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CTAS CALIF\"/>
    </mc:Choice>
  </mc:AlternateContent>
  <bookViews>
    <workbookView xWindow="-105" yWindow="-105" windowWidth="23250" windowHeight="12450" firstSheet="1" activeTab="1"/>
  </bookViews>
  <sheets>
    <sheet name="U5 (2)" sheetId="29" state="hidden" r:id="rId1"/>
    <sheet name="Datos" sheetId="2" r:id="rId2"/>
    <sheet name="Acta" sheetId="6" r:id="rId3"/>
    <sheet name="U1" sheetId="35" r:id="rId4"/>
    <sheet name="U2" sheetId="36" r:id="rId5"/>
    <sheet name="U3" sheetId="37" r:id="rId6"/>
    <sheet name="U4" sheetId="38" r:id="rId7"/>
    <sheet name="1" sheetId="40" r:id="rId8"/>
    <sheet name="Diagnóstico" sheetId="4" r:id="rId9"/>
  </sheets>
  <definedNames>
    <definedName name="_xlnm.Print_Area" localSheetId="7">'1'!$A$1:$N$31</definedName>
    <definedName name="_xlnm.Print_Area" localSheetId="2">Acta!$A$1:$P$97</definedName>
    <definedName name="_xlnm.Print_Titles" localSheetId="2">Acta!$2:$10</definedName>
    <definedName name="_xlnm.Print_Titles" localSheetId="1">Datos!$1:$15</definedName>
    <definedName name="_xlnm.Print_Titles" localSheetId="8">Diagnóstico!$13:$13</definedName>
    <definedName name="_xlnm.Print_Titles" localSheetId="3">'U1'!$21:$22</definedName>
    <definedName name="_xlnm.Print_Titles" localSheetId="4">'U2'!$21:$22</definedName>
    <definedName name="_xlnm.Print_Titles" localSheetId="5">'U3'!$21:$22</definedName>
    <definedName name="_xlnm.Print_Titles" localSheetId="6">'U4'!$21:$22</definedName>
    <definedName name="_xlnm.Print_Titles" localSheetId="0">'U5 (2)'!$18:$19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6" l="1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S53" i="35"/>
  <c r="T53" i="35" s="1"/>
  <c r="U53" i="35" s="1"/>
  <c r="S54" i="35"/>
  <c r="T54" i="35" s="1"/>
  <c r="U54" i="35" s="1"/>
  <c r="S55" i="35"/>
  <c r="T55" i="35" s="1"/>
  <c r="U55" i="35" s="1"/>
  <c r="S56" i="35"/>
  <c r="T56" i="35" s="1"/>
  <c r="U56" i="35" s="1"/>
  <c r="S57" i="35"/>
  <c r="S58" i="35"/>
  <c r="T58" i="35" s="1"/>
  <c r="U58" i="35" s="1"/>
  <c r="S59" i="35"/>
  <c r="T59" i="35" s="1"/>
  <c r="U59" i="35" s="1"/>
  <c r="S60" i="35"/>
  <c r="T60" i="35" s="1"/>
  <c r="U60" i="35" s="1"/>
  <c r="S61" i="35"/>
  <c r="T61" i="35" s="1"/>
  <c r="U61" i="35" s="1"/>
  <c r="S62" i="35"/>
  <c r="T62" i="35" s="1"/>
  <c r="U62" i="35" s="1"/>
  <c r="S63" i="35"/>
  <c r="T63" i="35" s="1"/>
  <c r="U63" i="35" s="1"/>
  <c r="S64" i="35"/>
  <c r="T64" i="35" s="1"/>
  <c r="U64" i="35" s="1"/>
  <c r="S65" i="35"/>
  <c r="T65" i="35" s="1"/>
  <c r="U65" i="35" s="1"/>
  <c r="S66" i="35"/>
  <c r="T66" i="35" s="1"/>
  <c r="U66" i="35" s="1"/>
  <c r="S67" i="35"/>
  <c r="T67" i="35" s="1"/>
  <c r="U67" i="35" s="1"/>
  <c r="S68" i="35"/>
  <c r="T68" i="35" s="1"/>
  <c r="U68" i="35" s="1"/>
  <c r="S69" i="35"/>
  <c r="T69" i="35" s="1"/>
  <c r="U69" i="35" s="1"/>
  <c r="S70" i="35"/>
  <c r="T70" i="35" s="1"/>
  <c r="U70" i="35" s="1"/>
  <c r="S71" i="35"/>
  <c r="T71" i="35" s="1"/>
  <c r="U71" i="35" s="1"/>
  <c r="S72" i="35"/>
  <c r="T72" i="35" s="1"/>
  <c r="U72" i="35" s="1"/>
  <c r="S72" i="38"/>
  <c r="R72" i="38"/>
  <c r="Q72" i="38"/>
  <c r="P72" i="38"/>
  <c r="O72" i="38"/>
  <c r="N72" i="38"/>
  <c r="M72" i="38"/>
  <c r="L72" i="38"/>
  <c r="S71" i="38"/>
  <c r="R71" i="38"/>
  <c r="Q71" i="38"/>
  <c r="P71" i="38"/>
  <c r="O71" i="38"/>
  <c r="N71" i="38"/>
  <c r="M71" i="38"/>
  <c r="L71" i="38"/>
  <c r="S70" i="38"/>
  <c r="R70" i="38"/>
  <c r="Q70" i="38"/>
  <c r="P70" i="38"/>
  <c r="O70" i="38"/>
  <c r="N70" i="38"/>
  <c r="M70" i="38"/>
  <c r="L70" i="38"/>
  <c r="S69" i="38"/>
  <c r="R69" i="38"/>
  <c r="Q69" i="38"/>
  <c r="P69" i="38"/>
  <c r="O69" i="38"/>
  <c r="N69" i="38"/>
  <c r="M69" i="38"/>
  <c r="L69" i="38"/>
  <c r="S68" i="38"/>
  <c r="R68" i="38"/>
  <c r="Q68" i="38"/>
  <c r="P68" i="38"/>
  <c r="O68" i="38"/>
  <c r="N68" i="38"/>
  <c r="M68" i="38"/>
  <c r="L68" i="38"/>
  <c r="S67" i="38"/>
  <c r="R67" i="38"/>
  <c r="Q67" i="38"/>
  <c r="P67" i="38"/>
  <c r="O67" i="38"/>
  <c r="N67" i="38"/>
  <c r="M67" i="38"/>
  <c r="L67" i="38"/>
  <c r="S66" i="38"/>
  <c r="R66" i="38"/>
  <c r="Q66" i="38"/>
  <c r="P66" i="38"/>
  <c r="O66" i="38"/>
  <c r="N66" i="38"/>
  <c r="M66" i="38"/>
  <c r="L66" i="38"/>
  <c r="S65" i="38"/>
  <c r="R65" i="38"/>
  <c r="Q65" i="38"/>
  <c r="P65" i="38"/>
  <c r="O65" i="38"/>
  <c r="N65" i="38"/>
  <c r="M65" i="38"/>
  <c r="L65" i="38"/>
  <c r="S64" i="38"/>
  <c r="R64" i="38"/>
  <c r="Q64" i="38"/>
  <c r="P64" i="38"/>
  <c r="O64" i="38"/>
  <c r="N64" i="38"/>
  <c r="M64" i="38"/>
  <c r="L64" i="38"/>
  <c r="S63" i="38"/>
  <c r="R63" i="38"/>
  <c r="Q63" i="38"/>
  <c r="P63" i="38"/>
  <c r="O63" i="38"/>
  <c r="N63" i="38"/>
  <c r="M63" i="38"/>
  <c r="L63" i="38"/>
  <c r="S62" i="38"/>
  <c r="R62" i="38"/>
  <c r="Q62" i="38"/>
  <c r="P62" i="38"/>
  <c r="O62" i="38"/>
  <c r="N62" i="38"/>
  <c r="M62" i="38"/>
  <c r="L62" i="38"/>
  <c r="S61" i="38"/>
  <c r="R61" i="38"/>
  <c r="Q61" i="38"/>
  <c r="P61" i="38"/>
  <c r="O61" i="38"/>
  <c r="N61" i="38"/>
  <c r="M61" i="38"/>
  <c r="L61" i="38"/>
  <c r="S60" i="38"/>
  <c r="R60" i="38"/>
  <c r="Q60" i="38"/>
  <c r="P60" i="38"/>
  <c r="O60" i="38"/>
  <c r="N60" i="38"/>
  <c r="M60" i="38"/>
  <c r="L60" i="38"/>
  <c r="S59" i="38"/>
  <c r="R59" i="38"/>
  <c r="Q59" i="38"/>
  <c r="P59" i="38"/>
  <c r="O59" i="38"/>
  <c r="N59" i="38"/>
  <c r="M59" i="38"/>
  <c r="L59" i="38"/>
  <c r="S58" i="38"/>
  <c r="R58" i="38"/>
  <c r="Q58" i="38"/>
  <c r="P58" i="38"/>
  <c r="O58" i="38"/>
  <c r="N58" i="38"/>
  <c r="M58" i="38"/>
  <c r="L58" i="38"/>
  <c r="S57" i="38"/>
  <c r="R57" i="38"/>
  <c r="Q57" i="38"/>
  <c r="P57" i="38"/>
  <c r="O57" i="38"/>
  <c r="N57" i="38"/>
  <c r="M57" i="38"/>
  <c r="L57" i="38"/>
  <c r="S56" i="38"/>
  <c r="R56" i="38"/>
  <c r="Q56" i="38"/>
  <c r="P56" i="38"/>
  <c r="O56" i="38"/>
  <c r="N56" i="38"/>
  <c r="M56" i="38"/>
  <c r="L56" i="38"/>
  <c r="S55" i="38"/>
  <c r="R55" i="38"/>
  <c r="Q55" i="38"/>
  <c r="P55" i="38"/>
  <c r="O55" i="38"/>
  <c r="N55" i="38"/>
  <c r="M55" i="38"/>
  <c r="L55" i="38"/>
  <c r="S54" i="38"/>
  <c r="R54" i="38"/>
  <c r="Q54" i="38"/>
  <c r="P54" i="38"/>
  <c r="O54" i="38"/>
  <c r="N54" i="38"/>
  <c r="M54" i="38"/>
  <c r="L54" i="38"/>
  <c r="S53" i="38"/>
  <c r="R53" i="38"/>
  <c r="Q53" i="38"/>
  <c r="P53" i="38"/>
  <c r="O53" i="38"/>
  <c r="N53" i="38"/>
  <c r="M53" i="38"/>
  <c r="L53" i="38"/>
  <c r="S52" i="38"/>
  <c r="R52" i="38"/>
  <c r="Q52" i="38"/>
  <c r="P52" i="38"/>
  <c r="O52" i="38"/>
  <c r="N52" i="38"/>
  <c r="M52" i="38"/>
  <c r="L52" i="38"/>
  <c r="S51" i="38"/>
  <c r="R51" i="38"/>
  <c r="Q51" i="38"/>
  <c r="P51" i="38"/>
  <c r="O51" i="38"/>
  <c r="N51" i="38"/>
  <c r="M51" i="38"/>
  <c r="L51" i="38"/>
  <c r="S50" i="38"/>
  <c r="R50" i="38"/>
  <c r="Q50" i="38"/>
  <c r="P50" i="38"/>
  <c r="O50" i="38"/>
  <c r="N50" i="38"/>
  <c r="M50" i="38"/>
  <c r="L50" i="38"/>
  <c r="S49" i="38"/>
  <c r="R49" i="38"/>
  <c r="Q49" i="38"/>
  <c r="P49" i="38"/>
  <c r="O49" i="38"/>
  <c r="N49" i="38"/>
  <c r="M49" i="38"/>
  <c r="L49" i="38"/>
  <c r="S48" i="38"/>
  <c r="R48" i="38"/>
  <c r="Q48" i="38"/>
  <c r="P48" i="38"/>
  <c r="O48" i="38"/>
  <c r="N48" i="38"/>
  <c r="M48" i="38"/>
  <c r="L48" i="38"/>
  <c r="S47" i="38"/>
  <c r="R47" i="38"/>
  <c r="Q47" i="38"/>
  <c r="P47" i="38"/>
  <c r="O47" i="38"/>
  <c r="N47" i="38"/>
  <c r="M47" i="38"/>
  <c r="L47" i="38"/>
  <c r="S46" i="38"/>
  <c r="R46" i="38"/>
  <c r="Q46" i="38"/>
  <c r="P46" i="38"/>
  <c r="O46" i="38"/>
  <c r="N46" i="38"/>
  <c r="M46" i="38"/>
  <c r="L46" i="38"/>
  <c r="S45" i="38"/>
  <c r="R45" i="38"/>
  <c r="Q45" i="38"/>
  <c r="P45" i="38"/>
  <c r="O45" i="38"/>
  <c r="N45" i="38"/>
  <c r="M45" i="38"/>
  <c r="L45" i="38"/>
  <c r="S44" i="38"/>
  <c r="R44" i="38"/>
  <c r="Q44" i="38"/>
  <c r="P44" i="38"/>
  <c r="O44" i="38"/>
  <c r="N44" i="38"/>
  <c r="M44" i="38"/>
  <c r="L44" i="38"/>
  <c r="S43" i="38"/>
  <c r="R43" i="38"/>
  <c r="Q43" i="38"/>
  <c r="P43" i="38"/>
  <c r="O43" i="38"/>
  <c r="N43" i="38"/>
  <c r="M43" i="38"/>
  <c r="L43" i="38"/>
  <c r="S42" i="38"/>
  <c r="R42" i="38"/>
  <c r="Q42" i="38"/>
  <c r="P42" i="38"/>
  <c r="O42" i="38"/>
  <c r="N42" i="38"/>
  <c r="M42" i="38"/>
  <c r="L42" i="38"/>
  <c r="S41" i="38"/>
  <c r="R41" i="38"/>
  <c r="Q41" i="38"/>
  <c r="P41" i="38"/>
  <c r="O41" i="38"/>
  <c r="N41" i="38"/>
  <c r="M41" i="38"/>
  <c r="L41" i="38"/>
  <c r="S40" i="38"/>
  <c r="R40" i="38"/>
  <c r="Q40" i="38"/>
  <c r="P40" i="38"/>
  <c r="O40" i="38"/>
  <c r="N40" i="38"/>
  <c r="M40" i="38"/>
  <c r="L40" i="38"/>
  <c r="S39" i="38"/>
  <c r="R39" i="38"/>
  <c r="Q39" i="38"/>
  <c r="P39" i="38"/>
  <c r="O39" i="38"/>
  <c r="N39" i="38"/>
  <c r="M39" i="38"/>
  <c r="L39" i="38"/>
  <c r="S38" i="38"/>
  <c r="R38" i="38"/>
  <c r="Q38" i="38"/>
  <c r="P38" i="38"/>
  <c r="O38" i="38"/>
  <c r="N38" i="38"/>
  <c r="M38" i="38"/>
  <c r="L38" i="38"/>
  <c r="S37" i="38"/>
  <c r="R37" i="38"/>
  <c r="Q37" i="38"/>
  <c r="P37" i="38"/>
  <c r="O37" i="38"/>
  <c r="N37" i="38"/>
  <c r="M37" i="38"/>
  <c r="L37" i="38"/>
  <c r="S36" i="38"/>
  <c r="R36" i="38"/>
  <c r="Q36" i="38"/>
  <c r="P36" i="38"/>
  <c r="O36" i="38"/>
  <c r="N36" i="38"/>
  <c r="M36" i="38"/>
  <c r="L36" i="38"/>
  <c r="S35" i="38"/>
  <c r="R35" i="38"/>
  <c r="Q35" i="38"/>
  <c r="P35" i="38"/>
  <c r="O35" i="38"/>
  <c r="N35" i="38"/>
  <c r="M35" i="38"/>
  <c r="L35" i="38"/>
  <c r="S34" i="38"/>
  <c r="R34" i="38"/>
  <c r="Q34" i="38"/>
  <c r="P34" i="38"/>
  <c r="O34" i="38"/>
  <c r="N34" i="38"/>
  <c r="M34" i="38"/>
  <c r="L34" i="38"/>
  <c r="S33" i="38"/>
  <c r="R33" i="38"/>
  <c r="Q33" i="38"/>
  <c r="P33" i="38"/>
  <c r="O33" i="38"/>
  <c r="N33" i="38"/>
  <c r="M33" i="38"/>
  <c r="L33" i="38"/>
  <c r="S32" i="38"/>
  <c r="R32" i="38"/>
  <c r="Q32" i="38"/>
  <c r="P32" i="38"/>
  <c r="O32" i="38"/>
  <c r="N32" i="38"/>
  <c r="M32" i="38"/>
  <c r="L32" i="38"/>
  <c r="S31" i="38"/>
  <c r="R31" i="38"/>
  <c r="Q31" i="38"/>
  <c r="P31" i="38"/>
  <c r="O31" i="38"/>
  <c r="N31" i="38"/>
  <c r="M31" i="38"/>
  <c r="L31" i="38"/>
  <c r="S30" i="38"/>
  <c r="R30" i="38"/>
  <c r="Q30" i="38"/>
  <c r="P30" i="38"/>
  <c r="O30" i="38"/>
  <c r="N30" i="38"/>
  <c r="M30" i="38"/>
  <c r="L30" i="38"/>
  <c r="S29" i="38"/>
  <c r="R29" i="38"/>
  <c r="Q29" i="38"/>
  <c r="P29" i="38"/>
  <c r="O29" i="38"/>
  <c r="N29" i="38"/>
  <c r="M29" i="38"/>
  <c r="L29" i="38"/>
  <c r="S28" i="38"/>
  <c r="R28" i="38"/>
  <c r="Q28" i="38"/>
  <c r="P28" i="38"/>
  <c r="O28" i="38"/>
  <c r="N28" i="38"/>
  <c r="M28" i="38"/>
  <c r="L28" i="38"/>
  <c r="S27" i="38"/>
  <c r="R27" i="38"/>
  <c r="Q27" i="38"/>
  <c r="P27" i="38"/>
  <c r="O27" i="38"/>
  <c r="N27" i="38"/>
  <c r="M27" i="38"/>
  <c r="L27" i="38"/>
  <c r="S26" i="38"/>
  <c r="R26" i="38"/>
  <c r="Q26" i="38"/>
  <c r="P26" i="38"/>
  <c r="O26" i="38"/>
  <c r="N26" i="38"/>
  <c r="M26" i="38"/>
  <c r="L26" i="38"/>
  <c r="S25" i="38"/>
  <c r="R25" i="38"/>
  <c r="Q25" i="38"/>
  <c r="P25" i="38"/>
  <c r="O25" i="38"/>
  <c r="N25" i="38"/>
  <c r="M25" i="38"/>
  <c r="L25" i="38"/>
  <c r="S24" i="38"/>
  <c r="R24" i="38"/>
  <c r="Q24" i="38"/>
  <c r="P24" i="38"/>
  <c r="O24" i="38"/>
  <c r="N24" i="38"/>
  <c r="M24" i="38"/>
  <c r="L24" i="38"/>
  <c r="S23" i="38"/>
  <c r="R23" i="38"/>
  <c r="Q23" i="38"/>
  <c r="P23" i="38"/>
  <c r="O23" i="38"/>
  <c r="N23" i="38"/>
  <c r="M23" i="38"/>
  <c r="L23" i="38"/>
  <c r="S72" i="37"/>
  <c r="R72" i="37"/>
  <c r="Q72" i="37"/>
  <c r="P72" i="37"/>
  <c r="O72" i="37"/>
  <c r="N72" i="37"/>
  <c r="M72" i="37"/>
  <c r="L72" i="37"/>
  <c r="S71" i="37"/>
  <c r="R71" i="37"/>
  <c r="Q71" i="37"/>
  <c r="P71" i="37"/>
  <c r="O71" i="37"/>
  <c r="N71" i="37"/>
  <c r="M71" i="37"/>
  <c r="L71" i="37"/>
  <c r="S70" i="37"/>
  <c r="R70" i="37"/>
  <c r="Q70" i="37"/>
  <c r="P70" i="37"/>
  <c r="O70" i="37"/>
  <c r="N70" i="37"/>
  <c r="M70" i="37"/>
  <c r="L70" i="37"/>
  <c r="S69" i="37"/>
  <c r="R69" i="37"/>
  <c r="Q69" i="37"/>
  <c r="P69" i="37"/>
  <c r="O69" i="37"/>
  <c r="N69" i="37"/>
  <c r="M69" i="37"/>
  <c r="L69" i="37"/>
  <c r="S68" i="37"/>
  <c r="R68" i="37"/>
  <c r="Q68" i="37"/>
  <c r="P68" i="37"/>
  <c r="O68" i="37"/>
  <c r="N68" i="37"/>
  <c r="M68" i="37"/>
  <c r="L68" i="37"/>
  <c r="S67" i="37"/>
  <c r="R67" i="37"/>
  <c r="Q67" i="37"/>
  <c r="P67" i="37"/>
  <c r="O67" i="37"/>
  <c r="N67" i="37"/>
  <c r="M67" i="37"/>
  <c r="L67" i="37"/>
  <c r="S66" i="37"/>
  <c r="R66" i="37"/>
  <c r="Q66" i="37"/>
  <c r="P66" i="37"/>
  <c r="O66" i="37"/>
  <c r="N66" i="37"/>
  <c r="M66" i="37"/>
  <c r="L66" i="37"/>
  <c r="S65" i="37"/>
  <c r="R65" i="37"/>
  <c r="Q65" i="37"/>
  <c r="P65" i="37"/>
  <c r="O65" i="37"/>
  <c r="N65" i="37"/>
  <c r="M65" i="37"/>
  <c r="L65" i="37"/>
  <c r="S64" i="37"/>
  <c r="R64" i="37"/>
  <c r="Q64" i="37"/>
  <c r="P64" i="37"/>
  <c r="O64" i="37"/>
  <c r="N64" i="37"/>
  <c r="M64" i="37"/>
  <c r="L64" i="37"/>
  <c r="S63" i="37"/>
  <c r="R63" i="37"/>
  <c r="Q63" i="37"/>
  <c r="P63" i="37"/>
  <c r="O63" i="37"/>
  <c r="N63" i="37"/>
  <c r="M63" i="37"/>
  <c r="L63" i="37"/>
  <c r="S62" i="37"/>
  <c r="R62" i="37"/>
  <c r="Q62" i="37"/>
  <c r="P62" i="37"/>
  <c r="O62" i="37"/>
  <c r="N62" i="37"/>
  <c r="M62" i="37"/>
  <c r="L62" i="37"/>
  <c r="S61" i="37"/>
  <c r="R61" i="37"/>
  <c r="Q61" i="37"/>
  <c r="P61" i="37"/>
  <c r="O61" i="37"/>
  <c r="N61" i="37"/>
  <c r="M61" i="37"/>
  <c r="L61" i="37"/>
  <c r="S60" i="37"/>
  <c r="R60" i="37"/>
  <c r="Q60" i="37"/>
  <c r="P60" i="37"/>
  <c r="O60" i="37"/>
  <c r="N60" i="37"/>
  <c r="M60" i="37"/>
  <c r="L60" i="37"/>
  <c r="S59" i="37"/>
  <c r="R59" i="37"/>
  <c r="Q59" i="37"/>
  <c r="P59" i="37"/>
  <c r="O59" i="37"/>
  <c r="N59" i="37"/>
  <c r="M59" i="37"/>
  <c r="L59" i="37"/>
  <c r="S58" i="37"/>
  <c r="R58" i="37"/>
  <c r="Q58" i="37"/>
  <c r="P58" i="37"/>
  <c r="O58" i="37"/>
  <c r="N58" i="37"/>
  <c r="M58" i="37"/>
  <c r="L58" i="37"/>
  <c r="S57" i="37"/>
  <c r="R57" i="37"/>
  <c r="Q57" i="37"/>
  <c r="P57" i="37"/>
  <c r="O57" i="37"/>
  <c r="N57" i="37"/>
  <c r="M57" i="37"/>
  <c r="L57" i="37"/>
  <c r="S56" i="37"/>
  <c r="R56" i="37"/>
  <c r="Q56" i="37"/>
  <c r="P56" i="37"/>
  <c r="O56" i="37"/>
  <c r="N56" i="37"/>
  <c r="M56" i="37"/>
  <c r="L56" i="37"/>
  <c r="S55" i="37"/>
  <c r="R55" i="37"/>
  <c r="Q55" i="37"/>
  <c r="P55" i="37"/>
  <c r="O55" i="37"/>
  <c r="N55" i="37"/>
  <c r="M55" i="37"/>
  <c r="L55" i="37"/>
  <c r="S54" i="37"/>
  <c r="R54" i="37"/>
  <c r="Q54" i="37"/>
  <c r="P54" i="37"/>
  <c r="O54" i="37"/>
  <c r="N54" i="37"/>
  <c r="M54" i="37"/>
  <c r="L54" i="37"/>
  <c r="S53" i="37"/>
  <c r="R53" i="37"/>
  <c r="Q53" i="37"/>
  <c r="P53" i="37"/>
  <c r="O53" i="37"/>
  <c r="N53" i="37"/>
  <c r="M53" i="37"/>
  <c r="L53" i="37"/>
  <c r="S52" i="37"/>
  <c r="R52" i="37"/>
  <c r="Q52" i="37"/>
  <c r="P52" i="37"/>
  <c r="O52" i="37"/>
  <c r="N52" i="37"/>
  <c r="M52" i="37"/>
  <c r="L52" i="37"/>
  <c r="S51" i="37"/>
  <c r="R51" i="37"/>
  <c r="Q51" i="37"/>
  <c r="P51" i="37"/>
  <c r="O51" i="37"/>
  <c r="N51" i="37"/>
  <c r="M51" i="37"/>
  <c r="L51" i="37"/>
  <c r="S50" i="37"/>
  <c r="R50" i="37"/>
  <c r="Q50" i="37"/>
  <c r="P50" i="37"/>
  <c r="O50" i="37"/>
  <c r="N50" i="37"/>
  <c r="M50" i="37"/>
  <c r="L50" i="37"/>
  <c r="S49" i="37"/>
  <c r="R49" i="37"/>
  <c r="Q49" i="37"/>
  <c r="P49" i="37"/>
  <c r="O49" i="37"/>
  <c r="N49" i="37"/>
  <c r="M49" i="37"/>
  <c r="L49" i="37"/>
  <c r="S48" i="37"/>
  <c r="R48" i="37"/>
  <c r="Q48" i="37"/>
  <c r="P48" i="37"/>
  <c r="O48" i="37"/>
  <c r="N48" i="37"/>
  <c r="M48" i="37"/>
  <c r="L48" i="37"/>
  <c r="S47" i="37"/>
  <c r="R47" i="37"/>
  <c r="Q47" i="37"/>
  <c r="P47" i="37"/>
  <c r="O47" i="37"/>
  <c r="N47" i="37"/>
  <c r="M47" i="37"/>
  <c r="L47" i="37"/>
  <c r="S46" i="37"/>
  <c r="R46" i="37"/>
  <c r="Q46" i="37"/>
  <c r="P46" i="37"/>
  <c r="O46" i="37"/>
  <c r="N46" i="37"/>
  <c r="M46" i="37"/>
  <c r="L46" i="37"/>
  <c r="S45" i="37"/>
  <c r="R45" i="37"/>
  <c r="Q45" i="37"/>
  <c r="P45" i="37"/>
  <c r="O45" i="37"/>
  <c r="N45" i="37"/>
  <c r="M45" i="37"/>
  <c r="L45" i="37"/>
  <c r="S44" i="37"/>
  <c r="R44" i="37"/>
  <c r="Q44" i="37"/>
  <c r="P44" i="37"/>
  <c r="O44" i="37"/>
  <c r="N44" i="37"/>
  <c r="M44" i="37"/>
  <c r="L44" i="37"/>
  <c r="S43" i="37"/>
  <c r="R43" i="37"/>
  <c r="Q43" i="37"/>
  <c r="P43" i="37"/>
  <c r="O43" i="37"/>
  <c r="N43" i="37"/>
  <c r="M43" i="37"/>
  <c r="L43" i="37"/>
  <c r="S42" i="37"/>
  <c r="R42" i="37"/>
  <c r="Q42" i="37"/>
  <c r="P42" i="37"/>
  <c r="O42" i="37"/>
  <c r="N42" i="37"/>
  <c r="M42" i="37"/>
  <c r="L42" i="37"/>
  <c r="S41" i="37"/>
  <c r="R41" i="37"/>
  <c r="Q41" i="37"/>
  <c r="P41" i="37"/>
  <c r="O41" i="37"/>
  <c r="N41" i="37"/>
  <c r="M41" i="37"/>
  <c r="L41" i="37"/>
  <c r="S40" i="37"/>
  <c r="R40" i="37"/>
  <c r="Q40" i="37"/>
  <c r="P40" i="37"/>
  <c r="O40" i="37"/>
  <c r="N40" i="37"/>
  <c r="M40" i="37"/>
  <c r="L40" i="37"/>
  <c r="S39" i="37"/>
  <c r="R39" i="37"/>
  <c r="Q39" i="37"/>
  <c r="P39" i="37"/>
  <c r="O39" i="37"/>
  <c r="N39" i="37"/>
  <c r="M39" i="37"/>
  <c r="L39" i="37"/>
  <c r="S38" i="37"/>
  <c r="R38" i="37"/>
  <c r="Q38" i="37"/>
  <c r="P38" i="37"/>
  <c r="O38" i="37"/>
  <c r="N38" i="37"/>
  <c r="M38" i="37"/>
  <c r="L38" i="37"/>
  <c r="S37" i="37"/>
  <c r="R37" i="37"/>
  <c r="Q37" i="37"/>
  <c r="P37" i="37"/>
  <c r="O37" i="37"/>
  <c r="N37" i="37"/>
  <c r="M37" i="37"/>
  <c r="L37" i="37"/>
  <c r="S36" i="37"/>
  <c r="R36" i="37"/>
  <c r="Q36" i="37"/>
  <c r="P36" i="37"/>
  <c r="O36" i="37"/>
  <c r="N36" i="37"/>
  <c r="M36" i="37"/>
  <c r="L36" i="37"/>
  <c r="S35" i="37"/>
  <c r="R35" i="37"/>
  <c r="Q35" i="37"/>
  <c r="P35" i="37"/>
  <c r="O35" i="37"/>
  <c r="N35" i="37"/>
  <c r="M35" i="37"/>
  <c r="L35" i="37"/>
  <c r="S34" i="37"/>
  <c r="R34" i="37"/>
  <c r="Q34" i="37"/>
  <c r="P34" i="37"/>
  <c r="O34" i="37"/>
  <c r="N34" i="37"/>
  <c r="M34" i="37"/>
  <c r="L34" i="37"/>
  <c r="S33" i="37"/>
  <c r="R33" i="37"/>
  <c r="Q33" i="37"/>
  <c r="P33" i="37"/>
  <c r="O33" i="37"/>
  <c r="N33" i="37"/>
  <c r="M33" i="37"/>
  <c r="L33" i="37"/>
  <c r="S32" i="37"/>
  <c r="R32" i="37"/>
  <c r="Q32" i="37"/>
  <c r="P32" i="37"/>
  <c r="O32" i="37"/>
  <c r="N32" i="37"/>
  <c r="M32" i="37"/>
  <c r="L32" i="37"/>
  <c r="S31" i="37"/>
  <c r="R31" i="37"/>
  <c r="Q31" i="37"/>
  <c r="P31" i="37"/>
  <c r="O31" i="37"/>
  <c r="N31" i="37"/>
  <c r="M31" i="37"/>
  <c r="L31" i="37"/>
  <c r="S30" i="37"/>
  <c r="R30" i="37"/>
  <c r="Q30" i="37"/>
  <c r="P30" i="37"/>
  <c r="O30" i="37"/>
  <c r="N30" i="37"/>
  <c r="M30" i="37"/>
  <c r="L30" i="37"/>
  <c r="S29" i="37"/>
  <c r="R29" i="37"/>
  <c r="Q29" i="37"/>
  <c r="P29" i="37"/>
  <c r="O29" i="37"/>
  <c r="N29" i="37"/>
  <c r="M29" i="37"/>
  <c r="L29" i="37"/>
  <c r="S28" i="37"/>
  <c r="R28" i="37"/>
  <c r="Q28" i="37"/>
  <c r="P28" i="37"/>
  <c r="O28" i="37"/>
  <c r="N28" i="37"/>
  <c r="M28" i="37"/>
  <c r="L28" i="37"/>
  <c r="S27" i="37"/>
  <c r="R27" i="37"/>
  <c r="Q27" i="37"/>
  <c r="P27" i="37"/>
  <c r="O27" i="37"/>
  <c r="N27" i="37"/>
  <c r="M27" i="37"/>
  <c r="L27" i="37"/>
  <c r="S26" i="37"/>
  <c r="R26" i="37"/>
  <c r="Q26" i="37"/>
  <c r="P26" i="37"/>
  <c r="O26" i="37"/>
  <c r="N26" i="37"/>
  <c r="M26" i="37"/>
  <c r="L26" i="37"/>
  <c r="S25" i="37"/>
  <c r="R25" i="37"/>
  <c r="Q25" i="37"/>
  <c r="P25" i="37"/>
  <c r="O25" i="37"/>
  <c r="N25" i="37"/>
  <c r="M25" i="37"/>
  <c r="L25" i="37"/>
  <c r="S24" i="37"/>
  <c r="R24" i="37"/>
  <c r="Q24" i="37"/>
  <c r="P24" i="37"/>
  <c r="O24" i="37"/>
  <c r="N24" i="37"/>
  <c r="M24" i="37"/>
  <c r="L24" i="37"/>
  <c r="S23" i="37"/>
  <c r="R23" i="37"/>
  <c r="Q23" i="37"/>
  <c r="P23" i="37"/>
  <c r="O23" i="37"/>
  <c r="N23" i="37"/>
  <c r="M23" i="37"/>
  <c r="L23" i="37"/>
  <c r="S72" i="36"/>
  <c r="R72" i="36"/>
  <c r="Q72" i="36"/>
  <c r="P72" i="36"/>
  <c r="O72" i="36"/>
  <c r="N72" i="36"/>
  <c r="M72" i="36"/>
  <c r="L72" i="36"/>
  <c r="S71" i="36"/>
  <c r="R71" i="36"/>
  <c r="Q71" i="36"/>
  <c r="P71" i="36"/>
  <c r="O71" i="36"/>
  <c r="N71" i="36"/>
  <c r="M71" i="36"/>
  <c r="L71" i="36"/>
  <c r="S70" i="36"/>
  <c r="R70" i="36"/>
  <c r="Q70" i="36"/>
  <c r="P70" i="36"/>
  <c r="O70" i="36"/>
  <c r="N70" i="36"/>
  <c r="M70" i="36"/>
  <c r="L70" i="36"/>
  <c r="S69" i="36"/>
  <c r="R69" i="36"/>
  <c r="Q69" i="36"/>
  <c r="P69" i="36"/>
  <c r="O69" i="36"/>
  <c r="N69" i="36"/>
  <c r="M69" i="36"/>
  <c r="L69" i="36"/>
  <c r="S68" i="36"/>
  <c r="R68" i="36"/>
  <c r="Q68" i="36"/>
  <c r="P68" i="36"/>
  <c r="O68" i="36"/>
  <c r="N68" i="36"/>
  <c r="M68" i="36"/>
  <c r="L68" i="36"/>
  <c r="S67" i="36"/>
  <c r="R67" i="36"/>
  <c r="Q67" i="36"/>
  <c r="P67" i="36"/>
  <c r="O67" i="36"/>
  <c r="N67" i="36"/>
  <c r="M67" i="36"/>
  <c r="L67" i="36"/>
  <c r="S66" i="36"/>
  <c r="R66" i="36"/>
  <c r="Q66" i="36"/>
  <c r="P66" i="36"/>
  <c r="O66" i="36"/>
  <c r="N66" i="36"/>
  <c r="M66" i="36"/>
  <c r="L66" i="36"/>
  <c r="S65" i="36"/>
  <c r="R65" i="36"/>
  <c r="Q65" i="36"/>
  <c r="P65" i="36"/>
  <c r="O65" i="36"/>
  <c r="N65" i="36"/>
  <c r="M65" i="36"/>
  <c r="L65" i="36"/>
  <c r="S64" i="36"/>
  <c r="R64" i="36"/>
  <c r="Q64" i="36"/>
  <c r="P64" i="36"/>
  <c r="O64" i="36"/>
  <c r="N64" i="36"/>
  <c r="M64" i="36"/>
  <c r="L64" i="36"/>
  <c r="S63" i="36"/>
  <c r="R63" i="36"/>
  <c r="Q63" i="36"/>
  <c r="P63" i="36"/>
  <c r="O63" i="36"/>
  <c r="N63" i="36"/>
  <c r="M63" i="36"/>
  <c r="L63" i="36"/>
  <c r="S62" i="36"/>
  <c r="R62" i="36"/>
  <c r="Q62" i="36"/>
  <c r="P62" i="36"/>
  <c r="O62" i="36"/>
  <c r="N62" i="36"/>
  <c r="M62" i="36"/>
  <c r="L62" i="36"/>
  <c r="S61" i="36"/>
  <c r="R61" i="36"/>
  <c r="Q61" i="36"/>
  <c r="P61" i="36"/>
  <c r="O61" i="36"/>
  <c r="N61" i="36"/>
  <c r="M61" i="36"/>
  <c r="L61" i="36"/>
  <c r="S60" i="36"/>
  <c r="R60" i="36"/>
  <c r="Q60" i="36"/>
  <c r="P60" i="36"/>
  <c r="O60" i="36"/>
  <c r="N60" i="36"/>
  <c r="M60" i="36"/>
  <c r="L60" i="36"/>
  <c r="S59" i="36"/>
  <c r="R59" i="36"/>
  <c r="Q59" i="36"/>
  <c r="P59" i="36"/>
  <c r="O59" i="36"/>
  <c r="N59" i="36"/>
  <c r="M59" i="36"/>
  <c r="L59" i="36"/>
  <c r="S58" i="36"/>
  <c r="R58" i="36"/>
  <c r="Q58" i="36"/>
  <c r="P58" i="36"/>
  <c r="O58" i="36"/>
  <c r="N58" i="36"/>
  <c r="M58" i="36"/>
  <c r="L58" i="36"/>
  <c r="S57" i="36"/>
  <c r="R57" i="36"/>
  <c r="Q57" i="36"/>
  <c r="P57" i="36"/>
  <c r="O57" i="36"/>
  <c r="N57" i="36"/>
  <c r="M57" i="36"/>
  <c r="L57" i="36"/>
  <c r="S56" i="36"/>
  <c r="R56" i="36"/>
  <c r="Q56" i="36"/>
  <c r="P56" i="36"/>
  <c r="O56" i="36"/>
  <c r="N56" i="36"/>
  <c r="M56" i="36"/>
  <c r="L56" i="36"/>
  <c r="S55" i="36"/>
  <c r="R55" i="36"/>
  <c r="Q55" i="36"/>
  <c r="P55" i="36"/>
  <c r="O55" i="36"/>
  <c r="N55" i="36"/>
  <c r="M55" i="36"/>
  <c r="L55" i="36"/>
  <c r="S54" i="36"/>
  <c r="R54" i="36"/>
  <c r="Q54" i="36"/>
  <c r="P54" i="36"/>
  <c r="O54" i="36"/>
  <c r="N54" i="36"/>
  <c r="M54" i="36"/>
  <c r="L54" i="36"/>
  <c r="S53" i="36"/>
  <c r="R53" i="36"/>
  <c r="Q53" i="36"/>
  <c r="P53" i="36"/>
  <c r="O53" i="36"/>
  <c r="N53" i="36"/>
  <c r="M53" i="36"/>
  <c r="L53" i="36"/>
  <c r="S52" i="36"/>
  <c r="R52" i="36"/>
  <c r="Q52" i="36"/>
  <c r="P52" i="36"/>
  <c r="O52" i="36"/>
  <c r="N52" i="36"/>
  <c r="M52" i="36"/>
  <c r="L52" i="36"/>
  <c r="S51" i="36"/>
  <c r="R51" i="36"/>
  <c r="Q51" i="36"/>
  <c r="P51" i="36"/>
  <c r="O51" i="36"/>
  <c r="N51" i="36"/>
  <c r="M51" i="36"/>
  <c r="L51" i="36"/>
  <c r="S50" i="36"/>
  <c r="R50" i="36"/>
  <c r="Q50" i="36"/>
  <c r="P50" i="36"/>
  <c r="O50" i="36"/>
  <c r="N50" i="36"/>
  <c r="M50" i="36"/>
  <c r="L50" i="36"/>
  <c r="S49" i="36"/>
  <c r="R49" i="36"/>
  <c r="Q49" i="36"/>
  <c r="P49" i="36"/>
  <c r="O49" i="36"/>
  <c r="N49" i="36"/>
  <c r="M49" i="36"/>
  <c r="L49" i="36"/>
  <c r="S48" i="36"/>
  <c r="R48" i="36"/>
  <c r="Q48" i="36"/>
  <c r="P48" i="36"/>
  <c r="O48" i="36"/>
  <c r="N48" i="36"/>
  <c r="M48" i="36"/>
  <c r="L48" i="36"/>
  <c r="S47" i="36"/>
  <c r="R47" i="36"/>
  <c r="Q47" i="36"/>
  <c r="P47" i="36"/>
  <c r="O47" i="36"/>
  <c r="N47" i="36"/>
  <c r="M47" i="36"/>
  <c r="L47" i="36"/>
  <c r="S46" i="36"/>
  <c r="R46" i="36"/>
  <c r="Q46" i="36"/>
  <c r="P46" i="36"/>
  <c r="O46" i="36"/>
  <c r="N46" i="36"/>
  <c r="M46" i="36"/>
  <c r="L46" i="36"/>
  <c r="S45" i="36"/>
  <c r="R45" i="36"/>
  <c r="Q45" i="36"/>
  <c r="P45" i="36"/>
  <c r="O45" i="36"/>
  <c r="N45" i="36"/>
  <c r="M45" i="36"/>
  <c r="L45" i="36"/>
  <c r="S44" i="36"/>
  <c r="R44" i="36"/>
  <c r="Q44" i="36"/>
  <c r="P44" i="36"/>
  <c r="O44" i="36"/>
  <c r="N44" i="36"/>
  <c r="M44" i="36"/>
  <c r="L44" i="36"/>
  <c r="S43" i="36"/>
  <c r="R43" i="36"/>
  <c r="Q43" i="36"/>
  <c r="P43" i="36"/>
  <c r="O43" i="36"/>
  <c r="N43" i="36"/>
  <c r="M43" i="36"/>
  <c r="L43" i="36"/>
  <c r="S42" i="36"/>
  <c r="R42" i="36"/>
  <c r="Q42" i="36"/>
  <c r="P42" i="36"/>
  <c r="O42" i="36"/>
  <c r="N42" i="36"/>
  <c r="M42" i="36"/>
  <c r="L42" i="36"/>
  <c r="S41" i="36"/>
  <c r="R41" i="36"/>
  <c r="Q41" i="36"/>
  <c r="P41" i="36"/>
  <c r="O41" i="36"/>
  <c r="N41" i="36"/>
  <c r="M41" i="36"/>
  <c r="L41" i="36"/>
  <c r="S40" i="36"/>
  <c r="R40" i="36"/>
  <c r="Q40" i="36"/>
  <c r="P40" i="36"/>
  <c r="O40" i="36"/>
  <c r="N40" i="36"/>
  <c r="M40" i="36"/>
  <c r="L40" i="36"/>
  <c r="S39" i="36"/>
  <c r="R39" i="36"/>
  <c r="Q39" i="36"/>
  <c r="P39" i="36"/>
  <c r="O39" i="36"/>
  <c r="N39" i="36"/>
  <c r="M39" i="36"/>
  <c r="L39" i="36"/>
  <c r="S38" i="36"/>
  <c r="R38" i="36"/>
  <c r="Q38" i="36"/>
  <c r="P38" i="36"/>
  <c r="O38" i="36"/>
  <c r="N38" i="36"/>
  <c r="M38" i="36"/>
  <c r="L38" i="36"/>
  <c r="S37" i="36"/>
  <c r="R37" i="36"/>
  <c r="Q37" i="36"/>
  <c r="P37" i="36"/>
  <c r="O37" i="36"/>
  <c r="N37" i="36"/>
  <c r="M37" i="36"/>
  <c r="L37" i="36"/>
  <c r="S36" i="36"/>
  <c r="R36" i="36"/>
  <c r="Q36" i="36"/>
  <c r="P36" i="36"/>
  <c r="O36" i="36"/>
  <c r="N36" i="36"/>
  <c r="M36" i="36"/>
  <c r="L36" i="36"/>
  <c r="S35" i="36"/>
  <c r="R35" i="36"/>
  <c r="Q35" i="36"/>
  <c r="P35" i="36"/>
  <c r="O35" i="36"/>
  <c r="N35" i="36"/>
  <c r="M35" i="36"/>
  <c r="L35" i="36"/>
  <c r="S34" i="36"/>
  <c r="R34" i="36"/>
  <c r="Q34" i="36"/>
  <c r="P34" i="36"/>
  <c r="O34" i="36"/>
  <c r="N34" i="36"/>
  <c r="M34" i="36"/>
  <c r="L34" i="36"/>
  <c r="S33" i="36"/>
  <c r="R33" i="36"/>
  <c r="Q33" i="36"/>
  <c r="P33" i="36"/>
  <c r="O33" i="36"/>
  <c r="N33" i="36"/>
  <c r="M33" i="36"/>
  <c r="L33" i="36"/>
  <c r="S32" i="36"/>
  <c r="R32" i="36"/>
  <c r="Q32" i="36"/>
  <c r="P32" i="36"/>
  <c r="O32" i="36"/>
  <c r="N32" i="36"/>
  <c r="M32" i="36"/>
  <c r="L32" i="36"/>
  <c r="S31" i="36"/>
  <c r="R31" i="36"/>
  <c r="Q31" i="36"/>
  <c r="P31" i="36"/>
  <c r="O31" i="36"/>
  <c r="N31" i="36"/>
  <c r="M31" i="36"/>
  <c r="L31" i="36"/>
  <c r="S30" i="36"/>
  <c r="R30" i="36"/>
  <c r="Q30" i="36"/>
  <c r="P30" i="36"/>
  <c r="O30" i="36"/>
  <c r="N30" i="36"/>
  <c r="M30" i="36"/>
  <c r="L30" i="36"/>
  <c r="S29" i="36"/>
  <c r="R29" i="36"/>
  <c r="Q29" i="36"/>
  <c r="P29" i="36"/>
  <c r="O29" i="36"/>
  <c r="N29" i="36"/>
  <c r="M29" i="36"/>
  <c r="L29" i="36"/>
  <c r="S28" i="36"/>
  <c r="R28" i="36"/>
  <c r="Q28" i="36"/>
  <c r="P28" i="36"/>
  <c r="O28" i="36"/>
  <c r="N28" i="36"/>
  <c r="M28" i="36"/>
  <c r="L28" i="36"/>
  <c r="S27" i="36"/>
  <c r="R27" i="36"/>
  <c r="Q27" i="36"/>
  <c r="P27" i="36"/>
  <c r="O27" i="36"/>
  <c r="N27" i="36"/>
  <c r="M27" i="36"/>
  <c r="L27" i="36"/>
  <c r="S26" i="36"/>
  <c r="R26" i="36"/>
  <c r="Q26" i="36"/>
  <c r="P26" i="36"/>
  <c r="O26" i="36"/>
  <c r="N26" i="36"/>
  <c r="M26" i="36"/>
  <c r="L26" i="36"/>
  <c r="S25" i="36"/>
  <c r="R25" i="36"/>
  <c r="Q25" i="36"/>
  <c r="P25" i="36"/>
  <c r="O25" i="36"/>
  <c r="N25" i="36"/>
  <c r="M25" i="36"/>
  <c r="L25" i="36"/>
  <c r="S24" i="36"/>
  <c r="R24" i="36"/>
  <c r="Q24" i="36"/>
  <c r="P24" i="36"/>
  <c r="O24" i="36"/>
  <c r="N24" i="36"/>
  <c r="M24" i="36"/>
  <c r="L24" i="36"/>
  <c r="R23" i="36"/>
  <c r="S23" i="36" s="1"/>
  <c r="Q23" i="36"/>
  <c r="P23" i="36"/>
  <c r="O23" i="36"/>
  <c r="N23" i="36"/>
  <c r="M23" i="36"/>
  <c r="L23" i="36"/>
  <c r="L24" i="35"/>
  <c r="M24" i="35"/>
  <c r="N24" i="35"/>
  <c r="O24" i="35"/>
  <c r="P24" i="35"/>
  <c r="Q24" i="35"/>
  <c r="R24" i="35"/>
  <c r="L25" i="35"/>
  <c r="M25" i="35"/>
  <c r="N25" i="35"/>
  <c r="O25" i="35"/>
  <c r="P25" i="35"/>
  <c r="Q25" i="35"/>
  <c r="R25" i="35"/>
  <c r="L26" i="35"/>
  <c r="M26" i="35"/>
  <c r="N26" i="35"/>
  <c r="O26" i="35"/>
  <c r="P26" i="35"/>
  <c r="Q26" i="35"/>
  <c r="R26" i="35"/>
  <c r="L27" i="35"/>
  <c r="M27" i="35"/>
  <c r="N27" i="35"/>
  <c r="O27" i="35"/>
  <c r="P27" i="35"/>
  <c r="Q27" i="35"/>
  <c r="R27" i="35"/>
  <c r="L28" i="35"/>
  <c r="M28" i="35"/>
  <c r="N28" i="35"/>
  <c r="O28" i="35"/>
  <c r="P28" i="35"/>
  <c r="Q28" i="35"/>
  <c r="R28" i="35"/>
  <c r="L29" i="35"/>
  <c r="M29" i="35"/>
  <c r="N29" i="35"/>
  <c r="O29" i="35"/>
  <c r="P29" i="35"/>
  <c r="Q29" i="35"/>
  <c r="R29" i="35"/>
  <c r="L30" i="35"/>
  <c r="M30" i="35"/>
  <c r="N30" i="35"/>
  <c r="O30" i="35"/>
  <c r="P30" i="35"/>
  <c r="Q30" i="35"/>
  <c r="R30" i="35"/>
  <c r="L31" i="35"/>
  <c r="M31" i="35"/>
  <c r="N31" i="35"/>
  <c r="O31" i="35"/>
  <c r="P31" i="35"/>
  <c r="Q31" i="35"/>
  <c r="R31" i="35"/>
  <c r="L32" i="35"/>
  <c r="M32" i="35"/>
  <c r="N32" i="35"/>
  <c r="O32" i="35"/>
  <c r="P32" i="35"/>
  <c r="Q32" i="35"/>
  <c r="R32" i="35"/>
  <c r="L33" i="35"/>
  <c r="M33" i="35"/>
  <c r="N33" i="35"/>
  <c r="O33" i="35"/>
  <c r="P33" i="35"/>
  <c r="Q33" i="35"/>
  <c r="R33" i="35"/>
  <c r="L34" i="35"/>
  <c r="M34" i="35"/>
  <c r="N34" i="35"/>
  <c r="O34" i="35"/>
  <c r="P34" i="35"/>
  <c r="Q34" i="35"/>
  <c r="R34" i="35"/>
  <c r="L35" i="35"/>
  <c r="M35" i="35"/>
  <c r="N35" i="35"/>
  <c r="O35" i="35"/>
  <c r="P35" i="35"/>
  <c r="Q35" i="35"/>
  <c r="R35" i="35"/>
  <c r="L36" i="35"/>
  <c r="M36" i="35"/>
  <c r="N36" i="35"/>
  <c r="O36" i="35"/>
  <c r="P36" i="35"/>
  <c r="Q36" i="35"/>
  <c r="R36" i="35"/>
  <c r="L37" i="35"/>
  <c r="M37" i="35"/>
  <c r="N37" i="35"/>
  <c r="O37" i="35"/>
  <c r="P37" i="35"/>
  <c r="Q37" i="35"/>
  <c r="R37" i="35"/>
  <c r="L38" i="35"/>
  <c r="M38" i="35"/>
  <c r="N38" i="35"/>
  <c r="O38" i="35"/>
  <c r="P38" i="35"/>
  <c r="Q38" i="35"/>
  <c r="R38" i="35"/>
  <c r="L39" i="35"/>
  <c r="M39" i="35"/>
  <c r="N39" i="35"/>
  <c r="O39" i="35"/>
  <c r="P39" i="35"/>
  <c r="Q39" i="35"/>
  <c r="R39" i="35"/>
  <c r="L40" i="35"/>
  <c r="M40" i="35"/>
  <c r="N40" i="35"/>
  <c r="O40" i="35"/>
  <c r="P40" i="35"/>
  <c r="Q40" i="35"/>
  <c r="R40" i="35"/>
  <c r="L41" i="35"/>
  <c r="M41" i="35"/>
  <c r="N41" i="35"/>
  <c r="O41" i="35"/>
  <c r="P41" i="35"/>
  <c r="Q41" i="35"/>
  <c r="R41" i="35"/>
  <c r="L42" i="35"/>
  <c r="M42" i="35"/>
  <c r="N42" i="35"/>
  <c r="O42" i="35"/>
  <c r="P42" i="35"/>
  <c r="Q42" i="35"/>
  <c r="R42" i="35"/>
  <c r="L43" i="35"/>
  <c r="M43" i="35"/>
  <c r="N43" i="35"/>
  <c r="O43" i="35"/>
  <c r="P43" i="35"/>
  <c r="Q43" i="35"/>
  <c r="R43" i="35"/>
  <c r="L44" i="35"/>
  <c r="M44" i="35"/>
  <c r="N44" i="35"/>
  <c r="O44" i="35"/>
  <c r="P44" i="35"/>
  <c r="Q44" i="35"/>
  <c r="R44" i="35"/>
  <c r="L45" i="35"/>
  <c r="M45" i="35"/>
  <c r="N45" i="35"/>
  <c r="O45" i="35"/>
  <c r="P45" i="35"/>
  <c r="Q45" i="35"/>
  <c r="R45" i="35"/>
  <c r="L46" i="35"/>
  <c r="M46" i="35"/>
  <c r="N46" i="35"/>
  <c r="O46" i="35"/>
  <c r="P46" i="35"/>
  <c r="Q46" i="35"/>
  <c r="R46" i="35"/>
  <c r="L47" i="35"/>
  <c r="M47" i="35"/>
  <c r="N47" i="35"/>
  <c r="O47" i="35"/>
  <c r="P47" i="35"/>
  <c r="Q47" i="35"/>
  <c r="R47" i="35"/>
  <c r="L48" i="35"/>
  <c r="M48" i="35"/>
  <c r="N48" i="35"/>
  <c r="O48" i="35"/>
  <c r="P48" i="35"/>
  <c r="Q48" i="35"/>
  <c r="R48" i="35"/>
  <c r="L49" i="35"/>
  <c r="M49" i="35"/>
  <c r="N49" i="35"/>
  <c r="O49" i="35"/>
  <c r="P49" i="35"/>
  <c r="Q49" i="35"/>
  <c r="R49" i="35"/>
  <c r="L50" i="35"/>
  <c r="M50" i="35"/>
  <c r="N50" i="35"/>
  <c r="O50" i="35"/>
  <c r="P50" i="35"/>
  <c r="Q50" i="35"/>
  <c r="R50" i="35"/>
  <c r="L51" i="35"/>
  <c r="M51" i="35"/>
  <c r="N51" i="35"/>
  <c r="O51" i="35"/>
  <c r="P51" i="35"/>
  <c r="Q51" i="35"/>
  <c r="R51" i="35"/>
  <c r="L52" i="35"/>
  <c r="M52" i="35"/>
  <c r="N52" i="35"/>
  <c r="O52" i="35"/>
  <c r="P52" i="35"/>
  <c r="Q52" i="35"/>
  <c r="R52" i="35"/>
  <c r="L53" i="35"/>
  <c r="M53" i="35"/>
  <c r="N53" i="35"/>
  <c r="O53" i="35"/>
  <c r="P53" i="35"/>
  <c r="Q53" i="35"/>
  <c r="R53" i="35"/>
  <c r="L54" i="35"/>
  <c r="M54" i="35"/>
  <c r="N54" i="35"/>
  <c r="O54" i="35"/>
  <c r="P54" i="35"/>
  <c r="Q54" i="35"/>
  <c r="R54" i="35"/>
  <c r="L55" i="35"/>
  <c r="M55" i="35"/>
  <c r="N55" i="35"/>
  <c r="O55" i="35"/>
  <c r="P55" i="35"/>
  <c r="Q55" i="35"/>
  <c r="R55" i="35"/>
  <c r="L56" i="35"/>
  <c r="M56" i="35"/>
  <c r="N56" i="35"/>
  <c r="O56" i="35"/>
  <c r="P56" i="35"/>
  <c r="Q56" i="35"/>
  <c r="R56" i="35"/>
  <c r="L57" i="35"/>
  <c r="M57" i="35"/>
  <c r="N57" i="35"/>
  <c r="O57" i="35"/>
  <c r="P57" i="35"/>
  <c r="Q57" i="35"/>
  <c r="R57" i="35"/>
  <c r="T57" i="35"/>
  <c r="U57" i="35" s="1"/>
  <c r="L58" i="35"/>
  <c r="M58" i="35"/>
  <c r="N58" i="35"/>
  <c r="O58" i="35"/>
  <c r="P58" i="35"/>
  <c r="Q58" i="35"/>
  <c r="R58" i="35"/>
  <c r="L59" i="35"/>
  <c r="M59" i="35"/>
  <c r="N59" i="35"/>
  <c r="O59" i="35"/>
  <c r="P59" i="35"/>
  <c r="Q59" i="35"/>
  <c r="R59" i="35"/>
  <c r="L60" i="35"/>
  <c r="M60" i="35"/>
  <c r="N60" i="35"/>
  <c r="O60" i="35"/>
  <c r="P60" i="35"/>
  <c r="Q60" i="35"/>
  <c r="R60" i="35"/>
  <c r="L61" i="35"/>
  <c r="M61" i="35"/>
  <c r="N61" i="35"/>
  <c r="O61" i="35"/>
  <c r="P61" i="35"/>
  <c r="Q61" i="35"/>
  <c r="R61" i="35"/>
  <c r="L62" i="35"/>
  <c r="M62" i="35"/>
  <c r="N62" i="35"/>
  <c r="O62" i="35"/>
  <c r="P62" i="35"/>
  <c r="Q62" i="35"/>
  <c r="R62" i="35"/>
  <c r="L63" i="35"/>
  <c r="M63" i="35"/>
  <c r="N63" i="35"/>
  <c r="O63" i="35"/>
  <c r="P63" i="35"/>
  <c r="Q63" i="35"/>
  <c r="R63" i="35"/>
  <c r="L64" i="35"/>
  <c r="M64" i="35"/>
  <c r="N64" i="35"/>
  <c r="O64" i="35"/>
  <c r="P64" i="35"/>
  <c r="Q64" i="35"/>
  <c r="R64" i="35"/>
  <c r="L65" i="35"/>
  <c r="M65" i="35"/>
  <c r="N65" i="35"/>
  <c r="O65" i="35"/>
  <c r="P65" i="35"/>
  <c r="Q65" i="35"/>
  <c r="R65" i="35"/>
  <c r="L66" i="35"/>
  <c r="M66" i="35"/>
  <c r="N66" i="35"/>
  <c r="O66" i="35"/>
  <c r="P66" i="35"/>
  <c r="Q66" i="35"/>
  <c r="R66" i="35"/>
  <c r="L67" i="35"/>
  <c r="M67" i="35"/>
  <c r="N67" i="35"/>
  <c r="O67" i="35"/>
  <c r="P67" i="35"/>
  <c r="Q67" i="35"/>
  <c r="R67" i="35"/>
  <c r="L68" i="35"/>
  <c r="M68" i="35"/>
  <c r="N68" i="35"/>
  <c r="O68" i="35"/>
  <c r="P68" i="35"/>
  <c r="Q68" i="35"/>
  <c r="R68" i="35"/>
  <c r="L69" i="35"/>
  <c r="M69" i="35"/>
  <c r="N69" i="35"/>
  <c r="O69" i="35"/>
  <c r="P69" i="35"/>
  <c r="Q69" i="35"/>
  <c r="R69" i="35"/>
  <c r="L70" i="35"/>
  <c r="M70" i="35"/>
  <c r="N70" i="35"/>
  <c r="O70" i="35"/>
  <c r="P70" i="35"/>
  <c r="Q70" i="35"/>
  <c r="R70" i="35"/>
  <c r="L71" i="35"/>
  <c r="M71" i="35"/>
  <c r="N71" i="35"/>
  <c r="O71" i="35"/>
  <c r="P71" i="35"/>
  <c r="Q71" i="35"/>
  <c r="R71" i="35"/>
  <c r="L72" i="35"/>
  <c r="M72" i="35"/>
  <c r="N72" i="35"/>
  <c r="O72" i="35"/>
  <c r="P72" i="35"/>
  <c r="Q72" i="35"/>
  <c r="R72" i="35"/>
  <c r="R23" i="35"/>
  <c r="Q23" i="35"/>
  <c r="P23" i="35"/>
  <c r="O23" i="35"/>
  <c r="N23" i="35"/>
  <c r="M23" i="35"/>
  <c r="L23" i="35"/>
  <c r="S20" i="35"/>
  <c r="B87" i="4"/>
  <c r="C87" i="4"/>
  <c r="E87" i="4"/>
  <c r="B88" i="4"/>
  <c r="C88" i="4"/>
  <c r="E88" i="4"/>
  <c r="B89" i="4"/>
  <c r="C89" i="4"/>
  <c r="E89" i="4"/>
  <c r="B90" i="4"/>
  <c r="C90" i="4"/>
  <c r="E90" i="4"/>
  <c r="B91" i="4"/>
  <c r="C91" i="4"/>
  <c r="E91" i="4"/>
  <c r="B92" i="4"/>
  <c r="C92" i="4"/>
  <c r="E92" i="4"/>
  <c r="B93" i="4"/>
  <c r="C93" i="4"/>
  <c r="E93" i="4"/>
  <c r="B75" i="4"/>
  <c r="C75" i="4"/>
  <c r="E75" i="4"/>
  <c r="B76" i="4"/>
  <c r="C76" i="4"/>
  <c r="E76" i="4"/>
  <c r="B77" i="4"/>
  <c r="C77" i="4"/>
  <c r="E77" i="4"/>
  <c r="B78" i="4"/>
  <c r="C78" i="4"/>
  <c r="E78" i="4"/>
  <c r="B79" i="4"/>
  <c r="C79" i="4"/>
  <c r="E79" i="4"/>
  <c r="B80" i="4"/>
  <c r="C80" i="4"/>
  <c r="E80" i="4"/>
  <c r="B81" i="4"/>
  <c r="C81" i="4"/>
  <c r="E81" i="4"/>
  <c r="B82" i="4"/>
  <c r="C82" i="4"/>
  <c r="E82" i="4"/>
  <c r="B83" i="4"/>
  <c r="C83" i="4"/>
  <c r="E83" i="4"/>
  <c r="B84" i="4"/>
  <c r="C84" i="4"/>
  <c r="E84" i="4"/>
  <c r="B85" i="4"/>
  <c r="C85" i="4"/>
  <c r="E85" i="4"/>
  <c r="B86" i="4"/>
  <c r="C86" i="4"/>
  <c r="E86" i="4"/>
  <c r="B64" i="4"/>
  <c r="C64" i="4"/>
  <c r="E64" i="4"/>
  <c r="B65" i="4"/>
  <c r="C65" i="4"/>
  <c r="E65" i="4"/>
  <c r="B66" i="4"/>
  <c r="C66" i="4"/>
  <c r="E66" i="4"/>
  <c r="B67" i="4"/>
  <c r="C67" i="4"/>
  <c r="E67" i="4"/>
  <c r="B68" i="4"/>
  <c r="C68" i="4"/>
  <c r="E68" i="4"/>
  <c r="B69" i="4"/>
  <c r="C69" i="4"/>
  <c r="E69" i="4"/>
  <c r="B70" i="4"/>
  <c r="C70" i="4"/>
  <c r="E70" i="4"/>
  <c r="B71" i="4"/>
  <c r="C71" i="4"/>
  <c r="E71" i="4"/>
  <c r="B72" i="4"/>
  <c r="C72" i="4"/>
  <c r="E72" i="4"/>
  <c r="B73" i="4"/>
  <c r="C73" i="4"/>
  <c r="E73" i="4"/>
  <c r="B74" i="4"/>
  <c r="C74" i="4"/>
  <c r="E74" i="4"/>
  <c r="E14" i="4"/>
  <c r="E15" i="4"/>
  <c r="C4" i="6"/>
  <c r="C6" i="6"/>
  <c r="E90" i="6"/>
  <c r="F90" i="6"/>
  <c r="K90" i="6" s="1"/>
  <c r="G90" i="6"/>
  <c r="H90" i="6"/>
  <c r="E61" i="6"/>
  <c r="F61" i="6"/>
  <c r="K61" i="6" s="1"/>
  <c r="G61" i="6"/>
  <c r="L61" i="6" s="1"/>
  <c r="H61" i="6"/>
  <c r="E62" i="6"/>
  <c r="J62" i="6" s="1"/>
  <c r="F62" i="6"/>
  <c r="K62" i="6" s="1"/>
  <c r="G62" i="6"/>
  <c r="L62" i="6" s="1"/>
  <c r="H62" i="6"/>
  <c r="E63" i="6"/>
  <c r="J63" i="6" s="1"/>
  <c r="F63" i="6"/>
  <c r="K63" i="6" s="1"/>
  <c r="G63" i="6"/>
  <c r="L63" i="6" s="1"/>
  <c r="H63" i="6"/>
  <c r="E64" i="6"/>
  <c r="J64" i="6" s="1"/>
  <c r="F64" i="6"/>
  <c r="K64" i="6" s="1"/>
  <c r="G64" i="6"/>
  <c r="L64" i="6" s="1"/>
  <c r="H64" i="6"/>
  <c r="E65" i="6"/>
  <c r="J65" i="6" s="1"/>
  <c r="F65" i="6"/>
  <c r="K65" i="6" s="1"/>
  <c r="G65" i="6"/>
  <c r="L65" i="6" s="1"/>
  <c r="H65" i="6"/>
  <c r="E66" i="6"/>
  <c r="J66" i="6" s="1"/>
  <c r="F66" i="6"/>
  <c r="K66" i="6" s="1"/>
  <c r="G66" i="6"/>
  <c r="L66" i="6" s="1"/>
  <c r="H66" i="6"/>
  <c r="E67" i="6"/>
  <c r="J67" i="6" s="1"/>
  <c r="F67" i="6"/>
  <c r="K67" i="6" s="1"/>
  <c r="G67" i="6"/>
  <c r="L67" i="6" s="1"/>
  <c r="H67" i="6"/>
  <c r="E68" i="6"/>
  <c r="J68" i="6" s="1"/>
  <c r="F68" i="6"/>
  <c r="K68" i="6" s="1"/>
  <c r="G68" i="6"/>
  <c r="L68" i="6" s="1"/>
  <c r="H68" i="6"/>
  <c r="E69" i="6"/>
  <c r="J69" i="6" s="1"/>
  <c r="F69" i="6"/>
  <c r="K69" i="6" s="1"/>
  <c r="G69" i="6"/>
  <c r="L69" i="6" s="1"/>
  <c r="H69" i="6"/>
  <c r="E70" i="6"/>
  <c r="J70" i="6" s="1"/>
  <c r="F70" i="6"/>
  <c r="K70" i="6" s="1"/>
  <c r="G70" i="6"/>
  <c r="L70" i="6" s="1"/>
  <c r="H70" i="6"/>
  <c r="E71" i="6"/>
  <c r="J71" i="6" s="1"/>
  <c r="F71" i="6"/>
  <c r="K71" i="6" s="1"/>
  <c r="G71" i="6"/>
  <c r="L71" i="6" s="1"/>
  <c r="H71" i="6"/>
  <c r="E72" i="6"/>
  <c r="J72" i="6" s="1"/>
  <c r="F72" i="6"/>
  <c r="K72" i="6" s="1"/>
  <c r="G72" i="6"/>
  <c r="H72" i="6"/>
  <c r="L72" i="6"/>
  <c r="E73" i="6"/>
  <c r="J73" i="6" s="1"/>
  <c r="F73" i="6"/>
  <c r="K73" i="6" s="1"/>
  <c r="G73" i="6"/>
  <c r="L73" i="6" s="1"/>
  <c r="H73" i="6"/>
  <c r="E74" i="6"/>
  <c r="J74" i="6" s="1"/>
  <c r="F74" i="6"/>
  <c r="K74" i="6" s="1"/>
  <c r="G74" i="6"/>
  <c r="L74" i="6" s="1"/>
  <c r="H74" i="6"/>
  <c r="E75" i="6"/>
  <c r="J75" i="6" s="1"/>
  <c r="F75" i="6"/>
  <c r="K75" i="6" s="1"/>
  <c r="G75" i="6"/>
  <c r="L75" i="6" s="1"/>
  <c r="H75" i="6"/>
  <c r="E76" i="6"/>
  <c r="J76" i="6" s="1"/>
  <c r="F76" i="6"/>
  <c r="K76" i="6" s="1"/>
  <c r="G76" i="6"/>
  <c r="L76" i="6" s="1"/>
  <c r="H76" i="6"/>
  <c r="E77" i="6"/>
  <c r="J77" i="6" s="1"/>
  <c r="F77" i="6"/>
  <c r="K77" i="6" s="1"/>
  <c r="G77" i="6"/>
  <c r="L77" i="6" s="1"/>
  <c r="H77" i="6"/>
  <c r="E78" i="6"/>
  <c r="J78" i="6" s="1"/>
  <c r="F78" i="6"/>
  <c r="K78" i="6" s="1"/>
  <c r="G78" i="6"/>
  <c r="L78" i="6" s="1"/>
  <c r="H78" i="6"/>
  <c r="E79" i="6"/>
  <c r="J79" i="6" s="1"/>
  <c r="F79" i="6"/>
  <c r="K79" i="6" s="1"/>
  <c r="G79" i="6"/>
  <c r="L79" i="6" s="1"/>
  <c r="H79" i="6"/>
  <c r="E80" i="6"/>
  <c r="J80" i="6" s="1"/>
  <c r="F80" i="6"/>
  <c r="G80" i="6"/>
  <c r="L80" i="6" s="1"/>
  <c r="H80" i="6"/>
  <c r="M80" i="6" s="1"/>
  <c r="E81" i="6"/>
  <c r="J81" i="6" s="1"/>
  <c r="F81" i="6"/>
  <c r="G81" i="6"/>
  <c r="L81" i="6" s="1"/>
  <c r="H81" i="6"/>
  <c r="M81" i="6" s="1"/>
  <c r="K81" i="6"/>
  <c r="E82" i="6"/>
  <c r="J82" i="6" s="1"/>
  <c r="F82" i="6"/>
  <c r="K82" i="6" s="1"/>
  <c r="G82" i="6"/>
  <c r="L82" i="6" s="1"/>
  <c r="H82" i="6"/>
  <c r="E83" i="6"/>
  <c r="J83" i="6" s="1"/>
  <c r="F83" i="6"/>
  <c r="K83" i="6" s="1"/>
  <c r="G83" i="6"/>
  <c r="H83" i="6"/>
  <c r="M83" i="6" s="1"/>
  <c r="E84" i="6"/>
  <c r="J84" i="6" s="1"/>
  <c r="F84" i="6"/>
  <c r="K84" i="6" s="1"/>
  <c r="G84" i="6"/>
  <c r="L84" i="6" s="1"/>
  <c r="H84" i="6"/>
  <c r="E85" i="6"/>
  <c r="J85" i="6" s="1"/>
  <c r="F85" i="6"/>
  <c r="K85" i="6" s="1"/>
  <c r="G85" i="6"/>
  <c r="H85" i="6"/>
  <c r="M85" i="6" s="1"/>
  <c r="E86" i="6"/>
  <c r="J86" i="6" s="1"/>
  <c r="F86" i="6"/>
  <c r="G86" i="6"/>
  <c r="L86" i="6" s="1"/>
  <c r="H86" i="6"/>
  <c r="E87" i="6"/>
  <c r="J87" i="6" s="1"/>
  <c r="F87" i="6"/>
  <c r="K87" i="6" s="1"/>
  <c r="G87" i="6"/>
  <c r="L87" i="6" s="1"/>
  <c r="H87" i="6"/>
  <c r="M87" i="6" s="1"/>
  <c r="E88" i="6"/>
  <c r="J88" i="6" s="1"/>
  <c r="F88" i="6"/>
  <c r="K88" i="6" s="1"/>
  <c r="G88" i="6"/>
  <c r="L88" i="6" s="1"/>
  <c r="H88" i="6"/>
  <c r="E89" i="6"/>
  <c r="J89" i="6" s="1"/>
  <c r="F89" i="6"/>
  <c r="K89" i="6" s="1"/>
  <c r="G89" i="6"/>
  <c r="L89" i="6" s="1"/>
  <c r="H89" i="6"/>
  <c r="M89" i="6" s="1"/>
  <c r="J90" i="6"/>
  <c r="L90" i="6"/>
  <c r="E22" i="40"/>
  <c r="L22" i="40" s="1"/>
  <c r="E21" i="40"/>
  <c r="D22" i="40"/>
  <c r="D21" i="40"/>
  <c r="C22" i="40"/>
  <c r="C15" i="40"/>
  <c r="A22" i="40"/>
  <c r="A21" i="40"/>
  <c r="E20" i="40"/>
  <c r="L20" i="40" s="1"/>
  <c r="E19" i="40"/>
  <c r="L19" i="40" s="1"/>
  <c r="E18" i="40"/>
  <c r="E17" i="40"/>
  <c r="E16" i="40"/>
  <c r="L16" i="40" s="1"/>
  <c r="E15" i="40"/>
  <c r="L15" i="40" s="1"/>
  <c r="E14" i="40"/>
  <c r="D20" i="40"/>
  <c r="D19" i="40"/>
  <c r="D18" i="40"/>
  <c r="D17" i="40"/>
  <c r="D16" i="40"/>
  <c r="D15" i="40"/>
  <c r="D14" i="40"/>
  <c r="C21" i="40"/>
  <c r="C20" i="40"/>
  <c r="C19" i="40"/>
  <c r="C18" i="40"/>
  <c r="C17" i="40"/>
  <c r="C16" i="40"/>
  <c r="C14" i="40"/>
  <c r="A20" i="40"/>
  <c r="A19" i="40"/>
  <c r="A18" i="40"/>
  <c r="A17" i="40"/>
  <c r="A16" i="40"/>
  <c r="A15" i="40"/>
  <c r="A14" i="40"/>
  <c r="B10" i="40"/>
  <c r="B31" i="40" s="1"/>
  <c r="J61" i="6" l="1"/>
  <c r="S25" i="35"/>
  <c r="T25" i="35" s="1"/>
  <c r="U25" i="35" s="1"/>
  <c r="S29" i="35"/>
  <c r="T29" i="35" s="1"/>
  <c r="U29" i="35" s="1"/>
  <c r="S52" i="35"/>
  <c r="T52" i="35" s="1"/>
  <c r="U52" i="35" s="1"/>
  <c r="S44" i="35"/>
  <c r="T44" i="35" s="1"/>
  <c r="U44" i="35" s="1"/>
  <c r="S36" i="35"/>
  <c r="T36" i="35" s="1"/>
  <c r="U36" i="35" s="1"/>
  <c r="S45" i="35"/>
  <c r="T45" i="35" s="1"/>
  <c r="U45" i="35" s="1"/>
  <c r="S37" i="35"/>
  <c r="T37" i="35" s="1"/>
  <c r="U37" i="35" s="1"/>
  <c r="S49" i="35"/>
  <c r="T49" i="35" s="1"/>
  <c r="U49" i="35" s="1"/>
  <c r="S41" i="35"/>
  <c r="T41" i="35" s="1"/>
  <c r="U41" i="35" s="1"/>
  <c r="S33" i="35"/>
  <c r="T33" i="35" s="1"/>
  <c r="U33" i="35" s="1"/>
  <c r="S24" i="35"/>
  <c r="T24" i="35" s="1"/>
  <c r="U24" i="35" s="1"/>
  <c r="S51" i="35"/>
  <c r="T51" i="35" s="1"/>
  <c r="U51" i="35" s="1"/>
  <c r="S48" i="35"/>
  <c r="T48" i="35" s="1"/>
  <c r="U48" i="35" s="1"/>
  <c r="S40" i="35"/>
  <c r="T40" i="35" s="1"/>
  <c r="U40" i="35" s="1"/>
  <c r="S32" i="35"/>
  <c r="T32" i="35" s="1"/>
  <c r="U32" i="35" s="1"/>
  <c r="S50" i="35"/>
  <c r="T50" i="35" s="1"/>
  <c r="U50" i="35" s="1"/>
  <c r="S46" i="35"/>
  <c r="T46" i="35" s="1"/>
  <c r="U46" i="35" s="1"/>
  <c r="S42" i="35"/>
  <c r="T42" i="35" s="1"/>
  <c r="U42" i="35" s="1"/>
  <c r="S38" i="35"/>
  <c r="T38" i="35" s="1"/>
  <c r="U38" i="35" s="1"/>
  <c r="S34" i="35"/>
  <c r="T34" i="35" s="1"/>
  <c r="U34" i="35" s="1"/>
  <c r="S30" i="35"/>
  <c r="T30" i="35" s="1"/>
  <c r="U30" i="35" s="1"/>
  <c r="S26" i="35"/>
  <c r="T26" i="35" s="1"/>
  <c r="U26" i="35" s="1"/>
  <c r="S47" i="35"/>
  <c r="T47" i="35" s="1"/>
  <c r="U47" i="35" s="1"/>
  <c r="S43" i="35"/>
  <c r="T43" i="35" s="1"/>
  <c r="U43" i="35" s="1"/>
  <c r="S39" i="35"/>
  <c r="T39" i="35" s="1"/>
  <c r="U39" i="35" s="1"/>
  <c r="S35" i="35"/>
  <c r="T35" i="35" s="1"/>
  <c r="U35" i="35" s="1"/>
  <c r="S31" i="35"/>
  <c r="T31" i="35" s="1"/>
  <c r="U31" i="35" s="1"/>
  <c r="S27" i="35"/>
  <c r="T27" i="35" s="1"/>
  <c r="U27" i="35" s="1"/>
  <c r="S23" i="35"/>
  <c r="S28" i="35"/>
  <c r="T28" i="35" s="1"/>
  <c r="U28" i="35" s="1"/>
  <c r="M90" i="6"/>
  <c r="M88" i="6"/>
  <c r="K86" i="6"/>
  <c r="L85" i="6"/>
  <c r="L83" i="6"/>
  <c r="M82" i="6"/>
  <c r="K80" i="6"/>
  <c r="M86" i="6"/>
  <c r="M71" i="6"/>
  <c r="M67" i="6"/>
  <c r="M61" i="6"/>
  <c r="M78" i="6"/>
  <c r="M74" i="6"/>
  <c r="M70" i="6"/>
  <c r="M66" i="6"/>
  <c r="M62" i="6"/>
  <c r="M84" i="6"/>
  <c r="M79" i="6"/>
  <c r="M75" i="6"/>
  <c r="M63" i="6"/>
  <c r="M77" i="6"/>
  <c r="M73" i="6"/>
  <c r="M69" i="6"/>
  <c r="M65" i="6"/>
  <c r="M76" i="6"/>
  <c r="M72" i="6"/>
  <c r="M68" i="6"/>
  <c r="M64" i="6"/>
  <c r="L17" i="40"/>
  <c r="L18" i="40"/>
  <c r="L21" i="40"/>
  <c r="L14" i="40"/>
  <c r="E16" i="4" l="1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G17" i="38"/>
  <c r="G16" i="38"/>
  <c r="G15" i="38"/>
  <c r="G14" i="38"/>
  <c r="G13" i="38"/>
  <c r="G12" i="38"/>
  <c r="G11" i="38"/>
  <c r="G17" i="37"/>
  <c r="G16" i="37"/>
  <c r="G15" i="37"/>
  <c r="G14" i="37"/>
  <c r="G13" i="37"/>
  <c r="G12" i="37"/>
  <c r="G11" i="37"/>
  <c r="G14" i="36"/>
  <c r="G17" i="36"/>
  <c r="G16" i="36"/>
  <c r="G15" i="36"/>
  <c r="G13" i="36"/>
  <c r="G12" i="36"/>
  <c r="G11" i="36"/>
  <c r="E11" i="4" l="1"/>
  <c r="E10" i="4"/>
  <c r="D72" i="38"/>
  <c r="C72" i="38"/>
  <c r="B72" i="38"/>
  <c r="T71" i="38"/>
  <c r="U71" i="38" s="1"/>
  <c r="D71" i="38"/>
  <c r="C71" i="38"/>
  <c r="B71" i="38"/>
  <c r="D70" i="38"/>
  <c r="C70" i="38"/>
  <c r="B70" i="38"/>
  <c r="D69" i="38"/>
  <c r="C69" i="38"/>
  <c r="B69" i="38"/>
  <c r="D68" i="38"/>
  <c r="C68" i="38"/>
  <c r="B68" i="38"/>
  <c r="T67" i="38"/>
  <c r="U67" i="38" s="1"/>
  <c r="D67" i="38"/>
  <c r="C67" i="38"/>
  <c r="B67" i="38"/>
  <c r="D66" i="38"/>
  <c r="C66" i="38"/>
  <c r="B66" i="38"/>
  <c r="D65" i="38"/>
  <c r="C65" i="38"/>
  <c r="B65" i="38"/>
  <c r="D64" i="38"/>
  <c r="C64" i="38"/>
  <c r="B64" i="38"/>
  <c r="D63" i="38"/>
  <c r="C63" i="38"/>
  <c r="B63" i="38"/>
  <c r="D62" i="38"/>
  <c r="C62" i="38"/>
  <c r="B62" i="38"/>
  <c r="D61" i="38"/>
  <c r="C61" i="38"/>
  <c r="B61" i="38"/>
  <c r="D60" i="38"/>
  <c r="C60" i="38"/>
  <c r="B60" i="38"/>
  <c r="D59" i="38"/>
  <c r="C59" i="38"/>
  <c r="B59" i="38"/>
  <c r="D58" i="38"/>
  <c r="C58" i="38"/>
  <c r="B58" i="38"/>
  <c r="D57" i="38"/>
  <c r="C57" i="38"/>
  <c r="B57" i="38"/>
  <c r="D56" i="38"/>
  <c r="C56" i="38"/>
  <c r="B56" i="38"/>
  <c r="D55" i="38"/>
  <c r="C55" i="38"/>
  <c r="B55" i="38"/>
  <c r="D54" i="38"/>
  <c r="C54" i="38"/>
  <c r="B54" i="38"/>
  <c r="D53" i="38"/>
  <c r="C53" i="38"/>
  <c r="B53" i="38"/>
  <c r="D52" i="38"/>
  <c r="C52" i="38"/>
  <c r="B52" i="38"/>
  <c r="D51" i="38"/>
  <c r="C51" i="38"/>
  <c r="B51" i="38"/>
  <c r="D50" i="38"/>
  <c r="C50" i="38"/>
  <c r="B50" i="38"/>
  <c r="D49" i="38"/>
  <c r="C49" i="38"/>
  <c r="B49" i="38"/>
  <c r="D48" i="38"/>
  <c r="C48" i="38"/>
  <c r="B48" i="38"/>
  <c r="T47" i="38"/>
  <c r="U47" i="38" s="1"/>
  <c r="D47" i="38"/>
  <c r="C47" i="38"/>
  <c r="B47" i="38"/>
  <c r="D46" i="38"/>
  <c r="C46" i="38"/>
  <c r="B46" i="38"/>
  <c r="D45" i="38"/>
  <c r="C45" i="38"/>
  <c r="B45" i="38"/>
  <c r="D44" i="38"/>
  <c r="C44" i="38"/>
  <c r="B44" i="38"/>
  <c r="D43" i="38"/>
  <c r="C43" i="38"/>
  <c r="B43" i="38"/>
  <c r="D42" i="38"/>
  <c r="C42" i="38"/>
  <c r="B42" i="38"/>
  <c r="D41" i="38"/>
  <c r="C41" i="38"/>
  <c r="B41" i="38"/>
  <c r="D40" i="38"/>
  <c r="C40" i="38"/>
  <c r="B40" i="38"/>
  <c r="D39" i="38"/>
  <c r="C39" i="38"/>
  <c r="B39" i="38"/>
  <c r="D38" i="38"/>
  <c r="C38" i="38"/>
  <c r="B38" i="38"/>
  <c r="D37" i="38"/>
  <c r="C37" i="38"/>
  <c r="B37" i="38"/>
  <c r="D36" i="38"/>
  <c r="C36" i="38"/>
  <c r="B36" i="38"/>
  <c r="D35" i="38"/>
  <c r="C35" i="38"/>
  <c r="B35" i="38"/>
  <c r="D34" i="38"/>
  <c r="C34" i="38"/>
  <c r="B34" i="38"/>
  <c r="D33" i="38"/>
  <c r="C33" i="38"/>
  <c r="B33" i="38"/>
  <c r="D32" i="38"/>
  <c r="C32" i="38"/>
  <c r="B32" i="38"/>
  <c r="D31" i="38"/>
  <c r="C31" i="38"/>
  <c r="B31" i="38"/>
  <c r="D30" i="38"/>
  <c r="C30" i="38"/>
  <c r="B30" i="38"/>
  <c r="D29" i="38"/>
  <c r="C29" i="38"/>
  <c r="B29" i="38"/>
  <c r="D28" i="38"/>
  <c r="C28" i="38"/>
  <c r="B28" i="38"/>
  <c r="D27" i="38"/>
  <c r="C27" i="38"/>
  <c r="B27" i="38"/>
  <c r="D26" i="38"/>
  <c r="C26" i="38"/>
  <c r="B26" i="38"/>
  <c r="D25" i="38"/>
  <c r="C25" i="38"/>
  <c r="B25" i="38"/>
  <c r="D24" i="38"/>
  <c r="C24" i="38"/>
  <c r="B24" i="38"/>
  <c r="D23" i="38"/>
  <c r="C23" i="38"/>
  <c r="B23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E18" i="38"/>
  <c r="C7" i="38"/>
  <c r="C6" i="38"/>
  <c r="C5" i="38"/>
  <c r="E4" i="38"/>
  <c r="C4" i="38"/>
  <c r="T72" i="37"/>
  <c r="U72" i="37" s="1"/>
  <c r="D72" i="37"/>
  <c r="C72" i="37"/>
  <c r="B72" i="37"/>
  <c r="D71" i="37"/>
  <c r="C71" i="37"/>
  <c r="B71" i="37"/>
  <c r="D70" i="37"/>
  <c r="C70" i="37"/>
  <c r="B70" i="37"/>
  <c r="D69" i="37"/>
  <c r="C69" i="37"/>
  <c r="B69" i="37"/>
  <c r="D68" i="37"/>
  <c r="C68" i="37"/>
  <c r="B68" i="37"/>
  <c r="D67" i="37"/>
  <c r="C67" i="37"/>
  <c r="B67" i="37"/>
  <c r="D66" i="37"/>
  <c r="C66" i="37"/>
  <c r="B66" i="37"/>
  <c r="D65" i="37"/>
  <c r="C65" i="37"/>
  <c r="B65" i="37"/>
  <c r="D64" i="37"/>
  <c r="C64" i="37"/>
  <c r="B64" i="37"/>
  <c r="D63" i="37"/>
  <c r="C63" i="37"/>
  <c r="B63" i="37"/>
  <c r="D62" i="37"/>
  <c r="C62" i="37"/>
  <c r="B62" i="37"/>
  <c r="D61" i="37"/>
  <c r="C61" i="37"/>
  <c r="B61" i="37"/>
  <c r="D60" i="37"/>
  <c r="C60" i="37"/>
  <c r="B60" i="37"/>
  <c r="D59" i="37"/>
  <c r="C59" i="37"/>
  <c r="B59" i="37"/>
  <c r="D58" i="37"/>
  <c r="C58" i="37"/>
  <c r="B58" i="37"/>
  <c r="D57" i="37"/>
  <c r="C57" i="37"/>
  <c r="B57" i="37"/>
  <c r="D56" i="37"/>
  <c r="C56" i="37"/>
  <c r="B56" i="37"/>
  <c r="D55" i="37"/>
  <c r="C55" i="37"/>
  <c r="B55" i="37"/>
  <c r="D54" i="37"/>
  <c r="C54" i="37"/>
  <c r="B54" i="37"/>
  <c r="D53" i="37"/>
  <c r="C53" i="37"/>
  <c r="B53" i="37"/>
  <c r="D52" i="37"/>
  <c r="C52" i="37"/>
  <c r="B52" i="37"/>
  <c r="D51" i="37"/>
  <c r="C51" i="37"/>
  <c r="B51" i="37"/>
  <c r="D50" i="37"/>
  <c r="C50" i="37"/>
  <c r="B50" i="37"/>
  <c r="D49" i="37"/>
  <c r="C49" i="37"/>
  <c r="B49" i="37"/>
  <c r="T48" i="37"/>
  <c r="U48" i="37" s="1"/>
  <c r="D48" i="37"/>
  <c r="C48" i="37"/>
  <c r="B48" i="37"/>
  <c r="D47" i="37"/>
  <c r="C47" i="37"/>
  <c r="B47" i="37"/>
  <c r="D46" i="37"/>
  <c r="C46" i="37"/>
  <c r="B46" i="37"/>
  <c r="D45" i="37"/>
  <c r="C45" i="37"/>
  <c r="B45" i="37"/>
  <c r="T44" i="37"/>
  <c r="U44" i="37" s="1"/>
  <c r="D44" i="37"/>
  <c r="C44" i="37"/>
  <c r="B44" i="37"/>
  <c r="D43" i="37"/>
  <c r="C43" i="37"/>
  <c r="B43" i="37"/>
  <c r="D42" i="37"/>
  <c r="C42" i="37"/>
  <c r="B42" i="37"/>
  <c r="D41" i="37"/>
  <c r="C41" i="37"/>
  <c r="B41" i="37"/>
  <c r="D40" i="37"/>
  <c r="C40" i="37"/>
  <c r="B40" i="37"/>
  <c r="D39" i="37"/>
  <c r="C39" i="37"/>
  <c r="B39" i="37"/>
  <c r="D38" i="37"/>
  <c r="C38" i="37"/>
  <c r="B38" i="37"/>
  <c r="D37" i="37"/>
  <c r="C37" i="37"/>
  <c r="B37" i="37"/>
  <c r="D36" i="37"/>
  <c r="C36" i="37"/>
  <c r="B36" i="37"/>
  <c r="D35" i="37"/>
  <c r="C35" i="37"/>
  <c r="B35" i="37"/>
  <c r="D34" i="37"/>
  <c r="C34" i="37"/>
  <c r="B34" i="37"/>
  <c r="D33" i="37"/>
  <c r="C33" i="37"/>
  <c r="B33" i="37"/>
  <c r="D32" i="37"/>
  <c r="C32" i="37"/>
  <c r="B32" i="37"/>
  <c r="D31" i="37"/>
  <c r="C31" i="37"/>
  <c r="B31" i="37"/>
  <c r="D30" i="37"/>
  <c r="C30" i="37"/>
  <c r="B30" i="37"/>
  <c r="D29" i="37"/>
  <c r="C29" i="37"/>
  <c r="B29" i="37"/>
  <c r="D28" i="37"/>
  <c r="C28" i="37"/>
  <c r="B28" i="37"/>
  <c r="D27" i="37"/>
  <c r="C27" i="37"/>
  <c r="B27" i="37"/>
  <c r="D26" i="37"/>
  <c r="C26" i="37"/>
  <c r="B26" i="37"/>
  <c r="D25" i="37"/>
  <c r="C25" i="37"/>
  <c r="B25" i="37"/>
  <c r="D24" i="37"/>
  <c r="C24" i="37"/>
  <c r="B24" i="37"/>
  <c r="D23" i="37"/>
  <c r="C23" i="37"/>
  <c r="B23" i="37"/>
  <c r="R22" i="37"/>
  <c r="Q22" i="37"/>
  <c r="P22" i="37"/>
  <c r="O22" i="37"/>
  <c r="N22" i="37"/>
  <c r="M22" i="37"/>
  <c r="L22" i="37"/>
  <c r="K22" i="37"/>
  <c r="J22" i="37"/>
  <c r="I22" i="37"/>
  <c r="H22" i="37"/>
  <c r="G22" i="37"/>
  <c r="F22" i="37"/>
  <c r="E22" i="37"/>
  <c r="E18" i="37"/>
  <c r="C7" i="37"/>
  <c r="C6" i="37"/>
  <c r="C5" i="37"/>
  <c r="E4" i="37"/>
  <c r="C4" i="37"/>
  <c r="D72" i="36"/>
  <c r="C72" i="36"/>
  <c r="B72" i="36"/>
  <c r="T71" i="36"/>
  <c r="U71" i="36" s="1"/>
  <c r="D71" i="36"/>
  <c r="C71" i="36"/>
  <c r="B71" i="36"/>
  <c r="D70" i="36"/>
  <c r="C70" i="36"/>
  <c r="B70" i="36"/>
  <c r="D69" i="36"/>
  <c r="C69" i="36"/>
  <c r="B69" i="36"/>
  <c r="D68" i="36"/>
  <c r="C68" i="36"/>
  <c r="B68" i="36"/>
  <c r="D67" i="36"/>
  <c r="C67" i="36"/>
  <c r="B67" i="36"/>
  <c r="D66" i="36"/>
  <c r="C66" i="36"/>
  <c r="B66" i="36"/>
  <c r="D65" i="36"/>
  <c r="C65" i="36"/>
  <c r="B65" i="36"/>
  <c r="D64" i="36"/>
  <c r="C64" i="36"/>
  <c r="B64" i="36"/>
  <c r="D63" i="36"/>
  <c r="C63" i="36"/>
  <c r="B63" i="36"/>
  <c r="D62" i="36"/>
  <c r="C62" i="36"/>
  <c r="B62" i="36"/>
  <c r="D61" i="36"/>
  <c r="C61" i="36"/>
  <c r="B61" i="36"/>
  <c r="D60" i="36"/>
  <c r="C60" i="36"/>
  <c r="B60" i="36"/>
  <c r="D59" i="36"/>
  <c r="C59" i="36"/>
  <c r="B59" i="36"/>
  <c r="D58" i="36"/>
  <c r="C58" i="36"/>
  <c r="B58" i="36"/>
  <c r="D57" i="36"/>
  <c r="C57" i="36"/>
  <c r="B57" i="36"/>
  <c r="D56" i="36"/>
  <c r="C56" i="36"/>
  <c r="B56" i="36"/>
  <c r="D55" i="36"/>
  <c r="C55" i="36"/>
  <c r="B55" i="36"/>
  <c r="D54" i="36"/>
  <c r="C54" i="36"/>
  <c r="B54" i="36"/>
  <c r="D53" i="36"/>
  <c r="C53" i="36"/>
  <c r="B53" i="36"/>
  <c r="D52" i="36"/>
  <c r="C52" i="36"/>
  <c r="B52" i="36"/>
  <c r="D51" i="36"/>
  <c r="C51" i="36"/>
  <c r="B51" i="36"/>
  <c r="D50" i="36"/>
  <c r="C50" i="36"/>
  <c r="B50" i="36"/>
  <c r="D49" i="36"/>
  <c r="C49" i="36"/>
  <c r="B49" i="36"/>
  <c r="D48" i="36"/>
  <c r="C48" i="36"/>
  <c r="B48" i="36"/>
  <c r="D47" i="36"/>
  <c r="C47" i="36"/>
  <c r="B47" i="36"/>
  <c r="D46" i="36"/>
  <c r="C46" i="36"/>
  <c r="B46" i="36"/>
  <c r="D45" i="36"/>
  <c r="C45" i="36"/>
  <c r="B45" i="36"/>
  <c r="D44" i="36"/>
  <c r="C44" i="36"/>
  <c r="B44" i="36"/>
  <c r="F31" i="6"/>
  <c r="D43" i="36"/>
  <c r="C43" i="36"/>
  <c r="B43" i="36"/>
  <c r="D42" i="36"/>
  <c r="C42" i="36"/>
  <c r="B42" i="36"/>
  <c r="D41" i="36"/>
  <c r="C41" i="36"/>
  <c r="B41" i="36"/>
  <c r="D40" i="36"/>
  <c r="C40" i="36"/>
  <c r="B40" i="36"/>
  <c r="T39" i="36"/>
  <c r="U39" i="36" s="1"/>
  <c r="D39" i="36"/>
  <c r="C39" i="36"/>
  <c r="B39" i="36"/>
  <c r="D38" i="36"/>
  <c r="C38" i="36"/>
  <c r="B38" i="36"/>
  <c r="D37" i="36"/>
  <c r="C37" i="36"/>
  <c r="B37" i="36"/>
  <c r="D36" i="36"/>
  <c r="C36" i="36"/>
  <c r="B36" i="36"/>
  <c r="T35" i="36"/>
  <c r="U35" i="36" s="1"/>
  <c r="D35" i="36"/>
  <c r="C35" i="36"/>
  <c r="B35" i="36"/>
  <c r="D34" i="36"/>
  <c r="C34" i="36"/>
  <c r="B34" i="36"/>
  <c r="D33" i="36"/>
  <c r="C33" i="36"/>
  <c r="B33" i="36"/>
  <c r="D32" i="36"/>
  <c r="C32" i="36"/>
  <c r="B32" i="36"/>
  <c r="D31" i="36"/>
  <c r="C31" i="36"/>
  <c r="B31" i="36"/>
  <c r="D30" i="36"/>
  <c r="C30" i="36"/>
  <c r="B30" i="36"/>
  <c r="D29" i="36"/>
  <c r="C29" i="36"/>
  <c r="B29" i="36"/>
  <c r="D28" i="36"/>
  <c r="C28" i="36"/>
  <c r="B28" i="36"/>
  <c r="D27" i="36"/>
  <c r="C27" i="36"/>
  <c r="B27" i="36"/>
  <c r="D26" i="36"/>
  <c r="C26" i="36"/>
  <c r="B26" i="36"/>
  <c r="D25" i="36"/>
  <c r="C25" i="36"/>
  <c r="B25" i="36"/>
  <c r="D24" i="36"/>
  <c r="C24" i="36"/>
  <c r="B24" i="36"/>
  <c r="D23" i="36"/>
  <c r="C23" i="36"/>
  <c r="B23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E18" i="36"/>
  <c r="C7" i="36"/>
  <c r="C6" i="36"/>
  <c r="C5" i="36"/>
  <c r="E4" i="36"/>
  <c r="C4" i="36"/>
  <c r="D72" i="35"/>
  <c r="C72" i="35"/>
  <c r="B72" i="35"/>
  <c r="D71" i="35"/>
  <c r="C71" i="35"/>
  <c r="B71" i="35"/>
  <c r="D70" i="35"/>
  <c r="C70" i="35"/>
  <c r="B70" i="35"/>
  <c r="D69" i="35"/>
  <c r="C69" i="35"/>
  <c r="B69" i="35"/>
  <c r="D68" i="35"/>
  <c r="C68" i="35"/>
  <c r="B68" i="35"/>
  <c r="D67" i="35"/>
  <c r="C67" i="35"/>
  <c r="B67" i="35"/>
  <c r="D66" i="35"/>
  <c r="C66" i="35"/>
  <c r="B66" i="35"/>
  <c r="D65" i="35"/>
  <c r="C65" i="35"/>
  <c r="B65" i="35"/>
  <c r="D64" i="35"/>
  <c r="C64" i="35"/>
  <c r="B64" i="35"/>
  <c r="D63" i="35"/>
  <c r="C63" i="35"/>
  <c r="B63" i="35"/>
  <c r="D62" i="35"/>
  <c r="C62" i="35"/>
  <c r="B62" i="35"/>
  <c r="D61" i="35"/>
  <c r="C61" i="35"/>
  <c r="B61" i="35"/>
  <c r="D60" i="35"/>
  <c r="C60" i="35"/>
  <c r="B60" i="35"/>
  <c r="D59" i="35"/>
  <c r="C59" i="35"/>
  <c r="B59" i="35"/>
  <c r="D58" i="35"/>
  <c r="C58" i="35"/>
  <c r="B58" i="35"/>
  <c r="D57" i="35"/>
  <c r="C57" i="35"/>
  <c r="B57" i="35"/>
  <c r="D56" i="35"/>
  <c r="C56" i="35"/>
  <c r="B56" i="35"/>
  <c r="D55" i="35"/>
  <c r="C55" i="35"/>
  <c r="B55" i="35"/>
  <c r="D54" i="35"/>
  <c r="C54" i="35"/>
  <c r="B54" i="35"/>
  <c r="D53" i="35"/>
  <c r="C53" i="35"/>
  <c r="B53" i="35"/>
  <c r="D52" i="35"/>
  <c r="C52" i="35"/>
  <c r="B52" i="35"/>
  <c r="D51" i="35"/>
  <c r="C51" i="35"/>
  <c r="B51" i="35"/>
  <c r="D50" i="35"/>
  <c r="C50" i="35"/>
  <c r="B50" i="35"/>
  <c r="D49" i="35"/>
  <c r="C49" i="35"/>
  <c r="B49" i="35"/>
  <c r="D48" i="35"/>
  <c r="C48" i="35"/>
  <c r="B48" i="35"/>
  <c r="D47" i="35"/>
  <c r="C47" i="35"/>
  <c r="B47" i="35"/>
  <c r="D46" i="35"/>
  <c r="C46" i="35"/>
  <c r="B46" i="35"/>
  <c r="D45" i="35"/>
  <c r="C45" i="35"/>
  <c r="B45" i="35"/>
  <c r="D44" i="35"/>
  <c r="C44" i="35"/>
  <c r="B44" i="35"/>
  <c r="D43" i="35"/>
  <c r="C43" i="35"/>
  <c r="B43" i="35"/>
  <c r="D42" i="35"/>
  <c r="C42" i="35"/>
  <c r="B42" i="35"/>
  <c r="D41" i="35"/>
  <c r="C41" i="35"/>
  <c r="B41" i="35"/>
  <c r="D40" i="35"/>
  <c r="C40" i="35"/>
  <c r="B40" i="35"/>
  <c r="D39" i="35"/>
  <c r="C39" i="35"/>
  <c r="B39" i="35"/>
  <c r="D38" i="35"/>
  <c r="C38" i="35"/>
  <c r="B38" i="35"/>
  <c r="D37" i="35"/>
  <c r="C37" i="35"/>
  <c r="B37" i="35"/>
  <c r="D36" i="35"/>
  <c r="C36" i="35"/>
  <c r="B36" i="35"/>
  <c r="D35" i="35"/>
  <c r="C35" i="35"/>
  <c r="B35" i="35"/>
  <c r="D34" i="35"/>
  <c r="C34" i="35"/>
  <c r="B34" i="35"/>
  <c r="D33" i="35"/>
  <c r="C33" i="35"/>
  <c r="B33" i="35"/>
  <c r="D32" i="35"/>
  <c r="C32" i="35"/>
  <c r="B32" i="35"/>
  <c r="D31" i="35"/>
  <c r="C31" i="35"/>
  <c r="B31" i="35"/>
  <c r="D30" i="35"/>
  <c r="C30" i="35"/>
  <c r="B30" i="35"/>
  <c r="D29" i="35"/>
  <c r="C29" i="35"/>
  <c r="B29" i="35"/>
  <c r="D28" i="35"/>
  <c r="C28" i="35"/>
  <c r="B28" i="35"/>
  <c r="D27" i="35"/>
  <c r="C27" i="35"/>
  <c r="B27" i="35"/>
  <c r="D26" i="35"/>
  <c r="C26" i="35"/>
  <c r="B26" i="35"/>
  <c r="D25" i="35"/>
  <c r="C25" i="35"/>
  <c r="B25" i="35"/>
  <c r="D24" i="35"/>
  <c r="C24" i="35"/>
  <c r="B24" i="35"/>
  <c r="E11" i="6"/>
  <c r="D23" i="35"/>
  <c r="C23" i="35"/>
  <c r="B23" i="35"/>
  <c r="R22" i="35"/>
  <c r="Q22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E18" i="35"/>
  <c r="C7" i="35"/>
  <c r="C6" i="35"/>
  <c r="C5" i="35"/>
  <c r="E4" i="35"/>
  <c r="C4" i="35"/>
  <c r="M21" i="40" l="1"/>
  <c r="N21" i="40" s="1"/>
  <c r="F21" i="40"/>
  <c r="T27" i="38"/>
  <c r="U27" i="38" s="1"/>
  <c r="H15" i="6"/>
  <c r="E13" i="6"/>
  <c r="I13" i="6" s="1"/>
  <c r="E15" i="6"/>
  <c r="I15" i="6" s="1"/>
  <c r="E60" i="6"/>
  <c r="I60" i="6" s="1"/>
  <c r="E12" i="6"/>
  <c r="I12" i="6" s="1"/>
  <c r="E14" i="6"/>
  <c r="I14" i="6" s="1"/>
  <c r="E18" i="6"/>
  <c r="I18" i="6" s="1"/>
  <c r="T49" i="36"/>
  <c r="U49" i="36" s="1"/>
  <c r="T50" i="36"/>
  <c r="U50" i="36" s="1"/>
  <c r="T64" i="36"/>
  <c r="U64" i="36" s="1"/>
  <c r="T70" i="36"/>
  <c r="U70" i="36" s="1"/>
  <c r="T52" i="36"/>
  <c r="U52" i="36" s="1"/>
  <c r="T56" i="36"/>
  <c r="U56" i="36" s="1"/>
  <c r="T42" i="37"/>
  <c r="U42" i="37" s="1"/>
  <c r="T31" i="37"/>
  <c r="U31" i="37" s="1"/>
  <c r="T33" i="37"/>
  <c r="U33" i="37" s="1"/>
  <c r="G23" i="6"/>
  <c r="T53" i="37"/>
  <c r="U53" i="37" s="1"/>
  <c r="G43" i="6"/>
  <c r="T50" i="38"/>
  <c r="U50" i="38" s="1"/>
  <c r="T54" i="38"/>
  <c r="U54" i="38" s="1"/>
  <c r="T56" i="38"/>
  <c r="U56" i="38" s="1"/>
  <c r="T58" i="38"/>
  <c r="U58" i="38" s="1"/>
  <c r="T65" i="38"/>
  <c r="U65" i="38" s="1"/>
  <c r="H14" i="6"/>
  <c r="H42" i="6"/>
  <c r="H44" i="6"/>
  <c r="H46" i="6"/>
  <c r="H16" i="6"/>
  <c r="H18" i="6"/>
  <c r="H35" i="6"/>
  <c r="H55" i="6"/>
  <c r="H59" i="6"/>
  <c r="G14" i="6"/>
  <c r="G16" i="6"/>
  <c r="G19" i="6"/>
  <c r="L19" i="6" s="1"/>
  <c r="G21" i="6"/>
  <c r="G41" i="6"/>
  <c r="G18" i="6"/>
  <c r="G36" i="6"/>
  <c r="T55" i="37"/>
  <c r="U55" i="37" s="1"/>
  <c r="G32" i="6"/>
  <c r="G60" i="6"/>
  <c r="F27" i="6"/>
  <c r="F23" i="6"/>
  <c r="F40" i="6"/>
  <c r="F52" i="6"/>
  <c r="F58" i="6"/>
  <c r="F37" i="6"/>
  <c r="F16" i="6"/>
  <c r="T43" i="36"/>
  <c r="U43" i="36" s="1"/>
  <c r="F59" i="6"/>
  <c r="E44" i="6"/>
  <c r="I44" i="6" s="1"/>
  <c r="E55" i="6"/>
  <c r="I55" i="6" s="1"/>
  <c r="E57" i="6"/>
  <c r="I57" i="6" s="1"/>
  <c r="E17" i="6"/>
  <c r="I17" i="6" s="1"/>
  <c r="E58" i="6"/>
  <c r="I58" i="6" s="1"/>
  <c r="E16" i="6"/>
  <c r="I16" i="6" s="1"/>
  <c r="F13" i="6"/>
  <c r="F15" i="6"/>
  <c r="F14" i="6"/>
  <c r="G17" i="6"/>
  <c r="H17" i="6"/>
  <c r="G13" i="6"/>
  <c r="H13" i="6"/>
  <c r="N69" i="29"/>
  <c r="M69" i="29"/>
  <c r="L69" i="29"/>
  <c r="K69" i="29"/>
  <c r="J69" i="29"/>
  <c r="O69" i="29" s="1"/>
  <c r="P69" i="29" s="1"/>
  <c r="Q69" i="29" s="1"/>
  <c r="D69" i="29"/>
  <c r="C69" i="29"/>
  <c r="B69" i="29"/>
  <c r="N68" i="29"/>
  <c r="M68" i="29"/>
  <c r="L68" i="29"/>
  <c r="K68" i="29"/>
  <c r="J68" i="29"/>
  <c r="D68" i="29"/>
  <c r="C68" i="29"/>
  <c r="B68" i="29"/>
  <c r="N67" i="29"/>
  <c r="M67" i="29"/>
  <c r="L67" i="29"/>
  <c r="K67" i="29"/>
  <c r="J67" i="29"/>
  <c r="O67" i="29" s="1"/>
  <c r="P67" i="29" s="1"/>
  <c r="Q67" i="29" s="1"/>
  <c r="D67" i="29"/>
  <c r="C67" i="29"/>
  <c r="B67" i="29"/>
  <c r="N66" i="29"/>
  <c r="M66" i="29"/>
  <c r="L66" i="29"/>
  <c r="K66" i="29"/>
  <c r="J66" i="29"/>
  <c r="D66" i="29"/>
  <c r="C66" i="29"/>
  <c r="B66" i="29"/>
  <c r="N65" i="29"/>
  <c r="M65" i="29"/>
  <c r="L65" i="29"/>
  <c r="K65" i="29"/>
  <c r="J65" i="29"/>
  <c r="D65" i="29"/>
  <c r="C65" i="29"/>
  <c r="B65" i="29"/>
  <c r="N64" i="29"/>
  <c r="M64" i="29"/>
  <c r="L64" i="29"/>
  <c r="K64" i="29"/>
  <c r="O64" i="29" s="1"/>
  <c r="P64" i="29" s="1"/>
  <c r="Q64" i="29" s="1"/>
  <c r="J64" i="29"/>
  <c r="D64" i="29"/>
  <c r="C64" i="29"/>
  <c r="B64" i="29"/>
  <c r="N63" i="29"/>
  <c r="M63" i="29"/>
  <c r="L63" i="29"/>
  <c r="K63" i="29"/>
  <c r="J63" i="29"/>
  <c r="D63" i="29"/>
  <c r="C63" i="29"/>
  <c r="B63" i="29"/>
  <c r="N62" i="29"/>
  <c r="M62" i="29"/>
  <c r="L62" i="29"/>
  <c r="K62" i="29"/>
  <c r="O62" i="29" s="1"/>
  <c r="P62" i="29" s="1"/>
  <c r="Q62" i="29" s="1"/>
  <c r="J62" i="29"/>
  <c r="D62" i="29"/>
  <c r="C62" i="29"/>
  <c r="B62" i="29"/>
  <c r="N61" i="29"/>
  <c r="M61" i="29"/>
  <c r="L61" i="29"/>
  <c r="K61" i="29"/>
  <c r="J61" i="29"/>
  <c r="D61" i="29"/>
  <c r="C61" i="29"/>
  <c r="B61" i="29"/>
  <c r="N60" i="29"/>
  <c r="M60" i="29"/>
  <c r="L60" i="29"/>
  <c r="K60" i="29"/>
  <c r="J60" i="29"/>
  <c r="D60" i="29"/>
  <c r="C60" i="29"/>
  <c r="B60" i="29"/>
  <c r="N59" i="29"/>
  <c r="M59" i="29"/>
  <c r="L59" i="29"/>
  <c r="K59" i="29"/>
  <c r="J59" i="29"/>
  <c r="D59" i="29"/>
  <c r="C59" i="29"/>
  <c r="B59" i="29"/>
  <c r="N58" i="29"/>
  <c r="M58" i="29"/>
  <c r="L58" i="29"/>
  <c r="K58" i="29"/>
  <c r="J58" i="29"/>
  <c r="D58" i="29"/>
  <c r="C58" i="29"/>
  <c r="B58" i="29"/>
  <c r="N57" i="29"/>
  <c r="M57" i="29"/>
  <c r="L57" i="29"/>
  <c r="K57" i="29"/>
  <c r="J57" i="29"/>
  <c r="O57" i="29" s="1"/>
  <c r="P57" i="29" s="1"/>
  <c r="Q57" i="29" s="1"/>
  <c r="D57" i="29"/>
  <c r="C57" i="29"/>
  <c r="B57" i="29"/>
  <c r="N56" i="29"/>
  <c r="M56" i="29"/>
  <c r="L56" i="29"/>
  <c r="K56" i="29"/>
  <c r="J56" i="29"/>
  <c r="D56" i="29"/>
  <c r="C56" i="29"/>
  <c r="B56" i="29"/>
  <c r="N55" i="29"/>
  <c r="M55" i="29"/>
  <c r="L55" i="29"/>
  <c r="K55" i="29"/>
  <c r="J55" i="29"/>
  <c r="O55" i="29" s="1"/>
  <c r="P55" i="29" s="1"/>
  <c r="Q55" i="29" s="1"/>
  <c r="D55" i="29"/>
  <c r="C55" i="29"/>
  <c r="B55" i="29"/>
  <c r="N54" i="29"/>
  <c r="M54" i="29"/>
  <c r="L54" i="29"/>
  <c r="K54" i="29"/>
  <c r="J54" i="29"/>
  <c r="D54" i="29"/>
  <c r="C54" i="29"/>
  <c r="B54" i="29"/>
  <c r="N53" i="29"/>
  <c r="M53" i="29"/>
  <c r="L53" i="29"/>
  <c r="K53" i="29"/>
  <c r="J53" i="29"/>
  <c r="D53" i="29"/>
  <c r="C53" i="29"/>
  <c r="B53" i="29"/>
  <c r="N52" i="29"/>
  <c r="M52" i="29"/>
  <c r="L52" i="29"/>
  <c r="K52" i="29"/>
  <c r="O52" i="29" s="1"/>
  <c r="P52" i="29" s="1"/>
  <c r="Q52" i="29" s="1"/>
  <c r="J52" i="29"/>
  <c r="D52" i="29"/>
  <c r="C52" i="29"/>
  <c r="B52" i="29"/>
  <c r="N51" i="29"/>
  <c r="M51" i="29"/>
  <c r="L51" i="29"/>
  <c r="K51" i="29"/>
  <c r="J51" i="29"/>
  <c r="D51" i="29"/>
  <c r="C51" i="29"/>
  <c r="B51" i="29"/>
  <c r="N50" i="29"/>
  <c r="M50" i="29"/>
  <c r="L50" i="29"/>
  <c r="K50" i="29"/>
  <c r="O50" i="29" s="1"/>
  <c r="P50" i="29" s="1"/>
  <c r="Q50" i="29" s="1"/>
  <c r="J50" i="29"/>
  <c r="D50" i="29"/>
  <c r="C50" i="29"/>
  <c r="B50" i="29"/>
  <c r="N49" i="29"/>
  <c r="M49" i="29"/>
  <c r="L49" i="29"/>
  <c r="K49" i="29"/>
  <c r="J49" i="29"/>
  <c r="D49" i="29"/>
  <c r="C49" i="29"/>
  <c r="B49" i="29"/>
  <c r="N48" i="29"/>
  <c r="M48" i="29"/>
  <c r="L48" i="29"/>
  <c r="K48" i="29"/>
  <c r="J48" i="29"/>
  <c r="D48" i="29"/>
  <c r="C48" i="29"/>
  <c r="B48" i="29"/>
  <c r="N47" i="29"/>
  <c r="M47" i="29"/>
  <c r="L47" i="29"/>
  <c r="K47" i="29"/>
  <c r="J47" i="29"/>
  <c r="D47" i="29"/>
  <c r="C47" i="29"/>
  <c r="B47" i="29"/>
  <c r="N46" i="29"/>
  <c r="M46" i="29"/>
  <c r="L46" i="29"/>
  <c r="K46" i="29"/>
  <c r="J46" i="29"/>
  <c r="D46" i="29"/>
  <c r="C46" i="29"/>
  <c r="B46" i="29"/>
  <c r="N45" i="29"/>
  <c r="M45" i="29"/>
  <c r="L45" i="29"/>
  <c r="K45" i="29"/>
  <c r="J45" i="29"/>
  <c r="D45" i="29"/>
  <c r="C45" i="29"/>
  <c r="B45" i="29"/>
  <c r="N44" i="29"/>
  <c r="M44" i="29"/>
  <c r="L44" i="29"/>
  <c r="K44" i="29"/>
  <c r="J44" i="29"/>
  <c r="D44" i="29"/>
  <c r="C44" i="29"/>
  <c r="B44" i="29"/>
  <c r="N43" i="29"/>
  <c r="M43" i="29"/>
  <c r="L43" i="29"/>
  <c r="K43" i="29"/>
  <c r="J43" i="29"/>
  <c r="D43" i="29"/>
  <c r="C43" i="29"/>
  <c r="B43" i="29"/>
  <c r="N42" i="29"/>
  <c r="M42" i="29"/>
  <c r="L42" i="29"/>
  <c r="K42" i="29"/>
  <c r="J42" i="29"/>
  <c r="D42" i="29"/>
  <c r="C42" i="29"/>
  <c r="B42" i="29"/>
  <c r="N41" i="29"/>
  <c r="M41" i="29"/>
  <c r="L41" i="29"/>
  <c r="K41" i="29"/>
  <c r="J41" i="29"/>
  <c r="D41" i="29"/>
  <c r="C41" i="29"/>
  <c r="B41" i="29"/>
  <c r="N40" i="29"/>
  <c r="M40" i="29"/>
  <c r="L40" i="29"/>
  <c r="K40" i="29"/>
  <c r="J40" i="29"/>
  <c r="D40" i="29"/>
  <c r="C40" i="29"/>
  <c r="B40" i="29"/>
  <c r="N39" i="29"/>
  <c r="M39" i="29"/>
  <c r="L39" i="29"/>
  <c r="K39" i="29"/>
  <c r="J39" i="29"/>
  <c r="D39" i="29"/>
  <c r="C39" i="29"/>
  <c r="B39" i="29"/>
  <c r="N38" i="29"/>
  <c r="M38" i="29"/>
  <c r="L38" i="29"/>
  <c r="K38" i="29"/>
  <c r="J38" i="29"/>
  <c r="D38" i="29"/>
  <c r="C38" i="29"/>
  <c r="B38" i="29"/>
  <c r="N37" i="29"/>
  <c r="M37" i="29"/>
  <c r="L37" i="29"/>
  <c r="K37" i="29"/>
  <c r="J37" i="29"/>
  <c r="O37" i="29" s="1"/>
  <c r="P37" i="29" s="1"/>
  <c r="Q37" i="29" s="1"/>
  <c r="D37" i="29"/>
  <c r="C37" i="29"/>
  <c r="B37" i="29"/>
  <c r="N36" i="29"/>
  <c r="M36" i="29"/>
  <c r="L36" i="29"/>
  <c r="K36" i="29"/>
  <c r="J36" i="29"/>
  <c r="D36" i="29"/>
  <c r="C36" i="29"/>
  <c r="B36" i="29"/>
  <c r="N35" i="29"/>
  <c r="M35" i="29"/>
  <c r="L35" i="29"/>
  <c r="K35" i="29"/>
  <c r="J35" i="29"/>
  <c r="O35" i="29" s="1"/>
  <c r="P35" i="29" s="1"/>
  <c r="Q35" i="29" s="1"/>
  <c r="D35" i="29"/>
  <c r="C35" i="29"/>
  <c r="B35" i="29"/>
  <c r="N34" i="29"/>
  <c r="M34" i="29"/>
  <c r="L34" i="29"/>
  <c r="K34" i="29"/>
  <c r="J34" i="29"/>
  <c r="D34" i="29"/>
  <c r="C34" i="29"/>
  <c r="B34" i="29"/>
  <c r="N33" i="29"/>
  <c r="M33" i="29"/>
  <c r="L33" i="29"/>
  <c r="K33" i="29"/>
  <c r="J33" i="29"/>
  <c r="D33" i="29"/>
  <c r="C33" i="29"/>
  <c r="B33" i="29"/>
  <c r="N32" i="29"/>
  <c r="M32" i="29"/>
  <c r="L32" i="29"/>
  <c r="K32" i="29"/>
  <c r="O32" i="29" s="1"/>
  <c r="P32" i="29" s="1"/>
  <c r="Q32" i="29" s="1"/>
  <c r="J32" i="29"/>
  <c r="D32" i="29"/>
  <c r="C32" i="29"/>
  <c r="B32" i="29"/>
  <c r="N31" i="29"/>
  <c r="M31" i="29"/>
  <c r="L31" i="29"/>
  <c r="K31" i="29"/>
  <c r="J31" i="29"/>
  <c r="D31" i="29"/>
  <c r="C31" i="29"/>
  <c r="B31" i="29"/>
  <c r="N30" i="29"/>
  <c r="M30" i="29"/>
  <c r="L30" i="29"/>
  <c r="K30" i="29"/>
  <c r="O30" i="29" s="1"/>
  <c r="P30" i="29" s="1"/>
  <c r="Q30" i="29" s="1"/>
  <c r="J30" i="29"/>
  <c r="D30" i="29"/>
  <c r="C30" i="29"/>
  <c r="B30" i="29"/>
  <c r="N29" i="29"/>
  <c r="M29" i="29"/>
  <c r="L29" i="29"/>
  <c r="K29" i="29"/>
  <c r="J29" i="29"/>
  <c r="D29" i="29"/>
  <c r="C29" i="29"/>
  <c r="B29" i="29"/>
  <c r="N28" i="29"/>
  <c r="M28" i="29"/>
  <c r="L28" i="29"/>
  <c r="K28" i="29"/>
  <c r="J28" i="29"/>
  <c r="D28" i="29"/>
  <c r="C28" i="29"/>
  <c r="B28" i="29"/>
  <c r="N27" i="29"/>
  <c r="M27" i="29"/>
  <c r="L27" i="29"/>
  <c r="K27" i="29"/>
  <c r="J27" i="29"/>
  <c r="D27" i="29"/>
  <c r="C27" i="29"/>
  <c r="B27" i="29"/>
  <c r="N26" i="29"/>
  <c r="M26" i="29"/>
  <c r="L26" i="29"/>
  <c r="K26" i="29"/>
  <c r="J26" i="29"/>
  <c r="D26" i="29"/>
  <c r="C26" i="29"/>
  <c r="B26" i="29"/>
  <c r="N25" i="29"/>
  <c r="M25" i="29"/>
  <c r="L25" i="29"/>
  <c r="K25" i="29"/>
  <c r="J25" i="29"/>
  <c r="O25" i="29" s="1"/>
  <c r="P25" i="29" s="1"/>
  <c r="Q25" i="29" s="1"/>
  <c r="D25" i="29"/>
  <c r="C25" i="29"/>
  <c r="B25" i="29"/>
  <c r="N24" i="29"/>
  <c r="M24" i="29"/>
  <c r="L24" i="29"/>
  <c r="K24" i="29"/>
  <c r="J24" i="29"/>
  <c r="D24" i="29"/>
  <c r="C24" i="29"/>
  <c r="B24" i="29"/>
  <c r="N23" i="29"/>
  <c r="M23" i="29"/>
  <c r="L23" i="29"/>
  <c r="K23" i="29"/>
  <c r="J23" i="29"/>
  <c r="O23" i="29" s="1"/>
  <c r="P23" i="29" s="1"/>
  <c r="Q23" i="29" s="1"/>
  <c r="D23" i="29"/>
  <c r="C23" i="29"/>
  <c r="B23" i="29"/>
  <c r="N22" i="29"/>
  <c r="M22" i="29"/>
  <c r="L22" i="29"/>
  <c r="K22" i="29"/>
  <c r="J22" i="29"/>
  <c r="D22" i="29"/>
  <c r="C22" i="29"/>
  <c r="B22" i="29"/>
  <c r="N21" i="29"/>
  <c r="M21" i="29"/>
  <c r="L21" i="29"/>
  <c r="K21" i="29"/>
  <c r="J21" i="29"/>
  <c r="D21" i="29"/>
  <c r="C21" i="29"/>
  <c r="B21" i="29"/>
  <c r="N20" i="29"/>
  <c r="M20" i="29"/>
  <c r="L20" i="29"/>
  <c r="K20" i="29"/>
  <c r="O20" i="29" s="1"/>
  <c r="P20" i="29" s="1"/>
  <c r="Q20" i="29" s="1"/>
  <c r="J20" i="29"/>
  <c r="D20" i="29"/>
  <c r="C20" i="29"/>
  <c r="B20" i="29"/>
  <c r="N19" i="29"/>
  <c r="M19" i="29"/>
  <c r="L19" i="29"/>
  <c r="K19" i="29"/>
  <c r="J19" i="29"/>
  <c r="I19" i="29"/>
  <c r="H19" i="29"/>
  <c r="G19" i="29"/>
  <c r="F19" i="29"/>
  <c r="E19" i="29"/>
  <c r="E15" i="29"/>
  <c r="C7" i="29"/>
  <c r="C6" i="29"/>
  <c r="C5" i="29"/>
  <c r="E4" i="29"/>
  <c r="C4" i="29"/>
  <c r="M14" i="40" l="1"/>
  <c r="N14" i="40" s="1"/>
  <c r="H21" i="40"/>
  <c r="I21" i="40"/>
  <c r="J21" i="40" s="1"/>
  <c r="M20" i="40"/>
  <c r="N20" i="40" s="1"/>
  <c r="M19" i="40"/>
  <c r="N19" i="40" s="1"/>
  <c r="M18" i="40"/>
  <c r="N18" i="40" s="1"/>
  <c r="M17" i="40"/>
  <c r="N17" i="40" s="1"/>
  <c r="H11" i="6"/>
  <c r="H53" i="6"/>
  <c r="H38" i="6"/>
  <c r="M16" i="40"/>
  <c r="N16" i="40" s="1"/>
  <c r="G11" i="6"/>
  <c r="M15" i="40"/>
  <c r="N15" i="40" s="1"/>
  <c r="F11" i="6"/>
  <c r="F20" i="40"/>
  <c r="F19" i="40"/>
  <c r="F18" i="40"/>
  <c r="H12" i="6"/>
  <c r="F17" i="40"/>
  <c r="T35" i="37"/>
  <c r="U35" i="37" s="1"/>
  <c r="F16" i="40"/>
  <c r="G12" i="6"/>
  <c r="G30" i="6"/>
  <c r="T27" i="37"/>
  <c r="U27" i="37" s="1"/>
  <c r="G15" i="6"/>
  <c r="T29" i="36"/>
  <c r="U29" i="36" s="1"/>
  <c r="F17" i="6"/>
  <c r="F44" i="6"/>
  <c r="F12" i="6"/>
  <c r="F15" i="40"/>
  <c r="F38" i="6"/>
  <c r="T30" i="36"/>
  <c r="U30" i="36" s="1"/>
  <c r="F18" i="6"/>
  <c r="E46" i="6"/>
  <c r="I46" i="6" s="1"/>
  <c r="F14" i="40"/>
  <c r="H14" i="40" s="1"/>
  <c r="E21" i="6"/>
  <c r="I21" i="6" s="1"/>
  <c r="E52" i="6"/>
  <c r="I52" i="6" s="1"/>
  <c r="E31" i="6"/>
  <c r="I31" i="6" s="1"/>
  <c r="E23" i="6"/>
  <c r="I23" i="6" s="1"/>
  <c r="E49" i="6"/>
  <c r="I49" i="6" s="1"/>
  <c r="E33" i="6"/>
  <c r="I33" i="6" s="1"/>
  <c r="E28" i="6"/>
  <c r="I28" i="6" s="1"/>
  <c r="E20" i="6"/>
  <c r="I20" i="6" s="1"/>
  <c r="E47" i="6"/>
  <c r="I47" i="6" s="1"/>
  <c r="E29" i="6"/>
  <c r="I29" i="6" s="1"/>
  <c r="E32" i="6"/>
  <c r="I32" i="6" s="1"/>
  <c r="E24" i="6"/>
  <c r="I24" i="6" s="1"/>
  <c r="E39" i="6"/>
  <c r="I39" i="6" s="1"/>
  <c r="E36" i="6"/>
  <c r="I36" i="6" s="1"/>
  <c r="E27" i="6"/>
  <c r="I27" i="6" s="1"/>
  <c r="E19" i="6"/>
  <c r="I19" i="6" s="1"/>
  <c r="E41" i="6"/>
  <c r="I41" i="6" s="1"/>
  <c r="E25" i="6"/>
  <c r="I25" i="6" s="1"/>
  <c r="T57" i="38"/>
  <c r="U57" i="38" s="1"/>
  <c r="H45" i="6"/>
  <c r="T61" i="38"/>
  <c r="U61" i="38" s="1"/>
  <c r="H49" i="6"/>
  <c r="T29" i="38"/>
  <c r="U29" i="38" s="1"/>
  <c r="T72" i="38"/>
  <c r="U72" i="38" s="1"/>
  <c r="H60" i="6"/>
  <c r="T69" i="38"/>
  <c r="U69" i="38" s="1"/>
  <c r="H57" i="6"/>
  <c r="T51" i="38"/>
  <c r="U51" i="38" s="1"/>
  <c r="H39" i="6"/>
  <c r="T38" i="38"/>
  <c r="U38" i="38" s="1"/>
  <c r="H26" i="6"/>
  <c r="T63" i="38"/>
  <c r="U63" i="38" s="1"/>
  <c r="H51" i="6"/>
  <c r="T28" i="38"/>
  <c r="U28" i="38" s="1"/>
  <c r="T59" i="38"/>
  <c r="U59" i="38" s="1"/>
  <c r="H47" i="6"/>
  <c r="T39" i="38"/>
  <c r="U39" i="38" s="1"/>
  <c r="H27" i="6"/>
  <c r="T48" i="38"/>
  <c r="U48" i="38" s="1"/>
  <c r="H36" i="6"/>
  <c r="T52" i="38"/>
  <c r="U52" i="38" s="1"/>
  <c r="H40" i="6"/>
  <c r="H50" i="6"/>
  <c r="M50" i="6" s="1"/>
  <c r="T62" i="38"/>
  <c r="U62" i="38" s="1"/>
  <c r="T49" i="38"/>
  <c r="U49" i="38" s="1"/>
  <c r="H37" i="6"/>
  <c r="T34" i="38"/>
  <c r="U34" i="38" s="1"/>
  <c r="H22" i="6"/>
  <c r="T43" i="38"/>
  <c r="U43" i="38" s="1"/>
  <c r="H31" i="6"/>
  <c r="T53" i="38"/>
  <c r="U53" i="38" s="1"/>
  <c r="H41" i="6"/>
  <c r="T35" i="38"/>
  <c r="U35" i="38" s="1"/>
  <c r="H23" i="6"/>
  <c r="T68" i="38"/>
  <c r="U68" i="38" s="1"/>
  <c r="H56" i="6"/>
  <c r="M56" i="6" s="1"/>
  <c r="T41" i="38"/>
  <c r="U41" i="38" s="1"/>
  <c r="H29" i="6"/>
  <c r="T45" i="38"/>
  <c r="U45" i="38" s="1"/>
  <c r="H33" i="6"/>
  <c r="T60" i="38"/>
  <c r="U60" i="38" s="1"/>
  <c r="H48" i="6"/>
  <c r="H30" i="6"/>
  <c r="T42" i="38"/>
  <c r="U42" i="38" s="1"/>
  <c r="T31" i="38"/>
  <c r="U31" i="38" s="1"/>
  <c r="H19" i="6"/>
  <c r="M19" i="6" s="1"/>
  <c r="T70" i="38"/>
  <c r="U70" i="38" s="1"/>
  <c r="H58" i="6"/>
  <c r="T37" i="38"/>
  <c r="U37" i="38" s="1"/>
  <c r="H25" i="6"/>
  <c r="T46" i="38"/>
  <c r="U46" i="38" s="1"/>
  <c r="H34" i="6"/>
  <c r="T33" i="38"/>
  <c r="U33" i="38" s="1"/>
  <c r="H21" i="6"/>
  <c r="T64" i="38"/>
  <c r="U64" i="38" s="1"/>
  <c r="H52" i="6"/>
  <c r="M52" i="6" s="1"/>
  <c r="T32" i="38"/>
  <c r="U32" i="38" s="1"/>
  <c r="H20" i="6"/>
  <c r="T36" i="38"/>
  <c r="U36" i="38" s="1"/>
  <c r="H24" i="6"/>
  <c r="T55" i="38"/>
  <c r="U55" i="38" s="1"/>
  <c r="H43" i="6"/>
  <c r="T40" i="38"/>
  <c r="U40" i="38" s="1"/>
  <c r="H28" i="6"/>
  <c r="T66" i="38"/>
  <c r="U66" i="38" s="1"/>
  <c r="H54" i="6"/>
  <c r="T30" i="38"/>
  <c r="U30" i="38" s="1"/>
  <c r="T44" i="38"/>
  <c r="U44" i="38" s="1"/>
  <c r="H32" i="6"/>
  <c r="T26" i="38"/>
  <c r="U26" i="38" s="1"/>
  <c r="T56" i="37"/>
  <c r="U56" i="37" s="1"/>
  <c r="G44" i="6"/>
  <c r="T61" i="37"/>
  <c r="U61" i="37" s="1"/>
  <c r="G49" i="6"/>
  <c r="T29" i="37"/>
  <c r="U29" i="37" s="1"/>
  <c r="T62" i="37"/>
  <c r="U62" i="37" s="1"/>
  <c r="G50" i="6"/>
  <c r="T60" i="37"/>
  <c r="U60" i="37" s="1"/>
  <c r="G48" i="6"/>
  <c r="T49" i="37"/>
  <c r="U49" i="37" s="1"/>
  <c r="G37" i="6"/>
  <c r="T65" i="37"/>
  <c r="U65" i="37" s="1"/>
  <c r="G53" i="6"/>
  <c r="T36" i="37"/>
  <c r="U36" i="37" s="1"/>
  <c r="G24" i="6"/>
  <c r="T32" i="37"/>
  <c r="U32" i="37" s="1"/>
  <c r="G20" i="6"/>
  <c r="T34" i="37"/>
  <c r="U34" i="37" s="1"/>
  <c r="G22" i="6"/>
  <c r="T38" i="37"/>
  <c r="U38" i="37" s="1"/>
  <c r="G26" i="6"/>
  <c r="T68" i="37"/>
  <c r="U68" i="37" s="1"/>
  <c r="G56" i="6"/>
  <c r="G39" i="6"/>
  <c r="T51" i="37"/>
  <c r="U51" i="37" s="1"/>
  <c r="T40" i="37"/>
  <c r="U40" i="37" s="1"/>
  <c r="G28" i="6"/>
  <c r="G27" i="6"/>
  <c r="T39" i="37"/>
  <c r="U39" i="37" s="1"/>
  <c r="T50" i="37"/>
  <c r="U50" i="37" s="1"/>
  <c r="G38" i="6"/>
  <c r="T54" i="37"/>
  <c r="U54" i="37" s="1"/>
  <c r="G42" i="6"/>
  <c r="G59" i="6"/>
  <c r="T71" i="37"/>
  <c r="U71" i="37" s="1"/>
  <c r="T58" i="37"/>
  <c r="U58" i="37" s="1"/>
  <c r="G46" i="6"/>
  <c r="T47" i="37"/>
  <c r="U47" i="37" s="1"/>
  <c r="G35" i="6"/>
  <c r="T37" i="37"/>
  <c r="U37" i="37" s="1"/>
  <c r="G25" i="6"/>
  <c r="T63" i="37"/>
  <c r="U63" i="37" s="1"/>
  <c r="G51" i="6"/>
  <c r="T30" i="37"/>
  <c r="U30" i="37" s="1"/>
  <c r="T52" i="37"/>
  <c r="U52" i="37" s="1"/>
  <c r="G40" i="6"/>
  <c r="T28" i="37"/>
  <c r="U28" i="37" s="1"/>
  <c r="T66" i="37"/>
  <c r="U66" i="37" s="1"/>
  <c r="G54" i="6"/>
  <c r="T70" i="37"/>
  <c r="U70" i="37" s="1"/>
  <c r="G58" i="6"/>
  <c r="T64" i="37"/>
  <c r="U64" i="37" s="1"/>
  <c r="G52" i="6"/>
  <c r="G55" i="6"/>
  <c r="T67" i="37"/>
  <c r="U67" i="37" s="1"/>
  <c r="T57" i="37"/>
  <c r="U57" i="37" s="1"/>
  <c r="G45" i="6"/>
  <c r="T41" i="37"/>
  <c r="U41" i="37" s="1"/>
  <c r="G29" i="6"/>
  <c r="T45" i="37"/>
  <c r="U45" i="37" s="1"/>
  <c r="G33" i="6"/>
  <c r="T69" i="37"/>
  <c r="U69" i="37" s="1"/>
  <c r="G57" i="6"/>
  <c r="T43" i="37"/>
  <c r="U43" i="37" s="1"/>
  <c r="G31" i="6"/>
  <c r="T59" i="37"/>
  <c r="U59" i="37" s="1"/>
  <c r="G47" i="6"/>
  <c r="T46" i="37"/>
  <c r="U46" i="37" s="1"/>
  <c r="G34" i="6"/>
  <c r="T26" i="37"/>
  <c r="U26" i="37" s="1"/>
  <c r="T53" i="36"/>
  <c r="U53" i="36" s="1"/>
  <c r="F41" i="6"/>
  <c r="T63" i="36"/>
  <c r="U63" i="36" s="1"/>
  <c r="F51" i="6"/>
  <c r="K51" i="6" s="1"/>
  <c r="T42" i="36"/>
  <c r="U42" i="36" s="1"/>
  <c r="F30" i="6"/>
  <c r="T55" i="36"/>
  <c r="U55" i="36" s="1"/>
  <c r="F43" i="6"/>
  <c r="K43" i="6" s="1"/>
  <c r="T41" i="36"/>
  <c r="U41" i="36" s="1"/>
  <c r="F29" i="6"/>
  <c r="T60" i="36"/>
  <c r="U60" i="36" s="1"/>
  <c r="F48" i="6"/>
  <c r="T40" i="36"/>
  <c r="U40" i="36" s="1"/>
  <c r="F28" i="6"/>
  <c r="T32" i="36"/>
  <c r="U32" i="36" s="1"/>
  <c r="F20" i="6"/>
  <c r="T59" i="36"/>
  <c r="U59" i="36" s="1"/>
  <c r="F47" i="6"/>
  <c r="K47" i="6" s="1"/>
  <c r="T44" i="36"/>
  <c r="U44" i="36" s="1"/>
  <c r="F32" i="6"/>
  <c r="T33" i="36"/>
  <c r="U33" i="36" s="1"/>
  <c r="F21" i="6"/>
  <c r="T66" i="36"/>
  <c r="U66" i="36" s="1"/>
  <c r="F54" i="6"/>
  <c r="T67" i="36"/>
  <c r="U67" i="36" s="1"/>
  <c r="F55" i="6"/>
  <c r="T26" i="36"/>
  <c r="U26" i="36" s="1"/>
  <c r="T46" i="36"/>
  <c r="U46" i="36" s="1"/>
  <c r="F34" i="6"/>
  <c r="T51" i="36"/>
  <c r="U51" i="36" s="1"/>
  <c r="F39" i="6"/>
  <c r="T31" i="36"/>
  <c r="U31" i="36" s="1"/>
  <c r="F19" i="6"/>
  <c r="K19" i="6" s="1"/>
  <c r="T62" i="36"/>
  <c r="U62" i="36" s="1"/>
  <c r="F50" i="6"/>
  <c r="T38" i="36"/>
  <c r="U38" i="36" s="1"/>
  <c r="F26" i="6"/>
  <c r="T72" i="36"/>
  <c r="U72" i="36" s="1"/>
  <c r="F60" i="6"/>
  <c r="K60" i="6" s="1"/>
  <c r="T57" i="36"/>
  <c r="U57" i="36" s="1"/>
  <c r="F45" i="6"/>
  <c r="K45" i="6" s="1"/>
  <c r="T36" i="36"/>
  <c r="U36" i="36" s="1"/>
  <c r="F24" i="6"/>
  <c r="T58" i="36"/>
  <c r="U58" i="36" s="1"/>
  <c r="F46" i="6"/>
  <c r="T45" i="36"/>
  <c r="U45" i="36" s="1"/>
  <c r="F33" i="6"/>
  <c r="T69" i="36"/>
  <c r="U69" i="36" s="1"/>
  <c r="F57" i="6"/>
  <c r="K57" i="6" s="1"/>
  <c r="T47" i="36"/>
  <c r="U47" i="36" s="1"/>
  <c r="F35" i="6"/>
  <c r="T27" i="36"/>
  <c r="U27" i="36" s="1"/>
  <c r="T68" i="36"/>
  <c r="U68" i="36" s="1"/>
  <c r="F56" i="6"/>
  <c r="T48" i="36"/>
  <c r="U48" i="36" s="1"/>
  <c r="F36" i="6"/>
  <c r="T28" i="36"/>
  <c r="U28" i="36" s="1"/>
  <c r="T61" i="36"/>
  <c r="U61" i="36" s="1"/>
  <c r="F49" i="6"/>
  <c r="K49" i="6" s="1"/>
  <c r="T37" i="36"/>
  <c r="U37" i="36" s="1"/>
  <c r="F25" i="6"/>
  <c r="T65" i="36"/>
  <c r="U65" i="36" s="1"/>
  <c r="F53" i="6"/>
  <c r="K53" i="6" s="1"/>
  <c r="T54" i="36"/>
  <c r="U54" i="36" s="1"/>
  <c r="F42" i="6"/>
  <c r="T34" i="36"/>
  <c r="U34" i="36" s="1"/>
  <c r="F22" i="6"/>
  <c r="E56" i="6"/>
  <c r="I56" i="6" s="1"/>
  <c r="E35" i="6"/>
  <c r="I35" i="6" s="1"/>
  <c r="E38" i="6"/>
  <c r="I38" i="6" s="1"/>
  <c r="E42" i="6"/>
  <c r="I42" i="6" s="1"/>
  <c r="E48" i="6"/>
  <c r="I48" i="6" s="1"/>
  <c r="E59" i="6"/>
  <c r="I59" i="6" s="1"/>
  <c r="E34" i="6"/>
  <c r="I34" i="6" s="1"/>
  <c r="E37" i="6"/>
  <c r="I37" i="6" s="1"/>
  <c r="E54" i="6"/>
  <c r="I54" i="6" s="1"/>
  <c r="E40" i="6"/>
  <c r="I40" i="6" s="1"/>
  <c r="E51" i="6"/>
  <c r="I51" i="6" s="1"/>
  <c r="E53" i="6"/>
  <c r="I53" i="6" s="1"/>
  <c r="E30" i="6"/>
  <c r="I30" i="6" s="1"/>
  <c r="E22" i="6"/>
  <c r="I22" i="6" s="1"/>
  <c r="E43" i="6"/>
  <c r="I43" i="6" s="1"/>
  <c r="E50" i="6"/>
  <c r="I50" i="6" s="1"/>
  <c r="E45" i="6"/>
  <c r="I45" i="6" s="1"/>
  <c r="E26" i="6"/>
  <c r="I26" i="6" s="1"/>
  <c r="T25" i="38"/>
  <c r="U25" i="38" s="1"/>
  <c r="T23" i="38"/>
  <c r="U23" i="38" s="1"/>
  <c r="T24" i="38"/>
  <c r="U24" i="38" s="1"/>
  <c r="T25" i="37"/>
  <c r="U25" i="37" s="1"/>
  <c r="T23" i="37"/>
  <c r="U23" i="37" s="1"/>
  <c r="T24" i="37"/>
  <c r="U24" i="37" s="1"/>
  <c r="T23" i="36"/>
  <c r="U23" i="36" s="1"/>
  <c r="T25" i="36"/>
  <c r="U25" i="36" s="1"/>
  <c r="T24" i="36"/>
  <c r="U24" i="36" s="1"/>
  <c r="T23" i="35"/>
  <c r="U23" i="35" s="1"/>
  <c r="O34" i="29"/>
  <c r="P34" i="29" s="1"/>
  <c r="Q34" i="29" s="1"/>
  <c r="O41" i="29"/>
  <c r="P41" i="29" s="1"/>
  <c r="Q41" i="29" s="1"/>
  <c r="O36" i="29"/>
  <c r="P36" i="29" s="1"/>
  <c r="Q36" i="29" s="1"/>
  <c r="O39" i="29"/>
  <c r="P39" i="29" s="1"/>
  <c r="Q39" i="29" s="1"/>
  <c r="O66" i="29"/>
  <c r="P66" i="29" s="1"/>
  <c r="Q66" i="29" s="1"/>
  <c r="O21" i="29"/>
  <c r="P21" i="29" s="1"/>
  <c r="Q21" i="29" s="1"/>
  <c r="O46" i="29"/>
  <c r="P46" i="29" s="1"/>
  <c r="Q46" i="29" s="1"/>
  <c r="O48" i="29"/>
  <c r="P48" i="29" s="1"/>
  <c r="Q48" i="29" s="1"/>
  <c r="O51" i="29"/>
  <c r="P51" i="29" s="1"/>
  <c r="Q51" i="29" s="1"/>
  <c r="O53" i="29"/>
  <c r="P53" i="29" s="1"/>
  <c r="Q53" i="29" s="1"/>
  <c r="O22" i="29"/>
  <c r="P22" i="29" s="1"/>
  <c r="Q22" i="29" s="1"/>
  <c r="O24" i="29"/>
  <c r="P24" i="29" s="1"/>
  <c r="Q24" i="29" s="1"/>
  <c r="O27" i="29"/>
  <c r="P27" i="29" s="1"/>
  <c r="Q27" i="29" s="1"/>
  <c r="O29" i="29"/>
  <c r="P29" i="29" s="1"/>
  <c r="Q29" i="29" s="1"/>
  <c r="O38" i="29"/>
  <c r="P38" i="29" s="1"/>
  <c r="Q38" i="29" s="1"/>
  <c r="O40" i="29"/>
  <c r="P40" i="29" s="1"/>
  <c r="Q40" i="29" s="1"/>
  <c r="O43" i="29"/>
  <c r="P43" i="29" s="1"/>
  <c r="Q43" i="29" s="1"/>
  <c r="O45" i="29"/>
  <c r="P45" i="29" s="1"/>
  <c r="Q45" i="29" s="1"/>
  <c r="O54" i="29"/>
  <c r="P54" i="29" s="1"/>
  <c r="Q54" i="29" s="1"/>
  <c r="O56" i="29"/>
  <c r="P56" i="29" s="1"/>
  <c r="Q56" i="29" s="1"/>
  <c r="O59" i="29"/>
  <c r="P59" i="29" s="1"/>
  <c r="Q59" i="29" s="1"/>
  <c r="O61" i="29"/>
  <c r="P61" i="29" s="1"/>
  <c r="Q61" i="29" s="1"/>
  <c r="O26" i="29"/>
  <c r="P26" i="29" s="1"/>
  <c r="Q26" i="29" s="1"/>
  <c r="O28" i="29"/>
  <c r="P28" i="29" s="1"/>
  <c r="Q28" i="29" s="1"/>
  <c r="O31" i="29"/>
  <c r="P31" i="29" s="1"/>
  <c r="Q31" i="29" s="1"/>
  <c r="O33" i="29"/>
  <c r="P33" i="29" s="1"/>
  <c r="Q33" i="29" s="1"/>
  <c r="O42" i="29"/>
  <c r="P42" i="29" s="1"/>
  <c r="Q42" i="29" s="1"/>
  <c r="O44" i="29"/>
  <c r="P44" i="29" s="1"/>
  <c r="Q44" i="29" s="1"/>
  <c r="O47" i="29"/>
  <c r="P47" i="29" s="1"/>
  <c r="Q47" i="29" s="1"/>
  <c r="O49" i="29"/>
  <c r="P49" i="29" s="1"/>
  <c r="Q49" i="29" s="1"/>
  <c r="O58" i="29"/>
  <c r="P58" i="29" s="1"/>
  <c r="Q58" i="29" s="1"/>
  <c r="O60" i="29"/>
  <c r="P60" i="29" s="1"/>
  <c r="Q60" i="29" s="1"/>
  <c r="O63" i="29"/>
  <c r="P63" i="29" s="1"/>
  <c r="Q63" i="29" s="1"/>
  <c r="O65" i="29"/>
  <c r="P65" i="29" s="1"/>
  <c r="Q65" i="29" s="1"/>
  <c r="O68" i="29"/>
  <c r="P68" i="29" s="1"/>
  <c r="Q68" i="29" s="1"/>
  <c r="I11" i="6" l="1"/>
  <c r="J19" i="6"/>
  <c r="N19" i="6" s="1"/>
  <c r="K41" i="6"/>
  <c r="H20" i="40"/>
  <c r="I20" i="40"/>
  <c r="J20" i="40" s="1"/>
  <c r="H19" i="40"/>
  <c r="I19" i="40"/>
  <c r="J19" i="40" s="1"/>
  <c r="I18" i="40"/>
  <c r="J18" i="40" s="1"/>
  <c r="H18" i="40"/>
  <c r="I17" i="40"/>
  <c r="J17" i="40" s="1"/>
  <c r="H17" i="40"/>
  <c r="I16" i="40"/>
  <c r="J16" i="40" s="1"/>
  <c r="H16" i="40"/>
  <c r="I15" i="40"/>
  <c r="J15" i="40" s="1"/>
  <c r="H15" i="40"/>
  <c r="I14" i="40"/>
  <c r="J14" i="40" s="1"/>
  <c r="K55" i="6"/>
  <c r="K21" i="6"/>
  <c r="M32" i="6"/>
  <c r="K13" i="6"/>
  <c r="K31" i="6"/>
  <c r="K27" i="6"/>
  <c r="M13" i="6"/>
  <c r="K37" i="6"/>
  <c r="K33" i="6"/>
  <c r="M22" i="6"/>
  <c r="K15" i="6"/>
  <c r="M30" i="6"/>
  <c r="M29" i="6"/>
  <c r="K29" i="6"/>
  <c r="K23" i="6"/>
  <c r="K17" i="6"/>
  <c r="M35" i="6"/>
  <c r="M27" i="6"/>
  <c r="M37" i="6"/>
  <c r="K39" i="6"/>
  <c r="K35" i="6"/>
  <c r="K25" i="6"/>
  <c r="M24" i="6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C14" i="4"/>
  <c r="B14" i="4"/>
  <c r="L18" i="6" l="1"/>
  <c r="L34" i="6"/>
  <c r="K30" i="6"/>
  <c r="K46" i="6"/>
  <c r="M48" i="6"/>
  <c r="L60" i="6"/>
  <c r="L52" i="6"/>
  <c r="M54" i="6"/>
  <c r="L25" i="6"/>
  <c r="L41" i="6"/>
  <c r="L57" i="6"/>
  <c r="L36" i="6"/>
  <c r="K40" i="6"/>
  <c r="L44" i="6"/>
  <c r="L51" i="6"/>
  <c r="M18" i="6"/>
  <c r="M42" i="6"/>
  <c r="J57" i="6"/>
  <c r="N57" i="6" s="1"/>
  <c r="J53" i="6"/>
  <c r="N53" i="6" s="1"/>
  <c r="J49" i="6"/>
  <c r="N49" i="6" s="1"/>
  <c r="J45" i="6"/>
  <c r="N45" i="6" s="1"/>
  <c r="J41" i="6"/>
  <c r="N41" i="6" s="1"/>
  <c r="J37" i="6"/>
  <c r="N37" i="6" s="1"/>
  <c r="J33" i="6"/>
  <c r="N33" i="6" s="1"/>
  <c r="J29" i="6"/>
  <c r="N29" i="6" s="1"/>
  <c r="J25" i="6"/>
  <c r="N25" i="6" s="1"/>
  <c r="J21" i="6"/>
  <c r="N21" i="6" s="1"/>
  <c r="J17" i="6"/>
  <c r="N17" i="6" s="1"/>
  <c r="J13" i="6"/>
  <c r="N13" i="6" s="1"/>
  <c r="L16" i="6"/>
  <c r="L32" i="6"/>
  <c r="K20" i="6"/>
  <c r="K36" i="6"/>
  <c r="K52" i="6"/>
  <c r="L58" i="6"/>
  <c r="M16" i="6"/>
  <c r="L50" i="6"/>
  <c r="L15" i="6"/>
  <c r="L31" i="6"/>
  <c r="L47" i="6"/>
  <c r="M43" i="6"/>
  <c r="M12" i="6"/>
  <c r="M44" i="6"/>
  <c r="M25" i="6"/>
  <c r="M21" i="6"/>
  <c r="M33" i="6"/>
  <c r="K18" i="6"/>
  <c r="K34" i="6"/>
  <c r="K50" i="6"/>
  <c r="L56" i="6"/>
  <c r="K59" i="6"/>
  <c r="L13" i="6"/>
  <c r="L30" i="6"/>
  <c r="L21" i="6"/>
  <c r="L37" i="6"/>
  <c r="L53" i="6"/>
  <c r="M20" i="6"/>
  <c r="M34" i="6"/>
  <c r="L35" i="6"/>
  <c r="K58" i="6"/>
  <c r="J36" i="6"/>
  <c r="N36" i="6" s="1"/>
  <c r="J20" i="6"/>
  <c r="N20" i="6" s="1"/>
  <c r="J12" i="6"/>
  <c r="N12" i="6" s="1"/>
  <c r="L26" i="6"/>
  <c r="K22" i="6"/>
  <c r="K38" i="6"/>
  <c r="K54" i="6"/>
  <c r="L46" i="6"/>
  <c r="M58" i="6"/>
  <c r="L42" i="6"/>
  <c r="M14" i="6"/>
  <c r="L17" i="6"/>
  <c r="L33" i="6"/>
  <c r="L49" i="6"/>
  <c r="L12" i="6"/>
  <c r="M15" i="6"/>
  <c r="M47" i="6"/>
  <c r="L28" i="6"/>
  <c r="K32" i="6"/>
  <c r="M51" i="6"/>
  <c r="L27" i="6"/>
  <c r="L43" i="6"/>
  <c r="L59" i="6"/>
  <c r="M38" i="6"/>
  <c r="M53" i="6"/>
  <c r="K14" i="6"/>
  <c r="M31" i="6"/>
  <c r="L20" i="6"/>
  <c r="K24" i="6"/>
  <c r="K56" i="6"/>
  <c r="J52" i="6"/>
  <c r="N52" i="6" s="1"/>
  <c r="M41" i="6"/>
  <c r="K16" i="6"/>
  <c r="K48" i="6"/>
  <c r="L54" i="6"/>
  <c r="L24" i="6"/>
  <c r="K12" i="6"/>
  <c r="K28" i="6"/>
  <c r="K44" i="6"/>
  <c r="M46" i="6"/>
  <c r="L40" i="6"/>
  <c r="M55" i="6"/>
  <c r="L23" i="6"/>
  <c r="L39" i="6"/>
  <c r="L55" i="6"/>
  <c r="M23" i="6"/>
  <c r="M28" i="6"/>
  <c r="M59" i="6"/>
  <c r="M45" i="6"/>
  <c r="M60" i="6"/>
  <c r="L14" i="6"/>
  <c r="M17" i="6"/>
  <c r="M49" i="6"/>
  <c r="K26" i="6"/>
  <c r="K42" i="6"/>
  <c r="M36" i="6"/>
  <c r="L48" i="6"/>
  <c r="M39" i="6"/>
  <c r="M40" i="6"/>
  <c r="M57" i="6"/>
  <c r="L22" i="6"/>
  <c r="L38" i="6"/>
  <c r="L29" i="6"/>
  <c r="L45" i="6"/>
  <c r="M26" i="6"/>
  <c r="J15" i="6" l="1"/>
  <c r="N15" i="6" s="1"/>
  <c r="J23" i="6"/>
  <c r="N23" i="6" s="1"/>
  <c r="J31" i="6"/>
  <c r="N31" i="6" s="1"/>
  <c r="J39" i="6"/>
  <c r="N39" i="6" s="1"/>
  <c r="J47" i="6"/>
  <c r="N47" i="6" s="1"/>
  <c r="J55" i="6"/>
  <c r="N55" i="6" s="1"/>
  <c r="J38" i="6"/>
  <c r="N38" i="6" s="1"/>
  <c r="J28" i="6"/>
  <c r="N28" i="6" s="1"/>
  <c r="J14" i="6"/>
  <c r="N14" i="6" s="1"/>
  <c r="J26" i="6"/>
  <c r="N26" i="6" s="1"/>
  <c r="J34" i="6"/>
  <c r="N34" i="6" s="1"/>
  <c r="J50" i="6"/>
  <c r="N50" i="6" s="1"/>
  <c r="J27" i="6"/>
  <c r="N27" i="6" s="1"/>
  <c r="J35" i="6"/>
  <c r="N35" i="6" s="1"/>
  <c r="J43" i="6"/>
  <c r="N43" i="6" s="1"/>
  <c r="J51" i="6"/>
  <c r="N51" i="6" s="1"/>
  <c r="J59" i="6"/>
  <c r="N59" i="6" s="1"/>
  <c r="J16" i="6"/>
  <c r="N16" i="6" s="1"/>
  <c r="J44" i="6"/>
  <c r="N44" i="6" s="1"/>
  <c r="J56" i="6"/>
  <c r="N56" i="6" s="1"/>
  <c r="J46" i="6"/>
  <c r="N46" i="6" s="1"/>
  <c r="J22" i="6"/>
  <c r="N22" i="6" s="1"/>
  <c r="J54" i="6"/>
  <c r="N54" i="6" s="1"/>
  <c r="J24" i="6"/>
  <c r="N24" i="6" s="1"/>
  <c r="J32" i="6"/>
  <c r="N32" i="6" s="1"/>
  <c r="J18" i="6"/>
  <c r="N18" i="6" s="1"/>
  <c r="J30" i="6"/>
  <c r="N30" i="6" s="1"/>
  <c r="J42" i="6"/>
  <c r="N42" i="6" s="1"/>
  <c r="J58" i="6"/>
  <c r="N58" i="6" s="1"/>
  <c r="J40" i="6"/>
  <c r="N40" i="6" s="1"/>
  <c r="J48" i="6"/>
  <c r="N48" i="6" s="1"/>
  <c r="J60" i="6"/>
  <c r="N60" i="6" s="1"/>
  <c r="D90" i="6"/>
  <c r="C90" i="6"/>
  <c r="B90" i="6"/>
  <c r="D89" i="6"/>
  <c r="C89" i="6"/>
  <c r="B89" i="6"/>
  <c r="D88" i="6"/>
  <c r="C88" i="6"/>
  <c r="B88" i="6"/>
  <c r="D87" i="6"/>
  <c r="C87" i="6"/>
  <c r="B87" i="6"/>
  <c r="D86" i="6"/>
  <c r="C86" i="6"/>
  <c r="B86" i="6"/>
  <c r="D85" i="6"/>
  <c r="C85" i="6"/>
  <c r="B85" i="6"/>
  <c r="D84" i="6"/>
  <c r="C84" i="6"/>
  <c r="B84" i="6"/>
  <c r="D83" i="6"/>
  <c r="C83" i="6"/>
  <c r="B83" i="6"/>
  <c r="D82" i="6"/>
  <c r="C82" i="6"/>
  <c r="B82" i="6"/>
  <c r="D81" i="6"/>
  <c r="C81" i="6"/>
  <c r="B81" i="6"/>
  <c r="D80" i="6"/>
  <c r="C80" i="6"/>
  <c r="B80" i="6"/>
  <c r="D79" i="6"/>
  <c r="C79" i="6"/>
  <c r="B79" i="6"/>
  <c r="D78" i="6"/>
  <c r="C78" i="6"/>
  <c r="B78" i="6"/>
  <c r="D77" i="6"/>
  <c r="C77" i="6"/>
  <c r="B77" i="6"/>
  <c r="D76" i="6"/>
  <c r="C76" i="6"/>
  <c r="B76" i="6"/>
  <c r="D75" i="6"/>
  <c r="C75" i="6"/>
  <c r="B75" i="6"/>
  <c r="D74" i="6"/>
  <c r="C74" i="6"/>
  <c r="B74" i="6"/>
  <c r="D73" i="6"/>
  <c r="C73" i="6"/>
  <c r="B73" i="6"/>
  <c r="D72" i="6"/>
  <c r="C72" i="6"/>
  <c r="B72" i="6"/>
  <c r="D71" i="6"/>
  <c r="C71" i="6"/>
  <c r="B71" i="6"/>
  <c r="D70" i="6"/>
  <c r="C70" i="6"/>
  <c r="B70" i="6"/>
  <c r="D69" i="6"/>
  <c r="C69" i="6"/>
  <c r="B69" i="6"/>
  <c r="D68" i="6"/>
  <c r="C68" i="6"/>
  <c r="B68" i="6"/>
  <c r="D67" i="6"/>
  <c r="C67" i="6"/>
  <c r="B67" i="6"/>
  <c r="D66" i="6"/>
  <c r="C66" i="6"/>
  <c r="B66" i="6"/>
  <c r="D65" i="6"/>
  <c r="C65" i="6"/>
  <c r="B65" i="6"/>
  <c r="D64" i="6"/>
  <c r="C64" i="6"/>
  <c r="B64" i="6"/>
  <c r="D63" i="6"/>
  <c r="C63" i="6"/>
  <c r="B63" i="6"/>
  <c r="D62" i="6"/>
  <c r="C62" i="6"/>
  <c r="B62" i="6"/>
  <c r="D61" i="6"/>
  <c r="C61" i="6"/>
  <c r="B61" i="6"/>
  <c r="D60" i="6"/>
  <c r="C60" i="6"/>
  <c r="B60" i="6"/>
  <c r="D59" i="6"/>
  <c r="C59" i="6"/>
  <c r="B59" i="6"/>
  <c r="D58" i="6"/>
  <c r="C58" i="6"/>
  <c r="B58" i="6"/>
  <c r="D57" i="6"/>
  <c r="C57" i="6"/>
  <c r="B57" i="6"/>
  <c r="D56" i="6"/>
  <c r="C56" i="6"/>
  <c r="B56" i="6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F5" i="4"/>
  <c r="I95" i="6"/>
  <c r="J6" i="6" l="1"/>
  <c r="J5" i="6"/>
  <c r="J4" i="6"/>
  <c r="B95" i="6"/>
  <c r="C5" i="6"/>
  <c r="M11" i="6"/>
  <c r="L11" i="6"/>
  <c r="K11" i="6"/>
  <c r="C5" i="4" l="1"/>
  <c r="G4" i="4"/>
  <c r="E4" i="4"/>
  <c r="C4" i="4"/>
  <c r="J11" i="6" l="1"/>
  <c r="N11" i="6" s="1"/>
  <c r="P11" i="6" l="1"/>
  <c r="O11" i="6" s="1"/>
  <c r="P12" i="6"/>
  <c r="O12" i="6" l="1"/>
  <c r="P17" i="6"/>
  <c r="O17" i="6" s="1"/>
  <c r="P82" i="6"/>
  <c r="O82" i="6" s="1"/>
  <c r="P22" i="6"/>
  <c r="O22" i="6" s="1"/>
  <c r="P87" i="6"/>
  <c r="O87" i="6" s="1"/>
  <c r="P85" i="6"/>
  <c r="O85" i="6" s="1"/>
  <c r="P58" i="6"/>
  <c r="O58" i="6" s="1"/>
  <c r="P51" i="6"/>
  <c r="O51" i="6" s="1"/>
  <c r="P30" i="6"/>
  <c r="O30" i="6" s="1"/>
  <c r="P53" i="6"/>
  <c r="O53" i="6" s="1"/>
  <c r="F22" i="40"/>
  <c r="H22" i="40" s="1"/>
  <c r="P46" i="6"/>
  <c r="O46" i="6" s="1"/>
  <c r="P76" i="6"/>
  <c r="O76" i="6" s="1"/>
  <c r="P43" i="6"/>
  <c r="O43" i="6" s="1"/>
  <c r="P79" i="6"/>
  <c r="O79" i="6" s="1"/>
  <c r="P27" i="6"/>
  <c r="O27" i="6" s="1"/>
  <c r="P23" i="6"/>
  <c r="O23" i="6" s="1"/>
  <c r="P61" i="6"/>
  <c r="O61" i="6" s="1"/>
  <c r="P15" i="6"/>
  <c r="O15" i="6" s="1"/>
  <c r="P24" i="6"/>
  <c r="O24" i="6" s="1"/>
  <c r="P33" i="6"/>
  <c r="O33" i="6" s="1"/>
  <c r="P14" i="6"/>
  <c r="O14" i="6" s="1"/>
  <c r="P42" i="6"/>
  <c r="O42" i="6" s="1"/>
  <c r="P25" i="6"/>
  <c r="O25" i="6" s="1"/>
  <c r="P41" i="6"/>
  <c r="O41" i="6" s="1"/>
  <c r="P39" i="6"/>
  <c r="O39" i="6" s="1"/>
  <c r="P36" i="6"/>
  <c r="O36" i="6" s="1"/>
  <c r="P40" i="6"/>
  <c r="O40" i="6" s="1"/>
  <c r="P48" i="6"/>
  <c r="O48" i="6" s="1"/>
  <c r="P47" i="6"/>
  <c r="O47" i="6" s="1"/>
  <c r="P63" i="6"/>
  <c r="O63" i="6" s="1"/>
  <c r="P29" i="6"/>
  <c r="O29" i="6" s="1"/>
  <c r="P38" i="6"/>
  <c r="O38" i="6" s="1"/>
  <c r="P83" i="6"/>
  <c r="O83" i="6" s="1"/>
  <c r="P86" i="6"/>
  <c r="O86" i="6" s="1"/>
  <c r="P75" i="6"/>
  <c r="O75" i="6" s="1"/>
  <c r="P49" i="6"/>
  <c r="O49" i="6" s="1"/>
  <c r="P78" i="6"/>
  <c r="O78" i="6" s="1"/>
  <c r="P55" i="6"/>
  <c r="O55" i="6" s="1"/>
  <c r="P59" i="6"/>
  <c r="O59" i="6" s="1"/>
  <c r="P31" i="6"/>
  <c r="O31" i="6" s="1"/>
  <c r="P20" i="6"/>
  <c r="O20" i="6" s="1"/>
  <c r="P57" i="6"/>
  <c r="O57" i="6" s="1"/>
  <c r="P67" i="6"/>
  <c r="O67" i="6" s="1"/>
  <c r="P81" i="6"/>
  <c r="O81" i="6" s="1"/>
  <c r="P69" i="6"/>
  <c r="O69" i="6" s="1"/>
  <c r="P74" i="6"/>
  <c r="O74" i="6" s="1"/>
  <c r="P37" i="6"/>
  <c r="O37" i="6" s="1"/>
  <c r="P65" i="6"/>
  <c r="O65" i="6" s="1"/>
  <c r="P34" i="6"/>
  <c r="O34" i="6" s="1"/>
  <c r="P73" i="6"/>
  <c r="O73" i="6" s="1"/>
  <c r="P19" i="6"/>
  <c r="O19" i="6" s="1"/>
  <c r="P50" i="6"/>
  <c r="O50" i="6" s="1"/>
  <c r="P89" i="6"/>
  <c r="O89" i="6" s="1"/>
  <c r="P64" i="6"/>
  <c r="O64" i="6" s="1"/>
  <c r="P21" i="6"/>
  <c r="O21" i="6" s="1"/>
  <c r="P66" i="6"/>
  <c r="O66" i="6" s="1"/>
  <c r="P68" i="6"/>
  <c r="O68" i="6" s="1"/>
  <c r="P28" i="6"/>
  <c r="O28" i="6" s="1"/>
  <c r="P84" i="6"/>
  <c r="O84" i="6" s="1"/>
  <c r="P60" i="6"/>
  <c r="O60" i="6" s="1"/>
  <c r="P32" i="6"/>
  <c r="O32" i="6"/>
  <c r="P16" i="6"/>
  <c r="O16" i="6" s="1"/>
  <c r="P80" i="6"/>
  <c r="O80" i="6" s="1"/>
  <c r="P77" i="6"/>
  <c r="O77" i="6" s="1"/>
  <c r="P35" i="6"/>
  <c r="O35" i="6" s="1"/>
  <c r="P90" i="6"/>
  <c r="O90" i="6" s="1"/>
  <c r="P70" i="6"/>
  <c r="O70" i="6" s="1"/>
  <c r="P18" i="6"/>
  <c r="O18" i="6"/>
  <c r="P72" i="6"/>
  <c r="O72" i="6" s="1"/>
  <c r="P56" i="6"/>
  <c r="O56" i="6" s="1"/>
  <c r="P52" i="6"/>
  <c r="O52" i="6" s="1"/>
  <c r="P62" i="6"/>
  <c r="O62" i="6" s="1"/>
  <c r="P13" i="6"/>
  <c r="P71" i="6"/>
  <c r="O71" i="6" s="1"/>
  <c r="P44" i="6"/>
  <c r="O44" i="6" s="1"/>
  <c r="P26" i="6"/>
  <c r="O26" i="6" s="1"/>
  <c r="P88" i="6"/>
  <c r="O88" i="6" s="1"/>
  <c r="P45" i="6"/>
  <c r="O45" i="6" s="1"/>
  <c r="P54" i="6"/>
  <c r="O54" i="6" s="1"/>
  <c r="G22" i="40" l="1"/>
  <c r="I22" i="40" s="1"/>
  <c r="J22" i="40" s="1"/>
  <c r="M22" i="40"/>
  <c r="N22" i="40" s="1"/>
  <c r="O13" i="6"/>
</calcChain>
</file>

<file path=xl/comments1.xml><?xml version="1.0" encoding="utf-8"?>
<comments xmlns="http://schemas.openxmlformats.org/spreadsheetml/2006/main">
  <authors>
    <author>Operador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Operador:</t>
        </r>
        <r>
          <rPr>
            <sz val="9"/>
            <color indexed="81"/>
            <rFont val="Tahoma"/>
            <family val="2"/>
          </rPr>
          <t xml:space="preserve">
ANOTAR EL NÚMERO DE REPORTE (PRIMERO, SEGUNTO, TERCERO, CUARTO O FINAL)</t>
        </r>
      </text>
    </comment>
  </commentList>
</comments>
</file>

<file path=xl/sharedStrings.xml><?xml version="1.0" encoding="utf-8"?>
<sst xmlns="http://schemas.openxmlformats.org/spreadsheetml/2006/main" count="274" uniqueCount="110">
  <si>
    <t>Nombre</t>
  </si>
  <si>
    <t>Acción requerida</t>
  </si>
  <si>
    <t>N.</t>
  </si>
  <si>
    <t>Matrícula</t>
  </si>
  <si>
    <t>Carrera:</t>
  </si>
  <si>
    <t>Grupo:</t>
  </si>
  <si>
    <t>Valoración númerica</t>
  </si>
  <si>
    <t>Nivel de Desempeño de la competencia</t>
  </si>
  <si>
    <t>Competencias a Evaluar</t>
  </si>
  <si>
    <t>Unidad:</t>
  </si>
  <si>
    <t>Materia:</t>
  </si>
  <si>
    <t>Docente:</t>
  </si>
  <si>
    <t>Firma del Estudiante</t>
  </si>
  <si>
    <t>Reporte de Indicadores de alcance de competencias</t>
  </si>
  <si>
    <t>Requiere asesoría</t>
  </si>
  <si>
    <t>Competencias previas</t>
  </si>
  <si>
    <t>Atributos de egreso</t>
  </si>
  <si>
    <t>Tipo de curso</t>
  </si>
  <si>
    <t>Clave:</t>
  </si>
  <si>
    <t>Unidades:</t>
  </si>
  <si>
    <t>HT</t>
  </si>
  <si>
    <t>HP</t>
  </si>
  <si>
    <t>CR:</t>
  </si>
  <si>
    <t>Carrera</t>
  </si>
  <si>
    <t xml:space="preserve">T. C. </t>
  </si>
  <si>
    <t>ACTA DE CALIFICACIONES</t>
  </si>
  <si>
    <t>CARRERA:</t>
  </si>
  <si>
    <t>CVE. OFI.:</t>
  </si>
  <si>
    <t>MATERIA:</t>
  </si>
  <si>
    <t xml:space="preserve">GRUPO: </t>
  </si>
  <si>
    <t>DOCENTE:</t>
  </si>
  <si>
    <t>Nº</t>
  </si>
  <si>
    <t>MATRICULA</t>
  </si>
  <si>
    <t>NOMBRE DEL ESTUDIANTE</t>
  </si>
  <si>
    <t>T. C.</t>
  </si>
  <si>
    <t>1A. OPORTUNIDAD</t>
  </si>
  <si>
    <t>2A. OPORTUNIDAD</t>
  </si>
  <si>
    <t>COMPETENCIA</t>
  </si>
  <si>
    <t>1a</t>
  </si>
  <si>
    <t>2a</t>
  </si>
  <si>
    <t>3a</t>
  </si>
  <si>
    <t>4a</t>
  </si>
  <si>
    <t>PROMEDIO</t>
  </si>
  <si>
    <t>N. D.</t>
  </si>
  <si>
    <t xml:space="preserve"> VAL. NÚM.</t>
  </si>
  <si>
    <r>
      <rPr>
        <b/>
        <i/>
        <u/>
        <sz val="9"/>
        <color theme="1"/>
        <rFont val="Calibri"/>
        <family val="2"/>
        <scheme val="minor"/>
      </rPr>
      <t xml:space="preserve">Nomenglaturas de Tipo de Cursos: </t>
    </r>
    <r>
      <rPr>
        <sz val="9"/>
        <color theme="1"/>
        <rFont val="Calibri"/>
        <family val="2"/>
        <scheme val="minor"/>
      </rPr>
      <t>T. C.=Tipo de Curso, O=Ordinario, G-O=Ordinario en Global, R=Repetición, G-R=Repetición en Global, E=Especial</t>
    </r>
  </si>
  <si>
    <r>
      <t xml:space="preserve">Nomenglaturas de la competencia: </t>
    </r>
    <r>
      <rPr>
        <sz val="9"/>
        <color theme="1"/>
        <rFont val="Calibri"/>
        <family val="2"/>
        <scheme val="minor"/>
      </rPr>
      <t>N. D.=Nivel de Desempeño, D I=Desempeño Insuficiente, S=Suficiente, B=Bueno, N=Notable, E=Excelente, Val. Núm.=Valoración Númerica.</t>
    </r>
  </si>
  <si>
    <t>Nombre y Firma del Profesor</t>
  </si>
  <si>
    <t>PERIODO</t>
  </si>
  <si>
    <t>INSTITUTO TECNOLÓGICO SUPERIOR DE TLAXCO</t>
  </si>
  <si>
    <t>SUBDIRECCIÓN ACADÉMICA</t>
  </si>
  <si>
    <t>PROFESOR (A):</t>
  </si>
  <si>
    <t>ASIGNATURA</t>
  </si>
  <si>
    <t>CARRERA</t>
  </si>
  <si>
    <t>A</t>
  </si>
  <si>
    <t>B</t>
  </si>
  <si>
    <t>C</t>
  </si>
  <si>
    <t>D</t>
  </si>
  <si>
    <t>E</t>
  </si>
  <si>
    <t>F</t>
  </si>
  <si>
    <t>G</t>
  </si>
  <si>
    <t>EP/O</t>
  </si>
  <si>
    <t>ES/R</t>
  </si>
  <si>
    <t>-</t>
  </si>
  <si>
    <t>JEFA(E) DE CARRERA</t>
  </si>
  <si>
    <t>Periodo:</t>
  </si>
  <si>
    <t xml:space="preserve"> </t>
  </si>
  <si>
    <t>TEL. CEL.</t>
  </si>
  <si>
    <t>E-MAIL</t>
  </si>
  <si>
    <t>Criterio de aprendizaje</t>
  </si>
  <si>
    <t>Valor</t>
  </si>
  <si>
    <t>Total</t>
  </si>
  <si>
    <t>Puntaje obtenido</t>
  </si>
  <si>
    <t xml:space="preserve">Porcentaje </t>
  </si>
  <si>
    <t>Colocar criterio 1</t>
  </si>
  <si>
    <t>Colocar criterio 2</t>
  </si>
  <si>
    <t>Colocar criterio 3</t>
  </si>
  <si>
    <t>Colocar criterio 4</t>
  </si>
  <si>
    <t>Colocar criterio 5</t>
  </si>
  <si>
    <t>Atributos</t>
  </si>
  <si>
    <t>% de logro</t>
  </si>
  <si>
    <t>Logro de atributos</t>
  </si>
  <si>
    <t>(colocar el criterio de aprendizaje o eliminar)</t>
  </si>
  <si>
    <t>d</t>
  </si>
  <si>
    <t>Observaciones
(Colocar desertor)</t>
  </si>
  <si>
    <t>Reporte Parcial y Final del Semestre</t>
  </si>
  <si>
    <t>DIVISIÓN DE INGENIERÍA</t>
  </si>
  <si>
    <t>Reporte No.</t>
  </si>
  <si>
    <t>Grupos Atendidos:</t>
  </si>
  <si>
    <t>Asig. dif.</t>
  </si>
  <si>
    <t>Periodo Escolar:</t>
  </si>
  <si>
    <t>UNI.</t>
  </si>
  <si>
    <t>SEM.</t>
  </si>
  <si>
    <t>H</t>
  </si>
  <si>
    <t>I</t>
  </si>
  <si>
    <t>A= Total de alumnos(as) por materia
B= no. De alumnos(as) que alcanzaron las competencias (EP= evaluación de primera oportunidad, ES= evaluación de segunda oportunidad) 
C= % de estudiantes que alcanzaron las competencias por unidad o unidades temáticas en ambas oportunidades (EP+ES). Solamente en el reporte final
D= no. De alumnos(as) que no alcanzaron las competencias en evaluación de primera oportunidad o en su caso en ambas oportunidades  
E= % de alumnos(as) que no alcanzaron las competencias por unidad o unidades temáticas para el reporte final.  
F= No. de estudiantes que desertaron en la materia. 
G= % de estudiantes que desertaron en la materia, tomando como deserción cuando al estudiante se da de baja de la materia o baja definitiva durante el ciclo escolar.
H=Calificación promedio de todos los estudiantes inscritos en el grupo del curso
I= Porcentaje de todos los estudiantes que igualan o superan la calificación promedio.</t>
  </si>
  <si>
    <t>PROFESOR(A)</t>
  </si>
  <si>
    <t>Cumple o no cumple con competencias previas
(Si/no)</t>
  </si>
  <si>
    <r>
      <t xml:space="preserve">Total de estudiantes que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cumple con las competencias previas</t>
    </r>
  </si>
  <si>
    <r>
      <t xml:space="preserve">Total de estudiantes que </t>
    </r>
    <r>
      <rPr>
        <b/>
        <sz val="11"/>
        <color theme="1"/>
        <rFont val="Calibri"/>
        <family val="2"/>
        <scheme val="minor"/>
      </rPr>
      <t xml:space="preserve">SI </t>
    </r>
    <r>
      <rPr>
        <sz val="11"/>
        <color theme="1"/>
        <rFont val="Calibri"/>
        <family val="2"/>
        <scheme val="minor"/>
      </rPr>
      <t>cumple con las competencias previas</t>
    </r>
  </si>
  <si>
    <t>Datos genenerales del grupo</t>
  </si>
  <si>
    <t>Reporte de Exámen de Diagnóstico</t>
  </si>
  <si>
    <t>Si</t>
  </si>
  <si>
    <t>No</t>
  </si>
  <si>
    <t>ENERO-JUNIO 2025</t>
  </si>
  <si>
    <t xml:space="preserve">ILOG- 8°B  </t>
  </si>
  <si>
    <t>SAG-2405</t>
  </si>
  <si>
    <t xml:space="preserve">TECNOLOGÍAS EN LA DISTRIBUCIÓN ORIENTADAS A LA INDUSTRIA 4.0 </t>
  </si>
  <si>
    <t xml:space="preserve">DR. PEDRO PEREZ VELAZQUEZ </t>
  </si>
  <si>
    <t>INGENIERIA EN LOGISTICA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</si>
</sst>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Bodoni MT Black"/>
      <family val="1"/>
    </font>
    <font>
      <b/>
      <sz val="9"/>
      <color theme="1"/>
      <name val="Calibri"/>
      <family val="2"/>
    </font>
    <font>
      <b/>
      <i/>
      <u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Bodoni MT Black"/>
      <family val="1"/>
    </font>
    <font>
      <b/>
      <sz val="8"/>
      <color theme="0"/>
      <name val="Calibri"/>
      <family val="2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0" fillId="0" borderId="8" xfId="0" applyBorder="1"/>
    <xf numFmtId="0" fontId="2" fillId="0" borderId="9" xfId="0" applyFon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 applyAlignment="1">
      <alignment horizontal="right"/>
    </xf>
    <xf numFmtId="0" fontId="5" fillId="0" borderId="13" xfId="0" applyFont="1" applyBorder="1"/>
    <xf numFmtId="0" fontId="0" fillId="0" borderId="14" xfId="0" applyBorder="1"/>
    <xf numFmtId="0" fontId="0" fillId="0" borderId="15" xfId="0" applyBorder="1"/>
    <xf numFmtId="0" fontId="5" fillId="0" borderId="16" xfId="0" applyFont="1" applyBorder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" fontId="5" fillId="0" borderId="25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0" xfId="0" applyFont="1" applyBorder="1" applyAlignment="1">
      <alignment horizontal="center" vertical="center"/>
    </xf>
    <xf numFmtId="0" fontId="5" fillId="0" borderId="32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" fontId="0" fillId="0" borderId="1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 vertical="center" wrapText="1"/>
    </xf>
    <xf numFmtId="0" fontId="17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9" fontId="13" fillId="0" borderId="1" xfId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3" fillId="0" borderId="0" xfId="0" applyFont="1" applyAlignment="1">
      <alignment vertical="top"/>
    </xf>
    <xf numFmtId="0" fontId="13" fillId="0" borderId="29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center" vertical="center" wrapText="1"/>
    </xf>
    <xf numFmtId="9" fontId="13" fillId="0" borderId="30" xfId="1" applyFont="1" applyBorder="1" applyAlignment="1">
      <alignment horizontal="center" vertical="center" wrapText="1"/>
    </xf>
    <xf numFmtId="2" fontId="13" fillId="0" borderId="34" xfId="1" applyNumberFormat="1" applyFont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/>
    </xf>
    <xf numFmtId="0" fontId="19" fillId="4" borderId="30" xfId="0" applyFont="1" applyFill="1" applyBorder="1" applyAlignment="1">
      <alignment horizontal="center" vertical="center"/>
    </xf>
    <xf numFmtId="0" fontId="19" fillId="4" borderId="32" xfId="0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9" fontId="22" fillId="4" borderId="1" xfId="1" applyFont="1" applyFill="1" applyBorder="1" applyAlignment="1">
      <alignment horizontal="center" vertical="center"/>
    </xf>
    <xf numFmtId="1" fontId="22" fillId="4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1" fontId="5" fillId="0" borderId="4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9" fillId="4" borderId="45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46" xfId="0" applyFont="1" applyFill="1" applyBorder="1" applyAlignment="1">
      <alignment horizontal="center" vertical="center"/>
    </xf>
    <xf numFmtId="0" fontId="19" fillId="4" borderId="45" xfId="0" applyFont="1" applyFill="1" applyBorder="1" applyAlignment="1">
      <alignment horizontal="center" vertical="center" wrapText="1"/>
    </xf>
    <xf numFmtId="0" fontId="19" fillId="4" borderId="38" xfId="0" applyFont="1" applyFill="1" applyBorder="1" applyAlignment="1">
      <alignment horizontal="center" vertical="center" wrapText="1"/>
    </xf>
    <xf numFmtId="1" fontId="5" fillId="0" borderId="34" xfId="0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" fontId="5" fillId="0" borderId="3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0" fillId="4" borderId="0" xfId="0" applyFont="1" applyFill="1" applyAlignment="1">
      <alignment horizontal="center"/>
    </xf>
    <xf numFmtId="0" fontId="10" fillId="0" borderId="36" xfId="0" applyFont="1" applyBorder="1" applyAlignment="1">
      <alignment horizontal="center" vertical="top"/>
    </xf>
    <xf numFmtId="0" fontId="18" fillId="4" borderId="0" xfId="0" applyFont="1" applyFill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19" fillId="4" borderId="44" xfId="0" applyFont="1" applyFill="1" applyBorder="1" applyAlignment="1">
      <alignment horizontal="center" vertical="center"/>
    </xf>
    <xf numFmtId="0" fontId="19" fillId="4" borderId="35" xfId="0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 vertical="center"/>
    </xf>
    <xf numFmtId="0" fontId="19" fillId="4" borderId="28" xfId="0" applyFont="1" applyFill="1" applyBorder="1" applyAlignment="1">
      <alignment horizontal="center" vertical="center"/>
    </xf>
    <xf numFmtId="0" fontId="19" fillId="4" borderId="2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19" fillId="4" borderId="20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20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 vertical="top"/>
    </xf>
    <xf numFmtId="0" fontId="15" fillId="3" borderId="24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7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3" borderId="17" xfId="0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15" fillId="3" borderId="24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0" borderId="5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15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CC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CC0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9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0.png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0</xdr:row>
      <xdr:rowOff>148166</xdr:rowOff>
    </xdr:from>
    <xdr:to>
      <xdr:col>8</xdr:col>
      <xdr:colOff>580222</xdr:colOff>
      <xdr:row>1</xdr:row>
      <xdr:rowOff>76199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9FC9A2-1EA1-460D-A3B6-7F7CEE61D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48166"/>
          <a:ext cx="8036180" cy="9376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0</xdr:row>
      <xdr:rowOff>104775</xdr:rowOff>
    </xdr:from>
    <xdr:to>
      <xdr:col>2</xdr:col>
      <xdr:colOff>1978656</xdr:colOff>
      <xdr:row>0</xdr:row>
      <xdr:rowOff>368622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64B6CCC-07F4-5BDB-28CF-04BD98194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104775"/>
          <a:ext cx="2273931" cy="263847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2476500</xdr:colOff>
      <xdr:row>0</xdr:row>
      <xdr:rowOff>57151</xdr:rowOff>
    </xdr:from>
    <xdr:to>
      <xdr:col>2</xdr:col>
      <xdr:colOff>2992074</xdr:colOff>
      <xdr:row>0</xdr:row>
      <xdr:rowOff>376293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743712D-12C1-7775-E51E-4EC272EFB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0" y="57151"/>
          <a:ext cx="512675" cy="31914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676275</xdr:colOff>
      <xdr:row>0</xdr:row>
      <xdr:rowOff>9525</xdr:rowOff>
    </xdr:from>
    <xdr:to>
      <xdr:col>4</xdr:col>
      <xdr:colOff>323850</xdr:colOff>
      <xdr:row>0</xdr:row>
      <xdr:rowOff>419100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AE39610-887C-100B-7F50-78F4B36B9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9525"/>
          <a:ext cx="409575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68036</xdr:colOff>
      <xdr:row>0</xdr:row>
      <xdr:rowOff>253093</xdr:rowOff>
    </xdr:from>
    <xdr:to>
      <xdr:col>3</xdr:col>
      <xdr:colOff>229870</xdr:colOff>
      <xdr:row>0</xdr:row>
      <xdr:rowOff>743948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FC701C-9855-8A9E-BFF7-AB395E94E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253093"/>
          <a:ext cx="4230370" cy="49085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0</xdr:row>
      <xdr:rowOff>214993</xdr:rowOff>
    </xdr:from>
    <xdr:to>
      <xdr:col>7</xdr:col>
      <xdr:colOff>65471</xdr:colOff>
      <xdr:row>0</xdr:row>
      <xdr:rowOff>808718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AC99E5-A945-F867-8C18-CAF0AE64F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9536" y="214993"/>
          <a:ext cx="953770" cy="593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0</xdr:colOff>
      <xdr:row>0</xdr:row>
      <xdr:rowOff>115261</xdr:rowOff>
    </xdr:from>
    <xdr:to>
      <xdr:col>9</xdr:col>
      <xdr:colOff>70026</xdr:colOff>
      <xdr:row>0</xdr:row>
      <xdr:rowOff>863654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55A263A-C76A-7FD8-5C79-4D3033151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830" y="115261"/>
          <a:ext cx="702038" cy="74839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0</xdr:colOff>
      <xdr:row>0</xdr:row>
      <xdr:rowOff>231321</xdr:rowOff>
    </xdr:from>
    <xdr:to>
      <xdr:col>15</xdr:col>
      <xdr:colOff>190499</xdr:colOff>
      <xdr:row>0</xdr:row>
      <xdr:rowOff>857250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1DB4D2DC-97CB-A1F8-484A-F746754392EF}"/>
            </a:ext>
          </a:extLst>
        </xdr:cNvPr>
        <xdr:cNvSpPr txBox="1">
          <a:spLocks noChangeArrowheads="1"/>
        </xdr:cNvSpPr>
      </xdr:nvSpPr>
      <xdr:spPr bwMode="auto">
        <a:xfrm>
          <a:off x="8395607" y="231321"/>
          <a:ext cx="5089071" cy="6259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R="47625" algn="r"/>
          <a:r>
            <a:rPr lang="es-MX" sz="1200" b="1">
              <a:solidFill>
                <a:srgbClr val="737373"/>
              </a:solidFill>
              <a:effectLst/>
              <a:latin typeface="Montserrat Medium" panose="00000600000000000000" pitchFamily="2" charset="0"/>
              <a:ea typeface="Times New Roman" panose="02020603050405020304" pitchFamily="18" charset="0"/>
              <a:cs typeface="Arial" panose="020B0604020202020204" pitchFamily="34" charset="0"/>
            </a:rPr>
            <a:t>Instituto Tecnológico Superior de Tlaxco</a:t>
          </a:r>
          <a:endParaRPr lang="es-MX" sz="24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47625" algn="r"/>
          <a:r>
            <a:rPr lang="es-MX" sz="1100">
              <a:solidFill>
                <a:srgbClr val="737373"/>
              </a:solidFill>
              <a:effectLst/>
              <a:latin typeface="Montserrat" panose="00000500000000000000" pitchFamily="2" charset="0"/>
              <a:ea typeface="Times New Roman" panose="02020603050405020304" pitchFamily="18" charset="0"/>
              <a:cs typeface="Arial" panose="020B0604020202020204" pitchFamily="34" charset="0"/>
            </a:rPr>
            <a:t>Dirección General</a:t>
          </a:r>
          <a:endParaRPr lang="es-MX" sz="24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47625" algn="r"/>
          <a:r>
            <a:rPr lang="es-MX" sz="1100">
              <a:solidFill>
                <a:srgbClr val="737373"/>
              </a:solidFill>
              <a:effectLst/>
              <a:latin typeface="Montserrat" panose="00000500000000000000" pitchFamily="2" charset="0"/>
              <a:ea typeface="Times New Roman" panose="02020603050405020304" pitchFamily="18" charset="0"/>
              <a:cs typeface="Arial" panose="020B0604020202020204" pitchFamily="34" charset="0"/>
            </a:rPr>
            <a:t>Área de Innovación y Calidad</a:t>
          </a:r>
          <a:endParaRPr lang="es-MX" sz="24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0</xdr:row>
      <xdr:rowOff>95250</xdr:rowOff>
    </xdr:from>
    <xdr:to>
      <xdr:col>19</xdr:col>
      <xdr:colOff>873639</xdr:colOff>
      <xdr:row>0</xdr:row>
      <xdr:rowOff>870857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BFB8504D-4A3C-250D-FDBD-7620BB218FAF}"/>
            </a:ext>
          </a:extLst>
        </xdr:cNvPr>
        <xdr:cNvGrpSpPr/>
      </xdr:nvGrpSpPr>
      <xdr:grpSpPr>
        <a:xfrm>
          <a:off x="4260196" y="95250"/>
          <a:ext cx="12938172" cy="775607"/>
          <a:chOff x="4429125" y="95250"/>
          <a:chExt cx="13422827" cy="775607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2BA5FCE2-89F1-4924-AF0E-4D7F4D4561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BAB42FE-56A4-4553-8269-3990D73DF5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12736106-9E14-44CA-82CE-C35BF5F95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6" name="Text Box 5">
            <a:extLst>
              <a:ext uri="{FF2B5EF4-FFF2-40B4-BE49-F238E27FC236}">
                <a16:creationId xmlns:a16="http://schemas.microsoft.com/office/drawing/2014/main" id="{F0578C69-939C-4C82-9B8A-E0C284D7DA3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2809875</xdr:colOff>
      <xdr:row>0</xdr:row>
      <xdr:rowOff>95250</xdr:rowOff>
    </xdr:from>
    <xdr:to>
      <xdr:col>19</xdr:col>
      <xdr:colOff>445014</xdr:colOff>
      <xdr:row>0</xdr:row>
      <xdr:rowOff>870857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1AF5768-CE11-4F19-93D8-CB49367DE57C}"/>
            </a:ext>
          </a:extLst>
        </xdr:cNvPr>
        <xdr:cNvGrpSpPr/>
      </xdr:nvGrpSpPr>
      <xdr:grpSpPr>
        <a:xfrm>
          <a:off x="3952875" y="95250"/>
          <a:ext cx="12722739" cy="775607"/>
          <a:chOff x="4429125" y="95250"/>
          <a:chExt cx="13422827" cy="775607"/>
        </a:xfrm>
      </xdr:grpSpPr>
      <xdr:pic>
        <xdr:nvPicPr>
          <xdr:cNvPr id="9" name="Imagen 8">
            <a:extLst>
              <a:ext uri="{FF2B5EF4-FFF2-40B4-BE49-F238E27FC236}">
                <a16:creationId xmlns:a16="http://schemas.microsoft.com/office/drawing/2014/main" id="{27672DA6-DE98-B22C-7A9F-D0AC3E3148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10" name="Imagen 9">
            <a:extLst>
              <a:ext uri="{FF2B5EF4-FFF2-40B4-BE49-F238E27FC236}">
                <a16:creationId xmlns:a16="http://schemas.microsoft.com/office/drawing/2014/main" id="{427E9C27-F569-753F-9CC9-461B8996FD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DED3168F-793B-2FC7-8BA2-78A3BB8DDC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2" name="Text Box 5">
            <a:extLst>
              <a:ext uri="{FF2B5EF4-FFF2-40B4-BE49-F238E27FC236}">
                <a16:creationId xmlns:a16="http://schemas.microsoft.com/office/drawing/2014/main" id="{9C89FA97-EAD0-DCF0-969B-CEB559C91CD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242455</xdr:colOff>
      <xdr:row>0</xdr:row>
      <xdr:rowOff>121227</xdr:rowOff>
    </xdr:from>
    <xdr:to>
      <xdr:col>19</xdr:col>
      <xdr:colOff>1421328</xdr:colOff>
      <xdr:row>0</xdr:row>
      <xdr:rowOff>896834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17A81D9F-5E91-4318-9E1F-6E4C7A65550E}"/>
            </a:ext>
          </a:extLst>
        </xdr:cNvPr>
        <xdr:cNvGrpSpPr/>
      </xdr:nvGrpSpPr>
      <xdr:grpSpPr>
        <a:xfrm>
          <a:off x="4842164" y="121227"/>
          <a:ext cx="12858255" cy="775607"/>
          <a:chOff x="4429125" y="95250"/>
          <a:chExt cx="13422827" cy="775607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5CA58C62-3267-7F9B-1BA4-2D005ABECC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8052658B-15D1-62FC-F10E-92747BCED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C35AC59D-9946-899B-DBED-BDB03B08F9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24DA2C46-54DF-C403-7626-98E18FDD29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102054</xdr:colOff>
      <xdr:row>0</xdr:row>
      <xdr:rowOff>210911</xdr:rowOff>
    </xdr:from>
    <xdr:to>
      <xdr:col>19</xdr:col>
      <xdr:colOff>1199284</xdr:colOff>
      <xdr:row>0</xdr:row>
      <xdr:rowOff>986518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FD48F3F4-26CB-49AC-84F3-91ACBCB1CFCD}"/>
            </a:ext>
          </a:extLst>
        </xdr:cNvPr>
        <xdr:cNvGrpSpPr/>
      </xdr:nvGrpSpPr>
      <xdr:grpSpPr>
        <a:xfrm>
          <a:off x="4695825" y="210911"/>
          <a:ext cx="12734059" cy="775607"/>
          <a:chOff x="4429125" y="95250"/>
          <a:chExt cx="13422827" cy="775607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58787C09-B795-8CB6-B894-B088DF0750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4597BF19-F440-9C3F-D480-5DCFC97337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44A2B097-ED1A-6F27-2A22-EFF436AA1E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DD6F0D10-CB2C-8548-0B55-0FD6E409316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89647</xdr:colOff>
      <xdr:row>0</xdr:row>
      <xdr:rowOff>11206</xdr:rowOff>
    </xdr:from>
    <xdr:to>
      <xdr:col>0</xdr:col>
      <xdr:colOff>2532528</xdr:colOff>
      <xdr:row>0</xdr:row>
      <xdr:rowOff>762743</xdr:rowOff>
    </xdr:to>
    <xdr:pic>
      <xdr:nvPicPr>
        <xdr:cNvPr id="2" name="Imagen 1" descr="Inicio - TecNM Celaya">
          <a:extLst>
            <a:ext uri="{FF2B5EF4-FFF2-40B4-BE49-F238E27FC236}">
              <a16:creationId xmlns:a16="http://schemas.microsoft.com/office/drawing/2014/main" id="{0BD06460-2CDD-49BB-8155-4B9F841BB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7" y="11206"/>
          <a:ext cx="2442881" cy="751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171450</xdr:rowOff>
    </xdr:from>
    <xdr:to>
      <xdr:col>3</xdr:col>
      <xdr:colOff>877570</xdr:colOff>
      <xdr:row>0</xdr:row>
      <xdr:rowOff>662305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6FD27C-E1E9-01E2-ABF4-DD87EE762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71450"/>
          <a:ext cx="4230370" cy="490855"/>
        </a:xfrm>
        <a:prstGeom prst="rect">
          <a:avLst/>
        </a:prstGeom>
      </xdr:spPr>
    </xdr:pic>
    <xdr:clientData/>
  </xdr:twoCellAnchor>
  <xdr:twoCellAnchor editAs="oneCell">
    <xdr:from>
      <xdr:col>3</xdr:col>
      <xdr:colOff>1028700</xdr:colOff>
      <xdr:row>0</xdr:row>
      <xdr:rowOff>133351</xdr:rowOff>
    </xdr:from>
    <xdr:to>
      <xdr:col>4</xdr:col>
      <xdr:colOff>590550</xdr:colOff>
      <xdr:row>0</xdr:row>
      <xdr:rowOff>678851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03A925-39A9-66F5-2B2C-7E0B91765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33351"/>
          <a:ext cx="876300" cy="545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114300</xdr:colOff>
      <xdr:row>0</xdr:row>
      <xdr:rowOff>0</xdr:rowOff>
    </xdr:from>
    <xdr:to>
      <xdr:col>5</xdr:col>
      <xdr:colOff>847725</xdr:colOff>
      <xdr:row>0</xdr:row>
      <xdr:rowOff>733425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8E10D2B-4395-FDE1-3881-959A2B38A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73342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topLeftCell="A10" zoomScale="90" zoomScaleNormal="90" workbookViewId="0">
      <selection activeCell="G10" sqref="G10:I15"/>
    </sheetView>
  </sheetViews>
  <sheetFormatPr baseColWidth="10" defaultRowHeight="15" x14ac:dyDescent="0.25"/>
  <cols>
    <col min="1" max="1" width="4" bestFit="1" customWidth="1"/>
    <col min="2" max="2" width="12.7109375" customWidth="1"/>
    <col min="3" max="3" width="41.5703125" customWidth="1"/>
    <col min="4" max="4" width="8.7109375" bestFit="1" customWidth="1"/>
    <col min="5" max="5" width="11.28515625" style="2" customWidth="1"/>
    <col min="6" max="14" width="11.28515625" customWidth="1"/>
    <col min="15" max="15" width="11.85546875" customWidth="1"/>
    <col min="16" max="16" width="25.85546875" bestFit="1" customWidth="1"/>
    <col min="17" max="17" width="17.140625" style="2" customWidth="1"/>
  </cols>
  <sheetData>
    <row r="1" spans="1:18" ht="79.5" customHeight="1" x14ac:dyDescent="0.25"/>
    <row r="2" spans="1:18" x14ac:dyDescent="0.25">
      <c r="A2" s="38" t="s">
        <v>13</v>
      </c>
      <c r="B2" s="38"/>
      <c r="C2" s="38"/>
      <c r="D2" s="38"/>
      <c r="E2" s="38"/>
      <c r="F2" s="38"/>
      <c r="G2" s="38"/>
      <c r="R2" s="38"/>
    </row>
    <row r="4" spans="1:18" x14ac:dyDescent="0.25">
      <c r="B4" s="9" t="s">
        <v>10</v>
      </c>
      <c r="C4" s="7" t="str">
        <f>Datos!C6</f>
        <v xml:space="preserve">TECNOLOGÍAS EN LA DISTRIBUCIÓN ORIENTADAS A LA INDUSTRIA 4.0 </v>
      </c>
      <c r="D4" s="9" t="s">
        <v>4</v>
      </c>
      <c r="E4" s="94" t="str">
        <f>Datos!C12</f>
        <v>INGENIERIA EN LOGISTICA</v>
      </c>
      <c r="F4" s="94"/>
      <c r="G4" s="94"/>
    </row>
    <row r="5" spans="1:18" x14ac:dyDescent="0.25">
      <c r="A5" s="1"/>
      <c r="B5" s="9" t="s">
        <v>11</v>
      </c>
      <c r="C5" s="95" t="str">
        <f>Datos!C7</f>
        <v xml:space="preserve">DR. PEDRO PEREZ VELAZQUEZ </v>
      </c>
      <c r="D5" s="95"/>
      <c r="E5" s="95"/>
      <c r="F5" s="95"/>
      <c r="G5" s="95"/>
    </row>
    <row r="6" spans="1:18" x14ac:dyDescent="0.25">
      <c r="B6" s="9" t="s">
        <v>5</v>
      </c>
      <c r="C6" s="7" t="str">
        <f>Datos!C4</f>
        <v xml:space="preserve">ILOG- 8°B  </v>
      </c>
      <c r="D6" s="9" t="s">
        <v>9</v>
      </c>
      <c r="E6" s="94"/>
      <c r="F6" s="94"/>
      <c r="G6" s="94"/>
    </row>
    <row r="7" spans="1:18" x14ac:dyDescent="0.25">
      <c r="B7" s="9" t="s">
        <v>65</v>
      </c>
      <c r="C7" s="95" t="str">
        <f>Datos!C13</f>
        <v>ENERO-JUNIO 2025</v>
      </c>
      <c r="D7" s="95"/>
      <c r="E7" s="95"/>
      <c r="F7" s="95"/>
      <c r="G7" s="95"/>
    </row>
    <row r="8" spans="1:18" x14ac:dyDescent="0.25">
      <c r="B8" s="5"/>
    </row>
    <row r="9" spans="1:18" x14ac:dyDescent="0.25">
      <c r="A9" s="40" t="s">
        <v>2</v>
      </c>
      <c r="B9" s="96" t="s">
        <v>69</v>
      </c>
      <c r="C9" s="96"/>
      <c r="D9" s="96"/>
      <c r="E9" s="40" t="s">
        <v>70</v>
      </c>
      <c r="G9" s="97" t="s">
        <v>8</v>
      </c>
      <c r="H9" s="97"/>
      <c r="I9" s="97"/>
      <c r="J9" s="97" t="s">
        <v>16</v>
      </c>
      <c r="K9" s="97"/>
      <c r="L9" s="97"/>
      <c r="Q9"/>
    </row>
    <row r="10" spans="1:18" x14ac:dyDescent="0.25">
      <c r="A10" s="3">
        <v>1</v>
      </c>
      <c r="B10" s="98" t="s">
        <v>74</v>
      </c>
      <c r="C10" s="98"/>
      <c r="D10" s="98"/>
      <c r="E10" s="39"/>
      <c r="G10" s="99"/>
      <c r="H10" s="99"/>
      <c r="I10" s="99"/>
      <c r="J10" s="99"/>
      <c r="K10" s="99"/>
      <c r="L10" s="99"/>
      <c r="Q10"/>
    </row>
    <row r="11" spans="1:18" x14ac:dyDescent="0.25">
      <c r="A11" s="3">
        <v>2</v>
      </c>
      <c r="B11" s="98" t="s">
        <v>75</v>
      </c>
      <c r="C11" s="98"/>
      <c r="D11" s="98"/>
      <c r="E11" s="39"/>
      <c r="G11" s="99"/>
      <c r="H11" s="99"/>
      <c r="I11" s="99"/>
      <c r="J11" s="99"/>
      <c r="K11" s="99"/>
      <c r="L11" s="99"/>
      <c r="Q11"/>
    </row>
    <row r="12" spans="1:18" x14ac:dyDescent="0.25">
      <c r="A12" s="3">
        <v>3</v>
      </c>
      <c r="B12" s="98" t="s">
        <v>76</v>
      </c>
      <c r="C12" s="98"/>
      <c r="D12" s="98"/>
      <c r="E12" s="39"/>
      <c r="G12" s="99"/>
      <c r="H12" s="99"/>
      <c r="I12" s="99"/>
      <c r="J12" s="99"/>
      <c r="K12" s="99"/>
      <c r="L12" s="99"/>
      <c r="Q12"/>
    </row>
    <row r="13" spans="1:18" x14ac:dyDescent="0.25">
      <c r="A13" s="3">
        <v>4</v>
      </c>
      <c r="B13" s="98" t="s">
        <v>77</v>
      </c>
      <c r="C13" s="98"/>
      <c r="D13" s="98"/>
      <c r="E13" s="39"/>
      <c r="G13" s="99"/>
      <c r="H13" s="99"/>
      <c r="I13" s="99"/>
      <c r="J13" s="99"/>
      <c r="K13" s="99"/>
      <c r="L13" s="99"/>
      <c r="Q13"/>
    </row>
    <row r="14" spans="1:18" x14ac:dyDescent="0.25">
      <c r="A14" s="3">
        <v>5</v>
      </c>
      <c r="B14" s="98" t="s">
        <v>78</v>
      </c>
      <c r="C14" s="98"/>
      <c r="D14" s="98"/>
      <c r="E14" s="39"/>
      <c r="G14" s="99"/>
      <c r="H14" s="99"/>
      <c r="I14" s="99"/>
      <c r="J14" s="99"/>
      <c r="K14" s="99"/>
      <c r="L14" s="99"/>
      <c r="Q14"/>
    </row>
    <row r="15" spans="1:18" x14ac:dyDescent="0.25">
      <c r="A15" s="4" t="s">
        <v>63</v>
      </c>
      <c r="B15" s="96" t="s">
        <v>71</v>
      </c>
      <c r="C15" s="96"/>
      <c r="D15" s="96"/>
      <c r="E15" s="39">
        <f>SUM(E10:E14)</f>
        <v>0</v>
      </c>
      <c r="G15" s="99"/>
      <c r="H15" s="99"/>
      <c r="I15" s="99"/>
      <c r="J15" s="99"/>
      <c r="K15" s="99"/>
      <c r="L15" s="99"/>
      <c r="Q15"/>
    </row>
    <row r="16" spans="1:18" x14ac:dyDescent="0.25">
      <c r="A16" s="1"/>
      <c r="B16" s="1"/>
      <c r="F16" s="1"/>
      <c r="G16" s="1"/>
      <c r="H16" s="1"/>
      <c r="I16" s="1"/>
    </row>
    <row r="18" spans="1:18" ht="30" customHeight="1" x14ac:dyDescent="0.25">
      <c r="A18" s="100" t="s">
        <v>2</v>
      </c>
      <c r="B18" s="100" t="s">
        <v>3</v>
      </c>
      <c r="C18" s="100" t="s">
        <v>0</v>
      </c>
      <c r="D18" s="100" t="s">
        <v>24</v>
      </c>
      <c r="E18" s="102" t="s">
        <v>72</v>
      </c>
      <c r="F18" s="103"/>
      <c r="G18" s="103"/>
      <c r="H18" s="103"/>
      <c r="I18" s="104"/>
      <c r="J18" s="102" t="s">
        <v>73</v>
      </c>
      <c r="K18" s="103"/>
      <c r="L18" s="103"/>
      <c r="M18" s="103"/>
      <c r="N18" s="104"/>
      <c r="O18" s="100" t="s">
        <v>6</v>
      </c>
      <c r="P18" s="100" t="s">
        <v>7</v>
      </c>
      <c r="Q18" s="100" t="s">
        <v>1</v>
      </c>
      <c r="R18" s="100" t="s">
        <v>12</v>
      </c>
    </row>
    <row r="19" spans="1:18" ht="30" customHeight="1" x14ac:dyDescent="0.25">
      <c r="A19" s="101"/>
      <c r="B19" s="101"/>
      <c r="C19" s="101"/>
      <c r="D19" s="101"/>
      <c r="E19" s="41" t="str">
        <f>B10</f>
        <v>Colocar criterio 1</v>
      </c>
      <c r="F19" s="41" t="str">
        <f>B11</f>
        <v>Colocar criterio 2</v>
      </c>
      <c r="G19" s="41" t="str">
        <f>B12</f>
        <v>Colocar criterio 3</v>
      </c>
      <c r="H19" s="41" t="str">
        <f>B13</f>
        <v>Colocar criterio 4</v>
      </c>
      <c r="I19" s="41" t="str">
        <f>B14</f>
        <v>Colocar criterio 5</v>
      </c>
      <c r="J19" s="41" t="str">
        <f>B10</f>
        <v>Colocar criterio 1</v>
      </c>
      <c r="K19" s="41" t="str">
        <f>B11</f>
        <v>Colocar criterio 2</v>
      </c>
      <c r="L19" s="41" t="str">
        <f>B12</f>
        <v>Colocar criterio 3</v>
      </c>
      <c r="M19" s="41" t="str">
        <f>B13</f>
        <v>Colocar criterio 4</v>
      </c>
      <c r="N19" s="41" t="str">
        <f>B14</f>
        <v>Colocar criterio 5</v>
      </c>
      <c r="O19" s="101"/>
      <c r="P19" s="101"/>
      <c r="Q19" s="101"/>
      <c r="R19" s="101"/>
    </row>
    <row r="20" spans="1:18" x14ac:dyDescent="0.25">
      <c r="A20" s="3">
        <v>1</v>
      </c>
      <c r="B20" s="3">
        <f>Datos!B16</f>
        <v>0</v>
      </c>
      <c r="C20" s="3">
        <f>Datos!C16</f>
        <v>0</v>
      </c>
      <c r="D20" s="3">
        <f>Datos!D16</f>
        <v>0</v>
      </c>
      <c r="E20" s="3"/>
      <c r="F20" s="3"/>
      <c r="G20" s="3"/>
      <c r="H20" s="3"/>
      <c r="I20" s="3"/>
      <c r="J20" s="3">
        <f t="shared" ref="J20:J51" si="0">IF(E20&gt;69,E20*$E$10,0)</f>
        <v>0</v>
      </c>
      <c r="K20" s="3">
        <f t="shared" ref="K20:K51" si="1">IF(F20&gt;69,F20*$E$11,0)</f>
        <v>0</v>
      </c>
      <c r="L20" s="3">
        <f t="shared" ref="L20:L51" si="2">IF(G20&gt;69,G20*$E$12,0)</f>
        <v>0</v>
      </c>
      <c r="M20" s="3">
        <f t="shared" ref="M20:M51" si="3">IF(H20&gt;69,H20*$E$13,0)</f>
        <v>0</v>
      </c>
      <c r="N20" s="3">
        <f t="shared" ref="N20:N51" si="4">IF(I20&gt;69,I20*$E$14,0)</f>
        <v>0</v>
      </c>
      <c r="O20" s="3">
        <f>SUM(J20:N20)</f>
        <v>0</v>
      </c>
      <c r="P20" s="3" t="str">
        <f t="shared" ref="P20:P69" si="5">IF(O20&lt;70, "Desempeño insuficiente",IF(O20&lt;75,"Suficiente",IF(O20&lt;85,"Bueno",IF(O20&lt;95,"Notable",IF(O20&lt;101,"Excelente",IF(O20="N. A.", "Desempeño insuficiente",""))))))</f>
        <v>Desempeño insuficiente</v>
      </c>
      <c r="Q20" s="3" t="str">
        <f>IF(P20="Excelente","Sin acción",IF(P20="Notable","Sin acción",IF(P20="Bueno","Sin acción",IF(P20="Suficiente","Sin acción",IF(P20="Desempeño Insuficiente","Tutoría","")))))</f>
        <v>Tutoría</v>
      </c>
      <c r="R20" s="3"/>
    </row>
    <row r="21" spans="1:18" x14ac:dyDescent="0.25">
      <c r="A21" s="3">
        <v>2</v>
      </c>
      <c r="B21" s="3">
        <f>Datos!B17</f>
        <v>0</v>
      </c>
      <c r="C21" s="3">
        <f>Datos!C17</f>
        <v>0</v>
      </c>
      <c r="D21" s="3">
        <f>Datos!D17</f>
        <v>0</v>
      </c>
      <c r="E21" s="3"/>
      <c r="F21" s="3"/>
      <c r="G21" s="3"/>
      <c r="H21" s="3"/>
      <c r="I21" s="3"/>
      <c r="J21" s="3">
        <f t="shared" si="0"/>
        <v>0</v>
      </c>
      <c r="K21" s="3">
        <f t="shared" si="1"/>
        <v>0</v>
      </c>
      <c r="L21" s="3">
        <f t="shared" si="2"/>
        <v>0</v>
      </c>
      <c r="M21" s="3">
        <f t="shared" si="3"/>
        <v>0</v>
      </c>
      <c r="N21" s="3">
        <f t="shared" si="4"/>
        <v>0</v>
      </c>
      <c r="O21" s="3">
        <f t="shared" ref="O21:O69" si="6">SUM(J21:N21)</f>
        <v>0</v>
      </c>
      <c r="P21" s="3" t="str">
        <f t="shared" si="5"/>
        <v>Desempeño insuficiente</v>
      </c>
      <c r="Q21" s="3" t="str">
        <f t="shared" ref="Q21:Q69" si="7">IF(P21="Excelente","Sin acción",IF(P21="Notable","Sin acción",IF(P21="Bueno","Sin acción",IF(P21="Suficiente","Sin acción",IF(P21="Desempeño Insuficiente","Tutoría","")))))</f>
        <v>Tutoría</v>
      </c>
      <c r="R21" s="3"/>
    </row>
    <row r="22" spans="1:18" x14ac:dyDescent="0.25">
      <c r="A22" s="3">
        <v>3</v>
      </c>
      <c r="B22" s="3">
        <f>Datos!B18</f>
        <v>0</v>
      </c>
      <c r="C22" s="3">
        <f>Datos!C18</f>
        <v>0</v>
      </c>
      <c r="D22" s="3">
        <f>Datos!D18</f>
        <v>0</v>
      </c>
      <c r="E22" s="3"/>
      <c r="F22" s="3"/>
      <c r="G22" s="3"/>
      <c r="H22" s="3"/>
      <c r="I22" s="3"/>
      <c r="J22" s="3">
        <f t="shared" si="0"/>
        <v>0</v>
      </c>
      <c r="K22" s="3">
        <f t="shared" si="1"/>
        <v>0</v>
      </c>
      <c r="L22" s="3">
        <f t="shared" si="2"/>
        <v>0</v>
      </c>
      <c r="M22" s="3">
        <f t="shared" si="3"/>
        <v>0</v>
      </c>
      <c r="N22" s="3">
        <f t="shared" si="4"/>
        <v>0</v>
      </c>
      <c r="O22" s="3">
        <f t="shared" si="6"/>
        <v>0</v>
      </c>
      <c r="P22" s="3" t="str">
        <f t="shared" si="5"/>
        <v>Desempeño insuficiente</v>
      </c>
      <c r="Q22" s="3" t="str">
        <f t="shared" si="7"/>
        <v>Tutoría</v>
      </c>
      <c r="R22" s="3"/>
    </row>
    <row r="23" spans="1:18" x14ac:dyDescent="0.25">
      <c r="A23" s="3">
        <v>4</v>
      </c>
      <c r="B23" s="3">
        <f>Datos!B19</f>
        <v>0</v>
      </c>
      <c r="C23" s="3">
        <f>Datos!C19</f>
        <v>0</v>
      </c>
      <c r="D23" s="3">
        <f>Datos!D19</f>
        <v>0</v>
      </c>
      <c r="E23" s="3"/>
      <c r="F23" s="3"/>
      <c r="G23" s="3"/>
      <c r="H23" s="3"/>
      <c r="I23" s="3"/>
      <c r="J23" s="3">
        <f t="shared" si="0"/>
        <v>0</v>
      </c>
      <c r="K23" s="3">
        <f t="shared" si="1"/>
        <v>0</v>
      </c>
      <c r="L23" s="3">
        <f t="shared" si="2"/>
        <v>0</v>
      </c>
      <c r="M23" s="3">
        <f t="shared" si="3"/>
        <v>0</v>
      </c>
      <c r="N23" s="3">
        <f t="shared" si="4"/>
        <v>0</v>
      </c>
      <c r="O23" s="3">
        <f t="shared" si="6"/>
        <v>0</v>
      </c>
      <c r="P23" s="3" t="str">
        <f t="shared" si="5"/>
        <v>Desempeño insuficiente</v>
      </c>
      <c r="Q23" s="3" t="str">
        <f t="shared" si="7"/>
        <v>Tutoría</v>
      </c>
      <c r="R23" s="3"/>
    </row>
    <row r="24" spans="1:18" x14ac:dyDescent="0.25">
      <c r="A24" s="3">
        <v>5</v>
      </c>
      <c r="B24" s="3">
        <f>Datos!B20</f>
        <v>0</v>
      </c>
      <c r="C24" s="3">
        <f>Datos!C20</f>
        <v>0</v>
      </c>
      <c r="D24" s="3">
        <f>Datos!D20</f>
        <v>0</v>
      </c>
      <c r="E24" s="3"/>
      <c r="F24" s="3"/>
      <c r="G24" s="3"/>
      <c r="H24" s="3"/>
      <c r="I24" s="3"/>
      <c r="J24" s="3">
        <f t="shared" si="0"/>
        <v>0</v>
      </c>
      <c r="K24" s="3">
        <f t="shared" si="1"/>
        <v>0</v>
      </c>
      <c r="L24" s="3">
        <f t="shared" si="2"/>
        <v>0</v>
      </c>
      <c r="M24" s="3">
        <f t="shared" si="3"/>
        <v>0</v>
      </c>
      <c r="N24" s="3">
        <f t="shared" si="4"/>
        <v>0</v>
      </c>
      <c r="O24" s="3">
        <f t="shared" si="6"/>
        <v>0</v>
      </c>
      <c r="P24" s="3" t="str">
        <f t="shared" si="5"/>
        <v>Desempeño insuficiente</v>
      </c>
      <c r="Q24" s="3" t="str">
        <f t="shared" si="7"/>
        <v>Tutoría</v>
      </c>
      <c r="R24" s="3"/>
    </row>
    <row r="25" spans="1:18" x14ac:dyDescent="0.25">
      <c r="A25" s="3">
        <v>6</v>
      </c>
      <c r="B25" s="3">
        <f>Datos!B21</f>
        <v>0</v>
      </c>
      <c r="C25" s="3">
        <f>Datos!C21</f>
        <v>0</v>
      </c>
      <c r="D25" s="3">
        <f>Datos!D21</f>
        <v>0</v>
      </c>
      <c r="E25" s="3"/>
      <c r="F25" s="3"/>
      <c r="G25" s="3"/>
      <c r="H25" s="3"/>
      <c r="I25" s="3"/>
      <c r="J25" s="3">
        <f t="shared" si="0"/>
        <v>0</v>
      </c>
      <c r="K25" s="3">
        <f t="shared" si="1"/>
        <v>0</v>
      </c>
      <c r="L25" s="3">
        <f t="shared" si="2"/>
        <v>0</v>
      </c>
      <c r="M25" s="3">
        <f t="shared" si="3"/>
        <v>0</v>
      </c>
      <c r="N25" s="3">
        <f t="shared" si="4"/>
        <v>0</v>
      </c>
      <c r="O25" s="3">
        <f t="shared" si="6"/>
        <v>0</v>
      </c>
      <c r="P25" s="3" t="str">
        <f t="shared" si="5"/>
        <v>Desempeño insuficiente</v>
      </c>
      <c r="Q25" s="3" t="str">
        <f t="shared" si="7"/>
        <v>Tutoría</v>
      </c>
      <c r="R25" s="3"/>
    </row>
    <row r="26" spans="1:18" x14ac:dyDescent="0.25">
      <c r="A26" s="3">
        <v>7</v>
      </c>
      <c r="B26" s="3">
        <f>Datos!B22</f>
        <v>0</v>
      </c>
      <c r="C26" s="3">
        <f>Datos!C22</f>
        <v>0</v>
      </c>
      <c r="D26" s="3">
        <f>Datos!D22</f>
        <v>0</v>
      </c>
      <c r="E26" s="3"/>
      <c r="F26" s="3"/>
      <c r="G26" s="3"/>
      <c r="H26" s="3"/>
      <c r="I26" s="3"/>
      <c r="J26" s="3">
        <f t="shared" si="0"/>
        <v>0</v>
      </c>
      <c r="K26" s="3">
        <f t="shared" si="1"/>
        <v>0</v>
      </c>
      <c r="L26" s="3">
        <f t="shared" si="2"/>
        <v>0</v>
      </c>
      <c r="M26" s="3">
        <f t="shared" si="3"/>
        <v>0</v>
      </c>
      <c r="N26" s="3">
        <f t="shared" si="4"/>
        <v>0</v>
      </c>
      <c r="O26" s="3">
        <f t="shared" si="6"/>
        <v>0</v>
      </c>
      <c r="P26" s="3" t="str">
        <f t="shared" si="5"/>
        <v>Desempeño insuficiente</v>
      </c>
      <c r="Q26" s="3" t="str">
        <f t="shared" si="7"/>
        <v>Tutoría</v>
      </c>
      <c r="R26" s="3"/>
    </row>
    <row r="27" spans="1:18" x14ac:dyDescent="0.25">
      <c r="A27" s="3">
        <v>8</v>
      </c>
      <c r="B27" s="3">
        <f>Datos!B23</f>
        <v>0</v>
      </c>
      <c r="C27" s="3">
        <f>Datos!C23</f>
        <v>0</v>
      </c>
      <c r="D27" s="3">
        <f>Datos!D23</f>
        <v>0</v>
      </c>
      <c r="E27" s="3"/>
      <c r="F27" s="3"/>
      <c r="G27" s="3"/>
      <c r="H27" s="3"/>
      <c r="I27" s="3"/>
      <c r="J27" s="3">
        <f t="shared" si="0"/>
        <v>0</v>
      </c>
      <c r="K27" s="3">
        <f t="shared" si="1"/>
        <v>0</v>
      </c>
      <c r="L27" s="3">
        <f t="shared" si="2"/>
        <v>0</v>
      </c>
      <c r="M27" s="3">
        <f t="shared" si="3"/>
        <v>0</v>
      </c>
      <c r="N27" s="3">
        <f t="shared" si="4"/>
        <v>0</v>
      </c>
      <c r="O27" s="3">
        <f t="shared" si="6"/>
        <v>0</v>
      </c>
      <c r="P27" s="3" t="str">
        <f t="shared" si="5"/>
        <v>Desempeño insuficiente</v>
      </c>
      <c r="Q27" s="3" t="str">
        <f t="shared" si="7"/>
        <v>Tutoría</v>
      </c>
      <c r="R27" s="3"/>
    </row>
    <row r="28" spans="1:18" x14ac:dyDescent="0.25">
      <c r="A28" s="3">
        <v>9</v>
      </c>
      <c r="B28" s="3">
        <f>Datos!B24</f>
        <v>0</v>
      </c>
      <c r="C28" s="3">
        <f>Datos!C24</f>
        <v>0</v>
      </c>
      <c r="D28" s="3">
        <f>Datos!D24</f>
        <v>0</v>
      </c>
      <c r="E28" s="3"/>
      <c r="F28" s="3"/>
      <c r="G28" s="3"/>
      <c r="H28" s="3"/>
      <c r="I28" s="3"/>
      <c r="J28" s="3">
        <f t="shared" si="0"/>
        <v>0</v>
      </c>
      <c r="K28" s="3">
        <f t="shared" si="1"/>
        <v>0</v>
      </c>
      <c r="L28" s="3">
        <f t="shared" si="2"/>
        <v>0</v>
      </c>
      <c r="M28" s="3">
        <f t="shared" si="3"/>
        <v>0</v>
      </c>
      <c r="N28" s="3">
        <f t="shared" si="4"/>
        <v>0</v>
      </c>
      <c r="O28" s="3">
        <f t="shared" si="6"/>
        <v>0</v>
      </c>
      <c r="P28" s="3" t="str">
        <f t="shared" si="5"/>
        <v>Desempeño insuficiente</v>
      </c>
      <c r="Q28" s="3" t="str">
        <f t="shared" si="7"/>
        <v>Tutoría</v>
      </c>
      <c r="R28" s="3"/>
    </row>
    <row r="29" spans="1:18" x14ac:dyDescent="0.25">
      <c r="A29" s="3">
        <v>10</v>
      </c>
      <c r="B29" s="3">
        <f>Datos!B25</f>
        <v>0</v>
      </c>
      <c r="C29" s="3">
        <f>Datos!C25</f>
        <v>0</v>
      </c>
      <c r="D29" s="3">
        <f>Datos!D25</f>
        <v>0</v>
      </c>
      <c r="E29" s="3"/>
      <c r="F29" s="3"/>
      <c r="G29" s="3"/>
      <c r="H29" s="3"/>
      <c r="I29" s="3"/>
      <c r="J29" s="3">
        <f t="shared" si="0"/>
        <v>0</v>
      </c>
      <c r="K29" s="3">
        <f t="shared" si="1"/>
        <v>0</v>
      </c>
      <c r="L29" s="3">
        <f t="shared" si="2"/>
        <v>0</v>
      </c>
      <c r="M29" s="3">
        <f t="shared" si="3"/>
        <v>0</v>
      </c>
      <c r="N29" s="3">
        <f t="shared" si="4"/>
        <v>0</v>
      </c>
      <c r="O29" s="3">
        <f t="shared" si="6"/>
        <v>0</v>
      </c>
      <c r="P29" s="3" t="str">
        <f t="shared" si="5"/>
        <v>Desempeño insuficiente</v>
      </c>
      <c r="Q29" s="3" t="str">
        <f t="shared" si="7"/>
        <v>Tutoría</v>
      </c>
      <c r="R29" s="3"/>
    </row>
    <row r="30" spans="1:18" x14ac:dyDescent="0.25">
      <c r="A30" s="3">
        <v>11</v>
      </c>
      <c r="B30" s="3">
        <f>Datos!B26</f>
        <v>0</v>
      </c>
      <c r="C30" s="3">
        <f>Datos!C26</f>
        <v>0</v>
      </c>
      <c r="D30" s="3">
        <f>Datos!D26</f>
        <v>0</v>
      </c>
      <c r="E30" s="3"/>
      <c r="F30" s="3"/>
      <c r="G30" s="3"/>
      <c r="H30" s="3"/>
      <c r="I30" s="3"/>
      <c r="J30" s="3">
        <f t="shared" si="0"/>
        <v>0</v>
      </c>
      <c r="K30" s="3">
        <f t="shared" si="1"/>
        <v>0</v>
      </c>
      <c r="L30" s="3">
        <f t="shared" si="2"/>
        <v>0</v>
      </c>
      <c r="M30" s="3">
        <f t="shared" si="3"/>
        <v>0</v>
      </c>
      <c r="N30" s="3">
        <f t="shared" si="4"/>
        <v>0</v>
      </c>
      <c r="O30" s="3">
        <f t="shared" si="6"/>
        <v>0</v>
      </c>
      <c r="P30" s="3" t="str">
        <f t="shared" si="5"/>
        <v>Desempeño insuficiente</v>
      </c>
      <c r="Q30" s="3" t="str">
        <f t="shared" si="7"/>
        <v>Tutoría</v>
      </c>
      <c r="R30" s="3"/>
    </row>
    <row r="31" spans="1:18" x14ac:dyDescent="0.25">
      <c r="A31" s="3">
        <v>12</v>
      </c>
      <c r="B31" s="3">
        <f>Datos!B27</f>
        <v>0</v>
      </c>
      <c r="C31" s="3">
        <f>Datos!C27</f>
        <v>0</v>
      </c>
      <c r="D31" s="3">
        <f>Datos!D27</f>
        <v>0</v>
      </c>
      <c r="E31" s="3"/>
      <c r="F31" s="3"/>
      <c r="G31" s="3"/>
      <c r="H31" s="3"/>
      <c r="I31" s="3"/>
      <c r="J31" s="3">
        <f t="shared" si="0"/>
        <v>0</v>
      </c>
      <c r="K31" s="3">
        <f t="shared" si="1"/>
        <v>0</v>
      </c>
      <c r="L31" s="3">
        <f t="shared" si="2"/>
        <v>0</v>
      </c>
      <c r="M31" s="3">
        <f t="shared" si="3"/>
        <v>0</v>
      </c>
      <c r="N31" s="3">
        <f t="shared" si="4"/>
        <v>0</v>
      </c>
      <c r="O31" s="3">
        <f t="shared" si="6"/>
        <v>0</v>
      </c>
      <c r="P31" s="3" t="str">
        <f t="shared" si="5"/>
        <v>Desempeño insuficiente</v>
      </c>
      <c r="Q31" s="3" t="str">
        <f t="shared" si="7"/>
        <v>Tutoría</v>
      </c>
      <c r="R31" s="3"/>
    </row>
    <row r="32" spans="1:18" x14ac:dyDescent="0.25">
      <c r="A32" s="3">
        <v>13</v>
      </c>
      <c r="B32" s="3">
        <f>Datos!B28</f>
        <v>0</v>
      </c>
      <c r="C32" s="3">
        <f>Datos!C28</f>
        <v>0</v>
      </c>
      <c r="D32" s="3">
        <f>Datos!D28</f>
        <v>0</v>
      </c>
      <c r="E32" s="3"/>
      <c r="F32" s="3"/>
      <c r="G32" s="3"/>
      <c r="H32" s="3"/>
      <c r="I32" s="3"/>
      <c r="J32" s="3">
        <f t="shared" si="0"/>
        <v>0</v>
      </c>
      <c r="K32" s="3">
        <f t="shared" si="1"/>
        <v>0</v>
      </c>
      <c r="L32" s="3">
        <f t="shared" si="2"/>
        <v>0</v>
      </c>
      <c r="M32" s="3">
        <f t="shared" si="3"/>
        <v>0</v>
      </c>
      <c r="N32" s="3">
        <f t="shared" si="4"/>
        <v>0</v>
      </c>
      <c r="O32" s="3">
        <f t="shared" si="6"/>
        <v>0</v>
      </c>
      <c r="P32" s="3" t="str">
        <f t="shared" si="5"/>
        <v>Desempeño insuficiente</v>
      </c>
      <c r="Q32" s="3" t="str">
        <f t="shared" si="7"/>
        <v>Tutoría</v>
      </c>
      <c r="R32" s="3"/>
    </row>
    <row r="33" spans="1:18" x14ac:dyDescent="0.25">
      <c r="A33" s="3">
        <v>14</v>
      </c>
      <c r="B33" s="3">
        <f>Datos!B29</f>
        <v>0</v>
      </c>
      <c r="C33" s="3">
        <f>Datos!C29</f>
        <v>0</v>
      </c>
      <c r="D33" s="3">
        <f>Datos!D29</f>
        <v>0</v>
      </c>
      <c r="E33" s="3"/>
      <c r="F33" s="3"/>
      <c r="G33" s="3"/>
      <c r="H33" s="3"/>
      <c r="I33" s="3"/>
      <c r="J33" s="3">
        <f t="shared" si="0"/>
        <v>0</v>
      </c>
      <c r="K33" s="3">
        <f t="shared" si="1"/>
        <v>0</v>
      </c>
      <c r="L33" s="3">
        <f t="shared" si="2"/>
        <v>0</v>
      </c>
      <c r="M33" s="3">
        <f t="shared" si="3"/>
        <v>0</v>
      </c>
      <c r="N33" s="3">
        <f t="shared" si="4"/>
        <v>0</v>
      </c>
      <c r="O33" s="3">
        <f t="shared" si="6"/>
        <v>0</v>
      </c>
      <c r="P33" s="3" t="str">
        <f t="shared" si="5"/>
        <v>Desempeño insuficiente</v>
      </c>
      <c r="Q33" s="3" t="str">
        <f t="shared" si="7"/>
        <v>Tutoría</v>
      </c>
      <c r="R33" s="3"/>
    </row>
    <row r="34" spans="1:18" x14ac:dyDescent="0.25">
      <c r="A34" s="3">
        <v>15</v>
      </c>
      <c r="B34" s="3">
        <f>Datos!B30</f>
        <v>0</v>
      </c>
      <c r="C34" s="3">
        <f>Datos!C30</f>
        <v>0</v>
      </c>
      <c r="D34" s="3">
        <f>Datos!D30</f>
        <v>0</v>
      </c>
      <c r="E34" s="3"/>
      <c r="F34" s="3"/>
      <c r="G34" s="3"/>
      <c r="H34" s="3"/>
      <c r="I34" s="3"/>
      <c r="J34" s="3">
        <f t="shared" si="0"/>
        <v>0</v>
      </c>
      <c r="K34" s="3">
        <f t="shared" si="1"/>
        <v>0</v>
      </c>
      <c r="L34" s="3">
        <f t="shared" si="2"/>
        <v>0</v>
      </c>
      <c r="M34" s="3">
        <f t="shared" si="3"/>
        <v>0</v>
      </c>
      <c r="N34" s="3">
        <f t="shared" si="4"/>
        <v>0</v>
      </c>
      <c r="O34" s="3">
        <f t="shared" si="6"/>
        <v>0</v>
      </c>
      <c r="P34" s="3" t="str">
        <f t="shared" si="5"/>
        <v>Desempeño insuficiente</v>
      </c>
      <c r="Q34" s="3" t="str">
        <f t="shared" si="7"/>
        <v>Tutoría</v>
      </c>
      <c r="R34" s="3"/>
    </row>
    <row r="35" spans="1:18" x14ac:dyDescent="0.25">
      <c r="A35" s="3">
        <v>16</v>
      </c>
      <c r="B35" s="3">
        <f>Datos!B31</f>
        <v>0</v>
      </c>
      <c r="C35" s="3">
        <f>Datos!C31</f>
        <v>0</v>
      </c>
      <c r="D35" s="3">
        <f>Datos!D31</f>
        <v>0</v>
      </c>
      <c r="E35" s="3"/>
      <c r="F35" s="3"/>
      <c r="G35" s="3"/>
      <c r="H35" s="3"/>
      <c r="I35" s="3"/>
      <c r="J35" s="3">
        <f t="shared" si="0"/>
        <v>0</v>
      </c>
      <c r="K35" s="3">
        <f t="shared" si="1"/>
        <v>0</v>
      </c>
      <c r="L35" s="3">
        <f t="shared" si="2"/>
        <v>0</v>
      </c>
      <c r="M35" s="3">
        <f t="shared" si="3"/>
        <v>0</v>
      </c>
      <c r="N35" s="3">
        <f t="shared" si="4"/>
        <v>0</v>
      </c>
      <c r="O35" s="3">
        <f t="shared" si="6"/>
        <v>0</v>
      </c>
      <c r="P35" s="3" t="str">
        <f t="shared" si="5"/>
        <v>Desempeño insuficiente</v>
      </c>
      <c r="Q35" s="3" t="str">
        <f t="shared" si="7"/>
        <v>Tutoría</v>
      </c>
      <c r="R35" s="3"/>
    </row>
    <row r="36" spans="1:18" x14ac:dyDescent="0.25">
      <c r="A36" s="3">
        <v>17</v>
      </c>
      <c r="B36" s="3">
        <f>Datos!B32</f>
        <v>0</v>
      </c>
      <c r="C36" s="3">
        <f>Datos!C32</f>
        <v>0</v>
      </c>
      <c r="D36" s="3">
        <f>Datos!D32</f>
        <v>0</v>
      </c>
      <c r="E36" s="3"/>
      <c r="F36" s="3"/>
      <c r="G36" s="3"/>
      <c r="H36" s="3"/>
      <c r="I36" s="3"/>
      <c r="J36" s="3">
        <f t="shared" si="0"/>
        <v>0</v>
      </c>
      <c r="K36" s="3">
        <f t="shared" si="1"/>
        <v>0</v>
      </c>
      <c r="L36" s="3">
        <f t="shared" si="2"/>
        <v>0</v>
      </c>
      <c r="M36" s="3">
        <f t="shared" si="3"/>
        <v>0</v>
      </c>
      <c r="N36" s="3">
        <f t="shared" si="4"/>
        <v>0</v>
      </c>
      <c r="O36" s="3">
        <f t="shared" si="6"/>
        <v>0</v>
      </c>
      <c r="P36" s="3" t="str">
        <f t="shared" si="5"/>
        <v>Desempeño insuficiente</v>
      </c>
      <c r="Q36" s="3" t="str">
        <f t="shared" si="7"/>
        <v>Tutoría</v>
      </c>
      <c r="R36" s="3"/>
    </row>
    <row r="37" spans="1:18" x14ac:dyDescent="0.25">
      <c r="A37" s="3">
        <v>18</v>
      </c>
      <c r="B37" s="3">
        <f>Datos!B33</f>
        <v>0</v>
      </c>
      <c r="C37" s="3">
        <f>Datos!C33</f>
        <v>0</v>
      </c>
      <c r="D37" s="3">
        <f>Datos!D33</f>
        <v>0</v>
      </c>
      <c r="E37" s="3"/>
      <c r="F37" s="3"/>
      <c r="G37" s="3"/>
      <c r="H37" s="3"/>
      <c r="I37" s="3"/>
      <c r="J37" s="3">
        <f t="shared" si="0"/>
        <v>0</v>
      </c>
      <c r="K37" s="3">
        <f t="shared" si="1"/>
        <v>0</v>
      </c>
      <c r="L37" s="3">
        <f t="shared" si="2"/>
        <v>0</v>
      </c>
      <c r="M37" s="3">
        <f t="shared" si="3"/>
        <v>0</v>
      </c>
      <c r="N37" s="3">
        <f t="shared" si="4"/>
        <v>0</v>
      </c>
      <c r="O37" s="3">
        <f t="shared" si="6"/>
        <v>0</v>
      </c>
      <c r="P37" s="3" t="str">
        <f t="shared" si="5"/>
        <v>Desempeño insuficiente</v>
      </c>
      <c r="Q37" s="3" t="str">
        <f t="shared" si="7"/>
        <v>Tutoría</v>
      </c>
      <c r="R37" s="3"/>
    </row>
    <row r="38" spans="1:18" x14ac:dyDescent="0.25">
      <c r="A38" s="3">
        <v>19</v>
      </c>
      <c r="B38" s="3">
        <f>Datos!B34</f>
        <v>0</v>
      </c>
      <c r="C38" s="3">
        <f>Datos!C34</f>
        <v>0</v>
      </c>
      <c r="D38" s="3">
        <f>Datos!D34</f>
        <v>0</v>
      </c>
      <c r="E38" s="3"/>
      <c r="F38" s="3"/>
      <c r="G38" s="3"/>
      <c r="H38" s="3"/>
      <c r="I38" s="3"/>
      <c r="J38" s="3">
        <f t="shared" si="0"/>
        <v>0</v>
      </c>
      <c r="K38" s="3">
        <f t="shared" si="1"/>
        <v>0</v>
      </c>
      <c r="L38" s="3">
        <f t="shared" si="2"/>
        <v>0</v>
      </c>
      <c r="M38" s="3">
        <f t="shared" si="3"/>
        <v>0</v>
      </c>
      <c r="N38" s="3">
        <f t="shared" si="4"/>
        <v>0</v>
      </c>
      <c r="O38" s="3">
        <f t="shared" si="6"/>
        <v>0</v>
      </c>
      <c r="P38" s="3" t="str">
        <f t="shared" si="5"/>
        <v>Desempeño insuficiente</v>
      </c>
      <c r="Q38" s="3" t="str">
        <f t="shared" si="7"/>
        <v>Tutoría</v>
      </c>
      <c r="R38" s="3"/>
    </row>
    <row r="39" spans="1:18" x14ac:dyDescent="0.25">
      <c r="A39" s="3">
        <v>20</v>
      </c>
      <c r="B39" s="3">
        <f>Datos!B35</f>
        <v>0</v>
      </c>
      <c r="C39" s="3">
        <f>Datos!C35</f>
        <v>0</v>
      </c>
      <c r="D39" s="3">
        <f>Datos!D35</f>
        <v>0</v>
      </c>
      <c r="E39" s="3"/>
      <c r="F39" s="3"/>
      <c r="G39" s="3"/>
      <c r="H39" s="3"/>
      <c r="I39" s="3"/>
      <c r="J39" s="3">
        <f t="shared" si="0"/>
        <v>0</v>
      </c>
      <c r="K39" s="3">
        <f t="shared" si="1"/>
        <v>0</v>
      </c>
      <c r="L39" s="3">
        <f t="shared" si="2"/>
        <v>0</v>
      </c>
      <c r="M39" s="3">
        <f t="shared" si="3"/>
        <v>0</v>
      </c>
      <c r="N39" s="3">
        <f t="shared" si="4"/>
        <v>0</v>
      </c>
      <c r="O39" s="3">
        <f t="shared" si="6"/>
        <v>0</v>
      </c>
      <c r="P39" s="3" t="str">
        <f t="shared" si="5"/>
        <v>Desempeño insuficiente</v>
      </c>
      <c r="Q39" s="3" t="str">
        <f t="shared" si="7"/>
        <v>Tutoría</v>
      </c>
      <c r="R39" s="3"/>
    </row>
    <row r="40" spans="1:18" x14ac:dyDescent="0.25">
      <c r="A40" s="3">
        <v>21</v>
      </c>
      <c r="B40" s="3">
        <f>Datos!B36</f>
        <v>0</v>
      </c>
      <c r="C40" s="3">
        <f>Datos!C36</f>
        <v>0</v>
      </c>
      <c r="D40" s="3">
        <f>Datos!D36</f>
        <v>0</v>
      </c>
      <c r="E40" s="3"/>
      <c r="F40" s="3"/>
      <c r="G40" s="3"/>
      <c r="H40" s="3"/>
      <c r="I40" s="3"/>
      <c r="J40" s="3">
        <f t="shared" si="0"/>
        <v>0</v>
      </c>
      <c r="K40" s="3">
        <f t="shared" si="1"/>
        <v>0</v>
      </c>
      <c r="L40" s="3">
        <f t="shared" si="2"/>
        <v>0</v>
      </c>
      <c r="M40" s="3">
        <f t="shared" si="3"/>
        <v>0</v>
      </c>
      <c r="N40" s="3">
        <f t="shared" si="4"/>
        <v>0</v>
      </c>
      <c r="O40" s="3">
        <f t="shared" si="6"/>
        <v>0</v>
      </c>
      <c r="P40" s="3" t="str">
        <f t="shared" si="5"/>
        <v>Desempeño insuficiente</v>
      </c>
      <c r="Q40" s="3" t="str">
        <f t="shared" si="7"/>
        <v>Tutoría</v>
      </c>
      <c r="R40" s="3"/>
    </row>
    <row r="41" spans="1:18" x14ac:dyDescent="0.25">
      <c r="A41" s="3">
        <v>22</v>
      </c>
      <c r="B41" s="3">
        <f>Datos!B37</f>
        <v>0</v>
      </c>
      <c r="C41" s="3">
        <f>Datos!C37</f>
        <v>0</v>
      </c>
      <c r="D41" s="3">
        <f>Datos!D37</f>
        <v>0</v>
      </c>
      <c r="E41" s="3"/>
      <c r="F41" s="3"/>
      <c r="G41" s="3"/>
      <c r="H41" s="3"/>
      <c r="I41" s="3"/>
      <c r="J41" s="3">
        <f t="shared" si="0"/>
        <v>0</v>
      </c>
      <c r="K41" s="3">
        <f t="shared" si="1"/>
        <v>0</v>
      </c>
      <c r="L41" s="3">
        <f t="shared" si="2"/>
        <v>0</v>
      </c>
      <c r="M41" s="3">
        <f t="shared" si="3"/>
        <v>0</v>
      </c>
      <c r="N41" s="3">
        <f t="shared" si="4"/>
        <v>0</v>
      </c>
      <c r="O41" s="3">
        <f t="shared" si="6"/>
        <v>0</v>
      </c>
      <c r="P41" s="3" t="str">
        <f t="shared" si="5"/>
        <v>Desempeño insuficiente</v>
      </c>
      <c r="Q41" s="3" t="str">
        <f t="shared" si="7"/>
        <v>Tutoría</v>
      </c>
      <c r="R41" s="3"/>
    </row>
    <row r="42" spans="1:18" x14ac:dyDescent="0.25">
      <c r="A42" s="3">
        <v>23</v>
      </c>
      <c r="B42" s="3">
        <f>Datos!B38</f>
        <v>0</v>
      </c>
      <c r="C42" s="3">
        <f>Datos!C38</f>
        <v>0</v>
      </c>
      <c r="D42" s="3">
        <f>Datos!D38</f>
        <v>0</v>
      </c>
      <c r="E42" s="3"/>
      <c r="F42" s="3"/>
      <c r="G42" s="3"/>
      <c r="H42" s="3"/>
      <c r="I42" s="3"/>
      <c r="J42" s="3">
        <f t="shared" si="0"/>
        <v>0</v>
      </c>
      <c r="K42" s="3">
        <f t="shared" si="1"/>
        <v>0</v>
      </c>
      <c r="L42" s="3">
        <f t="shared" si="2"/>
        <v>0</v>
      </c>
      <c r="M42" s="3">
        <f t="shared" si="3"/>
        <v>0</v>
      </c>
      <c r="N42" s="3">
        <f t="shared" si="4"/>
        <v>0</v>
      </c>
      <c r="O42" s="3">
        <f t="shared" si="6"/>
        <v>0</v>
      </c>
      <c r="P42" s="3" t="str">
        <f t="shared" si="5"/>
        <v>Desempeño insuficiente</v>
      </c>
      <c r="Q42" s="3" t="str">
        <f t="shared" si="7"/>
        <v>Tutoría</v>
      </c>
      <c r="R42" s="3"/>
    </row>
    <row r="43" spans="1:18" x14ac:dyDescent="0.25">
      <c r="A43" s="3">
        <v>24</v>
      </c>
      <c r="B43" s="3">
        <f>Datos!B39</f>
        <v>0</v>
      </c>
      <c r="C43" s="3">
        <f>Datos!C39</f>
        <v>0</v>
      </c>
      <c r="D43" s="3">
        <f>Datos!D39</f>
        <v>0</v>
      </c>
      <c r="E43" s="3"/>
      <c r="F43" s="3"/>
      <c r="G43" s="3"/>
      <c r="H43" s="3"/>
      <c r="I43" s="3"/>
      <c r="J43" s="3">
        <f t="shared" si="0"/>
        <v>0</v>
      </c>
      <c r="K43" s="3">
        <f t="shared" si="1"/>
        <v>0</v>
      </c>
      <c r="L43" s="3">
        <f t="shared" si="2"/>
        <v>0</v>
      </c>
      <c r="M43" s="3">
        <f t="shared" si="3"/>
        <v>0</v>
      </c>
      <c r="N43" s="3">
        <f t="shared" si="4"/>
        <v>0</v>
      </c>
      <c r="O43" s="3">
        <f t="shared" si="6"/>
        <v>0</v>
      </c>
      <c r="P43" s="3" t="str">
        <f t="shared" si="5"/>
        <v>Desempeño insuficiente</v>
      </c>
      <c r="Q43" s="3" t="str">
        <f t="shared" si="7"/>
        <v>Tutoría</v>
      </c>
      <c r="R43" s="3"/>
    </row>
    <row r="44" spans="1:18" x14ac:dyDescent="0.25">
      <c r="A44" s="3">
        <v>25</v>
      </c>
      <c r="B44" s="3">
        <f>Datos!B40</f>
        <v>0</v>
      </c>
      <c r="C44" s="3">
        <f>Datos!C40</f>
        <v>0</v>
      </c>
      <c r="D44" s="3">
        <f>Datos!D40</f>
        <v>0</v>
      </c>
      <c r="E44" s="3"/>
      <c r="F44" s="3"/>
      <c r="G44" s="3"/>
      <c r="H44" s="3"/>
      <c r="I44" s="3"/>
      <c r="J44" s="3">
        <f t="shared" si="0"/>
        <v>0</v>
      </c>
      <c r="K44" s="3">
        <f t="shared" si="1"/>
        <v>0</v>
      </c>
      <c r="L44" s="3">
        <f t="shared" si="2"/>
        <v>0</v>
      </c>
      <c r="M44" s="3">
        <f t="shared" si="3"/>
        <v>0</v>
      </c>
      <c r="N44" s="3">
        <f t="shared" si="4"/>
        <v>0</v>
      </c>
      <c r="O44" s="3">
        <f t="shared" si="6"/>
        <v>0</v>
      </c>
      <c r="P44" s="3" t="str">
        <f t="shared" si="5"/>
        <v>Desempeño insuficiente</v>
      </c>
      <c r="Q44" s="3" t="str">
        <f t="shared" si="7"/>
        <v>Tutoría</v>
      </c>
      <c r="R44" s="3"/>
    </row>
    <row r="45" spans="1:18" x14ac:dyDescent="0.25">
      <c r="A45" s="3">
        <v>26</v>
      </c>
      <c r="B45" s="3">
        <f>Datos!B41</f>
        <v>0</v>
      </c>
      <c r="C45" s="3">
        <f>Datos!C41</f>
        <v>0</v>
      </c>
      <c r="D45" s="3">
        <f>Datos!D41</f>
        <v>0</v>
      </c>
      <c r="E45" s="3"/>
      <c r="F45" s="3"/>
      <c r="G45" s="3"/>
      <c r="H45" s="3"/>
      <c r="I45" s="3"/>
      <c r="J45" s="3">
        <f t="shared" si="0"/>
        <v>0</v>
      </c>
      <c r="K45" s="3">
        <f t="shared" si="1"/>
        <v>0</v>
      </c>
      <c r="L45" s="3">
        <f t="shared" si="2"/>
        <v>0</v>
      </c>
      <c r="M45" s="3">
        <f t="shared" si="3"/>
        <v>0</v>
      </c>
      <c r="N45" s="3">
        <f t="shared" si="4"/>
        <v>0</v>
      </c>
      <c r="O45" s="3">
        <f t="shared" si="6"/>
        <v>0</v>
      </c>
      <c r="P45" s="3" t="str">
        <f t="shared" si="5"/>
        <v>Desempeño insuficiente</v>
      </c>
      <c r="Q45" s="3" t="str">
        <f t="shared" si="7"/>
        <v>Tutoría</v>
      </c>
      <c r="R45" s="3"/>
    </row>
    <row r="46" spans="1:18" x14ac:dyDescent="0.25">
      <c r="A46" s="3">
        <v>27</v>
      </c>
      <c r="B46" s="3">
        <f>Datos!B42</f>
        <v>0</v>
      </c>
      <c r="C46" s="3">
        <f>Datos!C42</f>
        <v>0</v>
      </c>
      <c r="D46" s="3">
        <f>Datos!D42</f>
        <v>0</v>
      </c>
      <c r="E46" s="3"/>
      <c r="F46" s="3"/>
      <c r="G46" s="3"/>
      <c r="H46" s="3"/>
      <c r="I46" s="3"/>
      <c r="J46" s="3">
        <f t="shared" si="0"/>
        <v>0</v>
      </c>
      <c r="K46" s="3">
        <f t="shared" si="1"/>
        <v>0</v>
      </c>
      <c r="L46" s="3">
        <f t="shared" si="2"/>
        <v>0</v>
      </c>
      <c r="M46" s="3">
        <f t="shared" si="3"/>
        <v>0</v>
      </c>
      <c r="N46" s="3">
        <f t="shared" si="4"/>
        <v>0</v>
      </c>
      <c r="O46" s="3">
        <f t="shared" si="6"/>
        <v>0</v>
      </c>
      <c r="P46" s="3" t="str">
        <f t="shared" si="5"/>
        <v>Desempeño insuficiente</v>
      </c>
      <c r="Q46" s="3" t="str">
        <f t="shared" si="7"/>
        <v>Tutoría</v>
      </c>
      <c r="R46" s="3"/>
    </row>
    <row r="47" spans="1:18" x14ac:dyDescent="0.25">
      <c r="A47" s="3">
        <v>28</v>
      </c>
      <c r="B47" s="3">
        <f>Datos!B43</f>
        <v>0</v>
      </c>
      <c r="C47" s="3">
        <f>Datos!C43</f>
        <v>0</v>
      </c>
      <c r="D47" s="3">
        <f>Datos!D43</f>
        <v>0</v>
      </c>
      <c r="E47" s="3"/>
      <c r="F47" s="3"/>
      <c r="G47" s="3"/>
      <c r="H47" s="3"/>
      <c r="I47" s="3"/>
      <c r="J47" s="3">
        <f t="shared" si="0"/>
        <v>0</v>
      </c>
      <c r="K47" s="3">
        <f t="shared" si="1"/>
        <v>0</v>
      </c>
      <c r="L47" s="3">
        <f t="shared" si="2"/>
        <v>0</v>
      </c>
      <c r="M47" s="3">
        <f t="shared" si="3"/>
        <v>0</v>
      </c>
      <c r="N47" s="3">
        <f t="shared" si="4"/>
        <v>0</v>
      </c>
      <c r="O47" s="3">
        <f t="shared" si="6"/>
        <v>0</v>
      </c>
      <c r="P47" s="3" t="str">
        <f t="shared" si="5"/>
        <v>Desempeño insuficiente</v>
      </c>
      <c r="Q47" s="3" t="str">
        <f t="shared" si="7"/>
        <v>Tutoría</v>
      </c>
      <c r="R47" s="3"/>
    </row>
    <row r="48" spans="1:18" x14ac:dyDescent="0.25">
      <c r="A48" s="3">
        <v>29</v>
      </c>
      <c r="B48" s="3">
        <f>Datos!B44</f>
        <v>0</v>
      </c>
      <c r="C48" s="3">
        <f>Datos!C44</f>
        <v>0</v>
      </c>
      <c r="D48" s="3">
        <f>Datos!D44</f>
        <v>0</v>
      </c>
      <c r="E48" s="3"/>
      <c r="F48" s="3"/>
      <c r="G48" s="3"/>
      <c r="H48" s="3"/>
      <c r="I48" s="3"/>
      <c r="J48" s="3">
        <f t="shared" si="0"/>
        <v>0</v>
      </c>
      <c r="K48" s="3">
        <f t="shared" si="1"/>
        <v>0</v>
      </c>
      <c r="L48" s="3">
        <f t="shared" si="2"/>
        <v>0</v>
      </c>
      <c r="M48" s="3">
        <f t="shared" si="3"/>
        <v>0</v>
      </c>
      <c r="N48" s="3">
        <f t="shared" si="4"/>
        <v>0</v>
      </c>
      <c r="O48" s="3">
        <f t="shared" si="6"/>
        <v>0</v>
      </c>
      <c r="P48" s="3" t="str">
        <f t="shared" si="5"/>
        <v>Desempeño insuficiente</v>
      </c>
      <c r="Q48" s="3" t="str">
        <f t="shared" si="7"/>
        <v>Tutoría</v>
      </c>
      <c r="R48" s="3"/>
    </row>
    <row r="49" spans="1:18" x14ac:dyDescent="0.25">
      <c r="A49" s="3">
        <v>30</v>
      </c>
      <c r="B49" s="3">
        <f>Datos!B45</f>
        <v>0</v>
      </c>
      <c r="C49" s="3">
        <f>Datos!C45</f>
        <v>0</v>
      </c>
      <c r="D49" s="3">
        <f>Datos!D45</f>
        <v>0</v>
      </c>
      <c r="E49" s="3"/>
      <c r="F49" s="3"/>
      <c r="G49" s="3"/>
      <c r="H49" s="3"/>
      <c r="I49" s="3"/>
      <c r="J49" s="3">
        <f t="shared" si="0"/>
        <v>0</v>
      </c>
      <c r="K49" s="3">
        <f t="shared" si="1"/>
        <v>0</v>
      </c>
      <c r="L49" s="3">
        <f t="shared" si="2"/>
        <v>0</v>
      </c>
      <c r="M49" s="3">
        <f t="shared" si="3"/>
        <v>0</v>
      </c>
      <c r="N49" s="3">
        <f t="shared" si="4"/>
        <v>0</v>
      </c>
      <c r="O49" s="3">
        <f t="shared" si="6"/>
        <v>0</v>
      </c>
      <c r="P49" s="3" t="str">
        <f t="shared" si="5"/>
        <v>Desempeño insuficiente</v>
      </c>
      <c r="Q49" s="3" t="str">
        <f t="shared" si="7"/>
        <v>Tutoría</v>
      </c>
      <c r="R49" s="3"/>
    </row>
    <row r="50" spans="1:18" x14ac:dyDescent="0.25">
      <c r="A50" s="3">
        <v>31</v>
      </c>
      <c r="B50" s="3">
        <f>Datos!B46</f>
        <v>0</v>
      </c>
      <c r="C50" s="3">
        <f>Datos!C46</f>
        <v>0</v>
      </c>
      <c r="D50" s="3">
        <f>Datos!D46</f>
        <v>0</v>
      </c>
      <c r="E50" s="3"/>
      <c r="F50" s="3"/>
      <c r="G50" s="3"/>
      <c r="H50" s="3"/>
      <c r="I50" s="3"/>
      <c r="J50" s="3">
        <f t="shared" si="0"/>
        <v>0</v>
      </c>
      <c r="K50" s="3">
        <f t="shared" si="1"/>
        <v>0</v>
      </c>
      <c r="L50" s="3">
        <f t="shared" si="2"/>
        <v>0</v>
      </c>
      <c r="M50" s="3">
        <f t="shared" si="3"/>
        <v>0</v>
      </c>
      <c r="N50" s="3">
        <f t="shared" si="4"/>
        <v>0</v>
      </c>
      <c r="O50" s="3">
        <f t="shared" si="6"/>
        <v>0</v>
      </c>
      <c r="P50" s="3" t="str">
        <f t="shared" si="5"/>
        <v>Desempeño insuficiente</v>
      </c>
      <c r="Q50" s="3" t="str">
        <f t="shared" si="7"/>
        <v>Tutoría</v>
      </c>
      <c r="R50" s="3"/>
    </row>
    <row r="51" spans="1:18" x14ac:dyDescent="0.25">
      <c r="A51" s="3">
        <v>32</v>
      </c>
      <c r="B51" s="3">
        <f>Datos!B47</f>
        <v>0</v>
      </c>
      <c r="C51" s="3">
        <f>Datos!C47</f>
        <v>0</v>
      </c>
      <c r="D51" s="3">
        <f>Datos!D47</f>
        <v>0</v>
      </c>
      <c r="E51" s="3"/>
      <c r="F51" s="3"/>
      <c r="G51" s="3"/>
      <c r="H51" s="3"/>
      <c r="I51" s="3"/>
      <c r="J51" s="3">
        <f t="shared" si="0"/>
        <v>0</v>
      </c>
      <c r="K51" s="3">
        <f t="shared" si="1"/>
        <v>0</v>
      </c>
      <c r="L51" s="3">
        <f t="shared" si="2"/>
        <v>0</v>
      </c>
      <c r="M51" s="3">
        <f t="shared" si="3"/>
        <v>0</v>
      </c>
      <c r="N51" s="3">
        <f t="shared" si="4"/>
        <v>0</v>
      </c>
      <c r="O51" s="3">
        <f t="shared" si="6"/>
        <v>0</v>
      </c>
      <c r="P51" s="3" t="str">
        <f t="shared" si="5"/>
        <v>Desempeño insuficiente</v>
      </c>
      <c r="Q51" s="3" t="str">
        <f t="shared" si="7"/>
        <v>Tutoría</v>
      </c>
      <c r="R51" s="3"/>
    </row>
    <row r="52" spans="1:18" x14ac:dyDescent="0.25">
      <c r="A52" s="3">
        <v>33</v>
      </c>
      <c r="B52" s="3">
        <f>Datos!B48</f>
        <v>0</v>
      </c>
      <c r="C52" s="3">
        <f>Datos!C48</f>
        <v>0</v>
      </c>
      <c r="D52" s="3">
        <f>Datos!D48</f>
        <v>0</v>
      </c>
      <c r="E52" s="3"/>
      <c r="F52" s="3"/>
      <c r="G52" s="3"/>
      <c r="H52" s="3"/>
      <c r="I52" s="3"/>
      <c r="J52" s="3">
        <f t="shared" ref="J52:J69" si="8">IF(E52&gt;69,E52*$E$10,0)</f>
        <v>0</v>
      </c>
      <c r="K52" s="3">
        <f t="shared" ref="K52:K69" si="9">IF(F52&gt;69,F52*$E$11,0)</f>
        <v>0</v>
      </c>
      <c r="L52" s="3">
        <f t="shared" ref="L52:L69" si="10">IF(G52&gt;69,G52*$E$12,0)</f>
        <v>0</v>
      </c>
      <c r="M52" s="3">
        <f t="shared" ref="M52:M69" si="11">IF(H52&gt;69,H52*$E$13,0)</f>
        <v>0</v>
      </c>
      <c r="N52" s="3">
        <f t="shared" ref="N52:N69" si="12">IF(I52&gt;69,I52*$E$14,0)</f>
        <v>0</v>
      </c>
      <c r="O52" s="3">
        <f t="shared" si="6"/>
        <v>0</v>
      </c>
      <c r="P52" s="3" t="str">
        <f t="shared" si="5"/>
        <v>Desempeño insuficiente</v>
      </c>
      <c r="Q52" s="3" t="str">
        <f t="shared" si="7"/>
        <v>Tutoría</v>
      </c>
      <c r="R52" s="3"/>
    </row>
    <row r="53" spans="1:18" x14ac:dyDescent="0.25">
      <c r="A53" s="3">
        <v>34</v>
      </c>
      <c r="B53" s="3">
        <f>Datos!B49</f>
        <v>0</v>
      </c>
      <c r="C53" s="3">
        <f>Datos!C49</f>
        <v>0</v>
      </c>
      <c r="D53" s="3">
        <f>Datos!D49</f>
        <v>0</v>
      </c>
      <c r="E53" s="3"/>
      <c r="F53" s="3"/>
      <c r="G53" s="3"/>
      <c r="H53" s="3"/>
      <c r="I53" s="3"/>
      <c r="J53" s="3">
        <f t="shared" si="8"/>
        <v>0</v>
      </c>
      <c r="K53" s="3">
        <f t="shared" si="9"/>
        <v>0</v>
      </c>
      <c r="L53" s="3">
        <f t="shared" si="10"/>
        <v>0</v>
      </c>
      <c r="M53" s="3">
        <f t="shared" si="11"/>
        <v>0</v>
      </c>
      <c r="N53" s="3">
        <f t="shared" si="12"/>
        <v>0</v>
      </c>
      <c r="O53" s="3">
        <f t="shared" si="6"/>
        <v>0</v>
      </c>
      <c r="P53" s="3" t="str">
        <f t="shared" si="5"/>
        <v>Desempeño insuficiente</v>
      </c>
      <c r="Q53" s="3" t="str">
        <f t="shared" si="7"/>
        <v>Tutoría</v>
      </c>
      <c r="R53" s="3"/>
    </row>
    <row r="54" spans="1:18" x14ac:dyDescent="0.25">
      <c r="A54" s="3">
        <v>35</v>
      </c>
      <c r="B54" s="3">
        <f>Datos!B50</f>
        <v>0</v>
      </c>
      <c r="C54" s="3">
        <f>Datos!C50</f>
        <v>0</v>
      </c>
      <c r="D54" s="3">
        <f>Datos!D50</f>
        <v>0</v>
      </c>
      <c r="E54" s="3"/>
      <c r="F54" s="3"/>
      <c r="G54" s="3"/>
      <c r="H54" s="3"/>
      <c r="I54" s="3"/>
      <c r="J54" s="3">
        <f t="shared" si="8"/>
        <v>0</v>
      </c>
      <c r="K54" s="3">
        <f t="shared" si="9"/>
        <v>0</v>
      </c>
      <c r="L54" s="3">
        <f t="shared" si="10"/>
        <v>0</v>
      </c>
      <c r="M54" s="3">
        <f t="shared" si="11"/>
        <v>0</v>
      </c>
      <c r="N54" s="3">
        <f t="shared" si="12"/>
        <v>0</v>
      </c>
      <c r="O54" s="3">
        <f t="shared" si="6"/>
        <v>0</v>
      </c>
      <c r="P54" s="3" t="str">
        <f t="shared" si="5"/>
        <v>Desempeño insuficiente</v>
      </c>
      <c r="Q54" s="3" t="str">
        <f t="shared" si="7"/>
        <v>Tutoría</v>
      </c>
      <c r="R54" s="3"/>
    </row>
    <row r="55" spans="1:18" x14ac:dyDescent="0.25">
      <c r="A55" s="3">
        <v>36</v>
      </c>
      <c r="B55" s="3">
        <f>Datos!B51</f>
        <v>0</v>
      </c>
      <c r="C55" s="3">
        <f>Datos!C51</f>
        <v>0</v>
      </c>
      <c r="D55" s="3">
        <f>Datos!D51</f>
        <v>0</v>
      </c>
      <c r="E55" s="3"/>
      <c r="F55" s="3"/>
      <c r="G55" s="3"/>
      <c r="H55" s="3"/>
      <c r="I55" s="3"/>
      <c r="J55" s="3">
        <f t="shared" si="8"/>
        <v>0</v>
      </c>
      <c r="K55" s="3">
        <f t="shared" si="9"/>
        <v>0</v>
      </c>
      <c r="L55" s="3">
        <f t="shared" si="10"/>
        <v>0</v>
      </c>
      <c r="M55" s="3">
        <f t="shared" si="11"/>
        <v>0</v>
      </c>
      <c r="N55" s="3">
        <f t="shared" si="12"/>
        <v>0</v>
      </c>
      <c r="O55" s="3">
        <f t="shared" si="6"/>
        <v>0</v>
      </c>
      <c r="P55" s="3" t="str">
        <f t="shared" si="5"/>
        <v>Desempeño insuficiente</v>
      </c>
      <c r="Q55" s="3" t="str">
        <f t="shared" si="7"/>
        <v>Tutoría</v>
      </c>
      <c r="R55" s="3"/>
    </row>
    <row r="56" spans="1:18" x14ac:dyDescent="0.25">
      <c r="A56" s="3">
        <v>37</v>
      </c>
      <c r="B56" s="3">
        <f>Datos!B52</f>
        <v>0</v>
      </c>
      <c r="C56" s="3">
        <f>Datos!C52</f>
        <v>0</v>
      </c>
      <c r="D56" s="3">
        <f>Datos!D52</f>
        <v>0</v>
      </c>
      <c r="E56" s="3"/>
      <c r="F56" s="3"/>
      <c r="G56" s="3"/>
      <c r="H56" s="3"/>
      <c r="I56" s="3"/>
      <c r="J56" s="3">
        <f t="shared" si="8"/>
        <v>0</v>
      </c>
      <c r="K56" s="3">
        <f t="shared" si="9"/>
        <v>0</v>
      </c>
      <c r="L56" s="3">
        <f t="shared" si="10"/>
        <v>0</v>
      </c>
      <c r="M56" s="3">
        <f t="shared" si="11"/>
        <v>0</v>
      </c>
      <c r="N56" s="3">
        <f t="shared" si="12"/>
        <v>0</v>
      </c>
      <c r="O56" s="3">
        <f t="shared" si="6"/>
        <v>0</v>
      </c>
      <c r="P56" s="3" t="str">
        <f t="shared" si="5"/>
        <v>Desempeño insuficiente</v>
      </c>
      <c r="Q56" s="3" t="str">
        <f t="shared" si="7"/>
        <v>Tutoría</v>
      </c>
      <c r="R56" s="3"/>
    </row>
    <row r="57" spans="1:18" x14ac:dyDescent="0.25">
      <c r="A57" s="3">
        <v>38</v>
      </c>
      <c r="B57" s="3">
        <f>Datos!B53</f>
        <v>0</v>
      </c>
      <c r="C57" s="3">
        <f>Datos!C53</f>
        <v>0</v>
      </c>
      <c r="D57" s="3">
        <f>Datos!D53</f>
        <v>0</v>
      </c>
      <c r="E57" s="3"/>
      <c r="F57" s="3"/>
      <c r="G57" s="3"/>
      <c r="H57" s="3"/>
      <c r="I57" s="3"/>
      <c r="J57" s="3">
        <f t="shared" si="8"/>
        <v>0</v>
      </c>
      <c r="K57" s="3">
        <f t="shared" si="9"/>
        <v>0</v>
      </c>
      <c r="L57" s="3">
        <f t="shared" si="10"/>
        <v>0</v>
      </c>
      <c r="M57" s="3">
        <f t="shared" si="11"/>
        <v>0</v>
      </c>
      <c r="N57" s="3">
        <f t="shared" si="12"/>
        <v>0</v>
      </c>
      <c r="O57" s="3">
        <f t="shared" si="6"/>
        <v>0</v>
      </c>
      <c r="P57" s="3" t="str">
        <f t="shared" si="5"/>
        <v>Desempeño insuficiente</v>
      </c>
      <c r="Q57" s="3" t="str">
        <f t="shared" si="7"/>
        <v>Tutoría</v>
      </c>
      <c r="R57" s="3"/>
    </row>
    <row r="58" spans="1:18" x14ac:dyDescent="0.25">
      <c r="A58" s="3">
        <v>39</v>
      </c>
      <c r="B58" s="3">
        <f>Datos!B54</f>
        <v>0</v>
      </c>
      <c r="C58" s="3">
        <f>Datos!C54</f>
        <v>0</v>
      </c>
      <c r="D58" s="3">
        <f>Datos!D54</f>
        <v>0</v>
      </c>
      <c r="E58" s="3"/>
      <c r="F58" s="3"/>
      <c r="G58" s="3"/>
      <c r="H58" s="3"/>
      <c r="I58" s="3"/>
      <c r="J58" s="3">
        <f t="shared" si="8"/>
        <v>0</v>
      </c>
      <c r="K58" s="3">
        <f t="shared" si="9"/>
        <v>0</v>
      </c>
      <c r="L58" s="3">
        <f t="shared" si="10"/>
        <v>0</v>
      </c>
      <c r="M58" s="3">
        <f t="shared" si="11"/>
        <v>0</v>
      </c>
      <c r="N58" s="3">
        <f t="shared" si="12"/>
        <v>0</v>
      </c>
      <c r="O58" s="3">
        <f t="shared" si="6"/>
        <v>0</v>
      </c>
      <c r="P58" s="3" t="str">
        <f t="shared" si="5"/>
        <v>Desempeño insuficiente</v>
      </c>
      <c r="Q58" s="3" t="str">
        <f t="shared" si="7"/>
        <v>Tutoría</v>
      </c>
      <c r="R58" s="3"/>
    </row>
    <row r="59" spans="1:18" x14ac:dyDescent="0.25">
      <c r="A59" s="3">
        <v>40</v>
      </c>
      <c r="B59" s="3">
        <f>Datos!B55</f>
        <v>0</v>
      </c>
      <c r="C59" s="3">
        <f>Datos!C55</f>
        <v>0</v>
      </c>
      <c r="D59" s="3">
        <f>Datos!D55</f>
        <v>0</v>
      </c>
      <c r="E59" s="3"/>
      <c r="F59" s="3"/>
      <c r="G59" s="3"/>
      <c r="H59" s="3"/>
      <c r="I59" s="3"/>
      <c r="J59" s="3">
        <f t="shared" si="8"/>
        <v>0</v>
      </c>
      <c r="K59" s="3">
        <f t="shared" si="9"/>
        <v>0</v>
      </c>
      <c r="L59" s="3">
        <f t="shared" si="10"/>
        <v>0</v>
      </c>
      <c r="M59" s="3">
        <f t="shared" si="11"/>
        <v>0</v>
      </c>
      <c r="N59" s="3">
        <f t="shared" si="12"/>
        <v>0</v>
      </c>
      <c r="O59" s="3">
        <f t="shared" si="6"/>
        <v>0</v>
      </c>
      <c r="P59" s="3" t="str">
        <f t="shared" si="5"/>
        <v>Desempeño insuficiente</v>
      </c>
      <c r="Q59" s="3" t="str">
        <f t="shared" si="7"/>
        <v>Tutoría</v>
      </c>
      <c r="R59" s="3"/>
    </row>
    <row r="60" spans="1:18" x14ac:dyDescent="0.25">
      <c r="A60" s="3">
        <v>41</v>
      </c>
      <c r="B60" s="3">
        <f>Datos!B56</f>
        <v>0</v>
      </c>
      <c r="C60" s="3">
        <f>Datos!C56</f>
        <v>0</v>
      </c>
      <c r="D60" s="3">
        <f>Datos!D56</f>
        <v>0</v>
      </c>
      <c r="E60" s="3"/>
      <c r="F60" s="3"/>
      <c r="G60" s="3"/>
      <c r="H60" s="3"/>
      <c r="I60" s="3"/>
      <c r="J60" s="3">
        <f t="shared" si="8"/>
        <v>0</v>
      </c>
      <c r="K60" s="3">
        <f t="shared" si="9"/>
        <v>0</v>
      </c>
      <c r="L60" s="3">
        <f t="shared" si="10"/>
        <v>0</v>
      </c>
      <c r="M60" s="3">
        <f t="shared" si="11"/>
        <v>0</v>
      </c>
      <c r="N60" s="3">
        <f t="shared" si="12"/>
        <v>0</v>
      </c>
      <c r="O60" s="3">
        <f t="shared" si="6"/>
        <v>0</v>
      </c>
      <c r="P60" s="3" t="str">
        <f t="shared" si="5"/>
        <v>Desempeño insuficiente</v>
      </c>
      <c r="Q60" s="3" t="str">
        <f t="shared" si="7"/>
        <v>Tutoría</v>
      </c>
      <c r="R60" s="3"/>
    </row>
    <row r="61" spans="1:18" x14ac:dyDescent="0.25">
      <c r="A61" s="3">
        <v>42</v>
      </c>
      <c r="B61" s="3">
        <f>Datos!B57</f>
        <v>0</v>
      </c>
      <c r="C61" s="3">
        <f>Datos!C57</f>
        <v>0</v>
      </c>
      <c r="D61" s="3">
        <f>Datos!D57</f>
        <v>0</v>
      </c>
      <c r="E61" s="3"/>
      <c r="F61" s="3"/>
      <c r="G61" s="3"/>
      <c r="H61" s="3"/>
      <c r="I61" s="3"/>
      <c r="J61" s="3">
        <f t="shared" si="8"/>
        <v>0</v>
      </c>
      <c r="K61" s="3">
        <f t="shared" si="9"/>
        <v>0</v>
      </c>
      <c r="L61" s="3">
        <f t="shared" si="10"/>
        <v>0</v>
      </c>
      <c r="M61" s="3">
        <f t="shared" si="11"/>
        <v>0</v>
      </c>
      <c r="N61" s="3">
        <f t="shared" si="12"/>
        <v>0</v>
      </c>
      <c r="O61" s="3">
        <f t="shared" si="6"/>
        <v>0</v>
      </c>
      <c r="P61" s="3" t="str">
        <f t="shared" si="5"/>
        <v>Desempeño insuficiente</v>
      </c>
      <c r="Q61" s="3" t="str">
        <f t="shared" si="7"/>
        <v>Tutoría</v>
      </c>
      <c r="R61" s="3"/>
    </row>
    <row r="62" spans="1:18" x14ac:dyDescent="0.25">
      <c r="A62" s="3">
        <v>43</v>
      </c>
      <c r="B62" s="3">
        <f>Datos!B58</f>
        <v>0</v>
      </c>
      <c r="C62" s="3">
        <f>Datos!C58</f>
        <v>0</v>
      </c>
      <c r="D62" s="3">
        <f>Datos!D58</f>
        <v>0</v>
      </c>
      <c r="E62" s="3"/>
      <c r="F62" s="3"/>
      <c r="G62" s="3"/>
      <c r="H62" s="3"/>
      <c r="I62" s="3"/>
      <c r="J62" s="3">
        <f t="shared" si="8"/>
        <v>0</v>
      </c>
      <c r="K62" s="3">
        <f t="shared" si="9"/>
        <v>0</v>
      </c>
      <c r="L62" s="3">
        <f t="shared" si="10"/>
        <v>0</v>
      </c>
      <c r="M62" s="3">
        <f t="shared" si="11"/>
        <v>0</v>
      </c>
      <c r="N62" s="3">
        <f t="shared" si="12"/>
        <v>0</v>
      </c>
      <c r="O62" s="3">
        <f t="shared" si="6"/>
        <v>0</v>
      </c>
      <c r="P62" s="3" t="str">
        <f t="shared" si="5"/>
        <v>Desempeño insuficiente</v>
      </c>
      <c r="Q62" s="3" t="str">
        <f t="shared" si="7"/>
        <v>Tutoría</v>
      </c>
      <c r="R62" s="3"/>
    </row>
    <row r="63" spans="1:18" x14ac:dyDescent="0.25">
      <c r="A63" s="3">
        <v>44</v>
      </c>
      <c r="B63" s="3">
        <f>Datos!B59</f>
        <v>0</v>
      </c>
      <c r="C63" s="3">
        <f>Datos!C59</f>
        <v>0</v>
      </c>
      <c r="D63" s="3">
        <f>Datos!D59</f>
        <v>0</v>
      </c>
      <c r="E63" s="3"/>
      <c r="F63" s="3"/>
      <c r="G63" s="3"/>
      <c r="H63" s="3"/>
      <c r="I63" s="3"/>
      <c r="J63" s="3">
        <f t="shared" si="8"/>
        <v>0</v>
      </c>
      <c r="K63" s="3">
        <f t="shared" si="9"/>
        <v>0</v>
      </c>
      <c r="L63" s="3">
        <f t="shared" si="10"/>
        <v>0</v>
      </c>
      <c r="M63" s="3">
        <f t="shared" si="11"/>
        <v>0</v>
      </c>
      <c r="N63" s="3">
        <f t="shared" si="12"/>
        <v>0</v>
      </c>
      <c r="O63" s="3">
        <f t="shared" si="6"/>
        <v>0</v>
      </c>
      <c r="P63" s="3" t="str">
        <f t="shared" si="5"/>
        <v>Desempeño insuficiente</v>
      </c>
      <c r="Q63" s="3" t="str">
        <f t="shared" si="7"/>
        <v>Tutoría</v>
      </c>
      <c r="R63" s="3"/>
    </row>
    <row r="64" spans="1:18" x14ac:dyDescent="0.25">
      <c r="A64" s="3">
        <v>45</v>
      </c>
      <c r="B64" s="3">
        <f>Datos!B60</f>
        <v>0</v>
      </c>
      <c r="C64" s="3">
        <f>Datos!C60</f>
        <v>0</v>
      </c>
      <c r="D64" s="3">
        <f>Datos!D60</f>
        <v>0</v>
      </c>
      <c r="E64" s="3"/>
      <c r="F64" s="3"/>
      <c r="G64" s="3"/>
      <c r="H64" s="3"/>
      <c r="I64" s="3"/>
      <c r="J64" s="3">
        <f t="shared" si="8"/>
        <v>0</v>
      </c>
      <c r="K64" s="3">
        <f t="shared" si="9"/>
        <v>0</v>
      </c>
      <c r="L64" s="3">
        <f t="shared" si="10"/>
        <v>0</v>
      </c>
      <c r="M64" s="3">
        <f t="shared" si="11"/>
        <v>0</v>
      </c>
      <c r="N64" s="3">
        <f t="shared" si="12"/>
        <v>0</v>
      </c>
      <c r="O64" s="3">
        <f t="shared" si="6"/>
        <v>0</v>
      </c>
      <c r="P64" s="3" t="str">
        <f t="shared" si="5"/>
        <v>Desempeño insuficiente</v>
      </c>
      <c r="Q64" s="3" t="str">
        <f t="shared" si="7"/>
        <v>Tutoría</v>
      </c>
      <c r="R64" s="3"/>
    </row>
    <row r="65" spans="1:18" x14ac:dyDescent="0.25">
      <c r="A65" s="3">
        <v>46</v>
      </c>
      <c r="B65" s="3">
        <f>Datos!B61</f>
        <v>0</v>
      </c>
      <c r="C65" s="3">
        <f>Datos!C61</f>
        <v>0</v>
      </c>
      <c r="D65" s="3">
        <f>Datos!D61</f>
        <v>0</v>
      </c>
      <c r="E65" s="3"/>
      <c r="F65" s="3"/>
      <c r="G65" s="3"/>
      <c r="H65" s="3"/>
      <c r="I65" s="3"/>
      <c r="J65" s="3">
        <f t="shared" si="8"/>
        <v>0</v>
      </c>
      <c r="K65" s="3">
        <f t="shared" si="9"/>
        <v>0</v>
      </c>
      <c r="L65" s="3">
        <f t="shared" si="10"/>
        <v>0</v>
      </c>
      <c r="M65" s="3">
        <f t="shared" si="11"/>
        <v>0</v>
      </c>
      <c r="N65" s="3">
        <f t="shared" si="12"/>
        <v>0</v>
      </c>
      <c r="O65" s="3">
        <f t="shared" si="6"/>
        <v>0</v>
      </c>
      <c r="P65" s="3" t="str">
        <f t="shared" si="5"/>
        <v>Desempeño insuficiente</v>
      </c>
      <c r="Q65" s="3" t="str">
        <f t="shared" si="7"/>
        <v>Tutoría</v>
      </c>
      <c r="R65" s="3"/>
    </row>
    <row r="66" spans="1:18" x14ac:dyDescent="0.25">
      <c r="A66" s="3">
        <v>47</v>
      </c>
      <c r="B66" s="3">
        <f>Datos!B62</f>
        <v>0</v>
      </c>
      <c r="C66" s="3">
        <f>Datos!C62</f>
        <v>0</v>
      </c>
      <c r="D66" s="3">
        <f>Datos!D62</f>
        <v>0</v>
      </c>
      <c r="E66" s="3"/>
      <c r="F66" s="3"/>
      <c r="G66" s="3"/>
      <c r="H66" s="3"/>
      <c r="I66" s="3"/>
      <c r="J66" s="3">
        <f t="shared" si="8"/>
        <v>0</v>
      </c>
      <c r="K66" s="3">
        <f t="shared" si="9"/>
        <v>0</v>
      </c>
      <c r="L66" s="3">
        <f t="shared" si="10"/>
        <v>0</v>
      </c>
      <c r="M66" s="3">
        <f t="shared" si="11"/>
        <v>0</v>
      </c>
      <c r="N66" s="3">
        <f t="shared" si="12"/>
        <v>0</v>
      </c>
      <c r="O66" s="3">
        <f t="shared" si="6"/>
        <v>0</v>
      </c>
      <c r="P66" s="3" t="str">
        <f t="shared" si="5"/>
        <v>Desempeño insuficiente</v>
      </c>
      <c r="Q66" s="3" t="str">
        <f t="shared" si="7"/>
        <v>Tutoría</v>
      </c>
      <c r="R66" s="3"/>
    </row>
    <row r="67" spans="1:18" x14ac:dyDescent="0.25">
      <c r="A67" s="3">
        <v>48</v>
      </c>
      <c r="B67" s="3">
        <f>Datos!B63</f>
        <v>0</v>
      </c>
      <c r="C67" s="3">
        <f>Datos!C63</f>
        <v>0</v>
      </c>
      <c r="D67" s="3">
        <f>Datos!D63</f>
        <v>0</v>
      </c>
      <c r="E67" s="3"/>
      <c r="F67" s="3"/>
      <c r="G67" s="3"/>
      <c r="H67" s="3"/>
      <c r="I67" s="3"/>
      <c r="J67" s="3">
        <f t="shared" si="8"/>
        <v>0</v>
      </c>
      <c r="K67" s="3">
        <f t="shared" si="9"/>
        <v>0</v>
      </c>
      <c r="L67" s="3">
        <f t="shared" si="10"/>
        <v>0</v>
      </c>
      <c r="M67" s="3">
        <f t="shared" si="11"/>
        <v>0</v>
      </c>
      <c r="N67" s="3">
        <f t="shared" si="12"/>
        <v>0</v>
      </c>
      <c r="O67" s="3">
        <f t="shared" si="6"/>
        <v>0</v>
      </c>
      <c r="P67" s="3" t="str">
        <f t="shared" si="5"/>
        <v>Desempeño insuficiente</v>
      </c>
      <c r="Q67" s="3" t="str">
        <f t="shared" si="7"/>
        <v>Tutoría</v>
      </c>
      <c r="R67" s="3"/>
    </row>
    <row r="68" spans="1:18" x14ac:dyDescent="0.25">
      <c r="A68" s="3">
        <v>49</v>
      </c>
      <c r="B68" s="3">
        <f>Datos!B64</f>
        <v>0</v>
      </c>
      <c r="C68" s="3">
        <f>Datos!C64</f>
        <v>0</v>
      </c>
      <c r="D68" s="3">
        <f>Datos!D64</f>
        <v>0</v>
      </c>
      <c r="E68" s="3"/>
      <c r="F68" s="3"/>
      <c r="G68" s="3"/>
      <c r="H68" s="3"/>
      <c r="I68" s="3"/>
      <c r="J68" s="3">
        <f t="shared" si="8"/>
        <v>0</v>
      </c>
      <c r="K68" s="3">
        <f t="shared" si="9"/>
        <v>0</v>
      </c>
      <c r="L68" s="3">
        <f t="shared" si="10"/>
        <v>0</v>
      </c>
      <c r="M68" s="3">
        <f t="shared" si="11"/>
        <v>0</v>
      </c>
      <c r="N68" s="3">
        <f t="shared" si="12"/>
        <v>0</v>
      </c>
      <c r="O68" s="3">
        <f t="shared" si="6"/>
        <v>0</v>
      </c>
      <c r="P68" s="3" t="str">
        <f t="shared" si="5"/>
        <v>Desempeño insuficiente</v>
      </c>
      <c r="Q68" s="3" t="str">
        <f t="shared" si="7"/>
        <v>Tutoría</v>
      </c>
      <c r="R68" s="3"/>
    </row>
    <row r="69" spans="1:18" x14ac:dyDescent="0.25">
      <c r="A69" s="3">
        <v>50</v>
      </c>
      <c r="B69" s="3">
        <f>Datos!B65</f>
        <v>0</v>
      </c>
      <c r="C69" s="3">
        <f>Datos!C65</f>
        <v>0</v>
      </c>
      <c r="D69" s="3">
        <f>Datos!D65</f>
        <v>0</v>
      </c>
      <c r="E69" s="3"/>
      <c r="F69" s="3"/>
      <c r="G69" s="3"/>
      <c r="H69" s="3"/>
      <c r="I69" s="3"/>
      <c r="J69" s="3">
        <f t="shared" si="8"/>
        <v>0</v>
      </c>
      <c r="K69" s="3">
        <f t="shared" si="9"/>
        <v>0</v>
      </c>
      <c r="L69" s="3">
        <f t="shared" si="10"/>
        <v>0</v>
      </c>
      <c r="M69" s="3">
        <f t="shared" si="11"/>
        <v>0</v>
      </c>
      <c r="N69" s="3">
        <f t="shared" si="12"/>
        <v>0</v>
      </c>
      <c r="O69" s="3">
        <f t="shared" si="6"/>
        <v>0</v>
      </c>
      <c r="P69" s="3" t="str">
        <f t="shared" si="5"/>
        <v>Desempeño insuficiente</v>
      </c>
      <c r="Q69" s="3" t="str">
        <f t="shared" si="7"/>
        <v>Tutoría</v>
      </c>
      <c r="R69" s="3"/>
    </row>
  </sheetData>
  <mergeCells count="25">
    <mergeCell ref="O18:O19"/>
    <mergeCell ref="P18:P19"/>
    <mergeCell ref="Q18:Q19"/>
    <mergeCell ref="R18:R19"/>
    <mergeCell ref="A18:A19"/>
    <mergeCell ref="B18:B19"/>
    <mergeCell ref="C18:C19"/>
    <mergeCell ref="D18:D19"/>
    <mergeCell ref="E18:I18"/>
    <mergeCell ref="J18:N18"/>
    <mergeCell ref="J9:L9"/>
    <mergeCell ref="B10:D10"/>
    <mergeCell ref="G10:I15"/>
    <mergeCell ref="J10:L15"/>
    <mergeCell ref="B11:D11"/>
    <mergeCell ref="B12:D12"/>
    <mergeCell ref="B13:D13"/>
    <mergeCell ref="B14:D14"/>
    <mergeCell ref="B15:D15"/>
    <mergeCell ref="E4:G4"/>
    <mergeCell ref="C5:G5"/>
    <mergeCell ref="E6:G6"/>
    <mergeCell ref="C7:G7"/>
    <mergeCell ref="B9:D9"/>
    <mergeCell ref="G9:I9"/>
  </mergeCells>
  <conditionalFormatting sqref="E20:N69">
    <cfRule type="cellIs" dxfId="158" priority="1" operator="equal">
      <formula>0</formula>
    </cfRule>
    <cfRule type="cellIs" dxfId="157" priority="2" operator="equal">
      <formula>"Desempeño insuficiente"</formula>
    </cfRule>
    <cfRule type="cellIs" dxfId="156" priority="3" operator="equal">
      <formula>"Suficiente"</formula>
    </cfRule>
    <cfRule type="cellIs" dxfId="155" priority="4" operator="equal">
      <formula>"Bueno"</formula>
    </cfRule>
    <cfRule type="cellIs" dxfId="154" priority="5" operator="equal">
      <formula>"Notable"</formula>
    </cfRule>
    <cfRule type="cellIs" dxfId="153" priority="6" operator="equal">
      <formula>"excelente"</formula>
    </cfRule>
  </conditionalFormatting>
  <conditionalFormatting sqref="P20:P69">
    <cfRule type="cellIs" dxfId="152" priority="23" operator="equal">
      <formula>"Desempeño insuficiente"</formula>
    </cfRule>
    <cfRule type="cellIs" dxfId="151" priority="24" operator="equal">
      <formula>"Suficiente"</formula>
    </cfRule>
    <cfRule type="cellIs" dxfId="150" priority="25" operator="equal">
      <formula>"Bueno"</formula>
    </cfRule>
    <cfRule type="cellIs" dxfId="149" priority="26" operator="equal">
      <formula>"Notable"</formula>
    </cfRule>
    <cfRule type="cellIs" dxfId="148" priority="27" operator="equal">
      <formula>"excelente"</formula>
    </cfRule>
  </conditionalFormatting>
  <conditionalFormatting sqref="Q17">
    <cfRule type="cellIs" dxfId="147" priority="19" operator="equal">
      <formula>"Solicitar baja de la materia"</formula>
    </cfRule>
    <cfRule type="cellIs" dxfId="146" priority="20" operator="equal">
      <formula>"Requiere Asesoría"</formula>
    </cfRule>
    <cfRule type="cellIs" dxfId="145" priority="21" operator="equal">
      <formula>"No Requiere Acción"</formula>
    </cfRule>
  </conditionalFormatting>
  <conditionalFormatting sqref="Q20:Q1048576">
    <cfRule type="cellIs" dxfId="144" priority="36" operator="equal">
      <formula>"Solicitar baja de la materia"</formula>
    </cfRule>
    <cfRule type="cellIs" dxfId="143" priority="37" operator="equal">
      <formula>"Requiere Asesoría"</formula>
    </cfRule>
    <cfRule type="cellIs" dxfId="142" priority="38" operator="equal">
      <formula>"No Requiere Acción"</formula>
    </cfRule>
  </conditionalFormatting>
  <conditionalFormatting sqref="R20:R69">
    <cfRule type="cellIs" dxfId="141" priority="28" operator="equal">
      <formula>"Solicitar baja de la materia"</formula>
    </cfRule>
    <cfRule type="cellIs" dxfId="140" priority="29" operator="equal">
      <formula>"Requiere Asesoría"</formula>
    </cfRule>
    <cfRule type="cellIs" dxfId="139" priority="30" operator="equal">
      <formula>"No Requiere Acción"</formula>
    </cfRule>
  </conditionalFormatting>
  <pageMargins left="0.70866141732283472" right="0.70866141732283472" top="0.74803149606299213" bottom="0.74803149606299213" header="0.31496062992125984" footer="0.31496062992125984"/>
  <pageSetup paperSize="5" scale="6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5"/>
  <sheetViews>
    <sheetView tabSelected="1" zoomScale="115" zoomScaleNormal="115" workbookViewId="0">
      <selection activeCell="E9" sqref="E9"/>
    </sheetView>
  </sheetViews>
  <sheetFormatPr baseColWidth="10" defaultRowHeight="15" x14ac:dyDescent="0.25"/>
  <cols>
    <col min="1" max="1" width="3.42578125" bestFit="1" customWidth="1"/>
    <col min="2" max="2" width="12.7109375" customWidth="1"/>
    <col min="3" max="3" width="62.85546875" bestFit="1" customWidth="1"/>
  </cols>
  <sheetData>
    <row r="1" spans="1:6" ht="33.75" customHeight="1" x14ac:dyDescent="0.25"/>
    <row r="2" spans="1:6" x14ac:dyDescent="0.25">
      <c r="A2" s="105" t="s">
        <v>100</v>
      </c>
      <c r="B2" s="105"/>
      <c r="C2" s="105"/>
      <c r="D2" s="105"/>
      <c r="E2" s="105"/>
      <c r="F2" s="105"/>
    </row>
    <row r="3" spans="1:6" x14ac:dyDescent="0.25">
      <c r="A3" s="8"/>
      <c r="B3" s="8"/>
      <c r="C3" s="8"/>
    </row>
    <row r="4" spans="1:6" x14ac:dyDescent="0.25">
      <c r="A4" s="8"/>
      <c r="B4" s="9" t="s">
        <v>5</v>
      </c>
      <c r="C4" s="7" t="s">
        <v>105</v>
      </c>
    </row>
    <row r="5" spans="1:6" x14ac:dyDescent="0.25">
      <c r="B5" s="9" t="s">
        <v>18</v>
      </c>
      <c r="C5" s="7" t="s">
        <v>106</v>
      </c>
    </row>
    <row r="6" spans="1:6" x14ac:dyDescent="0.25">
      <c r="B6" s="9" t="s">
        <v>10</v>
      </c>
      <c r="C6" s="7" t="s">
        <v>107</v>
      </c>
    </row>
    <row r="7" spans="1:6" x14ac:dyDescent="0.25">
      <c r="B7" s="9" t="s">
        <v>11</v>
      </c>
      <c r="C7" s="7" t="s">
        <v>108</v>
      </c>
    </row>
    <row r="8" spans="1:6" x14ac:dyDescent="0.25">
      <c r="B8" s="9" t="s">
        <v>19</v>
      </c>
      <c r="C8" s="7">
        <v>4</v>
      </c>
    </row>
    <row r="9" spans="1:6" x14ac:dyDescent="0.25">
      <c r="A9" s="1"/>
      <c r="B9" s="9" t="s">
        <v>20</v>
      </c>
      <c r="C9" s="7">
        <v>3</v>
      </c>
    </row>
    <row r="10" spans="1:6" x14ac:dyDescent="0.25">
      <c r="A10" s="1"/>
      <c r="B10" s="9" t="s">
        <v>21</v>
      </c>
      <c r="C10" s="7">
        <v>3</v>
      </c>
    </row>
    <row r="11" spans="1:6" x14ac:dyDescent="0.25">
      <c r="A11" s="1"/>
      <c r="B11" s="9" t="s">
        <v>22</v>
      </c>
      <c r="C11" s="7">
        <v>6</v>
      </c>
    </row>
    <row r="12" spans="1:6" x14ac:dyDescent="0.25">
      <c r="A12" s="1"/>
      <c r="B12" s="9" t="s">
        <v>23</v>
      </c>
      <c r="C12" s="7" t="s">
        <v>109</v>
      </c>
    </row>
    <row r="13" spans="1:6" x14ac:dyDescent="0.25">
      <c r="A13" s="1"/>
      <c r="B13" s="9" t="s">
        <v>48</v>
      </c>
      <c r="C13" s="7" t="s">
        <v>104</v>
      </c>
    </row>
    <row r="14" spans="1:6" x14ac:dyDescent="0.25">
      <c r="C14" t="s">
        <v>66</v>
      </c>
    </row>
    <row r="15" spans="1:6" ht="30" customHeight="1" x14ac:dyDescent="0.25">
      <c r="A15" s="67" t="s">
        <v>2</v>
      </c>
      <c r="B15" s="67" t="s">
        <v>3</v>
      </c>
      <c r="C15" s="67" t="s">
        <v>0</v>
      </c>
      <c r="D15" s="67" t="s">
        <v>17</v>
      </c>
      <c r="E15" s="67" t="s">
        <v>67</v>
      </c>
      <c r="F15" s="67" t="s">
        <v>68</v>
      </c>
    </row>
    <row r="16" spans="1:6" x14ac:dyDescent="0.25">
      <c r="A16" s="4">
        <v>1</v>
      </c>
      <c r="B16" s="4"/>
      <c r="C16" s="4"/>
      <c r="D16" s="4"/>
      <c r="E16" s="4"/>
      <c r="F16" s="4"/>
    </row>
    <row r="17" spans="1:6" x14ac:dyDescent="0.25">
      <c r="A17" s="4">
        <v>2</v>
      </c>
      <c r="B17" s="4"/>
      <c r="C17" s="4"/>
      <c r="D17" s="4"/>
      <c r="E17" s="4"/>
      <c r="F17" s="4"/>
    </row>
    <row r="18" spans="1:6" x14ac:dyDescent="0.25">
      <c r="A18" s="4">
        <v>3</v>
      </c>
      <c r="B18" s="4"/>
      <c r="C18" s="4"/>
      <c r="D18" s="4"/>
      <c r="E18" s="4"/>
      <c r="F18" s="4"/>
    </row>
    <row r="19" spans="1:6" x14ac:dyDescent="0.25">
      <c r="A19" s="4">
        <v>4</v>
      </c>
      <c r="B19" s="4"/>
      <c r="C19" s="4"/>
      <c r="D19" s="4"/>
      <c r="E19" s="4"/>
      <c r="F19" s="4"/>
    </row>
    <row r="20" spans="1:6" x14ac:dyDescent="0.25">
      <c r="A20" s="4">
        <v>5</v>
      </c>
      <c r="B20" s="4"/>
      <c r="C20" s="4"/>
      <c r="D20" s="4"/>
      <c r="E20" s="4"/>
      <c r="F20" s="4"/>
    </row>
    <row r="21" spans="1:6" x14ac:dyDescent="0.25">
      <c r="A21" s="4">
        <v>6</v>
      </c>
      <c r="B21" s="4"/>
      <c r="C21" s="4"/>
      <c r="D21" s="4"/>
      <c r="E21" s="4"/>
      <c r="F21" s="4"/>
    </row>
    <row r="22" spans="1:6" x14ac:dyDescent="0.25">
      <c r="A22" s="4">
        <v>7</v>
      </c>
      <c r="B22" s="4"/>
      <c r="C22" s="4"/>
      <c r="D22" s="4"/>
      <c r="E22" s="4"/>
      <c r="F22" s="4"/>
    </row>
    <row r="23" spans="1:6" x14ac:dyDescent="0.25">
      <c r="A23" s="4">
        <v>8</v>
      </c>
      <c r="B23" s="4"/>
      <c r="C23" s="4"/>
      <c r="D23" s="4"/>
      <c r="E23" s="4"/>
      <c r="F23" s="4"/>
    </row>
    <row r="24" spans="1:6" x14ac:dyDescent="0.25">
      <c r="A24" s="4">
        <v>9</v>
      </c>
      <c r="B24" s="4"/>
      <c r="C24" s="4"/>
      <c r="D24" s="4"/>
      <c r="E24" s="4"/>
      <c r="F24" s="4"/>
    </row>
    <row r="25" spans="1:6" x14ac:dyDescent="0.25">
      <c r="A25" s="4">
        <v>10</v>
      </c>
      <c r="B25" s="4"/>
      <c r="C25" s="4"/>
      <c r="D25" s="4"/>
      <c r="E25" s="4"/>
      <c r="F25" s="4"/>
    </row>
    <row r="26" spans="1:6" x14ac:dyDescent="0.25">
      <c r="A26" s="4">
        <v>11</v>
      </c>
      <c r="B26" s="4"/>
      <c r="C26" s="4"/>
      <c r="D26" s="4"/>
      <c r="E26" s="4"/>
      <c r="F26" s="4"/>
    </row>
    <row r="27" spans="1:6" x14ac:dyDescent="0.25">
      <c r="A27" s="4">
        <v>12</v>
      </c>
      <c r="B27" s="4"/>
      <c r="C27" s="4"/>
      <c r="D27" s="4"/>
      <c r="E27" s="4"/>
      <c r="F27" s="4"/>
    </row>
    <row r="28" spans="1:6" x14ac:dyDescent="0.25">
      <c r="A28" s="4">
        <v>13</v>
      </c>
      <c r="B28" s="4"/>
      <c r="C28" s="4"/>
      <c r="D28" s="4"/>
      <c r="E28" s="4"/>
      <c r="F28" s="4"/>
    </row>
    <row r="29" spans="1:6" x14ac:dyDescent="0.25">
      <c r="A29" s="4">
        <v>14</v>
      </c>
      <c r="B29" s="4"/>
      <c r="C29" s="4"/>
      <c r="D29" s="4"/>
      <c r="E29" s="4"/>
      <c r="F29" s="4"/>
    </row>
    <row r="30" spans="1:6" x14ac:dyDescent="0.25">
      <c r="A30" s="4">
        <v>15</v>
      </c>
      <c r="B30" s="4"/>
      <c r="C30" s="4"/>
      <c r="D30" s="4"/>
      <c r="E30" s="4"/>
      <c r="F30" s="4"/>
    </row>
    <row r="31" spans="1:6" x14ac:dyDescent="0.25">
      <c r="A31" s="4">
        <v>16</v>
      </c>
      <c r="B31" s="4"/>
      <c r="C31" s="4"/>
      <c r="D31" s="4"/>
      <c r="E31" s="4"/>
      <c r="F31" s="4"/>
    </row>
    <row r="32" spans="1:6" x14ac:dyDescent="0.25">
      <c r="A32" s="4">
        <v>17</v>
      </c>
      <c r="B32" s="4"/>
      <c r="C32" s="4"/>
      <c r="D32" s="4"/>
      <c r="E32" s="4"/>
      <c r="F32" s="4"/>
    </row>
    <row r="33" spans="1:6" x14ac:dyDescent="0.25">
      <c r="A33" s="4">
        <v>18</v>
      </c>
      <c r="B33" s="4"/>
      <c r="C33" s="4"/>
      <c r="D33" s="4"/>
      <c r="E33" s="4"/>
      <c r="F33" s="4"/>
    </row>
    <row r="34" spans="1:6" x14ac:dyDescent="0.25">
      <c r="A34" s="4">
        <v>19</v>
      </c>
      <c r="B34" s="4"/>
      <c r="C34" s="4"/>
      <c r="D34" s="4"/>
      <c r="E34" s="4"/>
      <c r="F34" s="4"/>
    </row>
    <row r="35" spans="1:6" x14ac:dyDescent="0.25">
      <c r="A35" s="4">
        <v>20</v>
      </c>
      <c r="B35" s="4"/>
      <c r="C35" s="4"/>
      <c r="D35" s="4"/>
      <c r="E35" s="4"/>
      <c r="F35" s="4"/>
    </row>
    <row r="36" spans="1:6" x14ac:dyDescent="0.25">
      <c r="A36" s="4">
        <v>21</v>
      </c>
      <c r="B36" s="4"/>
      <c r="C36" s="4"/>
      <c r="D36" s="4"/>
      <c r="E36" s="4"/>
      <c r="F36" s="4"/>
    </row>
    <row r="37" spans="1:6" x14ac:dyDescent="0.25">
      <c r="A37" s="4">
        <v>22</v>
      </c>
      <c r="B37" s="4"/>
      <c r="C37" s="4"/>
      <c r="D37" s="4"/>
      <c r="E37" s="4"/>
      <c r="F37" s="4"/>
    </row>
    <row r="38" spans="1:6" x14ac:dyDescent="0.25">
      <c r="A38" s="4">
        <v>23</v>
      </c>
      <c r="B38" s="4"/>
      <c r="C38" s="4"/>
      <c r="D38" s="4"/>
      <c r="E38" s="4"/>
      <c r="F38" s="4"/>
    </row>
    <row r="39" spans="1:6" x14ac:dyDescent="0.25">
      <c r="A39" s="4">
        <v>24</v>
      </c>
      <c r="B39" s="4"/>
      <c r="C39" s="4"/>
      <c r="D39" s="4"/>
      <c r="E39" s="4"/>
      <c r="F39" s="4"/>
    </row>
    <row r="40" spans="1:6" x14ac:dyDescent="0.25">
      <c r="A40" s="4">
        <v>25</v>
      </c>
      <c r="B40" s="4"/>
      <c r="C40" s="4"/>
      <c r="D40" s="4"/>
      <c r="E40" s="4"/>
      <c r="F40" s="4"/>
    </row>
    <row r="41" spans="1:6" x14ac:dyDescent="0.25">
      <c r="A41" s="4">
        <v>26</v>
      </c>
      <c r="B41" s="4"/>
      <c r="C41" s="4"/>
      <c r="D41" s="4"/>
      <c r="E41" s="4"/>
      <c r="F41" s="4"/>
    </row>
    <row r="42" spans="1:6" x14ac:dyDescent="0.25">
      <c r="A42" s="4">
        <v>27</v>
      </c>
      <c r="B42" s="4"/>
      <c r="C42" s="4"/>
      <c r="D42" s="4"/>
      <c r="E42" s="4"/>
      <c r="F42" s="4"/>
    </row>
    <row r="43" spans="1:6" x14ac:dyDescent="0.25">
      <c r="A43" s="4">
        <v>28</v>
      </c>
      <c r="B43" s="4"/>
      <c r="C43" s="4"/>
      <c r="D43" s="4"/>
      <c r="E43" s="4"/>
      <c r="F43" s="4"/>
    </row>
    <row r="44" spans="1:6" x14ac:dyDescent="0.25">
      <c r="A44" s="4">
        <v>29</v>
      </c>
      <c r="B44" s="4"/>
      <c r="C44" s="4"/>
      <c r="D44" s="4"/>
      <c r="E44" s="4"/>
      <c r="F44" s="4"/>
    </row>
    <row r="45" spans="1:6" x14ac:dyDescent="0.25">
      <c r="A45" s="4">
        <v>30</v>
      </c>
      <c r="B45" s="4"/>
      <c r="C45" s="4"/>
      <c r="D45" s="4"/>
      <c r="E45" s="4"/>
      <c r="F45" s="4"/>
    </row>
    <row r="46" spans="1:6" x14ac:dyDescent="0.25">
      <c r="A46" s="4">
        <v>31</v>
      </c>
      <c r="B46" s="4"/>
      <c r="C46" s="4"/>
      <c r="D46" s="4"/>
      <c r="E46" s="4"/>
      <c r="F46" s="4"/>
    </row>
    <row r="47" spans="1:6" x14ac:dyDescent="0.25">
      <c r="A47" s="4">
        <v>32</v>
      </c>
      <c r="B47" s="4"/>
      <c r="C47" s="4"/>
      <c r="D47" s="4"/>
      <c r="E47" s="4"/>
      <c r="F47" s="4"/>
    </row>
    <row r="48" spans="1:6" x14ac:dyDescent="0.25">
      <c r="A48" s="4">
        <v>33</v>
      </c>
      <c r="B48" s="4"/>
      <c r="C48" s="4"/>
      <c r="D48" s="4"/>
      <c r="E48" s="4"/>
      <c r="F48" s="4"/>
    </row>
    <row r="49" spans="1:6" x14ac:dyDescent="0.25">
      <c r="A49" s="4">
        <v>34</v>
      </c>
      <c r="B49" s="4"/>
      <c r="C49" s="4"/>
      <c r="D49" s="4"/>
      <c r="E49" s="4"/>
      <c r="F49" s="4"/>
    </row>
    <row r="50" spans="1:6" x14ac:dyDescent="0.25">
      <c r="A50" s="4">
        <v>35</v>
      </c>
      <c r="B50" s="4"/>
      <c r="C50" s="4"/>
      <c r="D50" s="4"/>
      <c r="E50" s="4"/>
      <c r="F50" s="4"/>
    </row>
    <row r="51" spans="1:6" x14ac:dyDescent="0.25">
      <c r="A51" s="4">
        <v>36</v>
      </c>
      <c r="B51" s="4"/>
      <c r="C51" s="4"/>
      <c r="D51" s="4"/>
      <c r="E51" s="4"/>
      <c r="F51" s="4"/>
    </row>
    <row r="52" spans="1:6" x14ac:dyDescent="0.25">
      <c r="A52" s="4">
        <v>37</v>
      </c>
      <c r="B52" s="4"/>
      <c r="C52" s="4"/>
      <c r="D52" s="4"/>
      <c r="E52" s="4"/>
      <c r="F52" s="4"/>
    </row>
    <row r="53" spans="1:6" x14ac:dyDescent="0.25">
      <c r="A53" s="4">
        <v>38</v>
      </c>
      <c r="B53" s="4"/>
      <c r="C53" s="4"/>
      <c r="D53" s="4"/>
      <c r="E53" s="4"/>
      <c r="F53" s="4"/>
    </row>
    <row r="54" spans="1:6" x14ac:dyDescent="0.25">
      <c r="A54" s="4">
        <v>39</v>
      </c>
      <c r="B54" s="4"/>
      <c r="C54" s="4"/>
      <c r="D54" s="4"/>
      <c r="E54" s="4"/>
      <c r="F54" s="4"/>
    </row>
    <row r="55" spans="1:6" x14ac:dyDescent="0.25">
      <c r="A55" s="4">
        <v>40</v>
      </c>
      <c r="B55" s="4"/>
      <c r="C55" s="4"/>
      <c r="D55" s="4"/>
      <c r="E55" s="4"/>
      <c r="F55" s="4"/>
    </row>
    <row r="56" spans="1:6" x14ac:dyDescent="0.25">
      <c r="A56" s="4">
        <v>41</v>
      </c>
      <c r="B56" s="4"/>
      <c r="C56" s="4"/>
      <c r="D56" s="4"/>
      <c r="E56" s="4"/>
      <c r="F56" s="4"/>
    </row>
    <row r="57" spans="1:6" x14ac:dyDescent="0.25">
      <c r="A57" s="4">
        <v>42</v>
      </c>
      <c r="B57" s="4"/>
      <c r="C57" s="4"/>
      <c r="D57" s="4"/>
      <c r="E57" s="4"/>
      <c r="F57" s="4"/>
    </row>
    <row r="58" spans="1:6" x14ac:dyDescent="0.25">
      <c r="A58" s="4">
        <v>43</v>
      </c>
      <c r="B58" s="4"/>
      <c r="C58" s="4"/>
      <c r="D58" s="4"/>
      <c r="E58" s="4"/>
      <c r="F58" s="4"/>
    </row>
    <row r="59" spans="1:6" x14ac:dyDescent="0.25">
      <c r="A59" s="4">
        <v>44</v>
      </c>
      <c r="B59" s="4"/>
      <c r="C59" s="4"/>
      <c r="D59" s="4"/>
      <c r="E59" s="4"/>
      <c r="F59" s="4"/>
    </row>
    <row r="60" spans="1:6" x14ac:dyDescent="0.25">
      <c r="A60" s="4">
        <v>45</v>
      </c>
      <c r="B60" s="4"/>
      <c r="C60" s="4"/>
      <c r="D60" s="4"/>
      <c r="E60" s="4"/>
      <c r="F60" s="4"/>
    </row>
    <row r="61" spans="1:6" x14ac:dyDescent="0.25">
      <c r="A61" s="4">
        <v>46</v>
      </c>
      <c r="B61" s="4"/>
      <c r="C61" s="4"/>
      <c r="D61" s="4"/>
      <c r="E61" s="4"/>
      <c r="F61" s="4"/>
    </row>
    <row r="62" spans="1:6" x14ac:dyDescent="0.25">
      <c r="A62" s="4">
        <v>47</v>
      </c>
      <c r="B62" s="4"/>
      <c r="C62" s="4"/>
      <c r="D62" s="4"/>
      <c r="E62" s="4"/>
      <c r="F62" s="4"/>
    </row>
    <row r="63" spans="1:6" x14ac:dyDescent="0.25">
      <c r="A63" s="4">
        <v>48</v>
      </c>
      <c r="B63" s="4"/>
      <c r="C63" s="4"/>
      <c r="D63" s="4"/>
      <c r="E63" s="4"/>
      <c r="F63" s="4"/>
    </row>
    <row r="64" spans="1:6" x14ac:dyDescent="0.25">
      <c r="A64" s="4">
        <v>49</v>
      </c>
      <c r="B64" s="4"/>
      <c r="C64" s="4"/>
      <c r="D64" s="4"/>
      <c r="E64" s="4"/>
      <c r="F64" s="4"/>
    </row>
    <row r="65" spans="1:6" x14ac:dyDescent="0.25">
      <c r="A65" s="4">
        <v>50</v>
      </c>
      <c r="B65" s="4"/>
      <c r="C65" s="4"/>
      <c r="D65" s="4"/>
      <c r="E65" s="4"/>
      <c r="F65" s="4"/>
    </row>
    <row r="66" spans="1:6" x14ac:dyDescent="0.25">
      <c r="A66" s="4">
        <v>51</v>
      </c>
      <c r="B66" s="4"/>
      <c r="C66" s="4"/>
      <c r="D66" s="4"/>
      <c r="E66" s="4"/>
      <c r="F66" s="4"/>
    </row>
    <row r="67" spans="1:6" x14ac:dyDescent="0.25">
      <c r="A67" s="4">
        <v>52</v>
      </c>
      <c r="B67" s="4"/>
      <c r="C67" s="4"/>
      <c r="D67" s="4"/>
      <c r="E67" s="4"/>
      <c r="F67" s="4"/>
    </row>
    <row r="68" spans="1:6" x14ac:dyDescent="0.25">
      <c r="A68" s="4">
        <v>53</v>
      </c>
      <c r="B68" s="4"/>
      <c r="C68" s="4"/>
      <c r="D68" s="4"/>
      <c r="E68" s="4"/>
      <c r="F68" s="4"/>
    </row>
    <row r="69" spans="1:6" x14ac:dyDescent="0.25">
      <c r="A69" s="4">
        <v>54</v>
      </c>
      <c r="B69" s="4"/>
      <c r="C69" s="4"/>
      <c r="D69" s="4"/>
      <c r="E69" s="4"/>
      <c r="F69" s="4"/>
    </row>
    <row r="70" spans="1:6" x14ac:dyDescent="0.25">
      <c r="A70" s="4">
        <v>55</v>
      </c>
      <c r="B70" s="4"/>
      <c r="C70" s="4"/>
      <c r="D70" s="4"/>
      <c r="E70" s="4"/>
      <c r="F70" s="4"/>
    </row>
    <row r="71" spans="1:6" x14ac:dyDescent="0.25">
      <c r="A71" s="4">
        <v>56</v>
      </c>
      <c r="B71" s="4"/>
      <c r="C71" s="4"/>
      <c r="D71" s="4"/>
      <c r="E71" s="4"/>
      <c r="F71" s="4"/>
    </row>
    <row r="72" spans="1:6" x14ac:dyDescent="0.25">
      <c r="A72" s="4">
        <v>57</v>
      </c>
      <c r="B72" s="4"/>
      <c r="C72" s="4"/>
      <c r="D72" s="4"/>
      <c r="E72" s="4"/>
      <c r="F72" s="4"/>
    </row>
    <row r="73" spans="1:6" x14ac:dyDescent="0.25">
      <c r="A73" s="4">
        <v>58</v>
      </c>
      <c r="B73" s="4"/>
      <c r="C73" s="4"/>
      <c r="D73" s="4"/>
      <c r="E73" s="4"/>
      <c r="F73" s="4"/>
    </row>
    <row r="74" spans="1:6" x14ac:dyDescent="0.25">
      <c r="A74" s="4">
        <v>59</v>
      </c>
      <c r="B74" s="4"/>
      <c r="C74" s="4"/>
      <c r="D74" s="4"/>
      <c r="E74" s="4"/>
      <c r="F74" s="4"/>
    </row>
    <row r="75" spans="1:6" x14ac:dyDescent="0.25">
      <c r="A75" s="4">
        <v>60</v>
      </c>
      <c r="B75" s="4"/>
      <c r="C75" s="4"/>
      <c r="D75" s="4"/>
      <c r="E75" s="4"/>
      <c r="F75" s="4"/>
    </row>
    <row r="76" spans="1:6" x14ac:dyDescent="0.25">
      <c r="A76" s="4">
        <v>61</v>
      </c>
      <c r="B76" s="4"/>
      <c r="C76" s="4"/>
      <c r="D76" s="4"/>
      <c r="E76" s="4"/>
      <c r="F76" s="4"/>
    </row>
    <row r="77" spans="1:6" x14ac:dyDescent="0.25">
      <c r="A77" s="4">
        <v>62</v>
      </c>
      <c r="B77" s="4"/>
      <c r="C77" s="4"/>
      <c r="D77" s="4"/>
      <c r="E77" s="4"/>
      <c r="F77" s="4"/>
    </row>
    <row r="78" spans="1:6" x14ac:dyDescent="0.25">
      <c r="A78" s="4">
        <v>63</v>
      </c>
      <c r="B78" s="4"/>
      <c r="C78" s="4"/>
      <c r="D78" s="4"/>
      <c r="E78" s="4"/>
      <c r="F78" s="4"/>
    </row>
    <row r="79" spans="1:6" x14ac:dyDescent="0.25">
      <c r="A79" s="4">
        <v>64</v>
      </c>
      <c r="B79" s="4"/>
      <c r="C79" s="4"/>
      <c r="D79" s="4"/>
      <c r="E79" s="4"/>
      <c r="F79" s="4"/>
    </row>
    <row r="80" spans="1:6" x14ac:dyDescent="0.25">
      <c r="A80" s="4">
        <v>65</v>
      </c>
      <c r="B80" s="4"/>
      <c r="C80" s="4"/>
      <c r="D80" s="4"/>
      <c r="E80" s="4"/>
      <c r="F80" s="4"/>
    </row>
    <row r="81" spans="1:6" x14ac:dyDescent="0.25">
      <c r="A81" s="4">
        <v>66</v>
      </c>
      <c r="B81" s="4"/>
      <c r="C81" s="4"/>
      <c r="D81" s="4"/>
      <c r="E81" s="4"/>
      <c r="F81" s="4"/>
    </row>
    <row r="82" spans="1:6" x14ac:dyDescent="0.25">
      <c r="A82" s="4">
        <v>67</v>
      </c>
      <c r="B82" s="4"/>
      <c r="C82" s="4"/>
      <c r="D82" s="4"/>
      <c r="E82" s="4"/>
      <c r="F82" s="4"/>
    </row>
    <row r="83" spans="1:6" x14ac:dyDescent="0.25">
      <c r="A83" s="4">
        <v>68</v>
      </c>
      <c r="B83" s="4"/>
      <c r="C83" s="4"/>
      <c r="D83" s="4"/>
      <c r="E83" s="4"/>
      <c r="F83" s="4"/>
    </row>
    <row r="84" spans="1:6" x14ac:dyDescent="0.25">
      <c r="A84" s="4">
        <v>69</v>
      </c>
      <c r="B84" s="4"/>
      <c r="C84" s="4"/>
      <c r="D84" s="4"/>
      <c r="E84" s="4"/>
      <c r="F84" s="4"/>
    </row>
    <row r="85" spans="1:6" x14ac:dyDescent="0.25">
      <c r="A85" s="4">
        <v>70</v>
      </c>
      <c r="B85" s="4"/>
      <c r="C85" s="4"/>
      <c r="D85" s="4"/>
      <c r="E85" s="4"/>
      <c r="F85" s="4"/>
    </row>
    <row r="86" spans="1:6" x14ac:dyDescent="0.25">
      <c r="A86" s="4">
        <v>71</v>
      </c>
      <c r="B86" s="4"/>
      <c r="C86" s="4"/>
      <c r="D86" s="4"/>
      <c r="E86" s="4"/>
      <c r="F86" s="4"/>
    </row>
    <row r="87" spans="1:6" x14ac:dyDescent="0.25">
      <c r="A87" s="4">
        <v>72</v>
      </c>
      <c r="B87" s="4"/>
      <c r="C87" s="4"/>
      <c r="D87" s="4"/>
      <c r="E87" s="4"/>
      <c r="F87" s="4"/>
    </row>
    <row r="88" spans="1:6" x14ac:dyDescent="0.25">
      <c r="A88" s="4">
        <v>73</v>
      </c>
      <c r="B88" s="4"/>
      <c r="C88" s="4"/>
      <c r="D88" s="4"/>
      <c r="E88" s="4"/>
      <c r="F88" s="4"/>
    </row>
    <row r="89" spans="1:6" x14ac:dyDescent="0.25">
      <c r="A89" s="4">
        <v>74</v>
      </c>
      <c r="B89" s="4"/>
      <c r="C89" s="4"/>
      <c r="D89" s="4"/>
      <c r="E89" s="4"/>
      <c r="F89" s="4"/>
    </row>
    <row r="90" spans="1:6" x14ac:dyDescent="0.25">
      <c r="A90" s="4">
        <v>75</v>
      </c>
      <c r="B90" s="4"/>
      <c r="C90" s="4"/>
      <c r="D90" s="4"/>
      <c r="E90" s="4"/>
      <c r="F90" s="4"/>
    </row>
    <row r="91" spans="1:6" x14ac:dyDescent="0.25">
      <c r="A91" s="4">
        <v>76</v>
      </c>
      <c r="B91" s="4"/>
      <c r="C91" s="4"/>
      <c r="D91" s="4"/>
      <c r="E91" s="4"/>
      <c r="F91" s="4"/>
    </row>
    <row r="92" spans="1:6" x14ac:dyDescent="0.25">
      <c r="A92" s="4">
        <v>77</v>
      </c>
      <c r="B92" s="4"/>
      <c r="C92" s="4"/>
      <c r="D92" s="4"/>
      <c r="E92" s="4"/>
      <c r="F92" s="4"/>
    </row>
    <row r="93" spans="1:6" x14ac:dyDescent="0.25">
      <c r="A93" s="4">
        <v>78</v>
      </c>
      <c r="B93" s="4"/>
      <c r="C93" s="4"/>
      <c r="D93" s="4"/>
      <c r="E93" s="4"/>
      <c r="F93" s="4"/>
    </row>
    <row r="94" spans="1:6" x14ac:dyDescent="0.25">
      <c r="A94" s="4">
        <v>79</v>
      </c>
      <c r="B94" s="4"/>
      <c r="C94" s="4"/>
      <c r="D94" s="4"/>
      <c r="E94" s="4"/>
      <c r="F94" s="4"/>
    </row>
    <row r="95" spans="1:6" ht="14.25" customHeight="1" x14ac:dyDescent="0.25">
      <c r="A95" s="4">
        <v>80</v>
      </c>
      <c r="B95" s="4"/>
      <c r="C95" s="4"/>
      <c r="D95" s="4"/>
      <c r="E95" s="4"/>
      <c r="F95" s="4"/>
    </row>
  </sheetData>
  <mergeCells count="1">
    <mergeCell ref="A2:F2"/>
  </mergeCells>
  <conditionalFormatting sqref="C1:C1048576">
    <cfRule type="duplicateValues" dxfId="138" priority="1"/>
  </conditionalFormatting>
  <pageMargins left="0.70866141732283472" right="0.70866141732283472" top="0.74803149606299213" bottom="0.74803149606299213" header="0.31496062992125984" footer="0.31496062992125984"/>
  <pageSetup scale="98" fitToHeight="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85" zoomScaleNormal="85" zoomScaleSheetLayoutView="70" zoomScalePageLayoutView="55" workbookViewId="0">
      <selection activeCell="S14" sqref="S14"/>
    </sheetView>
  </sheetViews>
  <sheetFormatPr baseColWidth="10" defaultColWidth="10.85546875" defaultRowHeight="12" x14ac:dyDescent="0.2"/>
  <cols>
    <col min="1" max="1" width="4.7109375" style="10" customWidth="1"/>
    <col min="2" max="2" width="13.42578125" style="10" customWidth="1"/>
    <col min="3" max="3" width="38.5703125" style="37" customWidth="1"/>
    <col min="4" max="4" width="6.28515625" style="10" bestFit="1" customWidth="1"/>
    <col min="5" max="8" width="3.85546875" style="10" customWidth="1"/>
    <col min="9" max="9" width="9.5703125" style="10" bestFit="1" customWidth="1"/>
    <col min="10" max="13" width="3.85546875" style="10" customWidth="1"/>
    <col min="14" max="14" width="10.42578125" style="10" bestFit="1" customWidth="1"/>
    <col min="15" max="15" width="5" style="10" bestFit="1" customWidth="1"/>
    <col min="16" max="16" width="10.140625" style="10" bestFit="1" customWidth="1"/>
    <col min="17" max="16384" width="10.85546875" style="10"/>
  </cols>
  <sheetData>
    <row r="1" spans="1:16" ht="83.25" customHeight="1" x14ac:dyDescent="0.2"/>
    <row r="2" spans="1:16" ht="12.75" x14ac:dyDescent="0.2">
      <c r="A2" s="107" t="s">
        <v>25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</row>
    <row r="3" spans="1:16" ht="8.1" customHeight="1" thickBo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6" ht="15" x14ac:dyDescent="0.25">
      <c r="A4" s="12"/>
      <c r="B4" s="13" t="s">
        <v>26</v>
      </c>
      <c r="C4" s="14" t="str">
        <f>Datos!C12</f>
        <v>INGENIERIA EN LOGISTICA</v>
      </c>
      <c r="D4" s="14"/>
      <c r="E4" s="14"/>
      <c r="F4" s="14"/>
      <c r="G4" s="14"/>
      <c r="H4" s="14"/>
      <c r="I4" s="13" t="s">
        <v>27</v>
      </c>
      <c r="J4" s="14" t="str">
        <f>Datos!C5</f>
        <v>SAG-2405</v>
      </c>
      <c r="K4" s="14"/>
      <c r="L4" s="14"/>
      <c r="M4" s="14"/>
      <c r="N4" s="14"/>
      <c r="O4" s="14"/>
      <c r="P4" s="15"/>
    </row>
    <row r="5" spans="1:16" ht="15" x14ac:dyDescent="0.25">
      <c r="A5" s="16"/>
      <c r="B5" s="17" t="s">
        <v>28</v>
      </c>
      <c r="C5" s="6" t="str">
        <f>Datos!C6</f>
        <v xml:space="preserve">TECNOLOGÍAS EN LA DISTRIBUCIÓN ORIENTADAS A LA INDUSTRIA 4.0 </v>
      </c>
      <c r="D5" s="6"/>
      <c r="E5" s="6"/>
      <c r="F5" s="6"/>
      <c r="G5" s="6"/>
      <c r="H5" s="6"/>
      <c r="I5" s="17" t="s">
        <v>29</v>
      </c>
      <c r="J5" s="6" t="str">
        <f>Datos!C4</f>
        <v xml:space="preserve">ILOG- 8°B  </v>
      </c>
      <c r="K5" s="6"/>
      <c r="L5" s="6"/>
      <c r="M5" s="6"/>
      <c r="N5" s="6"/>
      <c r="O5" s="6"/>
      <c r="P5" s="18"/>
    </row>
    <row r="6" spans="1:16" ht="15" x14ac:dyDescent="0.25">
      <c r="A6" s="16"/>
      <c r="B6" s="17" t="s">
        <v>30</v>
      </c>
      <c r="C6" s="6" t="str">
        <f>Datos!C7</f>
        <v xml:space="preserve">DR. PEDRO PEREZ VELAZQUEZ </v>
      </c>
      <c r="D6" s="6"/>
      <c r="E6" s="6"/>
      <c r="F6" s="6"/>
      <c r="G6" s="6"/>
      <c r="H6" s="6"/>
      <c r="I6" s="17" t="s">
        <v>22</v>
      </c>
      <c r="J6" s="6">
        <f>Datos!C11</f>
        <v>6</v>
      </c>
      <c r="K6" s="6"/>
      <c r="L6" s="6"/>
      <c r="M6" s="6"/>
      <c r="N6" s="6"/>
      <c r="O6" s="6"/>
      <c r="P6" s="18"/>
    </row>
    <row r="7" spans="1:16" ht="4.5" customHeight="1" thickBot="1" x14ac:dyDescent="0.3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1"/>
    </row>
    <row r="8" spans="1:16" ht="8.1" customHeight="1" thickBot="1" x14ac:dyDescent="0.25">
      <c r="A8" s="22"/>
      <c r="B8" s="22"/>
      <c r="C8" s="23"/>
      <c r="D8" s="22"/>
      <c r="E8" s="22"/>
      <c r="F8" s="22"/>
      <c r="G8" s="22"/>
      <c r="H8" s="22"/>
      <c r="I8" s="24"/>
      <c r="J8" s="24"/>
      <c r="K8" s="24"/>
      <c r="L8" s="24"/>
      <c r="M8" s="24"/>
      <c r="N8" s="24"/>
    </row>
    <row r="9" spans="1:16" ht="15" customHeight="1" x14ac:dyDescent="0.2">
      <c r="A9" s="108" t="s">
        <v>31</v>
      </c>
      <c r="B9" s="110" t="s">
        <v>32</v>
      </c>
      <c r="C9" s="112" t="s">
        <v>33</v>
      </c>
      <c r="D9" s="114" t="s">
        <v>34</v>
      </c>
      <c r="E9" s="116" t="s">
        <v>35</v>
      </c>
      <c r="F9" s="117"/>
      <c r="G9" s="117"/>
      <c r="H9" s="117"/>
      <c r="I9" s="118"/>
      <c r="J9" s="116" t="s">
        <v>36</v>
      </c>
      <c r="K9" s="117"/>
      <c r="L9" s="117"/>
      <c r="M9" s="117"/>
      <c r="N9" s="118"/>
      <c r="O9" s="119" t="s">
        <v>37</v>
      </c>
      <c r="P9" s="120"/>
    </row>
    <row r="10" spans="1:16" ht="18" customHeight="1" thickBot="1" x14ac:dyDescent="0.25">
      <c r="A10" s="109"/>
      <c r="B10" s="111"/>
      <c r="C10" s="113"/>
      <c r="D10" s="115"/>
      <c r="E10" s="86" t="s">
        <v>38</v>
      </c>
      <c r="F10" s="87" t="s">
        <v>39</v>
      </c>
      <c r="G10" s="87" t="s">
        <v>40</v>
      </c>
      <c r="H10" s="87" t="s">
        <v>41</v>
      </c>
      <c r="I10" s="88" t="s">
        <v>42</v>
      </c>
      <c r="J10" s="62" t="s">
        <v>38</v>
      </c>
      <c r="K10" s="63" t="s">
        <v>39</v>
      </c>
      <c r="L10" s="63" t="s">
        <v>40</v>
      </c>
      <c r="M10" s="63" t="s">
        <v>41</v>
      </c>
      <c r="N10" s="64" t="s">
        <v>42</v>
      </c>
      <c r="O10" s="89" t="s">
        <v>43</v>
      </c>
      <c r="P10" s="90" t="s">
        <v>44</v>
      </c>
    </row>
    <row r="11" spans="1:16" x14ac:dyDescent="0.2">
      <c r="A11" s="25">
        <v>1</v>
      </c>
      <c r="B11" s="26">
        <f>Datos!B16</f>
        <v>0</v>
      </c>
      <c r="C11" s="27">
        <f>Datos!C16</f>
        <v>0</v>
      </c>
      <c r="D11" s="81">
        <f>Datos!D16</f>
        <v>0</v>
      </c>
      <c r="E11" s="25">
        <f>'U1'!S23</f>
        <v>0</v>
      </c>
      <c r="F11" s="26">
        <f>'U2'!S23</f>
        <v>0</v>
      </c>
      <c r="G11" s="26">
        <f>'U3'!S23</f>
        <v>0</v>
      </c>
      <c r="H11" s="26">
        <f>'U4'!S23</f>
        <v>0</v>
      </c>
      <c r="I11" s="28">
        <f>IF(AND(E11&gt;69,F11&gt;69,G11&gt;69,H11&gt;69),AVERAGE(E11:H11),0)</f>
        <v>0</v>
      </c>
      <c r="J11" s="85">
        <f t="shared" ref="J11:J42" si="0">E11</f>
        <v>0</v>
      </c>
      <c r="K11" s="30">
        <f t="shared" ref="K11:K42" si="1">F11</f>
        <v>0</v>
      </c>
      <c r="L11" s="30">
        <f t="shared" ref="L11:L42" si="2">G11</f>
        <v>0</v>
      </c>
      <c r="M11" s="30">
        <f t="shared" ref="M11:M42" si="3">H11</f>
        <v>0</v>
      </c>
      <c r="N11" s="84">
        <f>IF(AND(J11&gt;69,K11&gt;69,L11&gt;69,M11&gt;69),AVERAGE(J11:M11),0)</f>
        <v>0</v>
      </c>
      <c r="O11" s="25" t="str">
        <f t="shared" ref="O11:O13" si="4">IF(P11&lt;70, "D I",IF(P11&lt;75,"S",IF(P11&lt;85,"B",IF(P11&lt;95,"N",IF(P11&lt;101,"E",IF(P11="N. A.","D I",""))))))</f>
        <v>D I</v>
      </c>
      <c r="P11" s="28" t="str">
        <f t="shared" ref="P11:P42" si="5">IF(I11&gt;N11,I11,IF(N11&gt;69,N11,"N. A."))</f>
        <v>N. A.</v>
      </c>
    </row>
    <row r="12" spans="1:16" x14ac:dyDescent="0.2">
      <c r="A12" s="29">
        <v>2</v>
      </c>
      <c r="B12" s="30">
        <f>Datos!B17</f>
        <v>0</v>
      </c>
      <c r="C12" s="31">
        <f>Datos!C17</f>
        <v>0</v>
      </c>
      <c r="D12" s="82">
        <f>Datos!D17</f>
        <v>0</v>
      </c>
      <c r="E12" s="29">
        <f>'U1'!S24</f>
        <v>0</v>
      </c>
      <c r="F12" s="30">
        <f>'U2'!S24</f>
        <v>0</v>
      </c>
      <c r="G12" s="30">
        <f>'U3'!S24</f>
        <v>0</v>
      </c>
      <c r="H12" s="30">
        <f>'U4'!S24</f>
        <v>0</v>
      </c>
      <c r="I12" s="91">
        <f t="shared" ref="I12:I75" si="6">IF(AND(E12&gt;69,F12&gt;69,G12&gt;69,H12&gt;69),AVERAGE(E12:H12),0)</f>
        <v>0</v>
      </c>
      <c r="J12" s="85">
        <f t="shared" si="0"/>
        <v>0</v>
      </c>
      <c r="K12" s="30">
        <f t="shared" si="1"/>
        <v>0</v>
      </c>
      <c r="L12" s="30">
        <f t="shared" si="2"/>
        <v>0</v>
      </c>
      <c r="M12" s="30">
        <f t="shared" si="3"/>
        <v>0</v>
      </c>
      <c r="N12" s="84">
        <f t="shared" ref="N12:N75" si="7">IF(AND(J12&gt;69,K12&gt;69,L12&gt;69,M12&gt;69),AVERAGE(J12:M12),0)</f>
        <v>0</v>
      </c>
      <c r="O12" s="29" t="str">
        <f t="shared" si="4"/>
        <v>D I</v>
      </c>
      <c r="P12" s="91" t="str">
        <f t="shared" si="5"/>
        <v>N. A.</v>
      </c>
    </row>
    <row r="13" spans="1:16" x14ac:dyDescent="0.2">
      <c r="A13" s="29">
        <v>3</v>
      </c>
      <c r="B13" s="30">
        <f>Datos!B18</f>
        <v>0</v>
      </c>
      <c r="C13" s="31">
        <f>Datos!C18</f>
        <v>0</v>
      </c>
      <c r="D13" s="82">
        <f>Datos!D18</f>
        <v>0</v>
      </c>
      <c r="E13" s="29">
        <f>'U1'!S25</f>
        <v>0</v>
      </c>
      <c r="F13" s="30">
        <f>'U2'!S25</f>
        <v>0</v>
      </c>
      <c r="G13" s="30">
        <f>'U3'!S25</f>
        <v>0</v>
      </c>
      <c r="H13" s="30">
        <f>'U4'!S25</f>
        <v>0</v>
      </c>
      <c r="I13" s="91">
        <f t="shared" si="6"/>
        <v>0</v>
      </c>
      <c r="J13" s="85">
        <f t="shared" si="0"/>
        <v>0</v>
      </c>
      <c r="K13" s="30">
        <f t="shared" si="1"/>
        <v>0</v>
      </c>
      <c r="L13" s="30">
        <f t="shared" si="2"/>
        <v>0</v>
      </c>
      <c r="M13" s="30">
        <f t="shared" si="3"/>
        <v>0</v>
      </c>
      <c r="N13" s="84">
        <f t="shared" si="7"/>
        <v>0</v>
      </c>
      <c r="O13" s="29" t="str">
        <f t="shared" si="4"/>
        <v>D I</v>
      </c>
      <c r="P13" s="91" t="str">
        <f t="shared" si="5"/>
        <v>N. A.</v>
      </c>
    </row>
    <row r="14" spans="1:16" x14ac:dyDescent="0.2">
      <c r="A14" s="29">
        <v>4</v>
      </c>
      <c r="B14" s="30">
        <f>Datos!B19</f>
        <v>0</v>
      </c>
      <c r="C14" s="31">
        <f>Datos!C19</f>
        <v>0</v>
      </c>
      <c r="D14" s="82">
        <f>Datos!D19</f>
        <v>0</v>
      </c>
      <c r="E14" s="29">
        <f>'U1'!S26</f>
        <v>0</v>
      </c>
      <c r="F14" s="30">
        <f>'U2'!S26</f>
        <v>0</v>
      </c>
      <c r="G14" s="30">
        <f>'U3'!S26</f>
        <v>0</v>
      </c>
      <c r="H14" s="30">
        <f>'U4'!S26</f>
        <v>0</v>
      </c>
      <c r="I14" s="91">
        <f t="shared" si="6"/>
        <v>0</v>
      </c>
      <c r="J14" s="85">
        <f t="shared" si="0"/>
        <v>0</v>
      </c>
      <c r="K14" s="30">
        <f t="shared" si="1"/>
        <v>0</v>
      </c>
      <c r="L14" s="30">
        <f t="shared" si="2"/>
        <v>0</v>
      </c>
      <c r="M14" s="30">
        <f t="shared" si="3"/>
        <v>0</v>
      </c>
      <c r="N14" s="84">
        <f t="shared" si="7"/>
        <v>0</v>
      </c>
      <c r="O14" s="29" t="str">
        <f>IF(P14&lt;70, "D I",IF(P14&lt;75,"S",IF(P14&lt;85,"B",IF(P14&lt;95,"N",IF(P14&lt;101,"E",IF(P14="N. A.","D I",""))))))</f>
        <v>D I</v>
      </c>
      <c r="P14" s="91" t="str">
        <f t="shared" si="5"/>
        <v>N. A.</v>
      </c>
    </row>
    <row r="15" spans="1:16" x14ac:dyDescent="0.2">
      <c r="A15" s="29">
        <v>5</v>
      </c>
      <c r="B15" s="30">
        <f>Datos!B20</f>
        <v>0</v>
      </c>
      <c r="C15" s="31">
        <f>Datos!C20</f>
        <v>0</v>
      </c>
      <c r="D15" s="82">
        <f>Datos!D20</f>
        <v>0</v>
      </c>
      <c r="E15" s="29">
        <f>'U1'!S27</f>
        <v>0</v>
      </c>
      <c r="F15" s="30">
        <f>'U2'!S27</f>
        <v>0</v>
      </c>
      <c r="G15" s="30">
        <f>'U3'!S27</f>
        <v>0</v>
      </c>
      <c r="H15" s="30">
        <f>'U4'!S27</f>
        <v>0</v>
      </c>
      <c r="I15" s="91">
        <f t="shared" si="6"/>
        <v>0</v>
      </c>
      <c r="J15" s="85">
        <f t="shared" si="0"/>
        <v>0</v>
      </c>
      <c r="K15" s="30">
        <f t="shared" si="1"/>
        <v>0</v>
      </c>
      <c r="L15" s="30">
        <f t="shared" si="2"/>
        <v>0</v>
      </c>
      <c r="M15" s="30">
        <f t="shared" si="3"/>
        <v>0</v>
      </c>
      <c r="N15" s="84">
        <f t="shared" si="7"/>
        <v>0</v>
      </c>
      <c r="O15" s="29" t="str">
        <f t="shared" ref="O15:O78" si="8">IF(P15&lt;70, "D I",IF(P15&lt;75,"S",IF(P15&lt;85,"B",IF(P15&lt;95,"N",IF(P15&lt;101,"E",IF(P15="N. A.","D I",""))))))</f>
        <v>D I</v>
      </c>
      <c r="P15" s="91" t="str">
        <f t="shared" si="5"/>
        <v>N. A.</v>
      </c>
    </row>
    <row r="16" spans="1:16" x14ac:dyDescent="0.2">
      <c r="A16" s="29">
        <v>6</v>
      </c>
      <c r="B16" s="30">
        <f>Datos!B21</f>
        <v>0</v>
      </c>
      <c r="C16" s="31">
        <f>Datos!C21</f>
        <v>0</v>
      </c>
      <c r="D16" s="82">
        <f>Datos!D21</f>
        <v>0</v>
      </c>
      <c r="E16" s="29">
        <f>'U1'!S28</f>
        <v>0</v>
      </c>
      <c r="F16" s="30">
        <f>'U2'!S28</f>
        <v>0</v>
      </c>
      <c r="G16" s="30">
        <f>'U3'!S28</f>
        <v>0</v>
      </c>
      <c r="H16" s="30">
        <f>'U4'!S28</f>
        <v>0</v>
      </c>
      <c r="I16" s="91">
        <f t="shared" si="6"/>
        <v>0</v>
      </c>
      <c r="J16" s="85">
        <f t="shared" si="0"/>
        <v>0</v>
      </c>
      <c r="K16" s="30">
        <f t="shared" si="1"/>
        <v>0</v>
      </c>
      <c r="L16" s="30">
        <f t="shared" si="2"/>
        <v>0</v>
      </c>
      <c r="M16" s="30">
        <f t="shared" si="3"/>
        <v>0</v>
      </c>
      <c r="N16" s="84">
        <f t="shared" si="7"/>
        <v>0</v>
      </c>
      <c r="O16" s="29" t="str">
        <f t="shared" si="8"/>
        <v>D I</v>
      </c>
      <c r="P16" s="91" t="str">
        <f t="shared" si="5"/>
        <v>N. A.</v>
      </c>
    </row>
    <row r="17" spans="1:16" x14ac:dyDescent="0.2">
      <c r="A17" s="29">
        <v>7</v>
      </c>
      <c r="B17" s="30">
        <f>Datos!B22</f>
        <v>0</v>
      </c>
      <c r="C17" s="31">
        <f>Datos!C22</f>
        <v>0</v>
      </c>
      <c r="D17" s="82">
        <f>Datos!D22</f>
        <v>0</v>
      </c>
      <c r="E17" s="29">
        <f>'U1'!S29</f>
        <v>0</v>
      </c>
      <c r="F17" s="30">
        <f>'U2'!S29</f>
        <v>0</v>
      </c>
      <c r="G17" s="30">
        <f>'U3'!S29</f>
        <v>0</v>
      </c>
      <c r="H17" s="30">
        <f>'U4'!S29</f>
        <v>0</v>
      </c>
      <c r="I17" s="91">
        <f t="shared" si="6"/>
        <v>0</v>
      </c>
      <c r="J17" s="85">
        <f t="shared" si="0"/>
        <v>0</v>
      </c>
      <c r="K17" s="30">
        <f t="shared" si="1"/>
        <v>0</v>
      </c>
      <c r="L17" s="30">
        <f t="shared" si="2"/>
        <v>0</v>
      </c>
      <c r="M17" s="30">
        <f t="shared" si="3"/>
        <v>0</v>
      </c>
      <c r="N17" s="84">
        <f t="shared" si="7"/>
        <v>0</v>
      </c>
      <c r="O17" s="29" t="str">
        <f t="shared" si="8"/>
        <v>D I</v>
      </c>
      <c r="P17" s="91" t="str">
        <f t="shared" si="5"/>
        <v>N. A.</v>
      </c>
    </row>
    <row r="18" spans="1:16" x14ac:dyDescent="0.2">
      <c r="A18" s="29">
        <v>8</v>
      </c>
      <c r="B18" s="30">
        <f>Datos!B23</f>
        <v>0</v>
      </c>
      <c r="C18" s="31">
        <f>Datos!C23</f>
        <v>0</v>
      </c>
      <c r="D18" s="82">
        <f>Datos!D23</f>
        <v>0</v>
      </c>
      <c r="E18" s="29">
        <f>'U1'!S30</f>
        <v>0</v>
      </c>
      <c r="F18" s="30">
        <f>'U2'!S30</f>
        <v>0</v>
      </c>
      <c r="G18" s="30">
        <f>'U3'!S30</f>
        <v>0</v>
      </c>
      <c r="H18" s="30">
        <f>'U4'!S30</f>
        <v>0</v>
      </c>
      <c r="I18" s="91">
        <f t="shared" si="6"/>
        <v>0</v>
      </c>
      <c r="J18" s="85">
        <f t="shared" si="0"/>
        <v>0</v>
      </c>
      <c r="K18" s="30">
        <f t="shared" si="1"/>
        <v>0</v>
      </c>
      <c r="L18" s="30">
        <f t="shared" si="2"/>
        <v>0</v>
      </c>
      <c r="M18" s="30">
        <f t="shared" si="3"/>
        <v>0</v>
      </c>
      <c r="N18" s="84">
        <f t="shared" si="7"/>
        <v>0</v>
      </c>
      <c r="O18" s="29" t="str">
        <f t="shared" si="8"/>
        <v>D I</v>
      </c>
      <c r="P18" s="91" t="str">
        <f t="shared" si="5"/>
        <v>N. A.</v>
      </c>
    </row>
    <row r="19" spans="1:16" x14ac:dyDescent="0.2">
      <c r="A19" s="29">
        <v>9</v>
      </c>
      <c r="B19" s="30">
        <f>Datos!B24</f>
        <v>0</v>
      </c>
      <c r="C19" s="31">
        <f>Datos!C24</f>
        <v>0</v>
      </c>
      <c r="D19" s="82">
        <f>Datos!D24</f>
        <v>0</v>
      </c>
      <c r="E19" s="29">
        <f>'U1'!S31</f>
        <v>0</v>
      </c>
      <c r="F19" s="30">
        <f>'U2'!S31</f>
        <v>0</v>
      </c>
      <c r="G19" s="30">
        <f>'U3'!S31</f>
        <v>0</v>
      </c>
      <c r="H19" s="30">
        <f>'U4'!S31</f>
        <v>0</v>
      </c>
      <c r="I19" s="91">
        <f t="shared" si="6"/>
        <v>0</v>
      </c>
      <c r="J19" s="85">
        <f t="shared" si="0"/>
        <v>0</v>
      </c>
      <c r="K19" s="30">
        <f t="shared" si="1"/>
        <v>0</v>
      </c>
      <c r="L19" s="30">
        <f t="shared" si="2"/>
        <v>0</v>
      </c>
      <c r="M19" s="30">
        <f t="shared" si="3"/>
        <v>0</v>
      </c>
      <c r="N19" s="84">
        <f t="shared" si="7"/>
        <v>0</v>
      </c>
      <c r="O19" s="29" t="str">
        <f t="shared" si="8"/>
        <v>D I</v>
      </c>
      <c r="P19" s="91" t="str">
        <f t="shared" si="5"/>
        <v>N. A.</v>
      </c>
    </row>
    <row r="20" spans="1:16" x14ac:dyDescent="0.2">
      <c r="A20" s="29">
        <v>10</v>
      </c>
      <c r="B20" s="30">
        <f>Datos!B25</f>
        <v>0</v>
      </c>
      <c r="C20" s="31">
        <f>Datos!C25</f>
        <v>0</v>
      </c>
      <c r="D20" s="82">
        <f>Datos!D25</f>
        <v>0</v>
      </c>
      <c r="E20" s="29">
        <f>'U1'!S32</f>
        <v>0</v>
      </c>
      <c r="F20" s="30">
        <f>'U2'!S32</f>
        <v>0</v>
      </c>
      <c r="G20" s="30">
        <f>'U3'!S32</f>
        <v>0</v>
      </c>
      <c r="H20" s="30">
        <f>'U4'!S32</f>
        <v>0</v>
      </c>
      <c r="I20" s="91">
        <f t="shared" si="6"/>
        <v>0</v>
      </c>
      <c r="J20" s="85">
        <f t="shared" si="0"/>
        <v>0</v>
      </c>
      <c r="K20" s="30">
        <f t="shared" si="1"/>
        <v>0</v>
      </c>
      <c r="L20" s="30">
        <f t="shared" si="2"/>
        <v>0</v>
      </c>
      <c r="M20" s="30">
        <f t="shared" si="3"/>
        <v>0</v>
      </c>
      <c r="N20" s="84">
        <f t="shared" si="7"/>
        <v>0</v>
      </c>
      <c r="O20" s="29" t="str">
        <f t="shared" si="8"/>
        <v>D I</v>
      </c>
      <c r="P20" s="91" t="str">
        <f t="shared" si="5"/>
        <v>N. A.</v>
      </c>
    </row>
    <row r="21" spans="1:16" x14ac:dyDescent="0.2">
      <c r="A21" s="29">
        <v>11</v>
      </c>
      <c r="B21" s="30">
        <f>Datos!B26</f>
        <v>0</v>
      </c>
      <c r="C21" s="31">
        <f>Datos!C26</f>
        <v>0</v>
      </c>
      <c r="D21" s="82">
        <f>Datos!D26</f>
        <v>0</v>
      </c>
      <c r="E21" s="29">
        <f>'U1'!S33</f>
        <v>0</v>
      </c>
      <c r="F21" s="30">
        <f>'U2'!S33</f>
        <v>0</v>
      </c>
      <c r="G21" s="30">
        <f>'U3'!S33</f>
        <v>0</v>
      </c>
      <c r="H21" s="30">
        <f>'U4'!S33</f>
        <v>0</v>
      </c>
      <c r="I21" s="91">
        <f t="shared" si="6"/>
        <v>0</v>
      </c>
      <c r="J21" s="85">
        <f t="shared" si="0"/>
        <v>0</v>
      </c>
      <c r="K21" s="30">
        <f t="shared" si="1"/>
        <v>0</v>
      </c>
      <c r="L21" s="30">
        <f t="shared" si="2"/>
        <v>0</v>
      </c>
      <c r="M21" s="30">
        <f t="shared" si="3"/>
        <v>0</v>
      </c>
      <c r="N21" s="84">
        <f t="shared" si="7"/>
        <v>0</v>
      </c>
      <c r="O21" s="29" t="str">
        <f t="shared" si="8"/>
        <v>D I</v>
      </c>
      <c r="P21" s="91" t="str">
        <f t="shared" si="5"/>
        <v>N. A.</v>
      </c>
    </row>
    <row r="22" spans="1:16" x14ac:dyDescent="0.2">
      <c r="A22" s="29">
        <v>12</v>
      </c>
      <c r="B22" s="30">
        <f>Datos!B27</f>
        <v>0</v>
      </c>
      <c r="C22" s="31">
        <f>Datos!C27</f>
        <v>0</v>
      </c>
      <c r="D22" s="82">
        <f>Datos!D27</f>
        <v>0</v>
      </c>
      <c r="E22" s="29">
        <f>'U1'!S34</f>
        <v>0</v>
      </c>
      <c r="F22" s="30">
        <f>'U2'!S34</f>
        <v>0</v>
      </c>
      <c r="G22" s="30">
        <f>'U3'!S34</f>
        <v>0</v>
      </c>
      <c r="H22" s="30">
        <f>'U4'!S34</f>
        <v>0</v>
      </c>
      <c r="I22" s="91">
        <f t="shared" si="6"/>
        <v>0</v>
      </c>
      <c r="J22" s="85">
        <f t="shared" si="0"/>
        <v>0</v>
      </c>
      <c r="K22" s="30">
        <f t="shared" si="1"/>
        <v>0</v>
      </c>
      <c r="L22" s="30">
        <f t="shared" si="2"/>
        <v>0</v>
      </c>
      <c r="M22" s="30">
        <f t="shared" si="3"/>
        <v>0</v>
      </c>
      <c r="N22" s="84">
        <f t="shared" si="7"/>
        <v>0</v>
      </c>
      <c r="O22" s="29" t="str">
        <f t="shared" si="8"/>
        <v>D I</v>
      </c>
      <c r="P22" s="91" t="str">
        <f t="shared" si="5"/>
        <v>N. A.</v>
      </c>
    </row>
    <row r="23" spans="1:16" x14ac:dyDescent="0.2">
      <c r="A23" s="29">
        <v>13</v>
      </c>
      <c r="B23" s="30">
        <f>Datos!B28</f>
        <v>0</v>
      </c>
      <c r="C23" s="31">
        <f>Datos!C28</f>
        <v>0</v>
      </c>
      <c r="D23" s="82">
        <f>Datos!D28</f>
        <v>0</v>
      </c>
      <c r="E23" s="29">
        <f>'U1'!S35</f>
        <v>0</v>
      </c>
      <c r="F23" s="30">
        <f>'U2'!S35</f>
        <v>0</v>
      </c>
      <c r="G23" s="30">
        <f>'U3'!S35</f>
        <v>0</v>
      </c>
      <c r="H23" s="30">
        <f>'U4'!S35</f>
        <v>0</v>
      </c>
      <c r="I23" s="91">
        <f t="shared" si="6"/>
        <v>0</v>
      </c>
      <c r="J23" s="85">
        <f t="shared" si="0"/>
        <v>0</v>
      </c>
      <c r="K23" s="30">
        <f t="shared" si="1"/>
        <v>0</v>
      </c>
      <c r="L23" s="30">
        <f t="shared" si="2"/>
        <v>0</v>
      </c>
      <c r="M23" s="30">
        <f t="shared" si="3"/>
        <v>0</v>
      </c>
      <c r="N23" s="84">
        <f t="shared" si="7"/>
        <v>0</v>
      </c>
      <c r="O23" s="29" t="str">
        <f t="shared" si="8"/>
        <v>D I</v>
      </c>
      <c r="P23" s="91" t="str">
        <f t="shared" si="5"/>
        <v>N. A.</v>
      </c>
    </row>
    <row r="24" spans="1:16" x14ac:dyDescent="0.2">
      <c r="A24" s="29">
        <v>14</v>
      </c>
      <c r="B24" s="30">
        <f>Datos!B29</f>
        <v>0</v>
      </c>
      <c r="C24" s="31">
        <f>Datos!C29</f>
        <v>0</v>
      </c>
      <c r="D24" s="82">
        <f>Datos!D29</f>
        <v>0</v>
      </c>
      <c r="E24" s="29">
        <f>'U1'!S36</f>
        <v>0</v>
      </c>
      <c r="F24" s="30">
        <f>'U2'!S36</f>
        <v>0</v>
      </c>
      <c r="G24" s="30">
        <f>'U3'!S36</f>
        <v>0</v>
      </c>
      <c r="H24" s="30">
        <f>'U4'!S36</f>
        <v>0</v>
      </c>
      <c r="I24" s="91">
        <f t="shared" si="6"/>
        <v>0</v>
      </c>
      <c r="J24" s="85">
        <f t="shared" si="0"/>
        <v>0</v>
      </c>
      <c r="K24" s="30">
        <f t="shared" si="1"/>
        <v>0</v>
      </c>
      <c r="L24" s="30">
        <f t="shared" si="2"/>
        <v>0</v>
      </c>
      <c r="M24" s="30">
        <f t="shared" si="3"/>
        <v>0</v>
      </c>
      <c r="N24" s="84">
        <f t="shared" si="7"/>
        <v>0</v>
      </c>
      <c r="O24" s="29" t="str">
        <f t="shared" si="8"/>
        <v>D I</v>
      </c>
      <c r="P24" s="91" t="str">
        <f t="shared" si="5"/>
        <v>N. A.</v>
      </c>
    </row>
    <row r="25" spans="1:16" x14ac:dyDescent="0.2">
      <c r="A25" s="29">
        <v>15</v>
      </c>
      <c r="B25" s="30">
        <f>Datos!B30</f>
        <v>0</v>
      </c>
      <c r="C25" s="31">
        <f>Datos!C30</f>
        <v>0</v>
      </c>
      <c r="D25" s="82">
        <f>Datos!D30</f>
        <v>0</v>
      </c>
      <c r="E25" s="29">
        <f>'U1'!S37</f>
        <v>0</v>
      </c>
      <c r="F25" s="30">
        <f>'U2'!S37</f>
        <v>0</v>
      </c>
      <c r="G25" s="30">
        <f>'U3'!S37</f>
        <v>0</v>
      </c>
      <c r="H25" s="30">
        <f>'U4'!S37</f>
        <v>0</v>
      </c>
      <c r="I25" s="91">
        <f t="shared" si="6"/>
        <v>0</v>
      </c>
      <c r="J25" s="85">
        <f t="shared" si="0"/>
        <v>0</v>
      </c>
      <c r="K25" s="30">
        <f t="shared" si="1"/>
        <v>0</v>
      </c>
      <c r="L25" s="30">
        <f t="shared" si="2"/>
        <v>0</v>
      </c>
      <c r="M25" s="30">
        <f t="shared" si="3"/>
        <v>0</v>
      </c>
      <c r="N25" s="84">
        <f t="shared" si="7"/>
        <v>0</v>
      </c>
      <c r="O25" s="29" t="str">
        <f t="shared" si="8"/>
        <v>D I</v>
      </c>
      <c r="P25" s="91" t="str">
        <f t="shared" si="5"/>
        <v>N. A.</v>
      </c>
    </row>
    <row r="26" spans="1:16" x14ac:dyDescent="0.2">
      <c r="A26" s="29">
        <v>16</v>
      </c>
      <c r="B26" s="30">
        <f>Datos!B31</f>
        <v>0</v>
      </c>
      <c r="C26" s="31">
        <f>Datos!C31</f>
        <v>0</v>
      </c>
      <c r="D26" s="82">
        <f>Datos!D31</f>
        <v>0</v>
      </c>
      <c r="E26" s="29">
        <f>'U1'!S38</f>
        <v>0</v>
      </c>
      <c r="F26" s="30">
        <f>'U2'!S38</f>
        <v>0</v>
      </c>
      <c r="G26" s="30">
        <f>'U3'!S38</f>
        <v>0</v>
      </c>
      <c r="H26" s="30">
        <f>'U4'!S38</f>
        <v>0</v>
      </c>
      <c r="I26" s="91">
        <f t="shared" si="6"/>
        <v>0</v>
      </c>
      <c r="J26" s="85">
        <f t="shared" si="0"/>
        <v>0</v>
      </c>
      <c r="K26" s="30">
        <f t="shared" si="1"/>
        <v>0</v>
      </c>
      <c r="L26" s="30">
        <f t="shared" si="2"/>
        <v>0</v>
      </c>
      <c r="M26" s="30">
        <f t="shared" si="3"/>
        <v>0</v>
      </c>
      <c r="N26" s="84">
        <f t="shared" si="7"/>
        <v>0</v>
      </c>
      <c r="O26" s="29" t="str">
        <f t="shared" si="8"/>
        <v>D I</v>
      </c>
      <c r="P26" s="91" t="str">
        <f t="shared" si="5"/>
        <v>N. A.</v>
      </c>
    </row>
    <row r="27" spans="1:16" x14ac:dyDescent="0.2">
      <c r="A27" s="29">
        <v>17</v>
      </c>
      <c r="B27" s="30">
        <f>Datos!B32</f>
        <v>0</v>
      </c>
      <c r="C27" s="31">
        <f>Datos!C32</f>
        <v>0</v>
      </c>
      <c r="D27" s="82">
        <f>Datos!D32</f>
        <v>0</v>
      </c>
      <c r="E27" s="29">
        <f>'U1'!S39</f>
        <v>0</v>
      </c>
      <c r="F27" s="30">
        <f>'U2'!S39</f>
        <v>0</v>
      </c>
      <c r="G27" s="30">
        <f>'U3'!S39</f>
        <v>0</v>
      </c>
      <c r="H27" s="30">
        <f>'U4'!S39</f>
        <v>0</v>
      </c>
      <c r="I27" s="91">
        <f t="shared" si="6"/>
        <v>0</v>
      </c>
      <c r="J27" s="85">
        <f t="shared" si="0"/>
        <v>0</v>
      </c>
      <c r="K27" s="30">
        <f t="shared" si="1"/>
        <v>0</v>
      </c>
      <c r="L27" s="30">
        <f t="shared" si="2"/>
        <v>0</v>
      </c>
      <c r="M27" s="30">
        <f t="shared" si="3"/>
        <v>0</v>
      </c>
      <c r="N27" s="84">
        <f t="shared" si="7"/>
        <v>0</v>
      </c>
      <c r="O27" s="29" t="str">
        <f t="shared" si="8"/>
        <v>D I</v>
      </c>
      <c r="P27" s="91" t="str">
        <f t="shared" si="5"/>
        <v>N. A.</v>
      </c>
    </row>
    <row r="28" spans="1:16" x14ac:dyDescent="0.2">
      <c r="A28" s="29">
        <v>18</v>
      </c>
      <c r="B28" s="30">
        <f>Datos!B33</f>
        <v>0</v>
      </c>
      <c r="C28" s="31">
        <f>Datos!C33</f>
        <v>0</v>
      </c>
      <c r="D28" s="82">
        <f>Datos!D33</f>
        <v>0</v>
      </c>
      <c r="E28" s="29">
        <f>'U1'!S40</f>
        <v>0</v>
      </c>
      <c r="F28" s="30">
        <f>'U2'!S40</f>
        <v>0</v>
      </c>
      <c r="G28" s="30">
        <f>'U3'!S40</f>
        <v>0</v>
      </c>
      <c r="H28" s="30">
        <f>'U4'!S40</f>
        <v>0</v>
      </c>
      <c r="I28" s="91">
        <f t="shared" si="6"/>
        <v>0</v>
      </c>
      <c r="J28" s="85">
        <f t="shared" si="0"/>
        <v>0</v>
      </c>
      <c r="K28" s="30">
        <f t="shared" si="1"/>
        <v>0</v>
      </c>
      <c r="L28" s="30">
        <f t="shared" si="2"/>
        <v>0</v>
      </c>
      <c r="M28" s="30">
        <f t="shared" si="3"/>
        <v>0</v>
      </c>
      <c r="N28" s="84">
        <f t="shared" si="7"/>
        <v>0</v>
      </c>
      <c r="O28" s="29" t="str">
        <f t="shared" si="8"/>
        <v>D I</v>
      </c>
      <c r="P28" s="91" t="str">
        <f t="shared" si="5"/>
        <v>N. A.</v>
      </c>
    </row>
    <row r="29" spans="1:16" x14ac:dyDescent="0.2">
      <c r="A29" s="29">
        <v>19</v>
      </c>
      <c r="B29" s="30">
        <f>Datos!B34</f>
        <v>0</v>
      </c>
      <c r="C29" s="31">
        <f>Datos!C34</f>
        <v>0</v>
      </c>
      <c r="D29" s="82">
        <f>Datos!D34</f>
        <v>0</v>
      </c>
      <c r="E29" s="29">
        <f>'U1'!S41</f>
        <v>0</v>
      </c>
      <c r="F29" s="30">
        <f>'U2'!S41</f>
        <v>0</v>
      </c>
      <c r="G29" s="30">
        <f>'U3'!S41</f>
        <v>0</v>
      </c>
      <c r="H29" s="30">
        <f>'U4'!S41</f>
        <v>0</v>
      </c>
      <c r="I29" s="91">
        <f t="shared" si="6"/>
        <v>0</v>
      </c>
      <c r="J29" s="85">
        <f t="shared" si="0"/>
        <v>0</v>
      </c>
      <c r="K29" s="30">
        <f t="shared" si="1"/>
        <v>0</v>
      </c>
      <c r="L29" s="30">
        <f t="shared" si="2"/>
        <v>0</v>
      </c>
      <c r="M29" s="30">
        <f t="shared" si="3"/>
        <v>0</v>
      </c>
      <c r="N29" s="84">
        <f t="shared" si="7"/>
        <v>0</v>
      </c>
      <c r="O29" s="29" t="str">
        <f t="shared" si="8"/>
        <v>D I</v>
      </c>
      <c r="P29" s="91" t="str">
        <f t="shared" si="5"/>
        <v>N. A.</v>
      </c>
    </row>
    <row r="30" spans="1:16" x14ac:dyDescent="0.2">
      <c r="A30" s="29">
        <v>20</v>
      </c>
      <c r="B30" s="30">
        <f>Datos!B35</f>
        <v>0</v>
      </c>
      <c r="C30" s="31">
        <f>Datos!C35</f>
        <v>0</v>
      </c>
      <c r="D30" s="82">
        <f>Datos!D35</f>
        <v>0</v>
      </c>
      <c r="E30" s="29">
        <f>'U1'!S42</f>
        <v>0</v>
      </c>
      <c r="F30" s="30">
        <f>'U2'!S42</f>
        <v>0</v>
      </c>
      <c r="G30" s="30">
        <f>'U3'!S42</f>
        <v>0</v>
      </c>
      <c r="H30" s="30">
        <f>'U4'!S42</f>
        <v>0</v>
      </c>
      <c r="I30" s="91">
        <f t="shared" si="6"/>
        <v>0</v>
      </c>
      <c r="J30" s="85">
        <f t="shared" si="0"/>
        <v>0</v>
      </c>
      <c r="K30" s="30">
        <f t="shared" si="1"/>
        <v>0</v>
      </c>
      <c r="L30" s="30">
        <f t="shared" si="2"/>
        <v>0</v>
      </c>
      <c r="M30" s="30">
        <f t="shared" si="3"/>
        <v>0</v>
      </c>
      <c r="N30" s="84">
        <f t="shared" si="7"/>
        <v>0</v>
      </c>
      <c r="O30" s="29" t="str">
        <f t="shared" si="8"/>
        <v>D I</v>
      </c>
      <c r="P30" s="91" t="str">
        <f t="shared" si="5"/>
        <v>N. A.</v>
      </c>
    </row>
    <row r="31" spans="1:16" x14ac:dyDescent="0.2">
      <c r="A31" s="29">
        <v>21</v>
      </c>
      <c r="B31" s="30">
        <f>Datos!B36</f>
        <v>0</v>
      </c>
      <c r="C31" s="31">
        <f>Datos!C36</f>
        <v>0</v>
      </c>
      <c r="D31" s="82">
        <f>Datos!D36</f>
        <v>0</v>
      </c>
      <c r="E31" s="29">
        <f>'U1'!S43</f>
        <v>0</v>
      </c>
      <c r="F31" s="30">
        <f>'U2'!S43</f>
        <v>0</v>
      </c>
      <c r="G31" s="30">
        <f>'U3'!S43</f>
        <v>0</v>
      </c>
      <c r="H31" s="30">
        <f>'U4'!S43</f>
        <v>0</v>
      </c>
      <c r="I31" s="91">
        <f t="shared" si="6"/>
        <v>0</v>
      </c>
      <c r="J31" s="85">
        <f t="shared" si="0"/>
        <v>0</v>
      </c>
      <c r="K31" s="30">
        <f t="shared" si="1"/>
        <v>0</v>
      </c>
      <c r="L31" s="30">
        <f t="shared" si="2"/>
        <v>0</v>
      </c>
      <c r="M31" s="30">
        <f t="shared" si="3"/>
        <v>0</v>
      </c>
      <c r="N31" s="84">
        <f t="shared" si="7"/>
        <v>0</v>
      </c>
      <c r="O31" s="29" t="str">
        <f t="shared" si="8"/>
        <v>D I</v>
      </c>
      <c r="P31" s="91" t="str">
        <f t="shared" si="5"/>
        <v>N. A.</v>
      </c>
    </row>
    <row r="32" spans="1:16" x14ac:dyDescent="0.2">
      <c r="A32" s="29">
        <v>22</v>
      </c>
      <c r="B32" s="30">
        <f>Datos!B37</f>
        <v>0</v>
      </c>
      <c r="C32" s="31">
        <f>Datos!C37</f>
        <v>0</v>
      </c>
      <c r="D32" s="82">
        <f>Datos!D37</f>
        <v>0</v>
      </c>
      <c r="E32" s="29">
        <f>'U1'!S44</f>
        <v>0</v>
      </c>
      <c r="F32" s="30">
        <f>'U2'!S44</f>
        <v>0</v>
      </c>
      <c r="G32" s="30">
        <f>'U3'!S44</f>
        <v>0</v>
      </c>
      <c r="H32" s="30">
        <f>'U4'!S44</f>
        <v>0</v>
      </c>
      <c r="I32" s="91">
        <f t="shared" si="6"/>
        <v>0</v>
      </c>
      <c r="J32" s="85">
        <f t="shared" si="0"/>
        <v>0</v>
      </c>
      <c r="K32" s="30">
        <f t="shared" si="1"/>
        <v>0</v>
      </c>
      <c r="L32" s="30">
        <f t="shared" si="2"/>
        <v>0</v>
      </c>
      <c r="M32" s="30">
        <f t="shared" si="3"/>
        <v>0</v>
      </c>
      <c r="N32" s="84">
        <f t="shared" si="7"/>
        <v>0</v>
      </c>
      <c r="O32" s="29" t="str">
        <f t="shared" si="8"/>
        <v>D I</v>
      </c>
      <c r="P32" s="91" t="str">
        <f t="shared" si="5"/>
        <v>N. A.</v>
      </c>
    </row>
    <row r="33" spans="1:16" x14ac:dyDescent="0.2">
      <c r="A33" s="29">
        <v>23</v>
      </c>
      <c r="B33" s="30">
        <f>Datos!B38</f>
        <v>0</v>
      </c>
      <c r="C33" s="31">
        <f>Datos!C38</f>
        <v>0</v>
      </c>
      <c r="D33" s="82">
        <f>Datos!D38</f>
        <v>0</v>
      </c>
      <c r="E33" s="29">
        <f>'U1'!S45</f>
        <v>0</v>
      </c>
      <c r="F33" s="30">
        <f>'U2'!S45</f>
        <v>0</v>
      </c>
      <c r="G33" s="30">
        <f>'U3'!S45</f>
        <v>0</v>
      </c>
      <c r="H33" s="30">
        <f>'U4'!S45</f>
        <v>0</v>
      </c>
      <c r="I33" s="91">
        <f t="shared" si="6"/>
        <v>0</v>
      </c>
      <c r="J33" s="85">
        <f t="shared" si="0"/>
        <v>0</v>
      </c>
      <c r="K33" s="30">
        <f t="shared" si="1"/>
        <v>0</v>
      </c>
      <c r="L33" s="30">
        <f t="shared" si="2"/>
        <v>0</v>
      </c>
      <c r="M33" s="30">
        <f t="shared" si="3"/>
        <v>0</v>
      </c>
      <c r="N33" s="84">
        <f t="shared" si="7"/>
        <v>0</v>
      </c>
      <c r="O33" s="29" t="str">
        <f t="shared" si="8"/>
        <v>D I</v>
      </c>
      <c r="P33" s="91" t="str">
        <f t="shared" si="5"/>
        <v>N. A.</v>
      </c>
    </row>
    <row r="34" spans="1:16" x14ac:dyDescent="0.2">
      <c r="A34" s="29">
        <v>24</v>
      </c>
      <c r="B34" s="30">
        <f>Datos!B39</f>
        <v>0</v>
      </c>
      <c r="C34" s="31">
        <f>Datos!C39</f>
        <v>0</v>
      </c>
      <c r="D34" s="82">
        <f>Datos!D39</f>
        <v>0</v>
      </c>
      <c r="E34" s="29">
        <f>'U1'!S46</f>
        <v>0</v>
      </c>
      <c r="F34" s="30">
        <f>'U2'!S46</f>
        <v>0</v>
      </c>
      <c r="G34" s="30">
        <f>'U3'!S46</f>
        <v>0</v>
      </c>
      <c r="H34" s="30">
        <f>'U4'!S46</f>
        <v>0</v>
      </c>
      <c r="I34" s="91">
        <f t="shared" si="6"/>
        <v>0</v>
      </c>
      <c r="J34" s="85">
        <f t="shared" si="0"/>
        <v>0</v>
      </c>
      <c r="K34" s="30">
        <f t="shared" si="1"/>
        <v>0</v>
      </c>
      <c r="L34" s="30">
        <f t="shared" si="2"/>
        <v>0</v>
      </c>
      <c r="M34" s="30">
        <f t="shared" si="3"/>
        <v>0</v>
      </c>
      <c r="N34" s="84">
        <f t="shared" si="7"/>
        <v>0</v>
      </c>
      <c r="O34" s="29" t="str">
        <f t="shared" si="8"/>
        <v>D I</v>
      </c>
      <c r="P34" s="91" t="str">
        <f t="shared" si="5"/>
        <v>N. A.</v>
      </c>
    </row>
    <row r="35" spans="1:16" x14ac:dyDescent="0.2">
      <c r="A35" s="29">
        <v>25</v>
      </c>
      <c r="B35" s="30">
        <f>Datos!B40</f>
        <v>0</v>
      </c>
      <c r="C35" s="31">
        <f>Datos!C40</f>
        <v>0</v>
      </c>
      <c r="D35" s="82">
        <f>Datos!D40</f>
        <v>0</v>
      </c>
      <c r="E35" s="29">
        <f>'U1'!S47</f>
        <v>0</v>
      </c>
      <c r="F35" s="30">
        <f>'U2'!S47</f>
        <v>0</v>
      </c>
      <c r="G35" s="30">
        <f>'U3'!S47</f>
        <v>0</v>
      </c>
      <c r="H35" s="30">
        <f>'U4'!S47</f>
        <v>0</v>
      </c>
      <c r="I35" s="91">
        <f t="shared" si="6"/>
        <v>0</v>
      </c>
      <c r="J35" s="85">
        <f t="shared" si="0"/>
        <v>0</v>
      </c>
      <c r="K35" s="30">
        <f t="shared" si="1"/>
        <v>0</v>
      </c>
      <c r="L35" s="30">
        <f t="shared" si="2"/>
        <v>0</v>
      </c>
      <c r="M35" s="30">
        <f t="shared" si="3"/>
        <v>0</v>
      </c>
      <c r="N35" s="84">
        <f t="shared" si="7"/>
        <v>0</v>
      </c>
      <c r="O35" s="29" t="str">
        <f t="shared" si="8"/>
        <v>D I</v>
      </c>
      <c r="P35" s="91" t="str">
        <f t="shared" si="5"/>
        <v>N. A.</v>
      </c>
    </row>
    <row r="36" spans="1:16" x14ac:dyDescent="0.2">
      <c r="A36" s="29">
        <v>26</v>
      </c>
      <c r="B36" s="30">
        <f>Datos!B41</f>
        <v>0</v>
      </c>
      <c r="C36" s="31">
        <f>Datos!C41</f>
        <v>0</v>
      </c>
      <c r="D36" s="82">
        <f>Datos!D41</f>
        <v>0</v>
      </c>
      <c r="E36" s="29">
        <f>'U1'!S48</f>
        <v>0</v>
      </c>
      <c r="F36" s="30">
        <f>'U2'!S48</f>
        <v>0</v>
      </c>
      <c r="G36" s="30">
        <f>'U3'!S48</f>
        <v>0</v>
      </c>
      <c r="H36" s="30">
        <f>'U4'!S48</f>
        <v>0</v>
      </c>
      <c r="I36" s="91">
        <f t="shared" si="6"/>
        <v>0</v>
      </c>
      <c r="J36" s="85">
        <f t="shared" si="0"/>
        <v>0</v>
      </c>
      <c r="K36" s="30">
        <f t="shared" si="1"/>
        <v>0</v>
      </c>
      <c r="L36" s="30">
        <f t="shared" si="2"/>
        <v>0</v>
      </c>
      <c r="M36" s="30">
        <f t="shared" si="3"/>
        <v>0</v>
      </c>
      <c r="N36" s="84">
        <f t="shared" si="7"/>
        <v>0</v>
      </c>
      <c r="O36" s="29" t="str">
        <f t="shared" si="8"/>
        <v>D I</v>
      </c>
      <c r="P36" s="91" t="str">
        <f t="shared" si="5"/>
        <v>N. A.</v>
      </c>
    </row>
    <row r="37" spans="1:16" x14ac:dyDescent="0.2">
      <c r="A37" s="29">
        <v>27</v>
      </c>
      <c r="B37" s="30">
        <f>Datos!B42</f>
        <v>0</v>
      </c>
      <c r="C37" s="31">
        <f>Datos!C42</f>
        <v>0</v>
      </c>
      <c r="D37" s="82">
        <f>Datos!D42</f>
        <v>0</v>
      </c>
      <c r="E37" s="29">
        <f>'U1'!S49</f>
        <v>0</v>
      </c>
      <c r="F37" s="30">
        <f>'U2'!S49</f>
        <v>0</v>
      </c>
      <c r="G37" s="30">
        <f>'U3'!S49</f>
        <v>0</v>
      </c>
      <c r="H37" s="30">
        <f>'U4'!S49</f>
        <v>0</v>
      </c>
      <c r="I37" s="91">
        <f t="shared" si="6"/>
        <v>0</v>
      </c>
      <c r="J37" s="85">
        <f t="shared" si="0"/>
        <v>0</v>
      </c>
      <c r="K37" s="30">
        <f t="shared" si="1"/>
        <v>0</v>
      </c>
      <c r="L37" s="30">
        <f t="shared" si="2"/>
        <v>0</v>
      </c>
      <c r="M37" s="30">
        <f t="shared" si="3"/>
        <v>0</v>
      </c>
      <c r="N37" s="84">
        <f t="shared" si="7"/>
        <v>0</v>
      </c>
      <c r="O37" s="29" t="str">
        <f t="shared" si="8"/>
        <v>D I</v>
      </c>
      <c r="P37" s="91" t="str">
        <f t="shared" si="5"/>
        <v>N. A.</v>
      </c>
    </row>
    <row r="38" spans="1:16" x14ac:dyDescent="0.2">
      <c r="A38" s="29">
        <v>28</v>
      </c>
      <c r="B38" s="30">
        <f>Datos!B43</f>
        <v>0</v>
      </c>
      <c r="C38" s="31">
        <f>Datos!C43</f>
        <v>0</v>
      </c>
      <c r="D38" s="82">
        <f>Datos!D43</f>
        <v>0</v>
      </c>
      <c r="E38" s="29">
        <f>'U1'!S50</f>
        <v>0</v>
      </c>
      <c r="F38" s="30">
        <f>'U2'!S50</f>
        <v>0</v>
      </c>
      <c r="G38" s="30">
        <f>'U3'!S50</f>
        <v>0</v>
      </c>
      <c r="H38" s="30">
        <f>'U4'!S50</f>
        <v>0</v>
      </c>
      <c r="I38" s="91">
        <f t="shared" si="6"/>
        <v>0</v>
      </c>
      <c r="J38" s="85">
        <f t="shared" si="0"/>
        <v>0</v>
      </c>
      <c r="K38" s="30">
        <f t="shared" si="1"/>
        <v>0</v>
      </c>
      <c r="L38" s="30">
        <f t="shared" si="2"/>
        <v>0</v>
      </c>
      <c r="M38" s="30">
        <f t="shared" si="3"/>
        <v>0</v>
      </c>
      <c r="N38" s="84">
        <f t="shared" si="7"/>
        <v>0</v>
      </c>
      <c r="O38" s="29" t="str">
        <f t="shared" si="8"/>
        <v>D I</v>
      </c>
      <c r="P38" s="91" t="str">
        <f t="shared" si="5"/>
        <v>N. A.</v>
      </c>
    </row>
    <row r="39" spans="1:16" x14ac:dyDescent="0.2">
      <c r="A39" s="29">
        <v>29</v>
      </c>
      <c r="B39" s="30">
        <f>Datos!B44</f>
        <v>0</v>
      </c>
      <c r="C39" s="31">
        <f>Datos!C44</f>
        <v>0</v>
      </c>
      <c r="D39" s="82">
        <f>Datos!D44</f>
        <v>0</v>
      </c>
      <c r="E39" s="29">
        <f>'U1'!S51</f>
        <v>0</v>
      </c>
      <c r="F39" s="30">
        <f>'U2'!S51</f>
        <v>0</v>
      </c>
      <c r="G39" s="30">
        <f>'U3'!S51</f>
        <v>0</v>
      </c>
      <c r="H39" s="30">
        <f>'U4'!S51</f>
        <v>0</v>
      </c>
      <c r="I39" s="91">
        <f t="shared" si="6"/>
        <v>0</v>
      </c>
      <c r="J39" s="85">
        <f t="shared" si="0"/>
        <v>0</v>
      </c>
      <c r="K39" s="30">
        <f t="shared" si="1"/>
        <v>0</v>
      </c>
      <c r="L39" s="30">
        <f t="shared" si="2"/>
        <v>0</v>
      </c>
      <c r="M39" s="30">
        <f t="shared" si="3"/>
        <v>0</v>
      </c>
      <c r="N39" s="84">
        <f t="shared" si="7"/>
        <v>0</v>
      </c>
      <c r="O39" s="29" t="str">
        <f t="shared" si="8"/>
        <v>D I</v>
      </c>
      <c r="P39" s="91" t="str">
        <f t="shared" si="5"/>
        <v>N. A.</v>
      </c>
    </row>
    <row r="40" spans="1:16" x14ac:dyDescent="0.2">
      <c r="A40" s="29">
        <v>30</v>
      </c>
      <c r="B40" s="30">
        <f>Datos!B45</f>
        <v>0</v>
      </c>
      <c r="C40" s="31">
        <f>Datos!C45</f>
        <v>0</v>
      </c>
      <c r="D40" s="82">
        <f>Datos!D45</f>
        <v>0</v>
      </c>
      <c r="E40" s="29">
        <f>'U1'!S52</f>
        <v>0</v>
      </c>
      <c r="F40" s="30">
        <f>'U2'!S52</f>
        <v>0</v>
      </c>
      <c r="G40" s="30">
        <f>'U3'!S52</f>
        <v>0</v>
      </c>
      <c r="H40" s="30">
        <f>'U4'!S52</f>
        <v>0</v>
      </c>
      <c r="I40" s="91">
        <f t="shared" si="6"/>
        <v>0</v>
      </c>
      <c r="J40" s="85">
        <f t="shared" si="0"/>
        <v>0</v>
      </c>
      <c r="K40" s="30">
        <f t="shared" si="1"/>
        <v>0</v>
      </c>
      <c r="L40" s="30">
        <f t="shared" si="2"/>
        <v>0</v>
      </c>
      <c r="M40" s="30">
        <f t="shared" si="3"/>
        <v>0</v>
      </c>
      <c r="N40" s="84">
        <f t="shared" si="7"/>
        <v>0</v>
      </c>
      <c r="O40" s="29" t="str">
        <f t="shared" si="8"/>
        <v>D I</v>
      </c>
      <c r="P40" s="91" t="str">
        <f t="shared" si="5"/>
        <v>N. A.</v>
      </c>
    </row>
    <row r="41" spans="1:16" x14ac:dyDescent="0.2">
      <c r="A41" s="29">
        <v>31</v>
      </c>
      <c r="B41" s="30">
        <f>Datos!B46</f>
        <v>0</v>
      </c>
      <c r="C41" s="31">
        <f>Datos!C46</f>
        <v>0</v>
      </c>
      <c r="D41" s="82">
        <f>Datos!D46</f>
        <v>0</v>
      </c>
      <c r="E41" s="29">
        <f>'U1'!S53</f>
        <v>0</v>
      </c>
      <c r="F41" s="30">
        <f>'U2'!S53</f>
        <v>0</v>
      </c>
      <c r="G41" s="30">
        <f>'U3'!S53</f>
        <v>0</v>
      </c>
      <c r="H41" s="30">
        <f>'U4'!S53</f>
        <v>0</v>
      </c>
      <c r="I41" s="91">
        <f t="shared" si="6"/>
        <v>0</v>
      </c>
      <c r="J41" s="85">
        <f t="shared" si="0"/>
        <v>0</v>
      </c>
      <c r="K41" s="30">
        <f t="shared" si="1"/>
        <v>0</v>
      </c>
      <c r="L41" s="30">
        <f t="shared" si="2"/>
        <v>0</v>
      </c>
      <c r="M41" s="30">
        <f t="shared" si="3"/>
        <v>0</v>
      </c>
      <c r="N41" s="84">
        <f t="shared" si="7"/>
        <v>0</v>
      </c>
      <c r="O41" s="29" t="str">
        <f t="shared" si="8"/>
        <v>D I</v>
      </c>
      <c r="P41" s="91" t="str">
        <f t="shared" si="5"/>
        <v>N. A.</v>
      </c>
    </row>
    <row r="42" spans="1:16" x14ac:dyDescent="0.2">
      <c r="A42" s="29">
        <v>32</v>
      </c>
      <c r="B42" s="30">
        <f>Datos!B47</f>
        <v>0</v>
      </c>
      <c r="C42" s="31">
        <f>Datos!C47</f>
        <v>0</v>
      </c>
      <c r="D42" s="82">
        <f>Datos!D47</f>
        <v>0</v>
      </c>
      <c r="E42" s="29">
        <f>'U1'!S54</f>
        <v>0</v>
      </c>
      <c r="F42" s="30">
        <f>'U2'!S54</f>
        <v>0</v>
      </c>
      <c r="G42" s="30">
        <f>'U3'!S54</f>
        <v>0</v>
      </c>
      <c r="H42" s="30">
        <f>'U4'!S54</f>
        <v>0</v>
      </c>
      <c r="I42" s="91">
        <f t="shared" si="6"/>
        <v>0</v>
      </c>
      <c r="J42" s="85">
        <f t="shared" si="0"/>
        <v>0</v>
      </c>
      <c r="K42" s="30">
        <f t="shared" si="1"/>
        <v>0</v>
      </c>
      <c r="L42" s="30">
        <f t="shared" si="2"/>
        <v>0</v>
      </c>
      <c r="M42" s="30">
        <f t="shared" si="3"/>
        <v>0</v>
      </c>
      <c r="N42" s="84">
        <f t="shared" si="7"/>
        <v>0</v>
      </c>
      <c r="O42" s="29" t="str">
        <f t="shared" si="8"/>
        <v>D I</v>
      </c>
      <c r="P42" s="91" t="str">
        <f t="shared" si="5"/>
        <v>N. A.</v>
      </c>
    </row>
    <row r="43" spans="1:16" x14ac:dyDescent="0.2">
      <c r="A43" s="29">
        <v>33</v>
      </c>
      <c r="B43" s="30">
        <f>Datos!B48</f>
        <v>0</v>
      </c>
      <c r="C43" s="31">
        <f>Datos!C48</f>
        <v>0</v>
      </c>
      <c r="D43" s="82">
        <f>Datos!D48</f>
        <v>0</v>
      </c>
      <c r="E43" s="29">
        <f>'U1'!S55</f>
        <v>0</v>
      </c>
      <c r="F43" s="30">
        <f>'U2'!S55</f>
        <v>0</v>
      </c>
      <c r="G43" s="30">
        <f>'U3'!S55</f>
        <v>0</v>
      </c>
      <c r="H43" s="30">
        <f>'U4'!S55</f>
        <v>0</v>
      </c>
      <c r="I43" s="91">
        <f t="shared" si="6"/>
        <v>0</v>
      </c>
      <c r="J43" s="85">
        <f t="shared" ref="J43:J74" si="9">E43</f>
        <v>0</v>
      </c>
      <c r="K43" s="30">
        <f t="shared" ref="K43:K74" si="10">F43</f>
        <v>0</v>
      </c>
      <c r="L43" s="30">
        <f t="shared" ref="L43:L74" si="11">G43</f>
        <v>0</v>
      </c>
      <c r="M43" s="30">
        <f t="shared" ref="M43:M74" si="12">H43</f>
        <v>0</v>
      </c>
      <c r="N43" s="84">
        <f t="shared" si="7"/>
        <v>0</v>
      </c>
      <c r="O43" s="29" t="str">
        <f t="shared" si="8"/>
        <v>D I</v>
      </c>
      <c r="P43" s="91" t="str">
        <f t="shared" ref="P43:P74" si="13">IF(I43&gt;N43,I43,IF(N43&gt;69,N43,"N. A."))</f>
        <v>N. A.</v>
      </c>
    </row>
    <row r="44" spans="1:16" x14ac:dyDescent="0.2">
      <c r="A44" s="29">
        <v>34</v>
      </c>
      <c r="B44" s="30">
        <f>Datos!B49</f>
        <v>0</v>
      </c>
      <c r="C44" s="31">
        <f>Datos!C49</f>
        <v>0</v>
      </c>
      <c r="D44" s="82">
        <f>Datos!D49</f>
        <v>0</v>
      </c>
      <c r="E44" s="29">
        <f>'U1'!S56</f>
        <v>0</v>
      </c>
      <c r="F44" s="30">
        <f>'U2'!S56</f>
        <v>0</v>
      </c>
      <c r="G44" s="30">
        <f>'U3'!S56</f>
        <v>0</v>
      </c>
      <c r="H44" s="30">
        <f>'U4'!S56</f>
        <v>0</v>
      </c>
      <c r="I44" s="91">
        <f t="shared" si="6"/>
        <v>0</v>
      </c>
      <c r="J44" s="85">
        <f t="shared" si="9"/>
        <v>0</v>
      </c>
      <c r="K44" s="30">
        <f t="shared" si="10"/>
        <v>0</v>
      </c>
      <c r="L44" s="30">
        <f t="shared" si="11"/>
        <v>0</v>
      </c>
      <c r="M44" s="30">
        <f t="shared" si="12"/>
        <v>0</v>
      </c>
      <c r="N44" s="84">
        <f t="shared" si="7"/>
        <v>0</v>
      </c>
      <c r="O44" s="29" t="str">
        <f t="shared" si="8"/>
        <v>D I</v>
      </c>
      <c r="P44" s="91" t="str">
        <f t="shared" si="13"/>
        <v>N. A.</v>
      </c>
    </row>
    <row r="45" spans="1:16" x14ac:dyDescent="0.2">
      <c r="A45" s="29">
        <v>35</v>
      </c>
      <c r="B45" s="30">
        <f>Datos!B50</f>
        <v>0</v>
      </c>
      <c r="C45" s="31">
        <f>Datos!C50</f>
        <v>0</v>
      </c>
      <c r="D45" s="82">
        <f>Datos!D50</f>
        <v>0</v>
      </c>
      <c r="E45" s="29">
        <f>'U1'!S57</f>
        <v>0</v>
      </c>
      <c r="F45" s="30">
        <f>'U2'!S57</f>
        <v>0</v>
      </c>
      <c r="G45" s="30">
        <f>'U3'!S57</f>
        <v>0</v>
      </c>
      <c r="H45" s="30">
        <f>'U4'!S57</f>
        <v>0</v>
      </c>
      <c r="I45" s="91">
        <f t="shared" si="6"/>
        <v>0</v>
      </c>
      <c r="J45" s="85">
        <f t="shared" si="9"/>
        <v>0</v>
      </c>
      <c r="K45" s="30">
        <f t="shared" si="10"/>
        <v>0</v>
      </c>
      <c r="L45" s="30">
        <f t="shared" si="11"/>
        <v>0</v>
      </c>
      <c r="M45" s="30">
        <f t="shared" si="12"/>
        <v>0</v>
      </c>
      <c r="N45" s="84">
        <f t="shared" si="7"/>
        <v>0</v>
      </c>
      <c r="O45" s="29" t="str">
        <f t="shared" si="8"/>
        <v>D I</v>
      </c>
      <c r="P45" s="91" t="str">
        <f t="shared" si="13"/>
        <v>N. A.</v>
      </c>
    </row>
    <row r="46" spans="1:16" x14ac:dyDescent="0.2">
      <c r="A46" s="29">
        <v>36</v>
      </c>
      <c r="B46" s="30">
        <f>Datos!B51</f>
        <v>0</v>
      </c>
      <c r="C46" s="31">
        <f>Datos!C51</f>
        <v>0</v>
      </c>
      <c r="D46" s="82">
        <f>Datos!D51</f>
        <v>0</v>
      </c>
      <c r="E46" s="29">
        <f>'U1'!S58</f>
        <v>0</v>
      </c>
      <c r="F46" s="30">
        <f>'U2'!S58</f>
        <v>0</v>
      </c>
      <c r="G46" s="30">
        <f>'U3'!S58</f>
        <v>0</v>
      </c>
      <c r="H46" s="30">
        <f>'U4'!S58</f>
        <v>0</v>
      </c>
      <c r="I46" s="91">
        <f t="shared" si="6"/>
        <v>0</v>
      </c>
      <c r="J46" s="85">
        <f t="shared" si="9"/>
        <v>0</v>
      </c>
      <c r="K46" s="30">
        <f t="shared" si="10"/>
        <v>0</v>
      </c>
      <c r="L46" s="30">
        <f t="shared" si="11"/>
        <v>0</v>
      </c>
      <c r="M46" s="30">
        <f t="shared" si="12"/>
        <v>0</v>
      </c>
      <c r="N46" s="84">
        <f t="shared" si="7"/>
        <v>0</v>
      </c>
      <c r="O46" s="29" t="str">
        <f t="shared" si="8"/>
        <v>D I</v>
      </c>
      <c r="P46" s="91" t="str">
        <f t="shared" si="13"/>
        <v>N. A.</v>
      </c>
    </row>
    <row r="47" spans="1:16" x14ac:dyDescent="0.2">
      <c r="A47" s="29">
        <v>37</v>
      </c>
      <c r="B47" s="30">
        <f>Datos!B52</f>
        <v>0</v>
      </c>
      <c r="C47" s="31">
        <f>Datos!C52</f>
        <v>0</v>
      </c>
      <c r="D47" s="82">
        <f>Datos!D52</f>
        <v>0</v>
      </c>
      <c r="E47" s="29">
        <f>'U1'!S59</f>
        <v>0</v>
      </c>
      <c r="F47" s="30">
        <f>'U2'!S59</f>
        <v>0</v>
      </c>
      <c r="G47" s="30">
        <f>'U3'!S59</f>
        <v>0</v>
      </c>
      <c r="H47" s="30">
        <f>'U4'!S59</f>
        <v>0</v>
      </c>
      <c r="I47" s="91">
        <f t="shared" si="6"/>
        <v>0</v>
      </c>
      <c r="J47" s="85">
        <f t="shared" si="9"/>
        <v>0</v>
      </c>
      <c r="K47" s="30">
        <f t="shared" si="10"/>
        <v>0</v>
      </c>
      <c r="L47" s="30">
        <f t="shared" si="11"/>
        <v>0</v>
      </c>
      <c r="M47" s="30">
        <f t="shared" si="12"/>
        <v>0</v>
      </c>
      <c r="N47" s="84">
        <f t="shared" si="7"/>
        <v>0</v>
      </c>
      <c r="O47" s="29" t="str">
        <f t="shared" si="8"/>
        <v>D I</v>
      </c>
      <c r="P47" s="91" t="str">
        <f t="shared" si="13"/>
        <v>N. A.</v>
      </c>
    </row>
    <row r="48" spans="1:16" x14ac:dyDescent="0.2">
      <c r="A48" s="29">
        <v>38</v>
      </c>
      <c r="B48" s="30">
        <f>Datos!B53</f>
        <v>0</v>
      </c>
      <c r="C48" s="31">
        <f>Datos!C53</f>
        <v>0</v>
      </c>
      <c r="D48" s="82">
        <f>Datos!D53</f>
        <v>0</v>
      </c>
      <c r="E48" s="29">
        <f>'U1'!S60</f>
        <v>0</v>
      </c>
      <c r="F48" s="30">
        <f>'U2'!S60</f>
        <v>0</v>
      </c>
      <c r="G48" s="30">
        <f>'U3'!S60</f>
        <v>0</v>
      </c>
      <c r="H48" s="30">
        <f>'U4'!S60</f>
        <v>0</v>
      </c>
      <c r="I48" s="91">
        <f t="shared" si="6"/>
        <v>0</v>
      </c>
      <c r="J48" s="85">
        <f t="shared" si="9"/>
        <v>0</v>
      </c>
      <c r="K48" s="30">
        <f t="shared" si="10"/>
        <v>0</v>
      </c>
      <c r="L48" s="30">
        <f t="shared" si="11"/>
        <v>0</v>
      </c>
      <c r="M48" s="30">
        <f t="shared" si="12"/>
        <v>0</v>
      </c>
      <c r="N48" s="84">
        <f t="shared" si="7"/>
        <v>0</v>
      </c>
      <c r="O48" s="29" t="str">
        <f t="shared" si="8"/>
        <v>D I</v>
      </c>
      <c r="P48" s="91" t="str">
        <f t="shared" si="13"/>
        <v>N. A.</v>
      </c>
    </row>
    <row r="49" spans="1:16" x14ac:dyDescent="0.2">
      <c r="A49" s="29">
        <v>39</v>
      </c>
      <c r="B49" s="30">
        <f>Datos!B54</f>
        <v>0</v>
      </c>
      <c r="C49" s="31">
        <f>Datos!C54</f>
        <v>0</v>
      </c>
      <c r="D49" s="82">
        <f>Datos!D54</f>
        <v>0</v>
      </c>
      <c r="E49" s="29">
        <f>'U1'!S61</f>
        <v>0</v>
      </c>
      <c r="F49" s="30">
        <f>'U2'!S61</f>
        <v>0</v>
      </c>
      <c r="G49" s="30">
        <f>'U3'!S61</f>
        <v>0</v>
      </c>
      <c r="H49" s="30">
        <f>'U4'!S61</f>
        <v>0</v>
      </c>
      <c r="I49" s="91">
        <f t="shared" si="6"/>
        <v>0</v>
      </c>
      <c r="J49" s="85">
        <f t="shared" si="9"/>
        <v>0</v>
      </c>
      <c r="K49" s="30">
        <f t="shared" si="10"/>
        <v>0</v>
      </c>
      <c r="L49" s="30">
        <f t="shared" si="11"/>
        <v>0</v>
      </c>
      <c r="M49" s="30">
        <f t="shared" si="12"/>
        <v>0</v>
      </c>
      <c r="N49" s="84">
        <f t="shared" si="7"/>
        <v>0</v>
      </c>
      <c r="O49" s="29" t="str">
        <f t="shared" si="8"/>
        <v>D I</v>
      </c>
      <c r="P49" s="91" t="str">
        <f t="shared" si="13"/>
        <v>N. A.</v>
      </c>
    </row>
    <row r="50" spans="1:16" x14ac:dyDescent="0.2">
      <c r="A50" s="29">
        <v>40</v>
      </c>
      <c r="B50" s="30">
        <f>Datos!B55</f>
        <v>0</v>
      </c>
      <c r="C50" s="31">
        <f>Datos!C55</f>
        <v>0</v>
      </c>
      <c r="D50" s="82">
        <f>Datos!D55</f>
        <v>0</v>
      </c>
      <c r="E50" s="29">
        <f>'U1'!S62</f>
        <v>0</v>
      </c>
      <c r="F50" s="30">
        <f>'U2'!S62</f>
        <v>0</v>
      </c>
      <c r="G50" s="30">
        <f>'U3'!S62</f>
        <v>0</v>
      </c>
      <c r="H50" s="30">
        <f>'U4'!S62</f>
        <v>0</v>
      </c>
      <c r="I50" s="91">
        <f t="shared" si="6"/>
        <v>0</v>
      </c>
      <c r="J50" s="85">
        <f t="shared" si="9"/>
        <v>0</v>
      </c>
      <c r="K50" s="30">
        <f t="shared" si="10"/>
        <v>0</v>
      </c>
      <c r="L50" s="30">
        <f t="shared" si="11"/>
        <v>0</v>
      </c>
      <c r="M50" s="30">
        <f t="shared" si="12"/>
        <v>0</v>
      </c>
      <c r="N50" s="84">
        <f t="shared" si="7"/>
        <v>0</v>
      </c>
      <c r="O50" s="29" t="str">
        <f t="shared" si="8"/>
        <v>D I</v>
      </c>
      <c r="P50" s="91" t="str">
        <f t="shared" si="13"/>
        <v>N. A.</v>
      </c>
    </row>
    <row r="51" spans="1:16" x14ac:dyDescent="0.2">
      <c r="A51" s="29">
        <v>41</v>
      </c>
      <c r="B51" s="30">
        <f>Datos!B56</f>
        <v>0</v>
      </c>
      <c r="C51" s="31">
        <f>Datos!C56</f>
        <v>0</v>
      </c>
      <c r="D51" s="82">
        <f>Datos!D56</f>
        <v>0</v>
      </c>
      <c r="E51" s="29">
        <f>'U1'!S63</f>
        <v>0</v>
      </c>
      <c r="F51" s="30">
        <f>'U2'!S63</f>
        <v>0</v>
      </c>
      <c r="G51" s="30">
        <f>'U3'!S63</f>
        <v>0</v>
      </c>
      <c r="H51" s="30">
        <f>'U4'!S63</f>
        <v>0</v>
      </c>
      <c r="I51" s="91">
        <f t="shared" si="6"/>
        <v>0</v>
      </c>
      <c r="J51" s="85">
        <f t="shared" si="9"/>
        <v>0</v>
      </c>
      <c r="K51" s="30">
        <f t="shared" si="10"/>
        <v>0</v>
      </c>
      <c r="L51" s="30">
        <f t="shared" si="11"/>
        <v>0</v>
      </c>
      <c r="M51" s="30">
        <f t="shared" si="12"/>
        <v>0</v>
      </c>
      <c r="N51" s="84">
        <f t="shared" si="7"/>
        <v>0</v>
      </c>
      <c r="O51" s="29" t="str">
        <f t="shared" si="8"/>
        <v>D I</v>
      </c>
      <c r="P51" s="91" t="str">
        <f t="shared" si="13"/>
        <v>N. A.</v>
      </c>
    </row>
    <row r="52" spans="1:16" x14ac:dyDescent="0.2">
      <c r="A52" s="29">
        <v>42</v>
      </c>
      <c r="B52" s="30">
        <f>Datos!B57</f>
        <v>0</v>
      </c>
      <c r="C52" s="31">
        <f>Datos!C57</f>
        <v>0</v>
      </c>
      <c r="D52" s="82">
        <f>Datos!D57</f>
        <v>0</v>
      </c>
      <c r="E52" s="29">
        <f>'U1'!S64</f>
        <v>0</v>
      </c>
      <c r="F52" s="30">
        <f>'U2'!S64</f>
        <v>0</v>
      </c>
      <c r="G52" s="30">
        <f>'U3'!S64</f>
        <v>0</v>
      </c>
      <c r="H52" s="30">
        <f>'U4'!S64</f>
        <v>0</v>
      </c>
      <c r="I52" s="91">
        <f t="shared" si="6"/>
        <v>0</v>
      </c>
      <c r="J52" s="85">
        <f t="shared" si="9"/>
        <v>0</v>
      </c>
      <c r="K52" s="30">
        <f t="shared" si="10"/>
        <v>0</v>
      </c>
      <c r="L52" s="30">
        <f t="shared" si="11"/>
        <v>0</v>
      </c>
      <c r="M52" s="30">
        <f t="shared" si="12"/>
        <v>0</v>
      </c>
      <c r="N52" s="84">
        <f t="shared" si="7"/>
        <v>0</v>
      </c>
      <c r="O52" s="29" t="str">
        <f t="shared" si="8"/>
        <v>D I</v>
      </c>
      <c r="P52" s="91" t="str">
        <f t="shared" si="13"/>
        <v>N. A.</v>
      </c>
    </row>
    <row r="53" spans="1:16" x14ac:dyDescent="0.2">
      <c r="A53" s="29">
        <v>43</v>
      </c>
      <c r="B53" s="30">
        <f>Datos!B58</f>
        <v>0</v>
      </c>
      <c r="C53" s="31">
        <f>Datos!C58</f>
        <v>0</v>
      </c>
      <c r="D53" s="82">
        <f>Datos!D58</f>
        <v>0</v>
      </c>
      <c r="E53" s="29">
        <f>'U1'!S65</f>
        <v>0</v>
      </c>
      <c r="F53" s="30">
        <f>'U2'!S65</f>
        <v>0</v>
      </c>
      <c r="G53" s="30">
        <f>'U3'!S65</f>
        <v>0</v>
      </c>
      <c r="H53" s="30">
        <f>'U4'!S65</f>
        <v>0</v>
      </c>
      <c r="I53" s="91">
        <f t="shared" si="6"/>
        <v>0</v>
      </c>
      <c r="J53" s="85">
        <f t="shared" si="9"/>
        <v>0</v>
      </c>
      <c r="K53" s="30">
        <f t="shared" si="10"/>
        <v>0</v>
      </c>
      <c r="L53" s="30">
        <f t="shared" si="11"/>
        <v>0</v>
      </c>
      <c r="M53" s="30">
        <f t="shared" si="12"/>
        <v>0</v>
      </c>
      <c r="N53" s="84">
        <f t="shared" si="7"/>
        <v>0</v>
      </c>
      <c r="O53" s="29" t="str">
        <f t="shared" si="8"/>
        <v>D I</v>
      </c>
      <c r="P53" s="91" t="str">
        <f t="shared" si="13"/>
        <v>N. A.</v>
      </c>
    </row>
    <row r="54" spans="1:16" x14ac:dyDescent="0.2">
      <c r="A54" s="29">
        <v>44</v>
      </c>
      <c r="B54" s="30">
        <f>Datos!B59</f>
        <v>0</v>
      </c>
      <c r="C54" s="31">
        <f>Datos!C59</f>
        <v>0</v>
      </c>
      <c r="D54" s="82">
        <f>Datos!D59</f>
        <v>0</v>
      </c>
      <c r="E54" s="29">
        <f>'U1'!S66</f>
        <v>0</v>
      </c>
      <c r="F54" s="30">
        <f>'U2'!S66</f>
        <v>0</v>
      </c>
      <c r="G54" s="30">
        <f>'U3'!S66</f>
        <v>0</v>
      </c>
      <c r="H54" s="30">
        <f>'U4'!S66</f>
        <v>0</v>
      </c>
      <c r="I54" s="91">
        <f t="shared" si="6"/>
        <v>0</v>
      </c>
      <c r="J54" s="85">
        <f t="shared" si="9"/>
        <v>0</v>
      </c>
      <c r="K54" s="30">
        <f t="shared" si="10"/>
        <v>0</v>
      </c>
      <c r="L54" s="30">
        <f t="shared" si="11"/>
        <v>0</v>
      </c>
      <c r="M54" s="30">
        <f t="shared" si="12"/>
        <v>0</v>
      </c>
      <c r="N54" s="84">
        <f t="shared" si="7"/>
        <v>0</v>
      </c>
      <c r="O54" s="29" t="str">
        <f t="shared" si="8"/>
        <v>D I</v>
      </c>
      <c r="P54" s="91" t="str">
        <f t="shared" si="13"/>
        <v>N. A.</v>
      </c>
    </row>
    <row r="55" spans="1:16" x14ac:dyDescent="0.2">
      <c r="A55" s="29">
        <v>45</v>
      </c>
      <c r="B55" s="30">
        <f>Datos!B60</f>
        <v>0</v>
      </c>
      <c r="C55" s="31">
        <f>Datos!C60</f>
        <v>0</v>
      </c>
      <c r="D55" s="82">
        <f>Datos!D60</f>
        <v>0</v>
      </c>
      <c r="E55" s="29">
        <f>'U1'!S67</f>
        <v>0</v>
      </c>
      <c r="F55" s="30">
        <f>'U2'!S67</f>
        <v>0</v>
      </c>
      <c r="G55" s="30">
        <f>'U3'!S67</f>
        <v>0</v>
      </c>
      <c r="H55" s="30">
        <f>'U4'!S67</f>
        <v>0</v>
      </c>
      <c r="I55" s="91">
        <f t="shared" si="6"/>
        <v>0</v>
      </c>
      <c r="J55" s="85">
        <f t="shared" si="9"/>
        <v>0</v>
      </c>
      <c r="K55" s="30">
        <f t="shared" si="10"/>
        <v>0</v>
      </c>
      <c r="L55" s="30">
        <f t="shared" si="11"/>
        <v>0</v>
      </c>
      <c r="M55" s="30">
        <f t="shared" si="12"/>
        <v>0</v>
      </c>
      <c r="N55" s="84">
        <f t="shared" si="7"/>
        <v>0</v>
      </c>
      <c r="O55" s="29" t="str">
        <f t="shared" si="8"/>
        <v>D I</v>
      </c>
      <c r="P55" s="91" t="str">
        <f t="shared" si="13"/>
        <v>N. A.</v>
      </c>
    </row>
    <row r="56" spans="1:16" x14ac:dyDescent="0.2">
      <c r="A56" s="29">
        <v>46</v>
      </c>
      <c r="B56" s="30">
        <f>Datos!B61</f>
        <v>0</v>
      </c>
      <c r="C56" s="31">
        <f>Datos!C61</f>
        <v>0</v>
      </c>
      <c r="D56" s="82">
        <f>Datos!D61</f>
        <v>0</v>
      </c>
      <c r="E56" s="29">
        <f>'U1'!S68</f>
        <v>0</v>
      </c>
      <c r="F56" s="30">
        <f>'U2'!S68</f>
        <v>0</v>
      </c>
      <c r="G56" s="30">
        <f>'U3'!S68</f>
        <v>0</v>
      </c>
      <c r="H56" s="30">
        <f>'U4'!S68</f>
        <v>0</v>
      </c>
      <c r="I56" s="91">
        <f t="shared" si="6"/>
        <v>0</v>
      </c>
      <c r="J56" s="85">
        <f t="shared" si="9"/>
        <v>0</v>
      </c>
      <c r="K56" s="30">
        <f t="shared" si="10"/>
        <v>0</v>
      </c>
      <c r="L56" s="30">
        <f t="shared" si="11"/>
        <v>0</v>
      </c>
      <c r="M56" s="30">
        <f t="shared" si="12"/>
        <v>0</v>
      </c>
      <c r="N56" s="84">
        <f t="shared" si="7"/>
        <v>0</v>
      </c>
      <c r="O56" s="29" t="str">
        <f t="shared" si="8"/>
        <v>D I</v>
      </c>
      <c r="P56" s="91" t="str">
        <f t="shared" si="13"/>
        <v>N. A.</v>
      </c>
    </row>
    <row r="57" spans="1:16" x14ac:dyDescent="0.2">
      <c r="A57" s="29">
        <v>47</v>
      </c>
      <c r="B57" s="30">
        <f>Datos!B62</f>
        <v>0</v>
      </c>
      <c r="C57" s="31">
        <f>Datos!C62</f>
        <v>0</v>
      </c>
      <c r="D57" s="82">
        <f>Datos!D62</f>
        <v>0</v>
      </c>
      <c r="E57" s="29">
        <f>'U1'!S69</f>
        <v>0</v>
      </c>
      <c r="F57" s="30">
        <f>'U2'!S69</f>
        <v>0</v>
      </c>
      <c r="G57" s="30">
        <f>'U3'!S69</f>
        <v>0</v>
      </c>
      <c r="H57" s="30">
        <f>'U4'!S69</f>
        <v>0</v>
      </c>
      <c r="I57" s="91">
        <f t="shared" si="6"/>
        <v>0</v>
      </c>
      <c r="J57" s="85">
        <f t="shared" si="9"/>
        <v>0</v>
      </c>
      <c r="K57" s="30">
        <f t="shared" si="10"/>
        <v>0</v>
      </c>
      <c r="L57" s="30">
        <f t="shared" si="11"/>
        <v>0</v>
      </c>
      <c r="M57" s="30">
        <f t="shared" si="12"/>
        <v>0</v>
      </c>
      <c r="N57" s="84">
        <f t="shared" si="7"/>
        <v>0</v>
      </c>
      <c r="O57" s="29" t="str">
        <f t="shared" si="8"/>
        <v>D I</v>
      </c>
      <c r="P57" s="91" t="str">
        <f t="shared" si="13"/>
        <v>N. A.</v>
      </c>
    </row>
    <row r="58" spans="1:16" x14ac:dyDescent="0.2">
      <c r="A58" s="29">
        <v>48</v>
      </c>
      <c r="B58" s="30">
        <f>Datos!B63</f>
        <v>0</v>
      </c>
      <c r="C58" s="31">
        <f>Datos!C63</f>
        <v>0</v>
      </c>
      <c r="D58" s="82">
        <f>Datos!D63</f>
        <v>0</v>
      </c>
      <c r="E58" s="29">
        <f>'U1'!S70</f>
        <v>0</v>
      </c>
      <c r="F58" s="30">
        <f>'U2'!S70</f>
        <v>0</v>
      </c>
      <c r="G58" s="30">
        <f>'U3'!S70</f>
        <v>0</v>
      </c>
      <c r="H58" s="30">
        <f>'U4'!S70</f>
        <v>0</v>
      </c>
      <c r="I58" s="91">
        <f t="shared" si="6"/>
        <v>0</v>
      </c>
      <c r="J58" s="85">
        <f t="shared" si="9"/>
        <v>0</v>
      </c>
      <c r="K58" s="30">
        <f t="shared" si="10"/>
        <v>0</v>
      </c>
      <c r="L58" s="30">
        <f t="shared" si="11"/>
        <v>0</v>
      </c>
      <c r="M58" s="30">
        <f t="shared" si="12"/>
        <v>0</v>
      </c>
      <c r="N58" s="84">
        <f t="shared" si="7"/>
        <v>0</v>
      </c>
      <c r="O58" s="29" t="str">
        <f t="shared" si="8"/>
        <v>D I</v>
      </c>
      <c r="P58" s="91" t="str">
        <f t="shared" si="13"/>
        <v>N. A.</v>
      </c>
    </row>
    <row r="59" spans="1:16" x14ac:dyDescent="0.2">
      <c r="A59" s="29">
        <v>49</v>
      </c>
      <c r="B59" s="30">
        <f>Datos!B64</f>
        <v>0</v>
      </c>
      <c r="C59" s="31">
        <f>Datos!C64</f>
        <v>0</v>
      </c>
      <c r="D59" s="82">
        <f>Datos!D64</f>
        <v>0</v>
      </c>
      <c r="E59" s="29">
        <f>'U1'!S71</f>
        <v>0</v>
      </c>
      <c r="F59" s="30">
        <f>'U2'!S71</f>
        <v>0</v>
      </c>
      <c r="G59" s="30">
        <f>'U3'!S71</f>
        <v>0</v>
      </c>
      <c r="H59" s="30">
        <f>'U4'!S71</f>
        <v>0</v>
      </c>
      <c r="I59" s="91">
        <f t="shared" si="6"/>
        <v>0</v>
      </c>
      <c r="J59" s="85">
        <f t="shared" si="9"/>
        <v>0</v>
      </c>
      <c r="K59" s="30">
        <f t="shared" si="10"/>
        <v>0</v>
      </c>
      <c r="L59" s="30">
        <f t="shared" si="11"/>
        <v>0</v>
      </c>
      <c r="M59" s="30">
        <f t="shared" si="12"/>
        <v>0</v>
      </c>
      <c r="N59" s="84">
        <f t="shared" si="7"/>
        <v>0</v>
      </c>
      <c r="O59" s="29" t="str">
        <f t="shared" si="8"/>
        <v>D I</v>
      </c>
      <c r="P59" s="91" t="str">
        <f t="shared" si="13"/>
        <v>N. A.</v>
      </c>
    </row>
    <row r="60" spans="1:16" x14ac:dyDescent="0.2">
      <c r="A60" s="29">
        <v>50</v>
      </c>
      <c r="B60" s="30">
        <f>Datos!B65</f>
        <v>0</v>
      </c>
      <c r="C60" s="31">
        <f>Datos!C65</f>
        <v>0</v>
      </c>
      <c r="D60" s="82">
        <f>Datos!D65</f>
        <v>0</v>
      </c>
      <c r="E60" s="29">
        <f>'U1'!S72</f>
        <v>0</v>
      </c>
      <c r="F60" s="30">
        <f>'U2'!S72</f>
        <v>0</v>
      </c>
      <c r="G60" s="30">
        <f>'U3'!S72</f>
        <v>0</v>
      </c>
      <c r="H60" s="30">
        <f>'U4'!S72</f>
        <v>0</v>
      </c>
      <c r="I60" s="91">
        <f t="shared" si="6"/>
        <v>0</v>
      </c>
      <c r="J60" s="85">
        <f t="shared" si="9"/>
        <v>0</v>
      </c>
      <c r="K60" s="30">
        <f t="shared" si="10"/>
        <v>0</v>
      </c>
      <c r="L60" s="30">
        <f t="shared" si="11"/>
        <v>0</v>
      </c>
      <c r="M60" s="30">
        <f t="shared" si="12"/>
        <v>0</v>
      </c>
      <c r="N60" s="84">
        <f t="shared" si="7"/>
        <v>0</v>
      </c>
      <c r="O60" s="29" t="str">
        <f t="shared" si="8"/>
        <v>D I</v>
      </c>
      <c r="P60" s="91" t="str">
        <f t="shared" si="13"/>
        <v>N. A.</v>
      </c>
    </row>
    <row r="61" spans="1:16" x14ac:dyDescent="0.2">
      <c r="A61" s="29">
        <v>51</v>
      </c>
      <c r="B61" s="30">
        <f>Datos!B66</f>
        <v>0</v>
      </c>
      <c r="C61" s="31">
        <f>Datos!C66</f>
        <v>0</v>
      </c>
      <c r="D61" s="82">
        <f>Datos!D66</f>
        <v>0</v>
      </c>
      <c r="E61" s="29">
        <f>'U1'!S73</f>
        <v>0</v>
      </c>
      <c r="F61" s="30">
        <f>'U2'!S73</f>
        <v>0</v>
      </c>
      <c r="G61" s="30">
        <f>'U3'!S73</f>
        <v>0</v>
      </c>
      <c r="H61" s="30">
        <f>'U4'!S73</f>
        <v>0</v>
      </c>
      <c r="I61" s="91">
        <f t="shared" si="6"/>
        <v>0</v>
      </c>
      <c r="J61" s="85">
        <f t="shared" si="9"/>
        <v>0</v>
      </c>
      <c r="K61" s="30">
        <f t="shared" si="10"/>
        <v>0</v>
      </c>
      <c r="L61" s="30">
        <f t="shared" si="11"/>
        <v>0</v>
      </c>
      <c r="M61" s="30">
        <f t="shared" si="12"/>
        <v>0</v>
      </c>
      <c r="N61" s="84">
        <f t="shared" si="7"/>
        <v>0</v>
      </c>
      <c r="O61" s="29" t="str">
        <f t="shared" si="8"/>
        <v>D I</v>
      </c>
      <c r="P61" s="91" t="str">
        <f t="shared" si="13"/>
        <v>N. A.</v>
      </c>
    </row>
    <row r="62" spans="1:16" x14ac:dyDescent="0.2">
      <c r="A62" s="29">
        <v>52</v>
      </c>
      <c r="B62" s="30">
        <f>Datos!B67</f>
        <v>0</v>
      </c>
      <c r="C62" s="31">
        <f>Datos!C67</f>
        <v>0</v>
      </c>
      <c r="D62" s="82">
        <f>Datos!D67</f>
        <v>0</v>
      </c>
      <c r="E62" s="29">
        <f>'U1'!S74</f>
        <v>0</v>
      </c>
      <c r="F62" s="30">
        <f>'U2'!S74</f>
        <v>0</v>
      </c>
      <c r="G62" s="30">
        <f>'U3'!S74</f>
        <v>0</v>
      </c>
      <c r="H62" s="30">
        <f>'U4'!S74</f>
        <v>0</v>
      </c>
      <c r="I62" s="91">
        <f t="shared" si="6"/>
        <v>0</v>
      </c>
      <c r="J62" s="85">
        <f t="shared" si="9"/>
        <v>0</v>
      </c>
      <c r="K62" s="30">
        <f t="shared" si="10"/>
        <v>0</v>
      </c>
      <c r="L62" s="30">
        <f t="shared" si="11"/>
        <v>0</v>
      </c>
      <c r="M62" s="30">
        <f t="shared" si="12"/>
        <v>0</v>
      </c>
      <c r="N62" s="84">
        <f t="shared" si="7"/>
        <v>0</v>
      </c>
      <c r="O62" s="29" t="str">
        <f t="shared" si="8"/>
        <v>D I</v>
      </c>
      <c r="P62" s="91" t="str">
        <f t="shared" si="13"/>
        <v>N. A.</v>
      </c>
    </row>
    <row r="63" spans="1:16" x14ac:dyDescent="0.2">
      <c r="A63" s="29">
        <v>53</v>
      </c>
      <c r="B63" s="30">
        <f>Datos!B68</f>
        <v>0</v>
      </c>
      <c r="C63" s="31">
        <f>Datos!C68</f>
        <v>0</v>
      </c>
      <c r="D63" s="82">
        <f>Datos!D68</f>
        <v>0</v>
      </c>
      <c r="E63" s="29">
        <f>'U1'!S75</f>
        <v>0</v>
      </c>
      <c r="F63" s="30">
        <f>'U2'!S75</f>
        <v>0</v>
      </c>
      <c r="G63" s="30">
        <f>'U3'!S75</f>
        <v>0</v>
      </c>
      <c r="H63" s="30">
        <f>'U4'!S75</f>
        <v>0</v>
      </c>
      <c r="I63" s="91">
        <f t="shared" si="6"/>
        <v>0</v>
      </c>
      <c r="J63" s="85">
        <f t="shared" si="9"/>
        <v>0</v>
      </c>
      <c r="K63" s="30">
        <f t="shared" si="10"/>
        <v>0</v>
      </c>
      <c r="L63" s="30">
        <f t="shared" si="11"/>
        <v>0</v>
      </c>
      <c r="M63" s="30">
        <f t="shared" si="12"/>
        <v>0</v>
      </c>
      <c r="N63" s="84">
        <f t="shared" si="7"/>
        <v>0</v>
      </c>
      <c r="O63" s="29" t="str">
        <f t="shared" si="8"/>
        <v>D I</v>
      </c>
      <c r="P63" s="91" t="str">
        <f t="shared" si="13"/>
        <v>N. A.</v>
      </c>
    </row>
    <row r="64" spans="1:16" x14ac:dyDescent="0.2">
      <c r="A64" s="29">
        <v>54</v>
      </c>
      <c r="B64" s="30">
        <f>Datos!B69</f>
        <v>0</v>
      </c>
      <c r="C64" s="31">
        <f>Datos!C69</f>
        <v>0</v>
      </c>
      <c r="D64" s="82">
        <f>Datos!D69</f>
        <v>0</v>
      </c>
      <c r="E64" s="29">
        <f>'U1'!S76</f>
        <v>0</v>
      </c>
      <c r="F64" s="30">
        <f>'U2'!S76</f>
        <v>0</v>
      </c>
      <c r="G64" s="30">
        <f>'U3'!S76</f>
        <v>0</v>
      </c>
      <c r="H64" s="30">
        <f>'U4'!S76</f>
        <v>0</v>
      </c>
      <c r="I64" s="91">
        <f t="shared" si="6"/>
        <v>0</v>
      </c>
      <c r="J64" s="85">
        <f t="shared" si="9"/>
        <v>0</v>
      </c>
      <c r="K64" s="30">
        <f t="shared" si="10"/>
        <v>0</v>
      </c>
      <c r="L64" s="30">
        <f t="shared" si="11"/>
        <v>0</v>
      </c>
      <c r="M64" s="30">
        <f t="shared" si="12"/>
        <v>0</v>
      </c>
      <c r="N64" s="84">
        <f t="shared" si="7"/>
        <v>0</v>
      </c>
      <c r="O64" s="29" t="str">
        <f t="shared" si="8"/>
        <v>D I</v>
      </c>
      <c r="P64" s="91" t="str">
        <f t="shared" si="13"/>
        <v>N. A.</v>
      </c>
    </row>
    <row r="65" spans="1:16" x14ac:dyDescent="0.2">
      <c r="A65" s="29">
        <v>55</v>
      </c>
      <c r="B65" s="30">
        <f>Datos!B70</f>
        <v>0</v>
      </c>
      <c r="C65" s="31">
        <f>Datos!C70</f>
        <v>0</v>
      </c>
      <c r="D65" s="82">
        <f>Datos!D70</f>
        <v>0</v>
      </c>
      <c r="E65" s="29">
        <f>'U1'!S77</f>
        <v>0</v>
      </c>
      <c r="F65" s="30">
        <f>'U2'!S77</f>
        <v>0</v>
      </c>
      <c r="G65" s="30">
        <f>'U3'!S77</f>
        <v>0</v>
      </c>
      <c r="H65" s="30">
        <f>'U4'!S77</f>
        <v>0</v>
      </c>
      <c r="I65" s="91">
        <f t="shared" si="6"/>
        <v>0</v>
      </c>
      <c r="J65" s="85">
        <f t="shared" si="9"/>
        <v>0</v>
      </c>
      <c r="K65" s="30">
        <f t="shared" si="10"/>
        <v>0</v>
      </c>
      <c r="L65" s="30">
        <f t="shared" si="11"/>
        <v>0</v>
      </c>
      <c r="M65" s="30">
        <f t="shared" si="12"/>
        <v>0</v>
      </c>
      <c r="N65" s="84">
        <f t="shared" si="7"/>
        <v>0</v>
      </c>
      <c r="O65" s="29" t="str">
        <f t="shared" si="8"/>
        <v>D I</v>
      </c>
      <c r="P65" s="91" t="str">
        <f t="shared" si="13"/>
        <v>N. A.</v>
      </c>
    </row>
    <row r="66" spans="1:16" x14ac:dyDescent="0.2">
      <c r="A66" s="29">
        <v>56</v>
      </c>
      <c r="B66" s="30">
        <f>Datos!B71</f>
        <v>0</v>
      </c>
      <c r="C66" s="31">
        <f>Datos!C71</f>
        <v>0</v>
      </c>
      <c r="D66" s="82">
        <f>Datos!D71</f>
        <v>0</v>
      </c>
      <c r="E66" s="29">
        <f>'U1'!S78</f>
        <v>0</v>
      </c>
      <c r="F66" s="30">
        <f>'U2'!S78</f>
        <v>0</v>
      </c>
      <c r="G66" s="30">
        <f>'U3'!S78</f>
        <v>0</v>
      </c>
      <c r="H66" s="30">
        <f>'U4'!S78</f>
        <v>0</v>
      </c>
      <c r="I66" s="91">
        <f t="shared" si="6"/>
        <v>0</v>
      </c>
      <c r="J66" s="85">
        <f t="shared" si="9"/>
        <v>0</v>
      </c>
      <c r="K66" s="30">
        <f t="shared" si="10"/>
        <v>0</v>
      </c>
      <c r="L66" s="30">
        <f t="shared" si="11"/>
        <v>0</v>
      </c>
      <c r="M66" s="30">
        <f t="shared" si="12"/>
        <v>0</v>
      </c>
      <c r="N66" s="84">
        <f t="shared" si="7"/>
        <v>0</v>
      </c>
      <c r="O66" s="29" t="str">
        <f t="shared" si="8"/>
        <v>D I</v>
      </c>
      <c r="P66" s="91" t="str">
        <f t="shared" si="13"/>
        <v>N. A.</v>
      </c>
    </row>
    <row r="67" spans="1:16" x14ac:dyDescent="0.2">
      <c r="A67" s="29">
        <v>57</v>
      </c>
      <c r="B67" s="30">
        <f>Datos!B72</f>
        <v>0</v>
      </c>
      <c r="C67" s="31">
        <f>Datos!C72</f>
        <v>0</v>
      </c>
      <c r="D67" s="82">
        <f>Datos!D72</f>
        <v>0</v>
      </c>
      <c r="E67" s="29">
        <f>'U1'!S79</f>
        <v>0</v>
      </c>
      <c r="F67" s="30">
        <f>'U2'!S79</f>
        <v>0</v>
      </c>
      <c r="G67" s="30">
        <f>'U3'!S79</f>
        <v>0</v>
      </c>
      <c r="H67" s="30">
        <f>'U4'!S79</f>
        <v>0</v>
      </c>
      <c r="I67" s="91">
        <f t="shared" si="6"/>
        <v>0</v>
      </c>
      <c r="J67" s="85">
        <f t="shared" si="9"/>
        <v>0</v>
      </c>
      <c r="K67" s="30">
        <f t="shared" si="10"/>
        <v>0</v>
      </c>
      <c r="L67" s="30">
        <f t="shared" si="11"/>
        <v>0</v>
      </c>
      <c r="M67" s="30">
        <f t="shared" si="12"/>
        <v>0</v>
      </c>
      <c r="N67" s="84">
        <f t="shared" si="7"/>
        <v>0</v>
      </c>
      <c r="O67" s="29" t="str">
        <f t="shared" si="8"/>
        <v>D I</v>
      </c>
      <c r="P67" s="91" t="str">
        <f t="shared" si="13"/>
        <v>N. A.</v>
      </c>
    </row>
    <row r="68" spans="1:16" x14ac:dyDescent="0.2">
      <c r="A68" s="29">
        <v>58</v>
      </c>
      <c r="B68" s="30">
        <f>Datos!B73</f>
        <v>0</v>
      </c>
      <c r="C68" s="31">
        <f>Datos!C73</f>
        <v>0</v>
      </c>
      <c r="D68" s="82">
        <f>Datos!D73</f>
        <v>0</v>
      </c>
      <c r="E68" s="29">
        <f>'U1'!S80</f>
        <v>0</v>
      </c>
      <c r="F68" s="30">
        <f>'U2'!S80</f>
        <v>0</v>
      </c>
      <c r="G68" s="30">
        <f>'U3'!S80</f>
        <v>0</v>
      </c>
      <c r="H68" s="30">
        <f>'U4'!S80</f>
        <v>0</v>
      </c>
      <c r="I68" s="91">
        <f t="shared" si="6"/>
        <v>0</v>
      </c>
      <c r="J68" s="85">
        <f t="shared" si="9"/>
        <v>0</v>
      </c>
      <c r="K68" s="30">
        <f t="shared" si="10"/>
        <v>0</v>
      </c>
      <c r="L68" s="30">
        <f t="shared" si="11"/>
        <v>0</v>
      </c>
      <c r="M68" s="30">
        <f t="shared" si="12"/>
        <v>0</v>
      </c>
      <c r="N68" s="84">
        <f t="shared" si="7"/>
        <v>0</v>
      </c>
      <c r="O68" s="29" t="str">
        <f t="shared" si="8"/>
        <v>D I</v>
      </c>
      <c r="P68" s="91" t="str">
        <f t="shared" si="13"/>
        <v>N. A.</v>
      </c>
    </row>
    <row r="69" spans="1:16" x14ac:dyDescent="0.2">
      <c r="A69" s="29">
        <v>59</v>
      </c>
      <c r="B69" s="30">
        <f>Datos!B74</f>
        <v>0</v>
      </c>
      <c r="C69" s="31">
        <f>Datos!C74</f>
        <v>0</v>
      </c>
      <c r="D69" s="82">
        <f>Datos!D74</f>
        <v>0</v>
      </c>
      <c r="E69" s="29">
        <f>'U1'!S81</f>
        <v>0</v>
      </c>
      <c r="F69" s="30">
        <f>'U2'!S81</f>
        <v>0</v>
      </c>
      <c r="G69" s="30">
        <f>'U3'!S81</f>
        <v>0</v>
      </c>
      <c r="H69" s="30">
        <f>'U4'!S81</f>
        <v>0</v>
      </c>
      <c r="I69" s="91">
        <f t="shared" si="6"/>
        <v>0</v>
      </c>
      <c r="J69" s="85">
        <f t="shared" si="9"/>
        <v>0</v>
      </c>
      <c r="K69" s="30">
        <f t="shared" si="10"/>
        <v>0</v>
      </c>
      <c r="L69" s="30">
        <f t="shared" si="11"/>
        <v>0</v>
      </c>
      <c r="M69" s="30">
        <f t="shared" si="12"/>
        <v>0</v>
      </c>
      <c r="N69" s="84">
        <f t="shared" si="7"/>
        <v>0</v>
      </c>
      <c r="O69" s="29" t="str">
        <f t="shared" si="8"/>
        <v>D I</v>
      </c>
      <c r="P69" s="91" t="str">
        <f t="shared" si="13"/>
        <v>N. A.</v>
      </c>
    </row>
    <row r="70" spans="1:16" x14ac:dyDescent="0.2">
      <c r="A70" s="29">
        <v>60</v>
      </c>
      <c r="B70" s="30">
        <f>Datos!B75</f>
        <v>0</v>
      </c>
      <c r="C70" s="31">
        <f>Datos!C75</f>
        <v>0</v>
      </c>
      <c r="D70" s="82">
        <f>Datos!D75</f>
        <v>0</v>
      </c>
      <c r="E70" s="29">
        <f>'U1'!S82</f>
        <v>0</v>
      </c>
      <c r="F70" s="30">
        <f>'U2'!S82</f>
        <v>0</v>
      </c>
      <c r="G70" s="30">
        <f>'U3'!S82</f>
        <v>0</v>
      </c>
      <c r="H70" s="30">
        <f>'U4'!S82</f>
        <v>0</v>
      </c>
      <c r="I70" s="91">
        <f t="shared" si="6"/>
        <v>0</v>
      </c>
      <c r="J70" s="85">
        <f t="shared" si="9"/>
        <v>0</v>
      </c>
      <c r="K70" s="30">
        <f t="shared" si="10"/>
        <v>0</v>
      </c>
      <c r="L70" s="30">
        <f t="shared" si="11"/>
        <v>0</v>
      </c>
      <c r="M70" s="30">
        <f t="shared" si="12"/>
        <v>0</v>
      </c>
      <c r="N70" s="84">
        <f t="shared" si="7"/>
        <v>0</v>
      </c>
      <c r="O70" s="29" t="str">
        <f t="shared" si="8"/>
        <v>D I</v>
      </c>
      <c r="P70" s="91" t="str">
        <f t="shared" si="13"/>
        <v>N. A.</v>
      </c>
    </row>
    <row r="71" spans="1:16" x14ac:dyDescent="0.2">
      <c r="A71" s="29">
        <v>61</v>
      </c>
      <c r="B71" s="30">
        <f>Datos!B76</f>
        <v>0</v>
      </c>
      <c r="C71" s="31">
        <f>Datos!C76</f>
        <v>0</v>
      </c>
      <c r="D71" s="82">
        <f>Datos!D76</f>
        <v>0</v>
      </c>
      <c r="E71" s="29">
        <f>'U1'!S83</f>
        <v>0</v>
      </c>
      <c r="F71" s="30">
        <f>'U2'!S83</f>
        <v>0</v>
      </c>
      <c r="G71" s="30">
        <f>'U3'!S83</f>
        <v>0</v>
      </c>
      <c r="H71" s="30">
        <f>'U4'!S83</f>
        <v>0</v>
      </c>
      <c r="I71" s="91">
        <f t="shared" si="6"/>
        <v>0</v>
      </c>
      <c r="J71" s="85">
        <f t="shared" si="9"/>
        <v>0</v>
      </c>
      <c r="K71" s="30">
        <f t="shared" si="10"/>
        <v>0</v>
      </c>
      <c r="L71" s="30">
        <f t="shared" si="11"/>
        <v>0</v>
      </c>
      <c r="M71" s="30">
        <f t="shared" si="12"/>
        <v>0</v>
      </c>
      <c r="N71" s="84">
        <f t="shared" si="7"/>
        <v>0</v>
      </c>
      <c r="O71" s="29" t="str">
        <f t="shared" si="8"/>
        <v>D I</v>
      </c>
      <c r="P71" s="91" t="str">
        <f t="shared" si="13"/>
        <v>N. A.</v>
      </c>
    </row>
    <row r="72" spans="1:16" x14ac:dyDescent="0.2">
      <c r="A72" s="29">
        <v>62</v>
      </c>
      <c r="B72" s="30">
        <f>Datos!B77</f>
        <v>0</v>
      </c>
      <c r="C72" s="31">
        <f>Datos!C77</f>
        <v>0</v>
      </c>
      <c r="D72" s="82">
        <f>Datos!D77</f>
        <v>0</v>
      </c>
      <c r="E72" s="29">
        <f>'U1'!S84</f>
        <v>0</v>
      </c>
      <c r="F72" s="30">
        <f>'U2'!S84</f>
        <v>0</v>
      </c>
      <c r="G72" s="30">
        <f>'U3'!S84</f>
        <v>0</v>
      </c>
      <c r="H72" s="30">
        <f>'U4'!S84</f>
        <v>0</v>
      </c>
      <c r="I72" s="91">
        <f t="shared" si="6"/>
        <v>0</v>
      </c>
      <c r="J72" s="85">
        <f t="shared" si="9"/>
        <v>0</v>
      </c>
      <c r="K72" s="30">
        <f t="shared" si="10"/>
        <v>0</v>
      </c>
      <c r="L72" s="30">
        <f t="shared" si="11"/>
        <v>0</v>
      </c>
      <c r="M72" s="30">
        <f t="shared" si="12"/>
        <v>0</v>
      </c>
      <c r="N72" s="84">
        <f t="shared" si="7"/>
        <v>0</v>
      </c>
      <c r="O72" s="29" t="str">
        <f t="shared" si="8"/>
        <v>D I</v>
      </c>
      <c r="P72" s="91" t="str">
        <f t="shared" si="13"/>
        <v>N. A.</v>
      </c>
    </row>
    <row r="73" spans="1:16" x14ac:dyDescent="0.2">
      <c r="A73" s="29">
        <v>63</v>
      </c>
      <c r="B73" s="30">
        <f>Datos!B78</f>
        <v>0</v>
      </c>
      <c r="C73" s="31">
        <f>Datos!C78</f>
        <v>0</v>
      </c>
      <c r="D73" s="82">
        <f>Datos!D78</f>
        <v>0</v>
      </c>
      <c r="E73" s="29">
        <f>'U1'!S85</f>
        <v>0</v>
      </c>
      <c r="F73" s="30">
        <f>'U2'!S85</f>
        <v>0</v>
      </c>
      <c r="G73" s="30">
        <f>'U3'!S85</f>
        <v>0</v>
      </c>
      <c r="H73" s="30">
        <f>'U4'!S85</f>
        <v>0</v>
      </c>
      <c r="I73" s="91">
        <f t="shared" si="6"/>
        <v>0</v>
      </c>
      <c r="J73" s="85">
        <f t="shared" si="9"/>
        <v>0</v>
      </c>
      <c r="K73" s="30">
        <f t="shared" si="10"/>
        <v>0</v>
      </c>
      <c r="L73" s="30">
        <f t="shared" si="11"/>
        <v>0</v>
      </c>
      <c r="M73" s="30">
        <f t="shared" si="12"/>
        <v>0</v>
      </c>
      <c r="N73" s="84">
        <f t="shared" si="7"/>
        <v>0</v>
      </c>
      <c r="O73" s="29" t="str">
        <f t="shared" si="8"/>
        <v>D I</v>
      </c>
      <c r="P73" s="91" t="str">
        <f t="shared" si="13"/>
        <v>N. A.</v>
      </c>
    </row>
    <row r="74" spans="1:16" x14ac:dyDescent="0.2">
      <c r="A74" s="29">
        <v>64</v>
      </c>
      <c r="B74" s="30">
        <f>Datos!B79</f>
        <v>0</v>
      </c>
      <c r="C74" s="31">
        <f>Datos!C79</f>
        <v>0</v>
      </c>
      <c r="D74" s="82">
        <f>Datos!D79</f>
        <v>0</v>
      </c>
      <c r="E74" s="29">
        <f>'U1'!S86</f>
        <v>0</v>
      </c>
      <c r="F74" s="30">
        <f>'U2'!S86</f>
        <v>0</v>
      </c>
      <c r="G74" s="30">
        <f>'U3'!S86</f>
        <v>0</v>
      </c>
      <c r="H74" s="30">
        <f>'U4'!S86</f>
        <v>0</v>
      </c>
      <c r="I74" s="91">
        <f t="shared" si="6"/>
        <v>0</v>
      </c>
      <c r="J74" s="85">
        <f t="shared" si="9"/>
        <v>0</v>
      </c>
      <c r="K74" s="30">
        <f t="shared" si="10"/>
        <v>0</v>
      </c>
      <c r="L74" s="30">
        <f t="shared" si="11"/>
        <v>0</v>
      </c>
      <c r="M74" s="30">
        <f t="shared" si="12"/>
        <v>0</v>
      </c>
      <c r="N74" s="84">
        <f t="shared" si="7"/>
        <v>0</v>
      </c>
      <c r="O74" s="29" t="str">
        <f t="shared" si="8"/>
        <v>D I</v>
      </c>
      <c r="P74" s="91" t="str">
        <f t="shared" si="13"/>
        <v>N. A.</v>
      </c>
    </row>
    <row r="75" spans="1:16" x14ac:dyDescent="0.2">
      <c r="A75" s="29">
        <v>65</v>
      </c>
      <c r="B75" s="30">
        <f>Datos!B80</f>
        <v>0</v>
      </c>
      <c r="C75" s="31">
        <f>Datos!C80</f>
        <v>0</v>
      </c>
      <c r="D75" s="82">
        <f>Datos!D80</f>
        <v>0</v>
      </c>
      <c r="E75" s="29">
        <f>'U1'!S87</f>
        <v>0</v>
      </c>
      <c r="F75" s="30">
        <f>'U2'!S87</f>
        <v>0</v>
      </c>
      <c r="G75" s="30">
        <f>'U3'!S87</f>
        <v>0</v>
      </c>
      <c r="H75" s="30">
        <f>'U4'!S87</f>
        <v>0</v>
      </c>
      <c r="I75" s="91">
        <f t="shared" si="6"/>
        <v>0</v>
      </c>
      <c r="J75" s="85">
        <f t="shared" ref="J75:J90" si="14">E75</f>
        <v>0</v>
      </c>
      <c r="K75" s="30">
        <f t="shared" ref="K75:K90" si="15">F75</f>
        <v>0</v>
      </c>
      <c r="L75" s="30">
        <f t="shared" ref="L75:L90" si="16">G75</f>
        <v>0</v>
      </c>
      <c r="M75" s="30">
        <f t="shared" ref="M75:M90" si="17">H75</f>
        <v>0</v>
      </c>
      <c r="N75" s="84">
        <f t="shared" si="7"/>
        <v>0</v>
      </c>
      <c r="O75" s="29" t="str">
        <f t="shared" si="8"/>
        <v>D I</v>
      </c>
      <c r="P75" s="91" t="str">
        <f t="shared" ref="P75:P90" si="18">IF(I75&gt;N75,I75,IF(N75&gt;69,N75,"N. A."))</f>
        <v>N. A.</v>
      </c>
    </row>
    <row r="76" spans="1:16" x14ac:dyDescent="0.2">
      <c r="A76" s="29">
        <v>66</v>
      </c>
      <c r="B76" s="30">
        <f>Datos!B81</f>
        <v>0</v>
      </c>
      <c r="C76" s="31">
        <f>Datos!C81</f>
        <v>0</v>
      </c>
      <c r="D76" s="82">
        <f>Datos!D81</f>
        <v>0</v>
      </c>
      <c r="E76" s="29">
        <f>'U1'!S88</f>
        <v>0</v>
      </c>
      <c r="F76" s="30">
        <f>'U2'!S88</f>
        <v>0</v>
      </c>
      <c r="G76" s="30">
        <f>'U3'!S88</f>
        <v>0</v>
      </c>
      <c r="H76" s="30">
        <f>'U4'!S88</f>
        <v>0</v>
      </c>
      <c r="I76" s="91">
        <f t="shared" ref="I76:I90" si="19">IF(AND(E76&gt;69,F76&gt;69,G76&gt;69,H76&gt;69),AVERAGE(E76:H76),0)</f>
        <v>0</v>
      </c>
      <c r="J76" s="85">
        <f t="shared" si="14"/>
        <v>0</v>
      </c>
      <c r="K76" s="30">
        <f t="shared" si="15"/>
        <v>0</v>
      </c>
      <c r="L76" s="30">
        <f t="shared" si="16"/>
        <v>0</v>
      </c>
      <c r="M76" s="30">
        <f t="shared" si="17"/>
        <v>0</v>
      </c>
      <c r="N76" s="84">
        <f t="shared" ref="N76:N90" si="20">IF(AND(J76&gt;69,K76&gt;69,L76&gt;69,M76&gt;69),AVERAGE(J76:M76),0)</f>
        <v>0</v>
      </c>
      <c r="O76" s="29" t="str">
        <f t="shared" si="8"/>
        <v>D I</v>
      </c>
      <c r="P76" s="91" t="str">
        <f t="shared" si="18"/>
        <v>N. A.</v>
      </c>
    </row>
    <row r="77" spans="1:16" x14ac:dyDescent="0.2">
      <c r="A77" s="29">
        <v>67</v>
      </c>
      <c r="B77" s="30">
        <f>Datos!B82</f>
        <v>0</v>
      </c>
      <c r="C77" s="31">
        <f>Datos!C82</f>
        <v>0</v>
      </c>
      <c r="D77" s="82">
        <f>Datos!D82</f>
        <v>0</v>
      </c>
      <c r="E77" s="29">
        <f>'U1'!S89</f>
        <v>0</v>
      </c>
      <c r="F77" s="30">
        <f>'U2'!S89</f>
        <v>0</v>
      </c>
      <c r="G77" s="30">
        <f>'U3'!S89</f>
        <v>0</v>
      </c>
      <c r="H77" s="30">
        <f>'U4'!S89</f>
        <v>0</v>
      </c>
      <c r="I77" s="91">
        <f t="shared" si="19"/>
        <v>0</v>
      </c>
      <c r="J77" s="85">
        <f t="shared" si="14"/>
        <v>0</v>
      </c>
      <c r="K77" s="30">
        <f t="shared" si="15"/>
        <v>0</v>
      </c>
      <c r="L77" s="30">
        <f t="shared" si="16"/>
        <v>0</v>
      </c>
      <c r="M77" s="30">
        <f t="shared" si="17"/>
        <v>0</v>
      </c>
      <c r="N77" s="84">
        <f t="shared" si="20"/>
        <v>0</v>
      </c>
      <c r="O77" s="29" t="str">
        <f t="shared" si="8"/>
        <v>D I</v>
      </c>
      <c r="P77" s="91" t="str">
        <f t="shared" si="18"/>
        <v>N. A.</v>
      </c>
    </row>
    <row r="78" spans="1:16" x14ac:dyDescent="0.2">
      <c r="A78" s="29">
        <v>68</v>
      </c>
      <c r="B78" s="30">
        <f>Datos!B83</f>
        <v>0</v>
      </c>
      <c r="C78" s="31">
        <f>Datos!C83</f>
        <v>0</v>
      </c>
      <c r="D78" s="82">
        <f>Datos!D83</f>
        <v>0</v>
      </c>
      <c r="E78" s="29">
        <f>'U1'!S90</f>
        <v>0</v>
      </c>
      <c r="F78" s="30">
        <f>'U2'!S90</f>
        <v>0</v>
      </c>
      <c r="G78" s="30">
        <f>'U3'!S90</f>
        <v>0</v>
      </c>
      <c r="H78" s="30">
        <f>'U4'!S90</f>
        <v>0</v>
      </c>
      <c r="I78" s="91">
        <f t="shared" si="19"/>
        <v>0</v>
      </c>
      <c r="J78" s="85">
        <f t="shared" si="14"/>
        <v>0</v>
      </c>
      <c r="K78" s="30">
        <f t="shared" si="15"/>
        <v>0</v>
      </c>
      <c r="L78" s="30">
        <f t="shared" si="16"/>
        <v>0</v>
      </c>
      <c r="M78" s="30">
        <f t="shared" si="17"/>
        <v>0</v>
      </c>
      <c r="N78" s="84">
        <f t="shared" si="20"/>
        <v>0</v>
      </c>
      <c r="O78" s="29" t="str">
        <f t="shared" si="8"/>
        <v>D I</v>
      </c>
      <c r="P78" s="91" t="str">
        <f t="shared" si="18"/>
        <v>N. A.</v>
      </c>
    </row>
    <row r="79" spans="1:16" x14ac:dyDescent="0.2">
      <c r="A79" s="29">
        <v>69</v>
      </c>
      <c r="B79" s="30">
        <f>Datos!B84</f>
        <v>0</v>
      </c>
      <c r="C79" s="31">
        <f>Datos!C84</f>
        <v>0</v>
      </c>
      <c r="D79" s="82">
        <f>Datos!D84</f>
        <v>0</v>
      </c>
      <c r="E79" s="29">
        <f>'U1'!S91</f>
        <v>0</v>
      </c>
      <c r="F79" s="30">
        <f>'U2'!S91</f>
        <v>0</v>
      </c>
      <c r="G79" s="30">
        <f>'U3'!S91</f>
        <v>0</v>
      </c>
      <c r="H79" s="30">
        <f>'U4'!S91</f>
        <v>0</v>
      </c>
      <c r="I79" s="91">
        <f t="shared" si="19"/>
        <v>0</v>
      </c>
      <c r="J79" s="85">
        <f t="shared" si="14"/>
        <v>0</v>
      </c>
      <c r="K79" s="30">
        <f t="shared" si="15"/>
        <v>0</v>
      </c>
      <c r="L79" s="30">
        <f t="shared" si="16"/>
        <v>0</v>
      </c>
      <c r="M79" s="30">
        <f t="shared" si="17"/>
        <v>0</v>
      </c>
      <c r="N79" s="84">
        <f t="shared" si="20"/>
        <v>0</v>
      </c>
      <c r="O79" s="29" t="str">
        <f t="shared" ref="O79:O90" si="21">IF(P79&lt;70, "D I",IF(P79&lt;75,"S",IF(P79&lt;85,"B",IF(P79&lt;95,"N",IF(P79&lt;101,"E",IF(P79="N. A.","D I",""))))))</f>
        <v>D I</v>
      </c>
      <c r="P79" s="91" t="str">
        <f t="shared" si="18"/>
        <v>N. A.</v>
      </c>
    </row>
    <row r="80" spans="1:16" x14ac:dyDescent="0.2">
      <c r="A80" s="29">
        <v>70</v>
      </c>
      <c r="B80" s="30">
        <f>Datos!B85</f>
        <v>0</v>
      </c>
      <c r="C80" s="31">
        <f>Datos!C85</f>
        <v>0</v>
      </c>
      <c r="D80" s="82">
        <f>Datos!D85</f>
        <v>0</v>
      </c>
      <c r="E80" s="29">
        <f>'U1'!S92</f>
        <v>0</v>
      </c>
      <c r="F80" s="30">
        <f>'U2'!S92</f>
        <v>0</v>
      </c>
      <c r="G80" s="30">
        <f>'U3'!S92</f>
        <v>0</v>
      </c>
      <c r="H80" s="30">
        <f>'U4'!S92</f>
        <v>0</v>
      </c>
      <c r="I80" s="91">
        <f t="shared" si="19"/>
        <v>0</v>
      </c>
      <c r="J80" s="85">
        <f t="shared" si="14"/>
        <v>0</v>
      </c>
      <c r="K80" s="30">
        <f t="shared" si="15"/>
        <v>0</v>
      </c>
      <c r="L80" s="30">
        <f t="shared" si="16"/>
        <v>0</v>
      </c>
      <c r="M80" s="30">
        <f t="shared" si="17"/>
        <v>0</v>
      </c>
      <c r="N80" s="84">
        <f t="shared" si="20"/>
        <v>0</v>
      </c>
      <c r="O80" s="29" t="str">
        <f t="shared" si="21"/>
        <v>D I</v>
      </c>
      <c r="P80" s="91" t="str">
        <f t="shared" si="18"/>
        <v>N. A.</v>
      </c>
    </row>
    <row r="81" spans="1:16" x14ac:dyDescent="0.2">
      <c r="A81" s="29">
        <v>71</v>
      </c>
      <c r="B81" s="30">
        <f>Datos!B86</f>
        <v>0</v>
      </c>
      <c r="C81" s="31">
        <f>Datos!C86</f>
        <v>0</v>
      </c>
      <c r="D81" s="82">
        <f>Datos!D86</f>
        <v>0</v>
      </c>
      <c r="E81" s="29">
        <f>'U1'!S93</f>
        <v>0</v>
      </c>
      <c r="F81" s="30">
        <f>'U2'!S93</f>
        <v>0</v>
      </c>
      <c r="G81" s="30">
        <f>'U3'!S93</f>
        <v>0</v>
      </c>
      <c r="H81" s="30">
        <f>'U4'!S93</f>
        <v>0</v>
      </c>
      <c r="I81" s="91">
        <f t="shared" si="19"/>
        <v>0</v>
      </c>
      <c r="J81" s="85">
        <f t="shared" si="14"/>
        <v>0</v>
      </c>
      <c r="K81" s="30">
        <f t="shared" si="15"/>
        <v>0</v>
      </c>
      <c r="L81" s="30">
        <f t="shared" si="16"/>
        <v>0</v>
      </c>
      <c r="M81" s="30">
        <f t="shared" si="17"/>
        <v>0</v>
      </c>
      <c r="N81" s="84">
        <f t="shared" si="20"/>
        <v>0</v>
      </c>
      <c r="O81" s="29" t="str">
        <f t="shared" si="21"/>
        <v>D I</v>
      </c>
      <c r="P81" s="91" t="str">
        <f t="shared" si="18"/>
        <v>N. A.</v>
      </c>
    </row>
    <row r="82" spans="1:16" x14ac:dyDescent="0.2">
      <c r="A82" s="29">
        <v>72</v>
      </c>
      <c r="B82" s="30">
        <f>Datos!B87</f>
        <v>0</v>
      </c>
      <c r="C82" s="31">
        <f>Datos!C87</f>
        <v>0</v>
      </c>
      <c r="D82" s="82">
        <f>Datos!D87</f>
        <v>0</v>
      </c>
      <c r="E82" s="29">
        <f>'U1'!S94</f>
        <v>0</v>
      </c>
      <c r="F82" s="30">
        <f>'U2'!S94</f>
        <v>0</v>
      </c>
      <c r="G82" s="30">
        <f>'U3'!S94</f>
        <v>0</v>
      </c>
      <c r="H82" s="30">
        <f>'U4'!S94</f>
        <v>0</v>
      </c>
      <c r="I82" s="91">
        <f t="shared" si="19"/>
        <v>0</v>
      </c>
      <c r="J82" s="85">
        <f t="shared" si="14"/>
        <v>0</v>
      </c>
      <c r="K82" s="30">
        <f t="shared" si="15"/>
        <v>0</v>
      </c>
      <c r="L82" s="30">
        <f t="shared" si="16"/>
        <v>0</v>
      </c>
      <c r="M82" s="30">
        <f t="shared" si="17"/>
        <v>0</v>
      </c>
      <c r="N82" s="84">
        <f t="shared" si="20"/>
        <v>0</v>
      </c>
      <c r="O82" s="29" t="str">
        <f t="shared" si="21"/>
        <v>D I</v>
      </c>
      <c r="P82" s="91" t="str">
        <f t="shared" si="18"/>
        <v>N. A.</v>
      </c>
    </row>
    <row r="83" spans="1:16" x14ac:dyDescent="0.2">
      <c r="A83" s="29">
        <v>73</v>
      </c>
      <c r="B83" s="30">
        <f>Datos!B88</f>
        <v>0</v>
      </c>
      <c r="C83" s="31">
        <f>Datos!C88</f>
        <v>0</v>
      </c>
      <c r="D83" s="82">
        <f>Datos!D88</f>
        <v>0</v>
      </c>
      <c r="E83" s="29">
        <f>'U1'!S95</f>
        <v>0</v>
      </c>
      <c r="F83" s="30">
        <f>'U2'!S95</f>
        <v>0</v>
      </c>
      <c r="G83" s="30">
        <f>'U3'!S95</f>
        <v>0</v>
      </c>
      <c r="H83" s="30">
        <f>'U4'!S95</f>
        <v>0</v>
      </c>
      <c r="I83" s="91">
        <f t="shared" si="19"/>
        <v>0</v>
      </c>
      <c r="J83" s="85">
        <f t="shared" si="14"/>
        <v>0</v>
      </c>
      <c r="K83" s="30">
        <f t="shared" si="15"/>
        <v>0</v>
      </c>
      <c r="L83" s="30">
        <f t="shared" si="16"/>
        <v>0</v>
      </c>
      <c r="M83" s="30">
        <f t="shared" si="17"/>
        <v>0</v>
      </c>
      <c r="N83" s="84">
        <f t="shared" si="20"/>
        <v>0</v>
      </c>
      <c r="O83" s="29" t="str">
        <f t="shared" si="21"/>
        <v>D I</v>
      </c>
      <c r="P83" s="91" t="str">
        <f t="shared" si="18"/>
        <v>N. A.</v>
      </c>
    </row>
    <row r="84" spans="1:16" x14ac:dyDescent="0.2">
      <c r="A84" s="29">
        <v>74</v>
      </c>
      <c r="B84" s="30">
        <f>Datos!B89</f>
        <v>0</v>
      </c>
      <c r="C84" s="31">
        <f>Datos!C89</f>
        <v>0</v>
      </c>
      <c r="D84" s="82">
        <f>Datos!D89</f>
        <v>0</v>
      </c>
      <c r="E84" s="29">
        <f>'U1'!S96</f>
        <v>0</v>
      </c>
      <c r="F84" s="30">
        <f>'U2'!S96</f>
        <v>0</v>
      </c>
      <c r="G84" s="30">
        <f>'U3'!S96</f>
        <v>0</v>
      </c>
      <c r="H84" s="30">
        <f>'U4'!S96</f>
        <v>0</v>
      </c>
      <c r="I84" s="91">
        <f t="shared" si="19"/>
        <v>0</v>
      </c>
      <c r="J84" s="85">
        <f t="shared" si="14"/>
        <v>0</v>
      </c>
      <c r="K84" s="30">
        <f t="shared" si="15"/>
        <v>0</v>
      </c>
      <c r="L84" s="30">
        <f t="shared" si="16"/>
        <v>0</v>
      </c>
      <c r="M84" s="30">
        <f t="shared" si="17"/>
        <v>0</v>
      </c>
      <c r="N84" s="84">
        <f t="shared" si="20"/>
        <v>0</v>
      </c>
      <c r="O84" s="29" t="str">
        <f t="shared" si="21"/>
        <v>D I</v>
      </c>
      <c r="P84" s="91" t="str">
        <f t="shared" si="18"/>
        <v>N. A.</v>
      </c>
    </row>
    <row r="85" spans="1:16" x14ac:dyDescent="0.2">
      <c r="A85" s="29">
        <v>75</v>
      </c>
      <c r="B85" s="30">
        <f>Datos!B90</f>
        <v>0</v>
      </c>
      <c r="C85" s="31">
        <f>Datos!C90</f>
        <v>0</v>
      </c>
      <c r="D85" s="82">
        <f>Datos!D90</f>
        <v>0</v>
      </c>
      <c r="E85" s="29">
        <f>'U1'!S97</f>
        <v>0</v>
      </c>
      <c r="F85" s="30">
        <f>'U2'!S97</f>
        <v>0</v>
      </c>
      <c r="G85" s="30">
        <f>'U3'!S97</f>
        <v>0</v>
      </c>
      <c r="H85" s="30">
        <f>'U4'!S97</f>
        <v>0</v>
      </c>
      <c r="I85" s="91">
        <f t="shared" si="19"/>
        <v>0</v>
      </c>
      <c r="J85" s="85">
        <f t="shared" si="14"/>
        <v>0</v>
      </c>
      <c r="K85" s="30">
        <f t="shared" si="15"/>
        <v>0</v>
      </c>
      <c r="L85" s="30">
        <f t="shared" si="16"/>
        <v>0</v>
      </c>
      <c r="M85" s="30">
        <f t="shared" si="17"/>
        <v>0</v>
      </c>
      <c r="N85" s="84">
        <f t="shared" si="20"/>
        <v>0</v>
      </c>
      <c r="O85" s="29" t="str">
        <f t="shared" si="21"/>
        <v>D I</v>
      </c>
      <c r="P85" s="91" t="str">
        <f t="shared" si="18"/>
        <v>N. A.</v>
      </c>
    </row>
    <row r="86" spans="1:16" x14ac:dyDescent="0.2">
      <c r="A86" s="29">
        <v>76</v>
      </c>
      <c r="B86" s="30">
        <f>Datos!B91</f>
        <v>0</v>
      </c>
      <c r="C86" s="31">
        <f>Datos!C91</f>
        <v>0</v>
      </c>
      <c r="D86" s="82">
        <f>Datos!D91</f>
        <v>0</v>
      </c>
      <c r="E86" s="29">
        <f>'U1'!S98</f>
        <v>0</v>
      </c>
      <c r="F86" s="30">
        <f>'U2'!S98</f>
        <v>0</v>
      </c>
      <c r="G86" s="30">
        <f>'U3'!S98</f>
        <v>0</v>
      </c>
      <c r="H86" s="30">
        <f>'U4'!S98</f>
        <v>0</v>
      </c>
      <c r="I86" s="91">
        <f t="shared" si="19"/>
        <v>0</v>
      </c>
      <c r="J86" s="85">
        <f t="shared" si="14"/>
        <v>0</v>
      </c>
      <c r="K86" s="30">
        <f t="shared" si="15"/>
        <v>0</v>
      </c>
      <c r="L86" s="30">
        <f t="shared" si="16"/>
        <v>0</v>
      </c>
      <c r="M86" s="30">
        <f t="shared" si="17"/>
        <v>0</v>
      </c>
      <c r="N86" s="84">
        <f t="shared" si="20"/>
        <v>0</v>
      </c>
      <c r="O86" s="29" t="str">
        <f t="shared" si="21"/>
        <v>D I</v>
      </c>
      <c r="P86" s="91" t="str">
        <f t="shared" si="18"/>
        <v>N. A.</v>
      </c>
    </row>
    <row r="87" spans="1:16" x14ac:dyDescent="0.2">
      <c r="A87" s="29">
        <v>77</v>
      </c>
      <c r="B87" s="30">
        <f>Datos!B92</f>
        <v>0</v>
      </c>
      <c r="C87" s="31">
        <f>Datos!C92</f>
        <v>0</v>
      </c>
      <c r="D87" s="82">
        <f>Datos!D92</f>
        <v>0</v>
      </c>
      <c r="E87" s="29">
        <f>'U1'!S99</f>
        <v>0</v>
      </c>
      <c r="F87" s="30">
        <f>'U2'!S99</f>
        <v>0</v>
      </c>
      <c r="G87" s="30">
        <f>'U3'!S99</f>
        <v>0</v>
      </c>
      <c r="H87" s="30">
        <f>'U4'!S99</f>
        <v>0</v>
      </c>
      <c r="I87" s="91">
        <f t="shared" si="19"/>
        <v>0</v>
      </c>
      <c r="J87" s="85">
        <f t="shared" si="14"/>
        <v>0</v>
      </c>
      <c r="K87" s="30">
        <f t="shared" si="15"/>
        <v>0</v>
      </c>
      <c r="L87" s="30">
        <f t="shared" si="16"/>
        <v>0</v>
      </c>
      <c r="M87" s="30">
        <f t="shared" si="17"/>
        <v>0</v>
      </c>
      <c r="N87" s="84">
        <f t="shared" si="20"/>
        <v>0</v>
      </c>
      <c r="O87" s="29" t="str">
        <f t="shared" si="21"/>
        <v>D I</v>
      </c>
      <c r="P87" s="91" t="str">
        <f t="shared" si="18"/>
        <v>N. A.</v>
      </c>
    </row>
    <row r="88" spans="1:16" x14ac:dyDescent="0.2">
      <c r="A88" s="29">
        <v>78</v>
      </c>
      <c r="B88" s="30">
        <f>Datos!B93</f>
        <v>0</v>
      </c>
      <c r="C88" s="31">
        <f>Datos!C93</f>
        <v>0</v>
      </c>
      <c r="D88" s="82">
        <f>Datos!D93</f>
        <v>0</v>
      </c>
      <c r="E88" s="29">
        <f>'U1'!S100</f>
        <v>0</v>
      </c>
      <c r="F88" s="30">
        <f>'U2'!S100</f>
        <v>0</v>
      </c>
      <c r="G88" s="30">
        <f>'U3'!S100</f>
        <v>0</v>
      </c>
      <c r="H88" s="30">
        <f>'U4'!S100</f>
        <v>0</v>
      </c>
      <c r="I88" s="91">
        <f t="shared" si="19"/>
        <v>0</v>
      </c>
      <c r="J88" s="85">
        <f t="shared" si="14"/>
        <v>0</v>
      </c>
      <c r="K88" s="30">
        <f t="shared" si="15"/>
        <v>0</v>
      </c>
      <c r="L88" s="30">
        <f t="shared" si="16"/>
        <v>0</v>
      </c>
      <c r="M88" s="30">
        <f t="shared" si="17"/>
        <v>0</v>
      </c>
      <c r="N88" s="84">
        <f t="shared" si="20"/>
        <v>0</v>
      </c>
      <c r="O88" s="29" t="str">
        <f t="shared" si="21"/>
        <v>D I</v>
      </c>
      <c r="P88" s="91" t="str">
        <f t="shared" si="18"/>
        <v>N. A.</v>
      </c>
    </row>
    <row r="89" spans="1:16" x14ac:dyDescent="0.2">
      <c r="A89" s="29">
        <v>79</v>
      </c>
      <c r="B89" s="30">
        <f>Datos!B94</f>
        <v>0</v>
      </c>
      <c r="C89" s="31">
        <f>Datos!C94</f>
        <v>0</v>
      </c>
      <c r="D89" s="82">
        <f>Datos!D94</f>
        <v>0</v>
      </c>
      <c r="E89" s="29">
        <f>'U1'!S101</f>
        <v>0</v>
      </c>
      <c r="F89" s="30">
        <f>'U2'!S101</f>
        <v>0</v>
      </c>
      <c r="G89" s="30">
        <f>'U3'!S101</f>
        <v>0</v>
      </c>
      <c r="H89" s="30">
        <f>'U4'!S101</f>
        <v>0</v>
      </c>
      <c r="I89" s="91">
        <f t="shared" si="19"/>
        <v>0</v>
      </c>
      <c r="J89" s="85">
        <f t="shared" si="14"/>
        <v>0</v>
      </c>
      <c r="K89" s="30">
        <f t="shared" si="15"/>
        <v>0</v>
      </c>
      <c r="L89" s="30">
        <f t="shared" si="16"/>
        <v>0</v>
      </c>
      <c r="M89" s="30">
        <f t="shared" si="17"/>
        <v>0</v>
      </c>
      <c r="N89" s="84">
        <f t="shared" si="20"/>
        <v>0</v>
      </c>
      <c r="O89" s="29" t="str">
        <f t="shared" si="21"/>
        <v>D I</v>
      </c>
      <c r="P89" s="91" t="str">
        <f t="shared" si="18"/>
        <v>N. A.</v>
      </c>
    </row>
    <row r="90" spans="1:16" ht="12.75" thickBot="1" x14ac:dyDescent="0.25">
      <c r="A90" s="29">
        <v>80</v>
      </c>
      <c r="B90" s="32">
        <f>Datos!B95</f>
        <v>0</v>
      </c>
      <c r="C90" s="33">
        <f>Datos!C95</f>
        <v>0</v>
      </c>
      <c r="D90" s="83">
        <f>Datos!D95</f>
        <v>0</v>
      </c>
      <c r="E90" s="92">
        <f>'U1'!S102</f>
        <v>0</v>
      </c>
      <c r="F90" s="32">
        <f>'U2'!S102</f>
        <v>0</v>
      </c>
      <c r="G90" s="32">
        <f>'U3'!S102</f>
        <v>0</v>
      </c>
      <c r="H90" s="32">
        <f>'U4'!S102</f>
        <v>0</v>
      </c>
      <c r="I90" s="93">
        <f t="shared" si="19"/>
        <v>0</v>
      </c>
      <c r="J90" s="85">
        <f t="shared" si="14"/>
        <v>0</v>
      </c>
      <c r="K90" s="30">
        <f t="shared" si="15"/>
        <v>0</v>
      </c>
      <c r="L90" s="30">
        <f t="shared" si="16"/>
        <v>0</v>
      </c>
      <c r="M90" s="30">
        <f t="shared" si="17"/>
        <v>0</v>
      </c>
      <c r="N90" s="84">
        <f t="shared" si="20"/>
        <v>0</v>
      </c>
      <c r="O90" s="92" t="str">
        <f t="shared" si="21"/>
        <v>D I</v>
      </c>
      <c r="P90" s="93" t="str">
        <f t="shared" si="18"/>
        <v>N. A.</v>
      </c>
    </row>
    <row r="91" spans="1:16" ht="5.25" customHeight="1" x14ac:dyDescent="0.2">
      <c r="C91" s="10"/>
    </row>
    <row r="92" spans="1:16" x14ac:dyDescent="0.2">
      <c r="A92" s="121" t="s">
        <v>45</v>
      </c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</row>
    <row r="93" spans="1:16" x14ac:dyDescent="0.2">
      <c r="A93" s="122" t="s">
        <v>46</v>
      </c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</row>
    <row r="94" spans="1:16" s="34" customFormat="1" x14ac:dyDescent="0.2">
      <c r="C94" s="35"/>
      <c r="E94" s="36"/>
    </row>
    <row r="95" spans="1:16" ht="15" x14ac:dyDescent="0.25">
      <c r="B95" s="123" t="str">
        <f>C6</f>
        <v xml:space="preserve">DR. PEDRO PEREZ VELAZQUEZ </v>
      </c>
      <c r="C95" s="123"/>
      <c r="D95" s="123"/>
      <c r="E95" s="123"/>
      <c r="F95" s="123"/>
      <c r="G95" s="123"/>
      <c r="H95" s="123"/>
      <c r="I95" s="124" t="str">
        <f>Datos!C13</f>
        <v>ENERO-JUNIO 2025</v>
      </c>
      <c r="J95" s="124"/>
      <c r="K95" s="124"/>
      <c r="L95" s="124"/>
      <c r="M95" s="124"/>
      <c r="N95" s="124"/>
      <c r="O95" s="124"/>
    </row>
    <row r="96" spans="1:16" ht="14.45" customHeight="1" x14ac:dyDescent="0.2">
      <c r="B96" s="106" t="s">
        <v>47</v>
      </c>
      <c r="C96" s="106"/>
      <c r="D96" s="106"/>
      <c r="E96" s="106"/>
      <c r="F96" s="106"/>
      <c r="G96" s="106"/>
      <c r="H96" s="106"/>
      <c r="I96" s="106" t="s">
        <v>48</v>
      </c>
      <c r="J96" s="106"/>
      <c r="K96" s="106"/>
      <c r="L96" s="106"/>
      <c r="M96" s="106"/>
      <c r="N96" s="106"/>
      <c r="O96" s="106"/>
    </row>
    <row r="97" spans="3:3" x14ac:dyDescent="0.2">
      <c r="C97" s="10"/>
    </row>
  </sheetData>
  <mergeCells count="14">
    <mergeCell ref="B96:H96"/>
    <mergeCell ref="I96:O96"/>
    <mergeCell ref="A2:P2"/>
    <mergeCell ref="A9:A10"/>
    <mergeCell ref="B9:B10"/>
    <mergeCell ref="C9:C10"/>
    <mergeCell ref="D9:D10"/>
    <mergeCell ref="E9:I9"/>
    <mergeCell ref="J9:N9"/>
    <mergeCell ref="O9:P9"/>
    <mergeCell ref="A92:P92"/>
    <mergeCell ref="A93:P93"/>
    <mergeCell ref="B95:H95"/>
    <mergeCell ref="I95:O95"/>
  </mergeCells>
  <conditionalFormatting sqref="B11:B91 B3:B9 B94:B1048576">
    <cfRule type="duplicateValues" dxfId="137" priority="56"/>
  </conditionalFormatting>
  <conditionalFormatting sqref="B91 B8 B3 B94:B1048576">
    <cfRule type="duplicateValues" dxfId="136" priority="68"/>
  </conditionalFormatting>
  <conditionalFormatting sqref="C97:C1048576 C11:C91 C94 C3:C9">
    <cfRule type="duplicateValues" dxfId="135" priority="55"/>
  </conditionalFormatting>
  <conditionalFormatting sqref="D11:D90">
    <cfRule type="cellIs" dxfId="134" priority="7" operator="equal">
      <formula>"S"</formula>
    </cfRule>
    <cfRule type="cellIs" dxfId="133" priority="61" operator="equal">
      <formula>"G-O"</formula>
    </cfRule>
    <cfRule type="cellIs" dxfId="132" priority="62" operator="equal">
      <formula>"G-R"</formula>
    </cfRule>
    <cfRule type="cellIs" dxfId="131" priority="63" operator="equal">
      <formula>"O"</formula>
    </cfRule>
    <cfRule type="cellIs" dxfId="130" priority="64" operator="equal">
      <formula>"R"</formula>
    </cfRule>
    <cfRule type="cellIs" dxfId="129" priority="65" operator="equal">
      <formula>"E"</formula>
    </cfRule>
  </conditionalFormatting>
  <conditionalFormatting sqref="E11:H90">
    <cfRule type="cellIs" dxfId="128" priority="47" operator="greaterThan">
      <formula>69</formula>
    </cfRule>
    <cfRule type="cellIs" dxfId="127" priority="48" operator="lessThan">
      <formula>70</formula>
    </cfRule>
  </conditionalFormatting>
  <conditionalFormatting sqref="P11:P90 I11:I90 N11:N90">
    <cfRule type="cellIs" dxfId="126" priority="67" operator="equal">
      <formula>0</formula>
    </cfRule>
  </conditionalFormatting>
  <conditionalFormatting sqref="P11:P90 I11:I90">
    <cfRule type="cellIs" dxfId="125" priority="14" operator="equal">
      <formula>"N. A."</formula>
    </cfRule>
  </conditionalFormatting>
  <conditionalFormatting sqref="I11:I90">
    <cfRule type="cellIs" dxfId="124" priority="46" operator="greaterThan">
      <formula>69</formula>
    </cfRule>
  </conditionalFormatting>
  <conditionalFormatting sqref="I96">
    <cfRule type="duplicateValues" dxfId="123" priority="53"/>
    <cfRule type="duplicateValues" dxfId="122" priority="54"/>
  </conditionalFormatting>
  <conditionalFormatting sqref="J11:M90">
    <cfRule type="cellIs" dxfId="121" priority="57" operator="greaterThan">
      <formula>69</formula>
    </cfRule>
    <cfRule type="cellIs" dxfId="120" priority="58" operator="lessThan">
      <formula>70</formula>
    </cfRule>
  </conditionalFormatting>
  <conditionalFormatting sqref="N11:N90">
    <cfRule type="cellIs" dxfId="119" priority="10" operator="equal">
      <formula>"N. A."</formula>
    </cfRule>
    <cfRule type="cellIs" dxfId="118" priority="11" operator="greaterThan">
      <formula>69</formula>
    </cfRule>
  </conditionalFormatting>
  <conditionalFormatting sqref="O11:O90">
    <cfRule type="cellIs" dxfId="117" priority="35" operator="equal">
      <formula>"D I"</formula>
    </cfRule>
    <cfRule type="cellIs" dxfId="116" priority="36" operator="equal">
      <formula>"B"</formula>
    </cfRule>
    <cfRule type="cellIs" dxfId="115" priority="37" operator="equal">
      <formula>"S"</formula>
    </cfRule>
    <cfRule type="cellIs" dxfId="114" priority="38" operator="equal">
      <formula>"N"</formula>
    </cfRule>
    <cfRule type="cellIs" dxfId="113" priority="39" operator="equal">
      <formula>"E"</formula>
    </cfRule>
    <cfRule type="cellIs" dxfId="112" priority="40" operator="equal">
      <formula>"SUFICIENTE"</formula>
    </cfRule>
    <cfRule type="cellIs" dxfId="111" priority="41" operator="equal">
      <formula>"BUENO"</formula>
    </cfRule>
    <cfRule type="cellIs" dxfId="110" priority="42" operator="equal">
      <formula>"NOTABLE"</formula>
    </cfRule>
    <cfRule type="cellIs" dxfId="109" priority="43" operator="equal">
      <formula>"EXCELENTE"</formula>
    </cfRule>
    <cfRule type="cellIs" dxfId="108" priority="44" operator="equal">
      <formula>"DESEMPEÑO INSUFICIENTE"</formula>
    </cfRule>
  </conditionalFormatting>
  <conditionalFormatting sqref="P11:P90">
    <cfRule type="cellIs" dxfId="107" priority="45" operator="greaterThan">
      <formula>69</formula>
    </cfRule>
  </conditionalFormatting>
  <pageMargins left="1" right="1" top="1" bottom="1" header="0.5" footer="0.5"/>
  <pageSetup scale="73" fitToHeight="0" orientation="landscape" r:id="rId1"/>
  <headerFooter>
    <oddFooter xml:space="preserve">&amp;C&amp;"-,Negrita"&amp;K7030A0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topLeftCell="D9" zoomScale="85" zoomScaleNormal="85" zoomScalePageLayoutView="40" workbookViewId="0">
      <selection activeCell="J30" sqref="J30"/>
    </sheetView>
  </sheetViews>
  <sheetFormatPr baseColWidth="10" defaultRowHeight="15" x14ac:dyDescent="0.25"/>
  <cols>
    <col min="1" max="1" width="4" bestFit="1" customWidth="1"/>
    <col min="2" max="2" width="12.7109375" customWidth="1"/>
    <col min="3" max="3" width="41.5703125" customWidth="1"/>
    <col min="4" max="4" width="8.7109375" bestFit="1" customWidth="1"/>
    <col min="5" max="5" width="11.28515625" style="2" customWidth="1"/>
    <col min="6" max="18" width="11.28515625" customWidth="1"/>
    <col min="19" max="19" width="11.85546875" customWidth="1"/>
    <col min="20" max="20" width="25.85546875" bestFit="1" customWidth="1"/>
    <col min="21" max="22" width="17.140625" style="2" customWidth="1"/>
  </cols>
  <sheetData>
    <row r="1" spans="1:23" ht="79.5" customHeight="1" x14ac:dyDescent="0.25"/>
    <row r="2" spans="1:23" x14ac:dyDescent="0.25">
      <c r="A2" s="105" t="s">
        <v>13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38"/>
    </row>
    <row r="4" spans="1:23" x14ac:dyDescent="0.25">
      <c r="B4" s="9" t="s">
        <v>10</v>
      </c>
      <c r="C4" s="7" t="str">
        <f>Datos!C6</f>
        <v xml:space="preserve">TECNOLOGÍAS EN LA DISTRIBUCIÓN ORIENTADAS A LA INDUSTRIA 4.0 </v>
      </c>
      <c r="D4" s="9" t="s">
        <v>4</v>
      </c>
      <c r="E4" s="94" t="str">
        <f>Datos!C12</f>
        <v>INGENIERIA EN LOGISTICA</v>
      </c>
      <c r="F4" s="94"/>
      <c r="G4" s="94"/>
    </row>
    <row r="5" spans="1:23" x14ac:dyDescent="0.25">
      <c r="A5" s="1"/>
      <c r="B5" s="9" t="s">
        <v>11</v>
      </c>
      <c r="C5" s="95" t="str">
        <f>Datos!C7</f>
        <v xml:space="preserve">DR. PEDRO PEREZ VELAZQUEZ </v>
      </c>
      <c r="D5" s="95"/>
      <c r="E5" s="95"/>
      <c r="F5" s="95"/>
      <c r="G5" s="95"/>
    </row>
    <row r="6" spans="1:23" x14ac:dyDescent="0.25">
      <c r="B6" s="9" t="s">
        <v>5</v>
      </c>
      <c r="C6" s="7" t="str">
        <f>Datos!C4</f>
        <v xml:space="preserve">ILOG- 8°B  </v>
      </c>
      <c r="D6" s="9" t="s">
        <v>9</v>
      </c>
      <c r="E6" s="94">
        <v>8</v>
      </c>
      <c r="F6" s="94"/>
      <c r="G6" s="94"/>
    </row>
    <row r="7" spans="1:23" x14ac:dyDescent="0.25">
      <c r="B7" s="9" t="s">
        <v>65</v>
      </c>
      <c r="C7" s="95" t="str">
        <f>Datos!C13</f>
        <v>ENERO-JUNIO 2025</v>
      </c>
      <c r="D7" s="95"/>
      <c r="E7" s="95"/>
      <c r="F7" s="95"/>
      <c r="G7" s="95"/>
    </row>
    <row r="8" spans="1:23" x14ac:dyDescent="0.25">
      <c r="B8" s="5"/>
    </row>
    <row r="9" spans="1:23" x14ac:dyDescent="0.25">
      <c r="B9" s="5"/>
      <c r="F9" s="125" t="s">
        <v>81</v>
      </c>
      <c r="G9" s="125"/>
    </row>
    <row r="10" spans="1:23" x14ac:dyDescent="0.25">
      <c r="A10" s="68" t="s">
        <v>2</v>
      </c>
      <c r="B10" s="141" t="s">
        <v>69</v>
      </c>
      <c r="C10" s="141"/>
      <c r="D10" s="141"/>
      <c r="E10" s="68" t="s">
        <v>70</v>
      </c>
      <c r="F10" s="68" t="s">
        <v>79</v>
      </c>
      <c r="G10" s="68" t="s">
        <v>80</v>
      </c>
      <c r="L10" s="126" t="s">
        <v>8</v>
      </c>
      <c r="M10" s="127"/>
      <c r="N10" s="128"/>
      <c r="O10" s="129" t="s">
        <v>16</v>
      </c>
      <c r="P10" s="129"/>
      <c r="Q10" s="129"/>
      <c r="R10" s="129"/>
      <c r="S10" s="129"/>
    </row>
    <row r="11" spans="1:23" x14ac:dyDescent="0.25">
      <c r="A11" s="3">
        <v>1</v>
      </c>
      <c r="B11" s="130" t="s">
        <v>82</v>
      </c>
      <c r="C11" s="131"/>
      <c r="D11" s="132"/>
      <c r="E11" s="39">
        <v>0.3</v>
      </c>
      <c r="F11" s="42"/>
      <c r="G11" s="39"/>
      <c r="L11" s="133"/>
      <c r="M11" s="134"/>
      <c r="N11" s="135"/>
      <c r="O11" s="99"/>
      <c r="P11" s="99"/>
      <c r="Q11" s="99"/>
      <c r="R11" s="99"/>
      <c r="S11" s="99"/>
    </row>
    <row r="12" spans="1:23" x14ac:dyDescent="0.25">
      <c r="A12" s="3">
        <v>2</v>
      </c>
      <c r="B12" s="130" t="s">
        <v>82</v>
      </c>
      <c r="C12" s="131"/>
      <c r="D12" s="132"/>
      <c r="E12" s="39">
        <v>0.2</v>
      </c>
      <c r="F12" s="42"/>
      <c r="G12" s="39"/>
      <c r="L12" s="136"/>
      <c r="M12" s="137"/>
      <c r="N12" s="138"/>
      <c r="O12" s="99"/>
      <c r="P12" s="99"/>
      <c r="Q12" s="99"/>
      <c r="R12" s="99"/>
      <c r="S12" s="99"/>
    </row>
    <row r="13" spans="1:23" x14ac:dyDescent="0.25">
      <c r="A13" s="3">
        <v>3</v>
      </c>
      <c r="B13" s="130" t="s">
        <v>82</v>
      </c>
      <c r="C13" s="131"/>
      <c r="D13" s="132"/>
      <c r="E13" s="39">
        <v>0.1</v>
      </c>
      <c r="F13" s="42"/>
      <c r="G13" s="39"/>
      <c r="L13" s="136"/>
      <c r="M13" s="137"/>
      <c r="N13" s="138"/>
      <c r="O13" s="99"/>
      <c r="P13" s="99"/>
      <c r="Q13" s="99"/>
      <c r="R13" s="99"/>
      <c r="S13" s="99"/>
    </row>
    <row r="14" spans="1:23" x14ac:dyDescent="0.25">
      <c r="A14" s="3">
        <v>4</v>
      </c>
      <c r="B14" s="130" t="s">
        <v>82</v>
      </c>
      <c r="C14" s="131"/>
      <c r="D14" s="132"/>
      <c r="E14" s="39">
        <v>0.2</v>
      </c>
      <c r="F14" s="42"/>
      <c r="G14" s="39"/>
      <c r="L14" s="136"/>
      <c r="M14" s="137"/>
      <c r="N14" s="138"/>
      <c r="O14" s="99"/>
      <c r="P14" s="99"/>
      <c r="Q14" s="99"/>
      <c r="R14" s="99"/>
      <c r="S14" s="99"/>
    </row>
    <row r="15" spans="1:23" x14ac:dyDescent="0.25">
      <c r="A15" s="3"/>
      <c r="B15" s="130" t="s">
        <v>82</v>
      </c>
      <c r="C15" s="131"/>
      <c r="D15" s="132"/>
      <c r="E15" s="39">
        <v>0.05</v>
      </c>
      <c r="F15" s="42"/>
      <c r="G15" s="39"/>
      <c r="L15" s="136"/>
      <c r="M15" s="137"/>
      <c r="N15" s="138"/>
      <c r="O15" s="99"/>
      <c r="P15" s="99"/>
      <c r="Q15" s="99"/>
      <c r="R15" s="99"/>
      <c r="S15" s="99"/>
    </row>
    <row r="16" spans="1:23" x14ac:dyDescent="0.25">
      <c r="A16" s="3"/>
      <c r="B16" s="130" t="s">
        <v>82</v>
      </c>
      <c r="C16" s="131"/>
      <c r="D16" s="132"/>
      <c r="E16" s="39">
        <v>0.05</v>
      </c>
      <c r="F16" s="42"/>
      <c r="G16" s="39"/>
      <c r="L16" s="136"/>
      <c r="M16" s="137"/>
      <c r="N16" s="138"/>
      <c r="O16" s="99"/>
      <c r="P16" s="99"/>
      <c r="Q16" s="99"/>
      <c r="R16" s="99"/>
      <c r="S16" s="99"/>
    </row>
    <row r="17" spans="1:23" x14ac:dyDescent="0.25">
      <c r="A17" s="3">
        <v>5</v>
      </c>
      <c r="B17" s="130" t="s">
        <v>82</v>
      </c>
      <c r="C17" s="131"/>
      <c r="D17" s="132"/>
      <c r="E17" s="39">
        <v>0.1</v>
      </c>
      <c r="F17" s="42"/>
      <c r="G17" s="39"/>
      <c r="L17" s="136"/>
      <c r="M17" s="137"/>
      <c r="N17" s="138"/>
      <c r="O17" s="99"/>
      <c r="P17" s="99"/>
      <c r="Q17" s="99"/>
      <c r="R17" s="99"/>
      <c r="S17" s="99"/>
    </row>
    <row r="18" spans="1:23" x14ac:dyDescent="0.25">
      <c r="A18" s="69" t="s">
        <v>63</v>
      </c>
      <c r="B18" s="141" t="s">
        <v>71</v>
      </c>
      <c r="C18" s="141"/>
      <c r="D18" s="141"/>
      <c r="E18" s="70">
        <f>SUM(E11:E17)</f>
        <v>1.0000000000000002</v>
      </c>
      <c r="F18" s="71"/>
      <c r="G18" s="70"/>
      <c r="L18" s="139"/>
      <c r="M18" s="124"/>
      <c r="N18" s="140"/>
      <c r="O18" s="99"/>
      <c r="P18" s="99"/>
      <c r="Q18" s="99"/>
      <c r="R18" s="99"/>
      <c r="S18" s="99"/>
    </row>
    <row r="19" spans="1:23" x14ac:dyDescent="0.25">
      <c r="A19" s="1"/>
      <c r="B19" s="1"/>
      <c r="H19" s="1"/>
      <c r="I19" s="1"/>
      <c r="J19" s="1"/>
      <c r="K19" s="1"/>
    </row>
    <row r="20" spans="1:23" ht="15.75" thickBot="1" x14ac:dyDescent="0.3">
      <c r="S20">
        <f>IF(AND(E20&gt;69,F20&gt;69,G20&gt;69,H20&gt;69),SUM(I20:L20),)</f>
        <v>0</v>
      </c>
    </row>
    <row r="21" spans="1:23" ht="30" customHeight="1" x14ac:dyDescent="0.25">
      <c r="A21" s="142" t="s">
        <v>2</v>
      </c>
      <c r="B21" s="142" t="s">
        <v>3</v>
      </c>
      <c r="C21" s="142" t="s">
        <v>0</v>
      </c>
      <c r="D21" s="144" t="s">
        <v>24</v>
      </c>
      <c r="E21" s="146" t="s">
        <v>72</v>
      </c>
      <c r="F21" s="147"/>
      <c r="G21" s="147"/>
      <c r="H21" s="147"/>
      <c r="I21" s="147"/>
      <c r="J21" s="147"/>
      <c r="K21" s="148"/>
      <c r="L21" s="146" t="s">
        <v>73</v>
      </c>
      <c r="M21" s="147"/>
      <c r="N21" s="147"/>
      <c r="O21" s="147"/>
      <c r="P21" s="147"/>
      <c r="Q21" s="147"/>
      <c r="R21" s="148"/>
      <c r="S21" s="149" t="s">
        <v>6</v>
      </c>
      <c r="T21" s="142" t="s">
        <v>7</v>
      </c>
      <c r="U21" s="142" t="s">
        <v>1</v>
      </c>
      <c r="V21" s="142" t="s">
        <v>84</v>
      </c>
      <c r="W21" s="142" t="s">
        <v>12</v>
      </c>
    </row>
    <row r="22" spans="1:23" ht="30" customHeight="1" x14ac:dyDescent="0.25">
      <c r="A22" s="143"/>
      <c r="B22" s="143"/>
      <c r="C22" s="143"/>
      <c r="D22" s="145"/>
      <c r="E22" s="74" t="str">
        <f>B11</f>
        <v>(colocar el criterio de aprendizaje o eliminar)</v>
      </c>
      <c r="F22" s="66" t="str">
        <f>B12</f>
        <v>(colocar el criterio de aprendizaje o eliminar)</v>
      </c>
      <c r="G22" s="66" t="str">
        <f>B13</f>
        <v>(colocar el criterio de aprendizaje o eliminar)</v>
      </c>
      <c r="H22" s="66" t="str">
        <f>B14</f>
        <v>(colocar el criterio de aprendizaje o eliminar)</v>
      </c>
      <c r="I22" s="66" t="str">
        <f>B15</f>
        <v>(colocar el criterio de aprendizaje o eliminar)</v>
      </c>
      <c r="J22" s="66" t="str">
        <f>B16</f>
        <v>(colocar el criterio de aprendizaje o eliminar)</v>
      </c>
      <c r="K22" s="75" t="str">
        <f>B17</f>
        <v>(colocar el criterio de aprendizaje o eliminar)</v>
      </c>
      <c r="L22" s="74" t="str">
        <f>B11</f>
        <v>(colocar el criterio de aprendizaje o eliminar)</v>
      </c>
      <c r="M22" s="66" t="str">
        <f>B12</f>
        <v>(colocar el criterio de aprendizaje o eliminar)</v>
      </c>
      <c r="N22" s="66" t="str">
        <f>B13</f>
        <v>(colocar el criterio de aprendizaje o eliminar)</v>
      </c>
      <c r="O22" s="66" t="str">
        <f>B14</f>
        <v>(colocar el criterio de aprendizaje o eliminar)</v>
      </c>
      <c r="P22" s="66" t="str">
        <f>B15</f>
        <v>(colocar el criterio de aprendizaje o eliminar)</v>
      </c>
      <c r="Q22" s="66" t="str">
        <f>B16</f>
        <v>(colocar el criterio de aprendizaje o eliminar)</v>
      </c>
      <c r="R22" s="75" t="str">
        <f>B17</f>
        <v>(colocar el criterio de aprendizaje o eliminar)</v>
      </c>
      <c r="S22" s="150"/>
      <c r="T22" s="143"/>
      <c r="U22" s="143"/>
      <c r="V22" s="143"/>
      <c r="W22" s="143"/>
    </row>
    <row r="23" spans="1:23" x14ac:dyDescent="0.25">
      <c r="A23" s="3">
        <v>1</v>
      </c>
      <c r="B23" s="3">
        <f>Datos!B16</f>
        <v>0</v>
      </c>
      <c r="C23" s="3">
        <f>Datos!C16</f>
        <v>0</v>
      </c>
      <c r="D23" s="72">
        <f>Datos!D16</f>
        <v>0</v>
      </c>
      <c r="E23" s="76"/>
      <c r="F23" s="3"/>
      <c r="G23" s="3"/>
      <c r="H23" s="3"/>
      <c r="I23" s="3"/>
      <c r="J23" s="3"/>
      <c r="K23" s="77"/>
      <c r="L23" s="76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77">
        <f>ROUND(IF(K23&gt;69,K23*$E$17,0),0)</f>
        <v>0</v>
      </c>
      <c r="S23" s="73">
        <f>ROUND(IF(AND(E23&gt;69,F23&gt;69,G23&gt;69,H23&gt;69,I23&gt;69,J23&gt;69,K23&gt;69),SUM(L23:R23),),0)</f>
        <v>0</v>
      </c>
      <c r="T23" s="3" t="str">
        <f t="shared" ref="T23:T71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25">
      <c r="A24" s="3">
        <v>2</v>
      </c>
      <c r="B24" s="3">
        <f>Datos!B17</f>
        <v>0</v>
      </c>
      <c r="C24" s="3">
        <f>Datos!C17</f>
        <v>0</v>
      </c>
      <c r="D24" s="72">
        <f>Datos!D17</f>
        <v>0</v>
      </c>
      <c r="E24" s="76"/>
      <c r="F24" s="3"/>
      <c r="G24" s="3"/>
      <c r="H24" s="3"/>
      <c r="I24" s="3"/>
      <c r="J24" s="3"/>
      <c r="K24" s="77"/>
      <c r="L24" s="76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77">
        <f t="shared" ref="R24:R72" si="7">ROUND(IF(K24&gt;69,K24*$E$17,0),0)</f>
        <v>0</v>
      </c>
      <c r="S24" s="73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1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25">
      <c r="A25" s="3">
        <v>3</v>
      </c>
      <c r="B25" s="3">
        <f>Datos!B18</f>
        <v>0</v>
      </c>
      <c r="C25" s="3">
        <f>Datos!C18</f>
        <v>0</v>
      </c>
      <c r="D25" s="72">
        <f>Datos!D18</f>
        <v>0</v>
      </c>
      <c r="E25" s="76"/>
      <c r="F25" s="3"/>
      <c r="G25" s="3"/>
      <c r="H25" s="3"/>
      <c r="I25" s="3"/>
      <c r="J25" s="3"/>
      <c r="K25" s="77"/>
      <c r="L25" s="76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77">
        <f t="shared" si="7"/>
        <v>0</v>
      </c>
      <c r="S25" s="73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25">
      <c r="A26" s="3">
        <v>4</v>
      </c>
      <c r="B26" s="3">
        <f>Datos!B19</f>
        <v>0</v>
      </c>
      <c r="C26" s="3">
        <f>Datos!C19</f>
        <v>0</v>
      </c>
      <c r="D26" s="72">
        <f>Datos!D19</f>
        <v>0</v>
      </c>
      <c r="E26" s="76"/>
      <c r="F26" s="3"/>
      <c r="G26" s="3"/>
      <c r="H26" s="3"/>
      <c r="I26" s="3"/>
      <c r="J26" s="3"/>
      <c r="K26" s="77"/>
      <c r="L26" s="76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77">
        <f t="shared" si="7"/>
        <v>0</v>
      </c>
      <c r="S26" s="73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25">
      <c r="A27" s="3">
        <v>5</v>
      </c>
      <c r="B27" s="3">
        <f>Datos!B20</f>
        <v>0</v>
      </c>
      <c r="C27" s="3">
        <f>Datos!C20</f>
        <v>0</v>
      </c>
      <c r="D27" s="72">
        <f>Datos!D20</f>
        <v>0</v>
      </c>
      <c r="E27" s="76"/>
      <c r="F27" s="3"/>
      <c r="G27" s="3"/>
      <c r="H27" s="3"/>
      <c r="I27" s="3"/>
      <c r="J27" s="3"/>
      <c r="K27" s="77"/>
      <c r="L27" s="76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77">
        <f t="shared" si="7"/>
        <v>0</v>
      </c>
      <c r="S27" s="73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25">
      <c r="A28" s="3">
        <v>6</v>
      </c>
      <c r="B28" s="3">
        <f>Datos!B21</f>
        <v>0</v>
      </c>
      <c r="C28" s="3">
        <f>Datos!C21</f>
        <v>0</v>
      </c>
      <c r="D28" s="72">
        <f>Datos!D21</f>
        <v>0</v>
      </c>
      <c r="E28" s="76"/>
      <c r="F28" s="3"/>
      <c r="G28" s="3"/>
      <c r="H28" s="3"/>
      <c r="I28" s="3"/>
      <c r="J28" s="3"/>
      <c r="K28" s="77"/>
      <c r="L28" s="76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77">
        <f t="shared" si="7"/>
        <v>0</v>
      </c>
      <c r="S28" s="73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25">
      <c r="A29" s="3">
        <v>7</v>
      </c>
      <c r="B29" s="3">
        <f>Datos!B22</f>
        <v>0</v>
      </c>
      <c r="C29" s="3">
        <f>Datos!C22</f>
        <v>0</v>
      </c>
      <c r="D29" s="72">
        <f>Datos!D22</f>
        <v>0</v>
      </c>
      <c r="E29" s="76"/>
      <c r="F29" s="3"/>
      <c r="G29" s="3"/>
      <c r="H29" s="3"/>
      <c r="I29" s="3"/>
      <c r="J29" s="3"/>
      <c r="K29" s="77"/>
      <c r="L29" s="76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77">
        <f t="shared" si="7"/>
        <v>0</v>
      </c>
      <c r="S29" s="73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25">
      <c r="A30" s="3">
        <v>8</v>
      </c>
      <c r="B30" s="3">
        <f>Datos!B23</f>
        <v>0</v>
      </c>
      <c r="C30" s="3">
        <f>Datos!C23</f>
        <v>0</v>
      </c>
      <c r="D30" s="72">
        <f>Datos!D23</f>
        <v>0</v>
      </c>
      <c r="E30" s="76"/>
      <c r="F30" s="3"/>
      <c r="G30" s="3"/>
      <c r="H30" s="3"/>
      <c r="I30" s="3"/>
      <c r="J30" s="3"/>
      <c r="K30" s="77"/>
      <c r="L30" s="76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77">
        <f t="shared" si="7"/>
        <v>0</v>
      </c>
      <c r="S30" s="73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25">
      <c r="A31" s="3">
        <v>9</v>
      </c>
      <c r="B31" s="3">
        <f>Datos!B24</f>
        <v>0</v>
      </c>
      <c r="C31" s="3">
        <f>Datos!C24</f>
        <v>0</v>
      </c>
      <c r="D31" s="72">
        <f>Datos!D24</f>
        <v>0</v>
      </c>
      <c r="E31" s="76"/>
      <c r="F31" s="3"/>
      <c r="G31" s="3"/>
      <c r="H31" s="3"/>
      <c r="I31" s="3"/>
      <c r="J31" s="3"/>
      <c r="K31" s="77"/>
      <c r="L31" s="76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77">
        <f t="shared" si="7"/>
        <v>0</v>
      </c>
      <c r="S31" s="73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25">
      <c r="A32" s="3">
        <v>10</v>
      </c>
      <c r="B32" s="3">
        <f>Datos!B25</f>
        <v>0</v>
      </c>
      <c r="C32" s="3">
        <f>Datos!C25</f>
        <v>0</v>
      </c>
      <c r="D32" s="72">
        <f>Datos!D25</f>
        <v>0</v>
      </c>
      <c r="E32" s="76"/>
      <c r="F32" s="3"/>
      <c r="G32" s="3"/>
      <c r="H32" s="3"/>
      <c r="I32" s="3"/>
      <c r="J32" s="3"/>
      <c r="K32" s="77"/>
      <c r="L32" s="76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77">
        <f t="shared" si="7"/>
        <v>0</v>
      </c>
      <c r="S32" s="73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25">
      <c r="A33" s="3">
        <v>11</v>
      </c>
      <c r="B33" s="3">
        <f>Datos!B26</f>
        <v>0</v>
      </c>
      <c r="C33" s="3">
        <f>Datos!C26</f>
        <v>0</v>
      </c>
      <c r="D33" s="72">
        <f>Datos!D26</f>
        <v>0</v>
      </c>
      <c r="E33" s="76"/>
      <c r="F33" s="3"/>
      <c r="G33" s="3"/>
      <c r="H33" s="3"/>
      <c r="I33" s="3"/>
      <c r="J33" s="3"/>
      <c r="K33" s="77"/>
      <c r="L33" s="76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77">
        <f t="shared" si="7"/>
        <v>0</v>
      </c>
      <c r="S33" s="73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25">
      <c r="A34" s="3">
        <v>12</v>
      </c>
      <c r="B34" s="3">
        <f>Datos!B27</f>
        <v>0</v>
      </c>
      <c r="C34" s="3">
        <f>Datos!C27</f>
        <v>0</v>
      </c>
      <c r="D34" s="72">
        <f>Datos!D27</f>
        <v>0</v>
      </c>
      <c r="E34" s="76"/>
      <c r="F34" s="3"/>
      <c r="G34" s="3"/>
      <c r="H34" s="3"/>
      <c r="I34" s="3"/>
      <c r="J34" s="3"/>
      <c r="K34" s="77"/>
      <c r="L34" s="76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77">
        <f t="shared" si="7"/>
        <v>0</v>
      </c>
      <c r="S34" s="73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25">
      <c r="A35" s="3">
        <v>13</v>
      </c>
      <c r="B35" s="3">
        <f>Datos!B28</f>
        <v>0</v>
      </c>
      <c r="C35" s="3">
        <f>Datos!C28</f>
        <v>0</v>
      </c>
      <c r="D35" s="72">
        <f>Datos!D28</f>
        <v>0</v>
      </c>
      <c r="E35" s="76"/>
      <c r="F35" s="3"/>
      <c r="G35" s="3"/>
      <c r="H35" s="3"/>
      <c r="I35" s="3"/>
      <c r="J35" s="3"/>
      <c r="K35" s="77"/>
      <c r="L35" s="76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77">
        <f t="shared" si="7"/>
        <v>0</v>
      </c>
      <c r="S35" s="73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25">
      <c r="A36" s="3">
        <v>14</v>
      </c>
      <c r="B36" s="3">
        <f>Datos!B29</f>
        <v>0</v>
      </c>
      <c r="C36" s="3">
        <f>Datos!C29</f>
        <v>0</v>
      </c>
      <c r="D36" s="72">
        <f>Datos!D29</f>
        <v>0</v>
      </c>
      <c r="E36" s="76"/>
      <c r="F36" s="3"/>
      <c r="G36" s="3"/>
      <c r="H36" s="3"/>
      <c r="I36" s="3"/>
      <c r="J36" s="3"/>
      <c r="K36" s="77"/>
      <c r="L36" s="76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77">
        <f t="shared" si="7"/>
        <v>0</v>
      </c>
      <c r="S36" s="73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25">
      <c r="A37" s="3">
        <v>15</v>
      </c>
      <c r="B37" s="3">
        <f>Datos!B30</f>
        <v>0</v>
      </c>
      <c r="C37" s="3">
        <f>Datos!C30</f>
        <v>0</v>
      </c>
      <c r="D37" s="72">
        <f>Datos!D30</f>
        <v>0</v>
      </c>
      <c r="E37" s="76"/>
      <c r="F37" s="3"/>
      <c r="G37" s="3"/>
      <c r="H37" s="3"/>
      <c r="I37" s="3"/>
      <c r="J37" s="3"/>
      <c r="K37" s="77"/>
      <c r="L37" s="76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77">
        <f t="shared" si="7"/>
        <v>0</v>
      </c>
      <c r="S37" s="73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25">
      <c r="A38" s="3">
        <v>16</v>
      </c>
      <c r="B38" s="3">
        <f>Datos!B31</f>
        <v>0</v>
      </c>
      <c r="C38" s="3">
        <f>Datos!C31</f>
        <v>0</v>
      </c>
      <c r="D38" s="72">
        <f>Datos!D31</f>
        <v>0</v>
      </c>
      <c r="E38" s="76"/>
      <c r="F38" s="3"/>
      <c r="G38" s="3"/>
      <c r="H38" s="3"/>
      <c r="I38" s="3"/>
      <c r="J38" s="3"/>
      <c r="K38" s="77"/>
      <c r="L38" s="76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77">
        <f t="shared" si="7"/>
        <v>0</v>
      </c>
      <c r="S38" s="73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25">
      <c r="A39" s="3">
        <v>17</v>
      </c>
      <c r="B39" s="3">
        <f>Datos!B32</f>
        <v>0</v>
      </c>
      <c r="C39" s="3">
        <f>Datos!C32</f>
        <v>0</v>
      </c>
      <c r="D39" s="72">
        <f>Datos!D32</f>
        <v>0</v>
      </c>
      <c r="E39" s="76"/>
      <c r="F39" s="3"/>
      <c r="G39" s="3"/>
      <c r="H39" s="3"/>
      <c r="I39" s="3"/>
      <c r="J39" s="3"/>
      <c r="K39" s="77"/>
      <c r="L39" s="76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77">
        <f t="shared" si="7"/>
        <v>0</v>
      </c>
      <c r="S39" s="73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25">
      <c r="A40" s="3">
        <v>18</v>
      </c>
      <c r="B40" s="3">
        <f>Datos!B33</f>
        <v>0</v>
      </c>
      <c r="C40" s="3">
        <f>Datos!C33</f>
        <v>0</v>
      </c>
      <c r="D40" s="72">
        <f>Datos!D33</f>
        <v>0</v>
      </c>
      <c r="E40" s="76"/>
      <c r="F40" s="3"/>
      <c r="G40" s="3"/>
      <c r="H40" s="3"/>
      <c r="I40" s="3"/>
      <c r="J40" s="3"/>
      <c r="K40" s="77"/>
      <c r="L40" s="76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77">
        <f t="shared" si="7"/>
        <v>0</v>
      </c>
      <c r="S40" s="73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25">
      <c r="A41" s="3">
        <v>19</v>
      </c>
      <c r="B41" s="3">
        <f>Datos!B34</f>
        <v>0</v>
      </c>
      <c r="C41" s="3">
        <f>Datos!C34</f>
        <v>0</v>
      </c>
      <c r="D41" s="72">
        <f>Datos!D34</f>
        <v>0</v>
      </c>
      <c r="E41" s="76"/>
      <c r="F41" s="3"/>
      <c r="G41" s="3"/>
      <c r="H41" s="3"/>
      <c r="I41" s="3"/>
      <c r="J41" s="3"/>
      <c r="K41" s="77"/>
      <c r="L41" s="76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77">
        <f t="shared" si="7"/>
        <v>0</v>
      </c>
      <c r="S41" s="73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25">
      <c r="A42" s="3">
        <v>20</v>
      </c>
      <c r="B42" s="3">
        <f>Datos!B35</f>
        <v>0</v>
      </c>
      <c r="C42" s="3">
        <f>Datos!C35</f>
        <v>0</v>
      </c>
      <c r="D42" s="72">
        <f>Datos!D35</f>
        <v>0</v>
      </c>
      <c r="E42" s="76"/>
      <c r="F42" s="3"/>
      <c r="G42" s="3"/>
      <c r="H42" s="3"/>
      <c r="I42" s="3"/>
      <c r="J42" s="3"/>
      <c r="K42" s="77"/>
      <c r="L42" s="76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77">
        <f t="shared" si="7"/>
        <v>0</v>
      </c>
      <c r="S42" s="73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25">
      <c r="A43" s="3">
        <v>21</v>
      </c>
      <c r="B43" s="3">
        <f>Datos!B36</f>
        <v>0</v>
      </c>
      <c r="C43" s="3">
        <f>Datos!C36</f>
        <v>0</v>
      </c>
      <c r="D43" s="72">
        <f>Datos!D36</f>
        <v>0</v>
      </c>
      <c r="E43" s="76"/>
      <c r="F43" s="3"/>
      <c r="G43" s="3"/>
      <c r="H43" s="3"/>
      <c r="I43" s="3"/>
      <c r="J43" s="3"/>
      <c r="K43" s="77"/>
      <c r="L43" s="76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77">
        <f t="shared" si="7"/>
        <v>0</v>
      </c>
      <c r="S43" s="73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25">
      <c r="A44" s="3">
        <v>22</v>
      </c>
      <c r="B44" s="3">
        <f>Datos!B37</f>
        <v>0</v>
      </c>
      <c r="C44" s="3">
        <f>Datos!C37</f>
        <v>0</v>
      </c>
      <c r="D44" s="72">
        <f>Datos!D37</f>
        <v>0</v>
      </c>
      <c r="E44" s="76"/>
      <c r="F44" s="3"/>
      <c r="G44" s="3"/>
      <c r="H44" s="3"/>
      <c r="I44" s="3"/>
      <c r="J44" s="3"/>
      <c r="K44" s="77"/>
      <c r="L44" s="76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77">
        <f t="shared" si="7"/>
        <v>0</v>
      </c>
      <c r="S44" s="73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25">
      <c r="A45" s="3">
        <v>23</v>
      </c>
      <c r="B45" s="3">
        <f>Datos!B38</f>
        <v>0</v>
      </c>
      <c r="C45" s="3">
        <f>Datos!C38</f>
        <v>0</v>
      </c>
      <c r="D45" s="72">
        <f>Datos!D38</f>
        <v>0</v>
      </c>
      <c r="E45" s="76"/>
      <c r="F45" s="3"/>
      <c r="G45" s="3"/>
      <c r="H45" s="3"/>
      <c r="I45" s="3"/>
      <c r="J45" s="3"/>
      <c r="K45" s="77"/>
      <c r="L45" s="76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77">
        <f t="shared" si="7"/>
        <v>0</v>
      </c>
      <c r="S45" s="73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25">
      <c r="A46" s="3">
        <v>24</v>
      </c>
      <c r="B46" s="3">
        <f>Datos!B39</f>
        <v>0</v>
      </c>
      <c r="C46" s="3">
        <f>Datos!C39</f>
        <v>0</v>
      </c>
      <c r="D46" s="72">
        <f>Datos!D39</f>
        <v>0</v>
      </c>
      <c r="E46" s="76"/>
      <c r="F46" s="3"/>
      <c r="G46" s="3"/>
      <c r="H46" s="3"/>
      <c r="I46" s="3"/>
      <c r="J46" s="3"/>
      <c r="K46" s="77"/>
      <c r="L46" s="76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77">
        <f t="shared" si="7"/>
        <v>0</v>
      </c>
      <c r="S46" s="73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25">
      <c r="A47" s="3">
        <v>25</v>
      </c>
      <c r="B47" s="3">
        <f>Datos!B40</f>
        <v>0</v>
      </c>
      <c r="C47" s="3">
        <f>Datos!C40</f>
        <v>0</v>
      </c>
      <c r="D47" s="72">
        <f>Datos!D40</f>
        <v>0</v>
      </c>
      <c r="E47" s="76"/>
      <c r="F47" s="3"/>
      <c r="G47" s="3"/>
      <c r="H47" s="3"/>
      <c r="I47" s="3"/>
      <c r="J47" s="3"/>
      <c r="K47" s="77"/>
      <c r="L47" s="76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77">
        <f t="shared" si="7"/>
        <v>0</v>
      </c>
      <c r="S47" s="73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25">
      <c r="A48" s="3">
        <v>26</v>
      </c>
      <c r="B48" s="3">
        <f>Datos!B41</f>
        <v>0</v>
      </c>
      <c r="C48" s="3">
        <f>Datos!C41</f>
        <v>0</v>
      </c>
      <c r="D48" s="72">
        <f>Datos!D41</f>
        <v>0</v>
      </c>
      <c r="E48" s="76"/>
      <c r="F48" s="3"/>
      <c r="G48" s="3"/>
      <c r="H48" s="3"/>
      <c r="I48" s="3"/>
      <c r="J48" s="3"/>
      <c r="K48" s="77"/>
      <c r="L48" s="76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77">
        <f t="shared" si="7"/>
        <v>0</v>
      </c>
      <c r="S48" s="73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25">
      <c r="A49" s="3">
        <v>27</v>
      </c>
      <c r="B49" s="3">
        <f>Datos!B42</f>
        <v>0</v>
      </c>
      <c r="C49" s="3">
        <f>Datos!C42</f>
        <v>0</v>
      </c>
      <c r="D49" s="72">
        <f>Datos!D42</f>
        <v>0</v>
      </c>
      <c r="E49" s="76"/>
      <c r="F49" s="3"/>
      <c r="G49" s="3"/>
      <c r="H49" s="3"/>
      <c r="I49" s="3"/>
      <c r="J49" s="3"/>
      <c r="K49" s="77"/>
      <c r="L49" s="76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77">
        <f t="shared" si="7"/>
        <v>0</v>
      </c>
      <c r="S49" s="73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25">
      <c r="A50" s="3">
        <v>28</v>
      </c>
      <c r="B50" s="3">
        <f>Datos!B43</f>
        <v>0</v>
      </c>
      <c r="C50" s="3">
        <f>Datos!C43</f>
        <v>0</v>
      </c>
      <c r="D50" s="72">
        <f>Datos!D43</f>
        <v>0</v>
      </c>
      <c r="E50" s="76"/>
      <c r="F50" s="3"/>
      <c r="G50" s="3"/>
      <c r="H50" s="3"/>
      <c r="I50" s="3"/>
      <c r="J50" s="3"/>
      <c r="K50" s="77"/>
      <c r="L50" s="76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77">
        <f t="shared" si="7"/>
        <v>0</v>
      </c>
      <c r="S50" s="73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25">
      <c r="A51" s="3">
        <v>29</v>
      </c>
      <c r="B51" s="3">
        <f>Datos!B44</f>
        <v>0</v>
      </c>
      <c r="C51" s="3">
        <f>Datos!C44</f>
        <v>0</v>
      </c>
      <c r="D51" s="72">
        <f>Datos!D44</f>
        <v>0</v>
      </c>
      <c r="E51" s="76"/>
      <c r="F51" s="3"/>
      <c r="G51" s="3"/>
      <c r="H51" s="3"/>
      <c r="I51" s="3"/>
      <c r="J51" s="3"/>
      <c r="K51" s="77"/>
      <c r="L51" s="76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77">
        <f t="shared" si="7"/>
        <v>0</v>
      </c>
      <c r="S51" s="73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25">
      <c r="A52" s="3">
        <v>30</v>
      </c>
      <c r="B52" s="3">
        <f>Datos!B45</f>
        <v>0</v>
      </c>
      <c r="C52" s="3">
        <f>Datos!C45</f>
        <v>0</v>
      </c>
      <c r="D52" s="72">
        <f>Datos!D45</f>
        <v>0</v>
      </c>
      <c r="E52" s="76"/>
      <c r="F52" s="3"/>
      <c r="G52" s="3"/>
      <c r="H52" s="3"/>
      <c r="I52" s="3"/>
      <c r="J52" s="3"/>
      <c r="K52" s="77"/>
      <c r="L52" s="76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77">
        <f t="shared" si="7"/>
        <v>0</v>
      </c>
      <c r="S52" s="73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25">
      <c r="A53" s="3">
        <v>31</v>
      </c>
      <c r="B53" s="3">
        <f>Datos!B46</f>
        <v>0</v>
      </c>
      <c r="C53" s="3">
        <f>Datos!C46</f>
        <v>0</v>
      </c>
      <c r="D53" s="72">
        <f>Datos!D46</f>
        <v>0</v>
      </c>
      <c r="E53" s="76"/>
      <c r="F53" s="3"/>
      <c r="G53" s="3"/>
      <c r="H53" s="3"/>
      <c r="I53" s="3"/>
      <c r="J53" s="3"/>
      <c r="K53" s="77"/>
      <c r="L53" s="76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77">
        <f t="shared" si="7"/>
        <v>0</v>
      </c>
      <c r="S53" s="73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25">
      <c r="A54" s="3">
        <v>32</v>
      </c>
      <c r="B54" s="3">
        <f>Datos!B47</f>
        <v>0</v>
      </c>
      <c r="C54" s="3">
        <f>Datos!C47</f>
        <v>0</v>
      </c>
      <c r="D54" s="72">
        <f>Datos!D47</f>
        <v>0</v>
      </c>
      <c r="E54" s="76"/>
      <c r="F54" s="3"/>
      <c r="G54" s="3"/>
      <c r="H54" s="3"/>
      <c r="I54" s="3"/>
      <c r="J54" s="3"/>
      <c r="K54" s="77"/>
      <c r="L54" s="76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77">
        <f t="shared" si="7"/>
        <v>0</v>
      </c>
      <c r="S54" s="73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25">
      <c r="A55" s="3">
        <v>33</v>
      </c>
      <c r="B55" s="3">
        <f>Datos!B48</f>
        <v>0</v>
      </c>
      <c r="C55" s="3">
        <f>Datos!C48</f>
        <v>0</v>
      </c>
      <c r="D55" s="72">
        <f>Datos!D48</f>
        <v>0</v>
      </c>
      <c r="E55" s="76"/>
      <c r="F55" s="3"/>
      <c r="G55" s="3"/>
      <c r="H55" s="3"/>
      <c r="I55" s="3"/>
      <c r="J55" s="3"/>
      <c r="K55" s="77"/>
      <c r="L55" s="76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77">
        <f t="shared" si="7"/>
        <v>0</v>
      </c>
      <c r="S55" s="73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25">
      <c r="A56" s="3">
        <v>34</v>
      </c>
      <c r="B56" s="3">
        <f>Datos!B49</f>
        <v>0</v>
      </c>
      <c r="C56" s="3">
        <f>Datos!C49</f>
        <v>0</v>
      </c>
      <c r="D56" s="72">
        <f>Datos!D49</f>
        <v>0</v>
      </c>
      <c r="E56" s="76"/>
      <c r="F56" s="3"/>
      <c r="G56" s="3"/>
      <c r="H56" s="3"/>
      <c r="I56" s="3"/>
      <c r="J56" s="3"/>
      <c r="K56" s="77"/>
      <c r="L56" s="76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77">
        <f t="shared" si="7"/>
        <v>0</v>
      </c>
      <c r="S56" s="73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25">
      <c r="A57" s="3">
        <v>35</v>
      </c>
      <c r="B57" s="3">
        <f>Datos!B50</f>
        <v>0</v>
      </c>
      <c r="C57" s="3">
        <f>Datos!C50</f>
        <v>0</v>
      </c>
      <c r="D57" s="72">
        <f>Datos!D50</f>
        <v>0</v>
      </c>
      <c r="E57" s="76"/>
      <c r="F57" s="3"/>
      <c r="G57" s="3"/>
      <c r="H57" s="3"/>
      <c r="I57" s="3"/>
      <c r="J57" s="3"/>
      <c r="K57" s="77"/>
      <c r="L57" s="76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77">
        <f t="shared" si="7"/>
        <v>0</v>
      </c>
      <c r="S57" s="73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25">
      <c r="A58" s="3">
        <v>36</v>
      </c>
      <c r="B58" s="3">
        <f>Datos!B51</f>
        <v>0</v>
      </c>
      <c r="C58" s="3">
        <f>Datos!C51</f>
        <v>0</v>
      </c>
      <c r="D58" s="72">
        <f>Datos!D51</f>
        <v>0</v>
      </c>
      <c r="E58" s="76"/>
      <c r="F58" s="3"/>
      <c r="G58" s="3"/>
      <c r="H58" s="3"/>
      <c r="I58" s="3"/>
      <c r="J58" s="3"/>
      <c r="K58" s="77"/>
      <c r="L58" s="76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77">
        <f t="shared" si="7"/>
        <v>0</v>
      </c>
      <c r="S58" s="73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25">
      <c r="A59" s="3">
        <v>37</v>
      </c>
      <c r="B59" s="3">
        <f>Datos!B52</f>
        <v>0</v>
      </c>
      <c r="C59" s="3">
        <f>Datos!C52</f>
        <v>0</v>
      </c>
      <c r="D59" s="72">
        <f>Datos!D52</f>
        <v>0</v>
      </c>
      <c r="E59" s="76"/>
      <c r="F59" s="3"/>
      <c r="G59" s="3"/>
      <c r="H59" s="3"/>
      <c r="I59" s="3"/>
      <c r="J59" s="3"/>
      <c r="K59" s="77"/>
      <c r="L59" s="76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77">
        <f t="shared" si="7"/>
        <v>0</v>
      </c>
      <c r="S59" s="73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25">
      <c r="A60" s="3">
        <v>38</v>
      </c>
      <c r="B60" s="3">
        <f>Datos!B53</f>
        <v>0</v>
      </c>
      <c r="C60" s="3">
        <f>Datos!C53</f>
        <v>0</v>
      </c>
      <c r="D60" s="72">
        <f>Datos!D53</f>
        <v>0</v>
      </c>
      <c r="E60" s="76"/>
      <c r="F60" s="3"/>
      <c r="G60" s="3"/>
      <c r="H60" s="3"/>
      <c r="I60" s="3"/>
      <c r="J60" s="3"/>
      <c r="K60" s="77"/>
      <c r="L60" s="76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77">
        <f t="shared" si="7"/>
        <v>0</v>
      </c>
      <c r="S60" s="73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25">
      <c r="A61" s="3">
        <v>39</v>
      </c>
      <c r="B61" s="3">
        <f>Datos!B54</f>
        <v>0</v>
      </c>
      <c r="C61" s="3">
        <f>Datos!C54</f>
        <v>0</v>
      </c>
      <c r="D61" s="72">
        <f>Datos!D54</f>
        <v>0</v>
      </c>
      <c r="E61" s="76"/>
      <c r="F61" s="3"/>
      <c r="G61" s="3"/>
      <c r="H61" s="3"/>
      <c r="I61" s="3"/>
      <c r="J61" s="3"/>
      <c r="K61" s="77"/>
      <c r="L61" s="76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77">
        <f t="shared" si="7"/>
        <v>0</v>
      </c>
      <c r="S61" s="73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25">
      <c r="A62" s="3">
        <v>40</v>
      </c>
      <c r="B62" s="3">
        <f>Datos!B55</f>
        <v>0</v>
      </c>
      <c r="C62" s="3">
        <f>Datos!C55</f>
        <v>0</v>
      </c>
      <c r="D62" s="72">
        <f>Datos!D55</f>
        <v>0</v>
      </c>
      <c r="E62" s="76"/>
      <c r="F62" s="3"/>
      <c r="G62" s="3"/>
      <c r="H62" s="3"/>
      <c r="I62" s="3"/>
      <c r="J62" s="3"/>
      <c r="K62" s="77"/>
      <c r="L62" s="76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77">
        <f t="shared" si="7"/>
        <v>0</v>
      </c>
      <c r="S62" s="73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25">
      <c r="A63" s="3">
        <v>41</v>
      </c>
      <c r="B63" s="3">
        <f>Datos!B56</f>
        <v>0</v>
      </c>
      <c r="C63" s="3">
        <f>Datos!C56</f>
        <v>0</v>
      </c>
      <c r="D63" s="72">
        <f>Datos!D56</f>
        <v>0</v>
      </c>
      <c r="E63" s="76"/>
      <c r="F63" s="3"/>
      <c r="G63" s="3"/>
      <c r="H63" s="3"/>
      <c r="I63" s="3"/>
      <c r="J63" s="3"/>
      <c r="K63" s="77"/>
      <c r="L63" s="76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77">
        <f t="shared" si="7"/>
        <v>0</v>
      </c>
      <c r="S63" s="73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25">
      <c r="A64" s="3">
        <v>42</v>
      </c>
      <c r="B64" s="3">
        <f>Datos!B57</f>
        <v>0</v>
      </c>
      <c r="C64" s="3">
        <f>Datos!C57</f>
        <v>0</v>
      </c>
      <c r="D64" s="72">
        <f>Datos!D57</f>
        <v>0</v>
      </c>
      <c r="E64" s="76"/>
      <c r="F64" s="3"/>
      <c r="G64" s="3"/>
      <c r="H64" s="3"/>
      <c r="I64" s="3"/>
      <c r="J64" s="3"/>
      <c r="K64" s="77"/>
      <c r="L64" s="76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77">
        <f t="shared" si="7"/>
        <v>0</v>
      </c>
      <c r="S64" s="73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25">
      <c r="A65" s="3">
        <v>43</v>
      </c>
      <c r="B65" s="3">
        <f>Datos!B58</f>
        <v>0</v>
      </c>
      <c r="C65" s="3">
        <f>Datos!C58</f>
        <v>0</v>
      </c>
      <c r="D65" s="72">
        <f>Datos!D58</f>
        <v>0</v>
      </c>
      <c r="E65" s="76"/>
      <c r="F65" s="3"/>
      <c r="G65" s="3"/>
      <c r="H65" s="3"/>
      <c r="I65" s="3"/>
      <c r="J65" s="3"/>
      <c r="K65" s="77"/>
      <c r="L65" s="76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77">
        <f t="shared" si="7"/>
        <v>0</v>
      </c>
      <c r="S65" s="73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25">
      <c r="A66" s="3">
        <v>44</v>
      </c>
      <c r="B66" s="3">
        <f>Datos!B59</f>
        <v>0</v>
      </c>
      <c r="C66" s="3">
        <f>Datos!C59</f>
        <v>0</v>
      </c>
      <c r="D66" s="72">
        <f>Datos!D59</f>
        <v>0</v>
      </c>
      <c r="E66" s="76"/>
      <c r="F66" s="3"/>
      <c r="G66" s="3"/>
      <c r="H66" s="3"/>
      <c r="I66" s="3"/>
      <c r="J66" s="3"/>
      <c r="K66" s="77"/>
      <c r="L66" s="76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77">
        <f t="shared" si="7"/>
        <v>0</v>
      </c>
      <c r="S66" s="73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25">
      <c r="A67" s="3">
        <v>45</v>
      </c>
      <c r="B67" s="3">
        <f>Datos!B60</f>
        <v>0</v>
      </c>
      <c r="C67" s="3">
        <f>Datos!C60</f>
        <v>0</v>
      </c>
      <c r="D67" s="72">
        <f>Datos!D60</f>
        <v>0</v>
      </c>
      <c r="E67" s="76"/>
      <c r="F67" s="3"/>
      <c r="G67" s="3"/>
      <c r="H67" s="3"/>
      <c r="I67" s="3"/>
      <c r="J67" s="3"/>
      <c r="K67" s="77"/>
      <c r="L67" s="76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77">
        <f t="shared" si="7"/>
        <v>0</v>
      </c>
      <c r="S67" s="73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25">
      <c r="A68" s="3">
        <v>46</v>
      </c>
      <c r="B68" s="3">
        <f>Datos!B61</f>
        <v>0</v>
      </c>
      <c r="C68" s="3">
        <f>Datos!C61</f>
        <v>0</v>
      </c>
      <c r="D68" s="72">
        <f>Datos!D61</f>
        <v>0</v>
      </c>
      <c r="E68" s="76"/>
      <c r="F68" s="3"/>
      <c r="G68" s="3"/>
      <c r="H68" s="3"/>
      <c r="I68" s="3"/>
      <c r="J68" s="3"/>
      <c r="K68" s="77"/>
      <c r="L68" s="76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77">
        <f t="shared" si="7"/>
        <v>0</v>
      </c>
      <c r="S68" s="73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25">
      <c r="A69" s="3">
        <v>47</v>
      </c>
      <c r="B69" s="3">
        <f>Datos!B62</f>
        <v>0</v>
      </c>
      <c r="C69" s="3">
        <f>Datos!C62</f>
        <v>0</v>
      </c>
      <c r="D69" s="72">
        <f>Datos!D62</f>
        <v>0</v>
      </c>
      <c r="E69" s="76"/>
      <c r="F69" s="3"/>
      <c r="G69" s="3"/>
      <c r="H69" s="3"/>
      <c r="I69" s="3"/>
      <c r="J69" s="3"/>
      <c r="K69" s="77"/>
      <c r="L69" s="76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77">
        <f t="shared" si="7"/>
        <v>0</v>
      </c>
      <c r="S69" s="73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25">
      <c r="A70" s="3">
        <v>48</v>
      </c>
      <c r="B70" s="3">
        <f>Datos!B63</f>
        <v>0</v>
      </c>
      <c r="C70" s="3">
        <f>Datos!C63</f>
        <v>0</v>
      </c>
      <c r="D70" s="72">
        <f>Datos!D63</f>
        <v>0</v>
      </c>
      <c r="E70" s="76"/>
      <c r="F70" s="3"/>
      <c r="G70" s="3"/>
      <c r="H70" s="3"/>
      <c r="I70" s="3"/>
      <c r="J70" s="3"/>
      <c r="K70" s="77"/>
      <c r="L70" s="76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77">
        <f t="shared" si="7"/>
        <v>0</v>
      </c>
      <c r="S70" s="73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25">
      <c r="A71" s="3">
        <v>49</v>
      </c>
      <c r="B71" s="3">
        <f>Datos!B64</f>
        <v>0</v>
      </c>
      <c r="C71" s="3">
        <f>Datos!C64</f>
        <v>0</v>
      </c>
      <c r="D71" s="72">
        <f>Datos!D64</f>
        <v>0</v>
      </c>
      <c r="E71" s="76"/>
      <c r="F71" s="3"/>
      <c r="G71" s="3"/>
      <c r="H71" s="3"/>
      <c r="I71" s="3"/>
      <c r="J71" s="3"/>
      <c r="K71" s="77"/>
      <c r="L71" s="76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77">
        <f t="shared" si="7"/>
        <v>0</v>
      </c>
      <c r="S71" s="73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ht="15.75" thickBot="1" x14ac:dyDescent="0.3">
      <c r="A72" s="3">
        <v>50</v>
      </c>
      <c r="B72" s="3">
        <f>Datos!B65</f>
        <v>0</v>
      </c>
      <c r="C72" s="3">
        <f>Datos!C65</f>
        <v>0</v>
      </c>
      <c r="D72" s="72">
        <f>Datos!D65</f>
        <v>0</v>
      </c>
      <c r="E72" s="78"/>
      <c r="F72" s="79"/>
      <c r="G72" s="79"/>
      <c r="H72" s="79"/>
      <c r="I72" s="79"/>
      <c r="J72" s="79"/>
      <c r="K72" s="80"/>
      <c r="L72" s="78">
        <f t="shared" si="1"/>
        <v>0</v>
      </c>
      <c r="M72" s="79">
        <f t="shared" si="2"/>
        <v>0</v>
      </c>
      <c r="N72" s="79">
        <f t="shared" si="3"/>
        <v>0</v>
      </c>
      <c r="O72" s="79">
        <f t="shared" si="4"/>
        <v>0</v>
      </c>
      <c r="P72" s="79">
        <f t="shared" si="5"/>
        <v>0</v>
      </c>
      <c r="Q72" s="79">
        <f t="shared" si="6"/>
        <v>0</v>
      </c>
      <c r="R72" s="80">
        <f t="shared" si="7"/>
        <v>0</v>
      </c>
      <c r="S72" s="73">
        <f t="shared" si="8"/>
        <v>0</v>
      </c>
      <c r="T72" s="3" t="str">
        <f>IF(S72&lt;70, "Desempeño insuficiente",IF(S72&lt;75,"Suficiente",IF(S72&lt;85,"Bueno",IF(S72&lt;95,"Notable",IF(S72&lt;101,"Excelente",IF(S72="N. A.", "Desempeño insuficiente",""))))))</f>
        <v>Desempeño insuficiente</v>
      </c>
      <c r="U72" s="3" t="str">
        <f>IF(T72="Excelente","Sin acción",IF(T72="Notable","Sin acción",IF(T72="Bueno","Sin acción",IF(T72="Suficiente","Sin acción",IF(T72="Desempeño Insuficiente","Tutoría","")))))</f>
        <v>Tutoría</v>
      </c>
      <c r="V72" s="3"/>
      <c r="W72" s="3"/>
    </row>
  </sheetData>
  <mergeCells count="30">
    <mergeCell ref="W21:W22"/>
    <mergeCell ref="B17:D17"/>
    <mergeCell ref="B18:D18"/>
    <mergeCell ref="A21:A22"/>
    <mergeCell ref="B21:B22"/>
    <mergeCell ref="C21:C22"/>
    <mergeCell ref="D21:D22"/>
    <mergeCell ref="E21:K21"/>
    <mergeCell ref="L21:R21"/>
    <mergeCell ref="S21:S22"/>
    <mergeCell ref="T21:T22"/>
    <mergeCell ref="U21:U22"/>
    <mergeCell ref="V21:V22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  <mergeCell ref="B16:D16"/>
    <mergeCell ref="B10:D10"/>
    <mergeCell ref="A2:V2"/>
    <mergeCell ref="E4:G4"/>
    <mergeCell ref="C5:G5"/>
    <mergeCell ref="E6:G6"/>
    <mergeCell ref="C7:G7"/>
  </mergeCells>
  <conditionalFormatting sqref="E23:R72">
    <cfRule type="cellIs" dxfId="106" priority="1" operator="equal">
      <formula>0</formula>
    </cfRule>
    <cfRule type="cellIs" dxfId="105" priority="2" operator="equal">
      <formula>"Desempeño insuficiente"</formula>
    </cfRule>
    <cfRule type="cellIs" dxfId="104" priority="3" operator="equal">
      <formula>"Suficiente"</formula>
    </cfRule>
    <cfRule type="cellIs" dxfId="103" priority="4" operator="equal">
      <formula>"Bueno"</formula>
    </cfRule>
    <cfRule type="cellIs" dxfId="102" priority="5" operator="equal">
      <formula>"Notable"</formula>
    </cfRule>
    <cfRule type="cellIs" dxfId="101" priority="6" operator="equal">
      <formula>"excelente"</formula>
    </cfRule>
  </conditionalFormatting>
  <conditionalFormatting sqref="T23:T72">
    <cfRule type="cellIs" dxfId="100" priority="41" operator="equal">
      <formula>"Desempeño insuficiente"</formula>
    </cfRule>
    <cfRule type="cellIs" dxfId="99" priority="42" operator="equal">
      <formula>"Suficiente"</formula>
    </cfRule>
    <cfRule type="cellIs" dxfId="98" priority="43" operator="equal">
      <formula>"Bueno"</formula>
    </cfRule>
    <cfRule type="cellIs" dxfId="97" priority="44" operator="equal">
      <formula>"Notable"</formula>
    </cfRule>
    <cfRule type="cellIs" dxfId="96" priority="45" operator="equal">
      <formula>"excelente"</formula>
    </cfRule>
  </conditionalFormatting>
  <conditionalFormatting sqref="U20:V20">
    <cfRule type="cellIs" dxfId="95" priority="37" operator="equal">
      <formula>"Solicitar baja de la materia"</formula>
    </cfRule>
    <cfRule type="cellIs" dxfId="94" priority="38" operator="equal">
      <formula>"Requiere Asesoría"</formula>
    </cfRule>
    <cfRule type="cellIs" dxfId="93" priority="39" operator="equal">
      <formula>"No Requiere Acción"</formula>
    </cfRule>
  </conditionalFormatting>
  <conditionalFormatting sqref="U23:V1048576">
    <cfRule type="cellIs" dxfId="92" priority="54" operator="equal">
      <formula>"Solicitar baja de la materia"</formula>
    </cfRule>
    <cfRule type="cellIs" dxfId="91" priority="55" operator="equal">
      <formula>"Requiere Asesoría"</formula>
    </cfRule>
    <cfRule type="cellIs" dxfId="90" priority="56" operator="equal">
      <formula>"No Requiere Acción"</formula>
    </cfRule>
  </conditionalFormatting>
  <conditionalFormatting sqref="W23:W72">
    <cfRule type="cellIs" dxfId="89" priority="46" operator="equal">
      <formula>"Solicitar baja de la materia"</formula>
    </cfRule>
    <cfRule type="cellIs" dxfId="88" priority="47" operator="equal">
      <formula>"Requiere Asesoría"</formula>
    </cfRule>
    <cfRule type="cellIs" dxfId="87" priority="48" operator="equal">
      <formula>"No Requiere Acción"</formula>
    </cfRule>
  </conditionalFormatting>
  <pageMargins left="0.70866141732283472" right="0.70866141732283472" top="0.39270833333333333" bottom="0.79895833333333333" header="0.31496062992125984" footer="0.31496062992125984"/>
  <pageSetup paperSize="5" scale="52" fitToHeight="0" orientation="landscape" r:id="rId1"/>
  <headerFooter>
    <oddFooter xml:space="preserve">&amp;C&amp;K7030A0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topLeftCell="A11" zoomScale="70" zoomScaleNormal="70" zoomScalePageLayoutView="40" workbookViewId="0">
      <selection activeCell="E23" sqref="E23:K23"/>
    </sheetView>
  </sheetViews>
  <sheetFormatPr baseColWidth="10" defaultRowHeight="15" x14ac:dyDescent="0.25"/>
  <cols>
    <col min="1" max="1" width="4" bestFit="1" customWidth="1"/>
    <col min="2" max="2" width="12.7109375" customWidth="1"/>
    <col min="3" max="3" width="41.5703125" customWidth="1"/>
    <col min="4" max="4" width="8.7109375" bestFit="1" customWidth="1"/>
    <col min="5" max="5" width="11.28515625" style="2" customWidth="1"/>
    <col min="6" max="18" width="11.28515625" customWidth="1"/>
    <col min="19" max="19" width="11.85546875" customWidth="1"/>
    <col min="20" max="20" width="25.85546875" bestFit="1" customWidth="1"/>
    <col min="21" max="22" width="17.140625" style="2" customWidth="1"/>
  </cols>
  <sheetData>
    <row r="1" spans="1:23" ht="79.5" customHeight="1" x14ac:dyDescent="0.25"/>
    <row r="2" spans="1:23" x14ac:dyDescent="0.25">
      <c r="A2" s="105" t="s">
        <v>13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38"/>
    </row>
    <row r="4" spans="1:23" x14ac:dyDescent="0.25">
      <c r="B4" s="9" t="s">
        <v>10</v>
      </c>
      <c r="C4" s="7" t="str">
        <f>Datos!C6</f>
        <v xml:space="preserve">TECNOLOGÍAS EN LA DISTRIBUCIÓN ORIENTADAS A LA INDUSTRIA 4.0 </v>
      </c>
      <c r="D4" s="9" t="s">
        <v>4</v>
      </c>
      <c r="E4" s="94" t="str">
        <f>Datos!C12</f>
        <v>INGENIERIA EN LOGISTICA</v>
      </c>
      <c r="F4" s="94"/>
      <c r="G4" s="94"/>
    </row>
    <row r="5" spans="1:23" x14ac:dyDescent="0.25">
      <c r="A5" s="1"/>
      <c r="B5" s="9" t="s">
        <v>11</v>
      </c>
      <c r="C5" s="95" t="str">
        <f>Datos!C7</f>
        <v xml:space="preserve">DR. PEDRO PEREZ VELAZQUEZ </v>
      </c>
      <c r="D5" s="95"/>
      <c r="E5" s="95"/>
      <c r="F5" s="95"/>
      <c r="G5" s="95"/>
    </row>
    <row r="6" spans="1:23" x14ac:dyDescent="0.25">
      <c r="B6" s="9" t="s">
        <v>5</v>
      </c>
      <c r="C6" s="7" t="str">
        <f>Datos!C4</f>
        <v xml:space="preserve">ILOG- 8°B  </v>
      </c>
      <c r="D6" s="9" t="s">
        <v>9</v>
      </c>
      <c r="E6" s="94">
        <v>8</v>
      </c>
      <c r="F6" s="94"/>
      <c r="G6" s="94"/>
    </row>
    <row r="7" spans="1:23" x14ac:dyDescent="0.25">
      <c r="B7" s="9" t="s">
        <v>65</v>
      </c>
      <c r="C7" s="95" t="str">
        <f>Datos!C13</f>
        <v>ENERO-JUNIO 2025</v>
      </c>
      <c r="D7" s="95"/>
      <c r="E7" s="95"/>
      <c r="F7" s="95"/>
      <c r="G7" s="95"/>
    </row>
    <row r="8" spans="1:23" x14ac:dyDescent="0.25">
      <c r="B8" s="5"/>
    </row>
    <row r="9" spans="1:23" x14ac:dyDescent="0.25">
      <c r="B9" s="5"/>
      <c r="F9" s="125" t="s">
        <v>81</v>
      </c>
      <c r="G9" s="125"/>
    </row>
    <row r="10" spans="1:23" x14ac:dyDescent="0.25">
      <c r="A10" s="68" t="s">
        <v>2</v>
      </c>
      <c r="B10" s="141" t="s">
        <v>69</v>
      </c>
      <c r="C10" s="141"/>
      <c r="D10" s="141"/>
      <c r="E10" s="68" t="s">
        <v>70</v>
      </c>
      <c r="F10" s="68" t="s">
        <v>79</v>
      </c>
      <c r="G10" s="68" t="s">
        <v>80</v>
      </c>
      <c r="L10" s="126" t="s">
        <v>8</v>
      </c>
      <c r="M10" s="127"/>
      <c r="N10" s="128"/>
      <c r="O10" s="129" t="s">
        <v>16</v>
      </c>
      <c r="P10" s="129"/>
      <c r="Q10" s="129"/>
      <c r="R10" s="129"/>
      <c r="S10" s="129"/>
    </row>
    <row r="11" spans="1:23" x14ac:dyDescent="0.25">
      <c r="A11" s="3">
        <v>1</v>
      </c>
      <c r="B11" s="130" t="s">
        <v>82</v>
      </c>
      <c r="C11" s="131"/>
      <c r="D11" s="132"/>
      <c r="E11" s="39">
        <v>0.2</v>
      </c>
      <c r="F11" s="42">
        <v>1</v>
      </c>
      <c r="G11" s="39" t="e">
        <f>(AVERAGE(E23:E1048576))/100</f>
        <v>#DIV/0!</v>
      </c>
      <c r="L11" s="133"/>
      <c r="M11" s="134"/>
      <c r="N11" s="135"/>
      <c r="O11" s="99"/>
      <c r="P11" s="99"/>
      <c r="Q11" s="99"/>
      <c r="R11" s="99"/>
      <c r="S11" s="99"/>
    </row>
    <row r="12" spans="1:23" x14ac:dyDescent="0.25">
      <c r="A12" s="3">
        <v>2</v>
      </c>
      <c r="B12" s="130" t="s">
        <v>82</v>
      </c>
      <c r="C12" s="131"/>
      <c r="D12" s="132"/>
      <c r="E12" s="39">
        <v>0.2</v>
      </c>
      <c r="F12" s="42">
        <v>2</v>
      </c>
      <c r="G12" s="39" t="e">
        <f>AVERAGE(F23:F1048576)/100</f>
        <v>#DIV/0!</v>
      </c>
      <c r="L12" s="136"/>
      <c r="M12" s="137"/>
      <c r="N12" s="138"/>
      <c r="O12" s="99"/>
      <c r="P12" s="99"/>
      <c r="Q12" s="99"/>
      <c r="R12" s="99"/>
      <c r="S12" s="99"/>
    </row>
    <row r="13" spans="1:23" x14ac:dyDescent="0.25">
      <c r="A13" s="3">
        <v>3</v>
      </c>
      <c r="B13" s="130" t="s">
        <v>82</v>
      </c>
      <c r="C13" s="131"/>
      <c r="D13" s="132"/>
      <c r="E13" s="39">
        <v>0.2</v>
      </c>
      <c r="F13" s="42">
        <v>3</v>
      </c>
      <c r="G13" s="39" t="e">
        <f>AVERAGE(G23:G1048576)/100</f>
        <v>#DIV/0!</v>
      </c>
      <c r="L13" s="136"/>
      <c r="M13" s="137"/>
      <c r="N13" s="138"/>
      <c r="O13" s="99"/>
      <c r="P13" s="99"/>
      <c r="Q13" s="99"/>
      <c r="R13" s="99"/>
      <c r="S13" s="99"/>
    </row>
    <row r="14" spans="1:23" x14ac:dyDescent="0.25">
      <c r="A14" s="3">
        <v>4</v>
      </c>
      <c r="B14" s="130" t="s">
        <v>82</v>
      </c>
      <c r="C14" s="131"/>
      <c r="D14" s="132"/>
      <c r="E14" s="39">
        <v>0.2</v>
      </c>
      <c r="F14" s="42">
        <v>4</v>
      </c>
      <c r="G14" s="39" t="e">
        <f>AVERAGE(H23:H1048576)/100</f>
        <v>#DIV/0!</v>
      </c>
      <c r="L14" s="136"/>
      <c r="M14" s="137"/>
      <c r="N14" s="138"/>
      <c r="O14" s="99"/>
      <c r="P14" s="99"/>
      <c r="Q14" s="99"/>
      <c r="R14" s="99"/>
      <c r="S14" s="99"/>
    </row>
    <row r="15" spans="1:23" x14ac:dyDescent="0.25">
      <c r="A15" s="3"/>
      <c r="B15" s="130" t="s">
        <v>82</v>
      </c>
      <c r="C15" s="131"/>
      <c r="D15" s="132"/>
      <c r="E15" s="39">
        <v>0.05</v>
      </c>
      <c r="F15" s="42">
        <v>5</v>
      </c>
      <c r="G15" s="39" t="e">
        <f>AVERAGE(I23:I1048576)/100</f>
        <v>#DIV/0!</v>
      </c>
      <c r="L15" s="136"/>
      <c r="M15" s="137"/>
      <c r="N15" s="138"/>
      <c r="O15" s="99"/>
      <c r="P15" s="99"/>
      <c r="Q15" s="99"/>
      <c r="R15" s="99"/>
      <c r="S15" s="99"/>
    </row>
    <row r="16" spans="1:23" x14ac:dyDescent="0.25">
      <c r="A16" s="3"/>
      <c r="B16" s="130" t="s">
        <v>82</v>
      </c>
      <c r="C16" s="131"/>
      <c r="D16" s="132"/>
      <c r="E16" s="39">
        <v>0.05</v>
      </c>
      <c r="F16" s="42">
        <v>6</v>
      </c>
      <c r="G16" s="39" t="e">
        <f>AVERAGE(J23:J1048576)/100</f>
        <v>#DIV/0!</v>
      </c>
      <c r="L16" s="136"/>
      <c r="M16" s="137"/>
      <c r="N16" s="138"/>
      <c r="O16" s="99"/>
      <c r="P16" s="99"/>
      <c r="Q16" s="99"/>
      <c r="R16" s="99"/>
      <c r="S16" s="99"/>
    </row>
    <row r="17" spans="1:23" x14ac:dyDescent="0.25">
      <c r="A17" s="3">
        <v>5</v>
      </c>
      <c r="B17" s="130" t="s">
        <v>82</v>
      </c>
      <c r="C17" s="131"/>
      <c r="D17" s="132"/>
      <c r="E17" s="39">
        <v>0.1</v>
      </c>
      <c r="F17" s="42">
        <v>7</v>
      </c>
      <c r="G17" s="39" t="e">
        <f>AVERAGE(K23:K1048576)/100</f>
        <v>#DIV/0!</v>
      </c>
      <c r="L17" s="136"/>
      <c r="M17" s="137"/>
      <c r="N17" s="138"/>
      <c r="O17" s="99"/>
      <c r="P17" s="99"/>
      <c r="Q17" s="99"/>
      <c r="R17" s="99"/>
      <c r="S17" s="99"/>
    </row>
    <row r="18" spans="1:23" x14ac:dyDescent="0.25">
      <c r="A18" s="69" t="s">
        <v>63</v>
      </c>
      <c r="B18" s="141" t="s">
        <v>71</v>
      </c>
      <c r="C18" s="141"/>
      <c r="D18" s="141"/>
      <c r="E18" s="70">
        <f>SUM(E11:E17)</f>
        <v>1.0000000000000002</v>
      </c>
      <c r="F18" s="71"/>
      <c r="G18" s="70"/>
      <c r="L18" s="139"/>
      <c r="M18" s="124"/>
      <c r="N18" s="140"/>
      <c r="O18" s="99"/>
      <c r="P18" s="99"/>
      <c r="Q18" s="99"/>
      <c r="R18" s="99"/>
      <c r="S18" s="99"/>
    </row>
    <row r="19" spans="1:23" x14ac:dyDescent="0.25">
      <c r="A19" s="1"/>
      <c r="B19" s="1"/>
      <c r="H19" s="1"/>
      <c r="I19" s="1"/>
      <c r="J19" s="1"/>
      <c r="K19" s="1"/>
    </row>
    <row r="21" spans="1:23" ht="30" customHeight="1" x14ac:dyDescent="0.25">
      <c r="A21" s="142" t="s">
        <v>2</v>
      </c>
      <c r="B21" s="142" t="s">
        <v>3</v>
      </c>
      <c r="C21" s="142" t="s">
        <v>0</v>
      </c>
      <c r="D21" s="142" t="s">
        <v>24</v>
      </c>
      <c r="E21" s="151" t="s">
        <v>72</v>
      </c>
      <c r="F21" s="152"/>
      <c r="G21" s="152"/>
      <c r="H21" s="152"/>
      <c r="I21" s="152"/>
      <c r="J21" s="152"/>
      <c r="K21" s="153"/>
      <c r="L21" s="151" t="s">
        <v>73</v>
      </c>
      <c r="M21" s="152"/>
      <c r="N21" s="152"/>
      <c r="O21" s="152"/>
      <c r="P21" s="152"/>
      <c r="Q21" s="152"/>
      <c r="R21" s="153"/>
      <c r="S21" s="142" t="s">
        <v>6</v>
      </c>
      <c r="T21" s="142" t="s">
        <v>7</v>
      </c>
      <c r="U21" s="142" t="s">
        <v>1</v>
      </c>
      <c r="V21" s="142" t="s">
        <v>83</v>
      </c>
      <c r="W21" s="142"/>
    </row>
    <row r="22" spans="1:23" ht="30" customHeight="1" x14ac:dyDescent="0.25">
      <c r="A22" s="143"/>
      <c r="B22" s="143"/>
      <c r="C22" s="143"/>
      <c r="D22" s="143"/>
      <c r="E22" s="66" t="str">
        <f>B11</f>
        <v>(colocar el criterio de aprendizaje o eliminar)</v>
      </c>
      <c r="F22" s="66" t="str">
        <f>B12</f>
        <v>(colocar el criterio de aprendizaje o eliminar)</v>
      </c>
      <c r="G22" s="66" t="str">
        <f>B13</f>
        <v>(colocar el criterio de aprendizaje o eliminar)</v>
      </c>
      <c r="H22" s="66" t="str">
        <f>B14</f>
        <v>(colocar el criterio de aprendizaje o eliminar)</v>
      </c>
      <c r="I22" s="66" t="str">
        <f>B15</f>
        <v>(colocar el criterio de aprendizaje o eliminar)</v>
      </c>
      <c r="J22" s="66" t="str">
        <f>B16</f>
        <v>(colocar el criterio de aprendizaje o eliminar)</v>
      </c>
      <c r="K22" s="66" t="str">
        <f>B17</f>
        <v>(colocar el criterio de aprendizaje o eliminar)</v>
      </c>
      <c r="L22" s="66" t="str">
        <f>B11</f>
        <v>(colocar el criterio de aprendizaje o eliminar)</v>
      </c>
      <c r="M22" s="66" t="str">
        <f>B12</f>
        <v>(colocar el criterio de aprendizaje o eliminar)</v>
      </c>
      <c r="N22" s="66" t="str">
        <f>B13</f>
        <v>(colocar el criterio de aprendizaje o eliminar)</v>
      </c>
      <c r="O22" s="66" t="str">
        <f>B14</f>
        <v>(colocar el criterio de aprendizaje o eliminar)</v>
      </c>
      <c r="P22" s="66" t="str">
        <f>B15</f>
        <v>(colocar el criterio de aprendizaje o eliminar)</v>
      </c>
      <c r="Q22" s="66" t="str">
        <f>B16</f>
        <v>(colocar el criterio de aprendizaje o eliminar)</v>
      </c>
      <c r="R22" s="66" t="str">
        <f>B17</f>
        <v>(colocar el criterio de aprendizaje o eliminar)</v>
      </c>
      <c r="S22" s="143"/>
      <c r="T22" s="143"/>
      <c r="U22" s="143"/>
      <c r="V22" s="143"/>
      <c r="W22" s="143"/>
    </row>
    <row r="23" spans="1:23" x14ac:dyDescent="0.25">
      <c r="A23" s="3">
        <v>1</v>
      </c>
      <c r="B23" s="3">
        <f>Datos!B16</f>
        <v>0</v>
      </c>
      <c r="C23" s="3">
        <f>Datos!C16</f>
        <v>0</v>
      </c>
      <c r="D23" s="3">
        <f>Datos!D16</f>
        <v>0</v>
      </c>
      <c r="E23" s="3"/>
      <c r="F23" s="3"/>
      <c r="G23" s="3"/>
      <c r="H23" s="3"/>
      <c r="I23" s="3"/>
      <c r="J23" s="3"/>
      <c r="K23" s="3"/>
      <c r="L23" s="3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3">
        <f>ROUND(IF(K23&gt;69,K23*$E$17,0),0)</f>
        <v>0</v>
      </c>
      <c r="S23" s="3">
        <f>ROUND(IF(AND(E23&gt;69,F23&gt;69,G23&gt;69,H23&gt;69,I23&gt;69,J23&gt;69,K23&gt;69),SUM(L23:R23),),0)</f>
        <v>0</v>
      </c>
      <c r="T23" s="3" t="str">
        <f t="shared" ref="T23:T72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25">
      <c r="A24" s="3">
        <v>2</v>
      </c>
      <c r="B24" s="3">
        <f>Datos!B17</f>
        <v>0</v>
      </c>
      <c r="C24" s="3">
        <f>Datos!C17</f>
        <v>0</v>
      </c>
      <c r="D24" s="3">
        <f>Datos!D17</f>
        <v>0</v>
      </c>
      <c r="E24" s="3"/>
      <c r="F24" s="3"/>
      <c r="G24" s="3"/>
      <c r="H24" s="3"/>
      <c r="I24" s="3"/>
      <c r="J24" s="3"/>
      <c r="K24" s="3"/>
      <c r="L24" s="3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3">
        <f t="shared" ref="R24:R72" si="7">ROUND(IF(K24&gt;69,K24*$E$17,0),0)</f>
        <v>0</v>
      </c>
      <c r="S24" s="3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2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25">
      <c r="A25" s="3">
        <v>3</v>
      </c>
      <c r="B25" s="3">
        <f>Datos!B18</f>
        <v>0</v>
      </c>
      <c r="C25" s="3">
        <f>Datos!C18</f>
        <v>0</v>
      </c>
      <c r="D25" s="3">
        <f>Datos!D18</f>
        <v>0</v>
      </c>
      <c r="E25" s="3"/>
      <c r="F25" s="3"/>
      <c r="G25" s="3"/>
      <c r="H25" s="3"/>
      <c r="I25" s="3"/>
      <c r="J25" s="3"/>
      <c r="K25" s="3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25">
      <c r="A26" s="3">
        <v>4</v>
      </c>
      <c r="B26" s="3">
        <f>Datos!B19</f>
        <v>0</v>
      </c>
      <c r="C26" s="3">
        <f>Datos!C19</f>
        <v>0</v>
      </c>
      <c r="D26" s="3">
        <f>Datos!D19</f>
        <v>0</v>
      </c>
      <c r="E26" s="3"/>
      <c r="F26" s="3"/>
      <c r="G26" s="3"/>
      <c r="H26" s="3"/>
      <c r="I26" s="3"/>
      <c r="J26" s="3"/>
      <c r="K26" s="3"/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25">
      <c r="A27" s="3">
        <v>5</v>
      </c>
      <c r="B27" s="3">
        <f>Datos!B20</f>
        <v>0</v>
      </c>
      <c r="C27" s="3">
        <f>Datos!C20</f>
        <v>0</v>
      </c>
      <c r="D27" s="3">
        <f>Datos!D20</f>
        <v>0</v>
      </c>
      <c r="E27" s="3"/>
      <c r="F27" s="3"/>
      <c r="G27" s="3"/>
      <c r="H27" s="3"/>
      <c r="I27" s="3"/>
      <c r="J27" s="3"/>
      <c r="K27" s="3"/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25">
      <c r="A28" s="3">
        <v>6</v>
      </c>
      <c r="B28" s="3">
        <f>Datos!B21</f>
        <v>0</v>
      </c>
      <c r="C28" s="3">
        <f>Datos!C21</f>
        <v>0</v>
      </c>
      <c r="D28" s="3">
        <f>Datos!D21</f>
        <v>0</v>
      </c>
      <c r="E28" s="3"/>
      <c r="F28" s="3"/>
      <c r="G28" s="3"/>
      <c r="H28" s="3"/>
      <c r="I28" s="3"/>
      <c r="J28" s="3"/>
      <c r="K28" s="3"/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25">
      <c r="A29" s="3">
        <v>7</v>
      </c>
      <c r="B29" s="3">
        <f>Datos!B22</f>
        <v>0</v>
      </c>
      <c r="C29" s="3">
        <f>Datos!C22</f>
        <v>0</v>
      </c>
      <c r="D29" s="3">
        <f>Datos!D22</f>
        <v>0</v>
      </c>
      <c r="E29" s="3"/>
      <c r="F29" s="3"/>
      <c r="G29" s="3"/>
      <c r="H29" s="3"/>
      <c r="I29" s="3"/>
      <c r="J29" s="3"/>
      <c r="K29" s="3"/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25">
      <c r="A30" s="3">
        <v>8</v>
      </c>
      <c r="B30" s="3">
        <f>Datos!B23</f>
        <v>0</v>
      </c>
      <c r="C30" s="3">
        <f>Datos!C23</f>
        <v>0</v>
      </c>
      <c r="D30" s="3">
        <f>Datos!D23</f>
        <v>0</v>
      </c>
      <c r="E30" s="3"/>
      <c r="F30" s="3"/>
      <c r="G30" s="3"/>
      <c r="H30" s="3"/>
      <c r="I30" s="3"/>
      <c r="J30" s="3"/>
      <c r="K30" s="3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25">
      <c r="A31" s="3">
        <v>9</v>
      </c>
      <c r="B31" s="3">
        <f>Datos!B24</f>
        <v>0</v>
      </c>
      <c r="C31" s="3">
        <f>Datos!C24</f>
        <v>0</v>
      </c>
      <c r="D31" s="3">
        <f>Datos!D24</f>
        <v>0</v>
      </c>
      <c r="E31" s="3"/>
      <c r="F31" s="3"/>
      <c r="G31" s="3"/>
      <c r="H31" s="3"/>
      <c r="I31" s="3"/>
      <c r="J31" s="3"/>
      <c r="K31" s="3"/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25">
      <c r="A32" s="3">
        <v>10</v>
      </c>
      <c r="B32" s="3">
        <f>Datos!B25</f>
        <v>0</v>
      </c>
      <c r="C32" s="3">
        <f>Datos!C25</f>
        <v>0</v>
      </c>
      <c r="D32" s="3">
        <f>Datos!D25</f>
        <v>0</v>
      </c>
      <c r="E32" s="3"/>
      <c r="F32" s="3"/>
      <c r="G32" s="3"/>
      <c r="H32" s="3"/>
      <c r="I32" s="3"/>
      <c r="J32" s="3"/>
      <c r="K32" s="3"/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25">
      <c r="A33" s="3">
        <v>11</v>
      </c>
      <c r="B33" s="3">
        <f>Datos!B26</f>
        <v>0</v>
      </c>
      <c r="C33" s="3">
        <f>Datos!C26</f>
        <v>0</v>
      </c>
      <c r="D33" s="3">
        <f>Datos!D26</f>
        <v>0</v>
      </c>
      <c r="E33" s="3"/>
      <c r="F33" s="3"/>
      <c r="G33" s="3"/>
      <c r="H33" s="3"/>
      <c r="I33" s="3"/>
      <c r="J33" s="3"/>
      <c r="K33" s="3"/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25">
      <c r="A34" s="3">
        <v>12</v>
      </c>
      <c r="B34" s="3">
        <f>Datos!B27</f>
        <v>0</v>
      </c>
      <c r="C34" s="3">
        <f>Datos!C27</f>
        <v>0</v>
      </c>
      <c r="D34" s="3">
        <f>Datos!D27</f>
        <v>0</v>
      </c>
      <c r="E34" s="3"/>
      <c r="F34" s="3"/>
      <c r="G34" s="3"/>
      <c r="H34" s="3"/>
      <c r="I34" s="3"/>
      <c r="J34" s="3"/>
      <c r="K34" s="3"/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25">
      <c r="A35" s="3">
        <v>13</v>
      </c>
      <c r="B35" s="3">
        <f>Datos!B28</f>
        <v>0</v>
      </c>
      <c r="C35" s="3">
        <f>Datos!C28</f>
        <v>0</v>
      </c>
      <c r="D35" s="3">
        <f>Datos!D28</f>
        <v>0</v>
      </c>
      <c r="E35" s="3"/>
      <c r="F35" s="3"/>
      <c r="G35" s="3"/>
      <c r="H35" s="3"/>
      <c r="I35" s="3"/>
      <c r="J35" s="3"/>
      <c r="K35" s="3"/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25">
      <c r="A36" s="3">
        <v>14</v>
      </c>
      <c r="B36" s="3">
        <f>Datos!B29</f>
        <v>0</v>
      </c>
      <c r="C36" s="3">
        <f>Datos!C29</f>
        <v>0</v>
      </c>
      <c r="D36" s="3">
        <f>Datos!D29</f>
        <v>0</v>
      </c>
      <c r="E36" s="3"/>
      <c r="F36" s="3"/>
      <c r="G36" s="3"/>
      <c r="H36" s="3"/>
      <c r="I36" s="3"/>
      <c r="J36" s="3"/>
      <c r="K36" s="3"/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25">
      <c r="A37" s="3">
        <v>15</v>
      </c>
      <c r="B37" s="3">
        <f>Datos!B30</f>
        <v>0</v>
      </c>
      <c r="C37" s="3">
        <f>Datos!C30</f>
        <v>0</v>
      </c>
      <c r="D37" s="3">
        <f>Datos!D30</f>
        <v>0</v>
      </c>
      <c r="E37" s="3"/>
      <c r="F37" s="3"/>
      <c r="G37" s="3"/>
      <c r="H37" s="3"/>
      <c r="I37" s="3"/>
      <c r="J37" s="3"/>
      <c r="K37" s="3"/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  <c r="S37" s="3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25">
      <c r="A38" s="3">
        <v>16</v>
      </c>
      <c r="B38" s="3">
        <f>Datos!B31</f>
        <v>0</v>
      </c>
      <c r="C38" s="3">
        <f>Datos!C31</f>
        <v>0</v>
      </c>
      <c r="D38" s="3">
        <f>Datos!D31</f>
        <v>0</v>
      </c>
      <c r="E38" s="3"/>
      <c r="F38" s="3"/>
      <c r="G38" s="3"/>
      <c r="H38" s="3"/>
      <c r="I38" s="3"/>
      <c r="J38" s="3"/>
      <c r="K38" s="3"/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25">
      <c r="A39" s="3">
        <v>17</v>
      </c>
      <c r="B39" s="3">
        <f>Datos!B32</f>
        <v>0</v>
      </c>
      <c r="C39" s="3">
        <f>Datos!C32</f>
        <v>0</v>
      </c>
      <c r="D39" s="3">
        <f>Datos!D32</f>
        <v>0</v>
      </c>
      <c r="E39" s="3"/>
      <c r="F39" s="3"/>
      <c r="G39" s="3"/>
      <c r="H39" s="3"/>
      <c r="I39" s="3"/>
      <c r="J39" s="3"/>
      <c r="K39" s="3"/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  <c r="S39" s="3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25">
      <c r="A40" s="3">
        <v>18</v>
      </c>
      <c r="B40" s="3">
        <f>Datos!B33</f>
        <v>0</v>
      </c>
      <c r="C40" s="3">
        <f>Datos!C33</f>
        <v>0</v>
      </c>
      <c r="D40" s="3">
        <f>Datos!D33</f>
        <v>0</v>
      </c>
      <c r="E40" s="3"/>
      <c r="F40" s="3"/>
      <c r="G40" s="3"/>
      <c r="H40" s="3"/>
      <c r="I40" s="3"/>
      <c r="J40" s="3"/>
      <c r="K40" s="3"/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  <c r="S40" s="3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25">
      <c r="A41" s="3">
        <v>19</v>
      </c>
      <c r="B41" s="3">
        <f>Datos!B34</f>
        <v>0</v>
      </c>
      <c r="C41" s="3">
        <f>Datos!C34</f>
        <v>0</v>
      </c>
      <c r="D41" s="3">
        <f>Datos!D34</f>
        <v>0</v>
      </c>
      <c r="E41" s="3"/>
      <c r="F41" s="3"/>
      <c r="G41" s="3"/>
      <c r="H41" s="3"/>
      <c r="I41" s="3"/>
      <c r="J41" s="3"/>
      <c r="K41" s="3"/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  <c r="S41" s="3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25">
      <c r="A42" s="3">
        <v>20</v>
      </c>
      <c r="B42" s="3">
        <f>Datos!B35</f>
        <v>0</v>
      </c>
      <c r="C42" s="3">
        <f>Datos!C35</f>
        <v>0</v>
      </c>
      <c r="D42" s="3">
        <f>Datos!D35</f>
        <v>0</v>
      </c>
      <c r="E42" s="3"/>
      <c r="F42" s="3"/>
      <c r="G42" s="3"/>
      <c r="H42" s="3"/>
      <c r="I42" s="3"/>
      <c r="J42" s="3"/>
      <c r="K42" s="3"/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  <c r="S42" s="3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25">
      <c r="A43" s="3">
        <v>21</v>
      </c>
      <c r="B43" s="3">
        <f>Datos!B36</f>
        <v>0</v>
      </c>
      <c r="C43" s="3">
        <f>Datos!C36</f>
        <v>0</v>
      </c>
      <c r="D43" s="3">
        <f>Datos!D36</f>
        <v>0</v>
      </c>
      <c r="E43" s="3"/>
      <c r="F43" s="3"/>
      <c r="G43" s="3"/>
      <c r="H43" s="3"/>
      <c r="I43" s="3"/>
      <c r="J43" s="3"/>
      <c r="K43" s="3"/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  <c r="S43" s="3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25">
      <c r="A44" s="3">
        <v>22</v>
      </c>
      <c r="B44" s="3">
        <f>Datos!B37</f>
        <v>0</v>
      </c>
      <c r="C44" s="3">
        <f>Datos!C37</f>
        <v>0</v>
      </c>
      <c r="D44" s="3">
        <f>Datos!D37</f>
        <v>0</v>
      </c>
      <c r="E44" s="3"/>
      <c r="F44" s="3"/>
      <c r="G44" s="3"/>
      <c r="H44" s="3"/>
      <c r="I44" s="3"/>
      <c r="J44" s="3"/>
      <c r="K44" s="3"/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  <c r="S44" s="3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25">
      <c r="A45" s="3">
        <v>23</v>
      </c>
      <c r="B45" s="3">
        <f>Datos!B38</f>
        <v>0</v>
      </c>
      <c r="C45" s="3">
        <f>Datos!C38</f>
        <v>0</v>
      </c>
      <c r="D45" s="3">
        <f>Datos!D38</f>
        <v>0</v>
      </c>
      <c r="E45" s="3"/>
      <c r="F45" s="3"/>
      <c r="G45" s="3"/>
      <c r="H45" s="3"/>
      <c r="I45" s="3"/>
      <c r="J45" s="3"/>
      <c r="K45" s="3"/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  <c r="S45" s="3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25">
      <c r="A46" s="3">
        <v>24</v>
      </c>
      <c r="B46" s="3">
        <f>Datos!B39</f>
        <v>0</v>
      </c>
      <c r="C46" s="3">
        <f>Datos!C39</f>
        <v>0</v>
      </c>
      <c r="D46" s="3">
        <f>Datos!D39</f>
        <v>0</v>
      </c>
      <c r="E46" s="3"/>
      <c r="F46" s="3"/>
      <c r="G46" s="3"/>
      <c r="H46" s="3"/>
      <c r="I46" s="3"/>
      <c r="J46" s="3"/>
      <c r="K46" s="3"/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  <c r="S46" s="3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25">
      <c r="A47" s="3">
        <v>25</v>
      </c>
      <c r="B47" s="3">
        <f>Datos!B40</f>
        <v>0</v>
      </c>
      <c r="C47" s="3">
        <f>Datos!C40</f>
        <v>0</v>
      </c>
      <c r="D47" s="3">
        <f>Datos!D40</f>
        <v>0</v>
      </c>
      <c r="E47" s="3"/>
      <c r="F47" s="3"/>
      <c r="G47" s="3"/>
      <c r="H47" s="3"/>
      <c r="I47" s="3"/>
      <c r="J47" s="3"/>
      <c r="K47" s="3"/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25">
      <c r="A48" s="3">
        <v>26</v>
      </c>
      <c r="B48" s="3">
        <f>Datos!B41</f>
        <v>0</v>
      </c>
      <c r="C48" s="3">
        <f>Datos!C41</f>
        <v>0</v>
      </c>
      <c r="D48" s="3">
        <f>Datos!D41</f>
        <v>0</v>
      </c>
      <c r="E48" s="3"/>
      <c r="F48" s="3"/>
      <c r="G48" s="3"/>
      <c r="H48" s="3"/>
      <c r="I48" s="3"/>
      <c r="J48" s="3"/>
      <c r="K48" s="3"/>
      <c r="L48" s="3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3">
        <f t="shared" si="7"/>
        <v>0</v>
      </c>
      <c r="S48" s="3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25">
      <c r="A49" s="3">
        <v>27</v>
      </c>
      <c r="B49" s="3">
        <f>Datos!B42</f>
        <v>0</v>
      </c>
      <c r="C49" s="3">
        <f>Datos!C42</f>
        <v>0</v>
      </c>
      <c r="D49" s="3">
        <f>Datos!D42</f>
        <v>0</v>
      </c>
      <c r="E49" s="3"/>
      <c r="F49" s="3"/>
      <c r="G49" s="3"/>
      <c r="H49" s="3"/>
      <c r="I49" s="3"/>
      <c r="J49" s="3"/>
      <c r="K49" s="3"/>
      <c r="L49" s="3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3">
        <f t="shared" si="7"/>
        <v>0</v>
      </c>
      <c r="S49" s="3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25">
      <c r="A50" s="3">
        <v>28</v>
      </c>
      <c r="B50" s="3">
        <f>Datos!B43</f>
        <v>0</v>
      </c>
      <c r="C50" s="3">
        <f>Datos!C43</f>
        <v>0</v>
      </c>
      <c r="D50" s="3">
        <f>Datos!D43</f>
        <v>0</v>
      </c>
      <c r="E50" s="3"/>
      <c r="F50" s="3"/>
      <c r="G50" s="3"/>
      <c r="H50" s="3"/>
      <c r="I50" s="3"/>
      <c r="J50" s="3"/>
      <c r="K50" s="3"/>
      <c r="L50" s="3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3">
        <f t="shared" si="7"/>
        <v>0</v>
      </c>
      <c r="S50" s="3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25">
      <c r="A51" s="3">
        <v>29</v>
      </c>
      <c r="B51" s="3">
        <f>Datos!B44</f>
        <v>0</v>
      </c>
      <c r="C51" s="3">
        <f>Datos!C44</f>
        <v>0</v>
      </c>
      <c r="D51" s="3">
        <f>Datos!D44</f>
        <v>0</v>
      </c>
      <c r="E51" s="3"/>
      <c r="F51" s="3"/>
      <c r="G51" s="3"/>
      <c r="H51" s="3"/>
      <c r="I51" s="3"/>
      <c r="J51" s="3"/>
      <c r="K51" s="3"/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  <c r="S51" s="3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25">
      <c r="A52" s="3">
        <v>30</v>
      </c>
      <c r="B52" s="3">
        <f>Datos!B45</f>
        <v>0</v>
      </c>
      <c r="C52" s="3">
        <f>Datos!C45</f>
        <v>0</v>
      </c>
      <c r="D52" s="3">
        <f>Datos!D45</f>
        <v>0</v>
      </c>
      <c r="E52" s="3"/>
      <c r="F52" s="3"/>
      <c r="G52" s="3"/>
      <c r="H52" s="3"/>
      <c r="I52" s="3"/>
      <c r="J52" s="3"/>
      <c r="K52" s="3"/>
      <c r="L52" s="3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3">
        <f t="shared" si="7"/>
        <v>0</v>
      </c>
      <c r="S52" s="3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25">
      <c r="A53" s="3">
        <v>31</v>
      </c>
      <c r="B53" s="3">
        <f>Datos!B46</f>
        <v>0</v>
      </c>
      <c r="C53" s="3">
        <f>Datos!C46</f>
        <v>0</v>
      </c>
      <c r="D53" s="3">
        <f>Datos!D46</f>
        <v>0</v>
      </c>
      <c r="E53" s="3"/>
      <c r="F53" s="3"/>
      <c r="G53" s="3"/>
      <c r="H53" s="3"/>
      <c r="I53" s="3"/>
      <c r="J53" s="3"/>
      <c r="K53" s="3"/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25">
      <c r="A54" s="3">
        <v>32</v>
      </c>
      <c r="B54" s="3">
        <f>Datos!B47</f>
        <v>0</v>
      </c>
      <c r="C54" s="3">
        <f>Datos!C47</f>
        <v>0</v>
      </c>
      <c r="D54" s="3">
        <f>Datos!D47</f>
        <v>0</v>
      </c>
      <c r="E54" s="3"/>
      <c r="F54" s="3"/>
      <c r="G54" s="3"/>
      <c r="H54" s="3"/>
      <c r="I54" s="3"/>
      <c r="J54" s="3"/>
      <c r="K54" s="3"/>
      <c r="L54" s="3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3">
        <f t="shared" si="7"/>
        <v>0</v>
      </c>
      <c r="S54" s="3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25">
      <c r="A55" s="3">
        <v>33</v>
      </c>
      <c r="B55" s="3">
        <f>Datos!B48</f>
        <v>0</v>
      </c>
      <c r="C55" s="3">
        <f>Datos!C48</f>
        <v>0</v>
      </c>
      <c r="D55" s="3">
        <f>Datos!D48</f>
        <v>0</v>
      </c>
      <c r="E55" s="3"/>
      <c r="F55" s="3"/>
      <c r="G55" s="3"/>
      <c r="H55" s="3"/>
      <c r="I55" s="3"/>
      <c r="J55" s="3"/>
      <c r="K55" s="3"/>
      <c r="L55" s="3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3">
        <f t="shared" si="7"/>
        <v>0</v>
      </c>
      <c r="S55" s="3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25">
      <c r="A56" s="3">
        <v>34</v>
      </c>
      <c r="B56" s="3">
        <f>Datos!B49</f>
        <v>0</v>
      </c>
      <c r="C56" s="3">
        <f>Datos!C49</f>
        <v>0</v>
      </c>
      <c r="D56" s="3">
        <f>Datos!D49</f>
        <v>0</v>
      </c>
      <c r="E56" s="3"/>
      <c r="F56" s="3"/>
      <c r="G56" s="3"/>
      <c r="H56" s="3"/>
      <c r="I56" s="3"/>
      <c r="J56" s="3"/>
      <c r="K56" s="3"/>
      <c r="L56" s="3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3">
        <f t="shared" si="7"/>
        <v>0</v>
      </c>
      <c r="S56" s="3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25">
      <c r="A57" s="3">
        <v>35</v>
      </c>
      <c r="B57" s="3">
        <f>Datos!B50</f>
        <v>0</v>
      </c>
      <c r="C57" s="3">
        <f>Datos!C50</f>
        <v>0</v>
      </c>
      <c r="D57" s="3">
        <f>Datos!D50</f>
        <v>0</v>
      </c>
      <c r="E57" s="3"/>
      <c r="F57" s="3"/>
      <c r="G57" s="3"/>
      <c r="H57" s="3"/>
      <c r="I57" s="3"/>
      <c r="J57" s="3"/>
      <c r="K57" s="3"/>
      <c r="L57" s="3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3">
        <f t="shared" si="7"/>
        <v>0</v>
      </c>
      <c r="S57" s="3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25">
      <c r="A58" s="3">
        <v>36</v>
      </c>
      <c r="B58" s="3">
        <f>Datos!B51</f>
        <v>0</v>
      </c>
      <c r="C58" s="3">
        <f>Datos!C51</f>
        <v>0</v>
      </c>
      <c r="D58" s="3">
        <f>Datos!D51</f>
        <v>0</v>
      </c>
      <c r="E58" s="3"/>
      <c r="F58" s="3"/>
      <c r="G58" s="3"/>
      <c r="H58" s="3"/>
      <c r="I58" s="3"/>
      <c r="J58" s="3"/>
      <c r="K58" s="3"/>
      <c r="L58" s="3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3">
        <f t="shared" si="7"/>
        <v>0</v>
      </c>
      <c r="S58" s="3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25">
      <c r="A59" s="3">
        <v>37</v>
      </c>
      <c r="B59" s="3">
        <f>Datos!B52</f>
        <v>0</v>
      </c>
      <c r="C59" s="3">
        <f>Datos!C52</f>
        <v>0</v>
      </c>
      <c r="D59" s="3">
        <f>Datos!D52</f>
        <v>0</v>
      </c>
      <c r="E59" s="3"/>
      <c r="F59" s="3"/>
      <c r="G59" s="3"/>
      <c r="H59" s="3"/>
      <c r="I59" s="3"/>
      <c r="J59" s="3"/>
      <c r="K59" s="3"/>
      <c r="L59" s="3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3">
        <f t="shared" si="7"/>
        <v>0</v>
      </c>
      <c r="S59" s="3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25">
      <c r="A60" s="3">
        <v>38</v>
      </c>
      <c r="B60" s="3">
        <f>Datos!B53</f>
        <v>0</v>
      </c>
      <c r="C60" s="3">
        <f>Datos!C53</f>
        <v>0</v>
      </c>
      <c r="D60" s="3">
        <f>Datos!D53</f>
        <v>0</v>
      </c>
      <c r="E60" s="3"/>
      <c r="F60" s="3"/>
      <c r="G60" s="3"/>
      <c r="H60" s="3"/>
      <c r="I60" s="3"/>
      <c r="J60" s="3"/>
      <c r="K60" s="3"/>
      <c r="L60" s="3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3">
        <f t="shared" si="7"/>
        <v>0</v>
      </c>
      <c r="S60" s="3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25">
      <c r="A61" s="3">
        <v>39</v>
      </c>
      <c r="B61" s="3">
        <f>Datos!B54</f>
        <v>0</v>
      </c>
      <c r="C61" s="3">
        <f>Datos!C54</f>
        <v>0</v>
      </c>
      <c r="D61" s="3">
        <f>Datos!D54</f>
        <v>0</v>
      </c>
      <c r="E61" s="3"/>
      <c r="F61" s="3"/>
      <c r="G61" s="3"/>
      <c r="H61" s="3"/>
      <c r="I61" s="3"/>
      <c r="J61" s="3"/>
      <c r="K61" s="3"/>
      <c r="L61" s="3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3">
        <f t="shared" si="7"/>
        <v>0</v>
      </c>
      <c r="S61" s="3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25">
      <c r="A62" s="3">
        <v>40</v>
      </c>
      <c r="B62" s="3">
        <f>Datos!B55</f>
        <v>0</v>
      </c>
      <c r="C62" s="3">
        <f>Datos!C55</f>
        <v>0</v>
      </c>
      <c r="D62" s="3">
        <f>Datos!D55</f>
        <v>0</v>
      </c>
      <c r="E62" s="3"/>
      <c r="F62" s="3"/>
      <c r="G62" s="3"/>
      <c r="H62" s="3"/>
      <c r="I62" s="3"/>
      <c r="J62" s="3"/>
      <c r="K62" s="3"/>
      <c r="L62" s="3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3">
        <f t="shared" si="7"/>
        <v>0</v>
      </c>
      <c r="S62" s="3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25">
      <c r="A63" s="3">
        <v>41</v>
      </c>
      <c r="B63" s="3">
        <f>Datos!B56</f>
        <v>0</v>
      </c>
      <c r="C63" s="3">
        <f>Datos!C56</f>
        <v>0</v>
      </c>
      <c r="D63" s="3">
        <f>Datos!D56</f>
        <v>0</v>
      </c>
      <c r="E63" s="3"/>
      <c r="F63" s="3"/>
      <c r="G63" s="3"/>
      <c r="H63" s="3"/>
      <c r="I63" s="3"/>
      <c r="J63" s="3"/>
      <c r="K63" s="3"/>
      <c r="L63" s="3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3">
        <f t="shared" si="7"/>
        <v>0</v>
      </c>
      <c r="S63" s="3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25">
      <c r="A64" s="3">
        <v>42</v>
      </c>
      <c r="B64" s="3">
        <f>Datos!B57</f>
        <v>0</v>
      </c>
      <c r="C64" s="3">
        <f>Datos!C57</f>
        <v>0</v>
      </c>
      <c r="D64" s="3">
        <f>Datos!D57</f>
        <v>0</v>
      </c>
      <c r="E64" s="3"/>
      <c r="F64" s="3"/>
      <c r="G64" s="3"/>
      <c r="H64" s="3"/>
      <c r="I64" s="3"/>
      <c r="J64" s="3"/>
      <c r="K64" s="3"/>
      <c r="L64" s="3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3">
        <f t="shared" si="7"/>
        <v>0</v>
      </c>
      <c r="S64" s="3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25">
      <c r="A65" s="3">
        <v>43</v>
      </c>
      <c r="B65" s="3">
        <f>Datos!B58</f>
        <v>0</v>
      </c>
      <c r="C65" s="3">
        <f>Datos!C58</f>
        <v>0</v>
      </c>
      <c r="D65" s="3">
        <f>Datos!D58</f>
        <v>0</v>
      </c>
      <c r="E65" s="3"/>
      <c r="F65" s="3"/>
      <c r="G65" s="3"/>
      <c r="H65" s="3"/>
      <c r="I65" s="3"/>
      <c r="J65" s="3"/>
      <c r="K65" s="3"/>
      <c r="L65" s="3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3">
        <f t="shared" si="7"/>
        <v>0</v>
      </c>
      <c r="S65" s="3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25">
      <c r="A66" s="3">
        <v>44</v>
      </c>
      <c r="B66" s="3">
        <f>Datos!B59</f>
        <v>0</v>
      </c>
      <c r="C66" s="3">
        <f>Datos!C59</f>
        <v>0</v>
      </c>
      <c r="D66" s="3">
        <f>Datos!D59</f>
        <v>0</v>
      </c>
      <c r="E66" s="3"/>
      <c r="F66" s="3"/>
      <c r="G66" s="3"/>
      <c r="H66" s="3"/>
      <c r="I66" s="3"/>
      <c r="J66" s="3"/>
      <c r="K66" s="3"/>
      <c r="L66" s="3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25">
      <c r="A67" s="3">
        <v>45</v>
      </c>
      <c r="B67" s="3">
        <f>Datos!B60</f>
        <v>0</v>
      </c>
      <c r="C67" s="3">
        <f>Datos!C60</f>
        <v>0</v>
      </c>
      <c r="D67" s="3">
        <f>Datos!D60</f>
        <v>0</v>
      </c>
      <c r="E67" s="3"/>
      <c r="F67" s="3"/>
      <c r="G67" s="3"/>
      <c r="H67" s="3"/>
      <c r="I67" s="3"/>
      <c r="J67" s="3"/>
      <c r="K67" s="3"/>
      <c r="L67" s="3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3">
        <f t="shared" si="7"/>
        <v>0</v>
      </c>
      <c r="S67" s="3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25">
      <c r="A68" s="3">
        <v>46</v>
      </c>
      <c r="B68" s="3">
        <f>Datos!B61</f>
        <v>0</v>
      </c>
      <c r="C68" s="3">
        <f>Datos!C61</f>
        <v>0</v>
      </c>
      <c r="D68" s="3">
        <f>Datos!D61</f>
        <v>0</v>
      </c>
      <c r="E68" s="3"/>
      <c r="F68" s="3"/>
      <c r="G68" s="3"/>
      <c r="H68" s="3"/>
      <c r="I68" s="3"/>
      <c r="J68" s="3"/>
      <c r="K68" s="3"/>
      <c r="L68" s="3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3">
        <f t="shared" si="7"/>
        <v>0</v>
      </c>
      <c r="S68" s="3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25">
      <c r="A69" s="3">
        <v>47</v>
      </c>
      <c r="B69" s="3">
        <f>Datos!B62</f>
        <v>0</v>
      </c>
      <c r="C69" s="3">
        <f>Datos!C62</f>
        <v>0</v>
      </c>
      <c r="D69" s="3">
        <f>Datos!D62</f>
        <v>0</v>
      </c>
      <c r="E69" s="3"/>
      <c r="F69" s="3"/>
      <c r="G69" s="3"/>
      <c r="H69" s="3"/>
      <c r="I69" s="3"/>
      <c r="J69" s="3"/>
      <c r="K69" s="3"/>
      <c r="L69" s="3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3">
        <f t="shared" si="7"/>
        <v>0</v>
      </c>
      <c r="S69" s="3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25">
      <c r="A70" s="3">
        <v>48</v>
      </c>
      <c r="B70" s="3">
        <f>Datos!B63</f>
        <v>0</v>
      </c>
      <c r="C70" s="3">
        <f>Datos!C63</f>
        <v>0</v>
      </c>
      <c r="D70" s="3">
        <f>Datos!D63</f>
        <v>0</v>
      </c>
      <c r="E70" s="3"/>
      <c r="F70" s="3"/>
      <c r="G70" s="3"/>
      <c r="H70" s="3"/>
      <c r="I70" s="3"/>
      <c r="J70" s="3"/>
      <c r="K70" s="3"/>
      <c r="L70" s="3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3">
        <f t="shared" si="7"/>
        <v>0</v>
      </c>
      <c r="S70" s="3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25">
      <c r="A71" s="3">
        <v>49</v>
      </c>
      <c r="B71" s="3">
        <f>Datos!B64</f>
        <v>0</v>
      </c>
      <c r="C71" s="3">
        <f>Datos!C64</f>
        <v>0</v>
      </c>
      <c r="D71" s="3">
        <f>Datos!D64</f>
        <v>0</v>
      </c>
      <c r="E71" s="3"/>
      <c r="F71" s="3"/>
      <c r="G71" s="3"/>
      <c r="H71" s="3"/>
      <c r="I71" s="3"/>
      <c r="J71" s="3"/>
      <c r="K71" s="3"/>
      <c r="L71" s="3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3">
        <f t="shared" si="7"/>
        <v>0</v>
      </c>
      <c r="S71" s="3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x14ac:dyDescent="0.25">
      <c r="A72" s="3">
        <v>50</v>
      </c>
      <c r="B72" s="3">
        <f>Datos!B65</f>
        <v>0</v>
      </c>
      <c r="C72" s="3">
        <f>Datos!C65</f>
        <v>0</v>
      </c>
      <c r="D72" s="3">
        <f>Datos!D65</f>
        <v>0</v>
      </c>
      <c r="E72" s="3"/>
      <c r="F72" s="3"/>
      <c r="G72" s="3"/>
      <c r="H72" s="3"/>
      <c r="I72" s="3"/>
      <c r="J72" s="3"/>
      <c r="K72" s="3"/>
      <c r="L72" s="3">
        <f t="shared" si="1"/>
        <v>0</v>
      </c>
      <c r="M72" s="3">
        <f t="shared" si="2"/>
        <v>0</v>
      </c>
      <c r="N72" s="3">
        <f t="shared" si="3"/>
        <v>0</v>
      </c>
      <c r="O72" s="3">
        <f t="shared" si="4"/>
        <v>0</v>
      </c>
      <c r="P72" s="3">
        <f t="shared" si="5"/>
        <v>0</v>
      </c>
      <c r="Q72" s="3">
        <f t="shared" si="6"/>
        <v>0</v>
      </c>
      <c r="R72" s="3">
        <f t="shared" si="7"/>
        <v>0</v>
      </c>
      <c r="S72" s="3">
        <f t="shared" si="8"/>
        <v>0</v>
      </c>
      <c r="T72" s="3" t="str">
        <f t="shared" si="0"/>
        <v>Desempeño insuficiente</v>
      </c>
      <c r="U72" s="3" t="str">
        <f t="shared" si="9"/>
        <v>Tutoría</v>
      </c>
      <c r="V72" s="3"/>
      <c r="W72" s="3"/>
    </row>
  </sheetData>
  <mergeCells count="30">
    <mergeCell ref="A21:A22"/>
    <mergeCell ref="B21:B22"/>
    <mergeCell ref="C21:C22"/>
    <mergeCell ref="D21:D22"/>
    <mergeCell ref="E21:K21"/>
    <mergeCell ref="B16:D16"/>
    <mergeCell ref="B10:D10"/>
    <mergeCell ref="V21:V22"/>
    <mergeCell ref="B17:D17"/>
    <mergeCell ref="B18:D18"/>
    <mergeCell ref="L21:R21"/>
    <mergeCell ref="S21:S22"/>
    <mergeCell ref="T21:T22"/>
    <mergeCell ref="U21:U22"/>
    <mergeCell ref="A2:V2"/>
    <mergeCell ref="W21:W22"/>
    <mergeCell ref="E4:G4"/>
    <mergeCell ref="C5:G5"/>
    <mergeCell ref="E6:G6"/>
    <mergeCell ref="C7:G7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</mergeCells>
  <conditionalFormatting sqref="E23:K72">
    <cfRule type="cellIs" dxfId="86" priority="7" operator="equal">
      <formula>0</formula>
    </cfRule>
    <cfRule type="cellIs" dxfId="85" priority="8" operator="equal">
      <formula>"Desempeño insuficiente"</formula>
    </cfRule>
    <cfRule type="cellIs" dxfId="84" priority="9" operator="equal">
      <formula>"Suficiente"</formula>
    </cfRule>
    <cfRule type="cellIs" dxfId="83" priority="10" operator="equal">
      <formula>"Bueno"</formula>
    </cfRule>
    <cfRule type="cellIs" dxfId="82" priority="11" operator="equal">
      <formula>"Notable"</formula>
    </cfRule>
    <cfRule type="cellIs" dxfId="81" priority="12" operator="equal">
      <formula>"excelente"</formula>
    </cfRule>
  </conditionalFormatting>
  <conditionalFormatting sqref="T23:T72">
    <cfRule type="cellIs" dxfId="80" priority="23" operator="equal">
      <formula>"Desempeño insuficiente"</formula>
    </cfRule>
    <cfRule type="cellIs" dxfId="79" priority="24" operator="equal">
      <formula>"Suficiente"</formula>
    </cfRule>
    <cfRule type="cellIs" dxfId="78" priority="25" operator="equal">
      <formula>"Bueno"</formula>
    </cfRule>
    <cfRule type="cellIs" dxfId="77" priority="26" operator="equal">
      <formula>"Notable"</formula>
    </cfRule>
    <cfRule type="cellIs" dxfId="76" priority="27" operator="equal">
      <formula>"excelente"</formula>
    </cfRule>
  </conditionalFormatting>
  <conditionalFormatting sqref="U20:V20">
    <cfRule type="cellIs" dxfId="75" priority="19" operator="equal">
      <formula>"Solicitar baja de la materia"</formula>
    </cfRule>
    <cfRule type="cellIs" dxfId="74" priority="20" operator="equal">
      <formula>"Requiere Asesoría"</formula>
    </cfRule>
    <cfRule type="cellIs" dxfId="73" priority="21" operator="equal">
      <formula>"No Requiere Acción"</formula>
    </cfRule>
  </conditionalFormatting>
  <conditionalFormatting sqref="U23:V1048576">
    <cfRule type="cellIs" dxfId="72" priority="36" operator="equal">
      <formula>"Solicitar baja de la materia"</formula>
    </cfRule>
    <cfRule type="cellIs" dxfId="71" priority="37" operator="equal">
      <formula>"Requiere Asesoría"</formula>
    </cfRule>
    <cfRule type="cellIs" dxfId="70" priority="38" operator="equal">
      <formula>"No Requiere Acción"</formula>
    </cfRule>
  </conditionalFormatting>
  <conditionalFormatting sqref="W23:W72">
    <cfRule type="cellIs" dxfId="69" priority="28" operator="equal">
      <formula>"Solicitar baja de la materia"</formula>
    </cfRule>
    <cfRule type="cellIs" dxfId="68" priority="29" operator="equal">
      <formula>"Requiere Asesoría"</formula>
    </cfRule>
    <cfRule type="cellIs" dxfId="67" priority="30" operator="equal">
      <formula>"No Requiere Acción"</formula>
    </cfRule>
  </conditionalFormatting>
  <conditionalFormatting sqref="L23:R72">
    <cfRule type="cellIs" dxfId="66" priority="1" operator="equal">
      <formula>0</formula>
    </cfRule>
    <cfRule type="cellIs" dxfId="65" priority="2" operator="equal">
      <formula>"Desempeño insuficiente"</formula>
    </cfRule>
    <cfRule type="cellIs" dxfId="64" priority="3" operator="equal">
      <formula>"Suficiente"</formula>
    </cfRule>
    <cfRule type="cellIs" dxfId="63" priority="4" operator="equal">
      <formula>"Bueno"</formula>
    </cfRule>
    <cfRule type="cellIs" dxfId="62" priority="5" operator="equal">
      <formula>"Notable"</formula>
    </cfRule>
    <cfRule type="cellIs" dxfId="61" priority="6" operator="equal">
      <formula>"excelente"</formula>
    </cfRule>
  </conditionalFormatting>
  <pageMargins left="0.70866141732283472" right="0.70866141732283472" top="0.40104166666666669" bottom="0.78776041666666663" header="0.31496062992125984" footer="0.31496062992125984"/>
  <pageSetup paperSize="5" scale="52" fitToHeight="0" orientation="landscape" r:id="rId1"/>
  <headerFooter>
    <oddFooter xml:space="preserve">&amp;C&amp;K7030A0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topLeftCell="A2" zoomScale="55" zoomScaleNormal="55" zoomScalePageLayoutView="40" workbookViewId="0">
      <selection activeCell="E23" sqref="E23:K23"/>
    </sheetView>
  </sheetViews>
  <sheetFormatPr baseColWidth="10" defaultRowHeight="15" x14ac:dyDescent="0.25"/>
  <cols>
    <col min="1" max="1" width="4" bestFit="1" customWidth="1"/>
    <col min="2" max="2" width="12.7109375" customWidth="1"/>
    <col min="3" max="3" width="41.5703125" customWidth="1"/>
    <col min="4" max="4" width="8.7109375" bestFit="1" customWidth="1"/>
    <col min="5" max="5" width="11.28515625" style="2" customWidth="1"/>
    <col min="6" max="18" width="11.28515625" customWidth="1"/>
    <col min="19" max="19" width="11.85546875" customWidth="1"/>
    <col min="20" max="20" width="25.85546875" bestFit="1" customWidth="1"/>
    <col min="21" max="22" width="17.140625" style="2" customWidth="1"/>
  </cols>
  <sheetData>
    <row r="1" spans="1:23" ht="79.5" customHeight="1" x14ac:dyDescent="0.25"/>
    <row r="2" spans="1:23" x14ac:dyDescent="0.25">
      <c r="A2" s="105" t="s">
        <v>13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38"/>
    </row>
    <row r="4" spans="1:23" x14ac:dyDescent="0.25">
      <c r="B4" s="9" t="s">
        <v>10</v>
      </c>
      <c r="C4" s="7" t="str">
        <f>Datos!C6</f>
        <v xml:space="preserve">TECNOLOGÍAS EN LA DISTRIBUCIÓN ORIENTADAS A LA INDUSTRIA 4.0 </v>
      </c>
      <c r="D4" s="9" t="s">
        <v>4</v>
      </c>
      <c r="E4" s="94" t="str">
        <f>Datos!C12</f>
        <v>INGENIERIA EN LOGISTICA</v>
      </c>
      <c r="F4" s="94"/>
      <c r="G4" s="94"/>
    </row>
    <row r="5" spans="1:23" x14ac:dyDescent="0.25">
      <c r="A5" s="1"/>
      <c r="B5" s="9" t="s">
        <v>11</v>
      </c>
      <c r="C5" s="95" t="str">
        <f>Datos!C7</f>
        <v xml:space="preserve">DR. PEDRO PEREZ VELAZQUEZ </v>
      </c>
      <c r="D5" s="95"/>
      <c r="E5" s="95"/>
      <c r="F5" s="95"/>
      <c r="G5" s="95"/>
    </row>
    <row r="6" spans="1:23" x14ac:dyDescent="0.25">
      <c r="B6" s="9" t="s">
        <v>5</v>
      </c>
      <c r="C6" s="7" t="str">
        <f>Datos!C4</f>
        <v xml:space="preserve">ILOG- 8°B  </v>
      </c>
      <c r="D6" s="9" t="s">
        <v>9</v>
      </c>
      <c r="E6" s="94">
        <v>8</v>
      </c>
      <c r="F6" s="94"/>
      <c r="G6" s="94"/>
    </row>
    <row r="7" spans="1:23" x14ac:dyDescent="0.25">
      <c r="B7" s="9" t="s">
        <v>65</v>
      </c>
      <c r="C7" s="95" t="str">
        <f>Datos!C13</f>
        <v>ENERO-JUNIO 2025</v>
      </c>
      <c r="D7" s="95"/>
      <c r="E7" s="95"/>
      <c r="F7" s="95"/>
      <c r="G7" s="95"/>
    </row>
    <row r="8" spans="1:23" x14ac:dyDescent="0.25">
      <c r="B8" s="5"/>
    </row>
    <row r="9" spans="1:23" x14ac:dyDescent="0.25">
      <c r="B9" s="5"/>
      <c r="F9" s="125" t="s">
        <v>81</v>
      </c>
      <c r="G9" s="125"/>
    </row>
    <row r="10" spans="1:23" x14ac:dyDescent="0.25">
      <c r="A10" s="68" t="s">
        <v>2</v>
      </c>
      <c r="B10" s="141" t="s">
        <v>69</v>
      </c>
      <c r="C10" s="141"/>
      <c r="D10" s="141"/>
      <c r="E10" s="68" t="s">
        <v>70</v>
      </c>
      <c r="F10" s="68" t="s">
        <v>79</v>
      </c>
      <c r="G10" s="68" t="s">
        <v>80</v>
      </c>
      <c r="L10" s="126" t="s">
        <v>8</v>
      </c>
      <c r="M10" s="127"/>
      <c r="N10" s="128"/>
      <c r="O10" s="129" t="s">
        <v>16</v>
      </c>
      <c r="P10" s="129"/>
      <c r="Q10" s="129"/>
      <c r="R10" s="129"/>
      <c r="S10" s="129"/>
    </row>
    <row r="11" spans="1:23" x14ac:dyDescent="0.25">
      <c r="A11" s="3">
        <v>1</v>
      </c>
      <c r="B11" s="130" t="s">
        <v>82</v>
      </c>
      <c r="C11" s="131"/>
      <c r="D11" s="132"/>
      <c r="E11" s="39">
        <v>0.2</v>
      </c>
      <c r="F11" s="42">
        <v>1</v>
      </c>
      <c r="G11" s="39" t="e">
        <f>(AVERAGE(E23:E1048576))/100</f>
        <v>#DIV/0!</v>
      </c>
      <c r="L11" s="133"/>
      <c r="M11" s="134"/>
      <c r="N11" s="135"/>
      <c r="O11" s="99"/>
      <c r="P11" s="99"/>
      <c r="Q11" s="99"/>
      <c r="R11" s="99"/>
      <c r="S11" s="99"/>
    </row>
    <row r="12" spans="1:23" x14ac:dyDescent="0.25">
      <c r="A12" s="3">
        <v>2</v>
      </c>
      <c r="B12" s="130" t="s">
        <v>82</v>
      </c>
      <c r="C12" s="131"/>
      <c r="D12" s="132"/>
      <c r="E12" s="39">
        <v>0.2</v>
      </c>
      <c r="F12" s="42">
        <v>2</v>
      </c>
      <c r="G12" s="39" t="e">
        <f>AVERAGE(F23:F1048576)/100</f>
        <v>#DIV/0!</v>
      </c>
      <c r="L12" s="136"/>
      <c r="M12" s="137"/>
      <c r="N12" s="138"/>
      <c r="O12" s="99"/>
      <c r="P12" s="99"/>
      <c r="Q12" s="99"/>
      <c r="R12" s="99"/>
      <c r="S12" s="99"/>
    </row>
    <row r="13" spans="1:23" x14ac:dyDescent="0.25">
      <c r="A13" s="3">
        <v>3</v>
      </c>
      <c r="B13" s="130" t="s">
        <v>82</v>
      </c>
      <c r="C13" s="131"/>
      <c r="D13" s="132"/>
      <c r="E13" s="39">
        <v>0.2</v>
      </c>
      <c r="F13" s="42">
        <v>3</v>
      </c>
      <c r="G13" s="39" t="e">
        <f>AVERAGE(G23:G1048576)/100</f>
        <v>#DIV/0!</v>
      </c>
      <c r="L13" s="136"/>
      <c r="M13" s="137"/>
      <c r="N13" s="138"/>
      <c r="O13" s="99"/>
      <c r="P13" s="99"/>
      <c r="Q13" s="99"/>
      <c r="R13" s="99"/>
      <c r="S13" s="99"/>
    </row>
    <row r="14" spans="1:23" x14ac:dyDescent="0.25">
      <c r="A14" s="3">
        <v>4</v>
      </c>
      <c r="B14" s="130" t="s">
        <v>82</v>
      </c>
      <c r="C14" s="131"/>
      <c r="D14" s="132"/>
      <c r="E14" s="39">
        <v>0.2</v>
      </c>
      <c r="F14" s="42">
        <v>4</v>
      </c>
      <c r="G14" s="39" t="e">
        <f>AVERAGE(H23:H1048576)/100</f>
        <v>#DIV/0!</v>
      </c>
      <c r="L14" s="136"/>
      <c r="M14" s="137"/>
      <c r="N14" s="138"/>
      <c r="O14" s="99"/>
      <c r="P14" s="99"/>
      <c r="Q14" s="99"/>
      <c r="R14" s="99"/>
      <c r="S14" s="99"/>
    </row>
    <row r="15" spans="1:23" x14ac:dyDescent="0.25">
      <c r="A15" s="3"/>
      <c r="B15" s="130" t="s">
        <v>82</v>
      </c>
      <c r="C15" s="131"/>
      <c r="D15" s="132"/>
      <c r="E15" s="39">
        <v>0.05</v>
      </c>
      <c r="F15" s="42">
        <v>5</v>
      </c>
      <c r="G15" s="39" t="e">
        <f>AVERAGE(I23:I1048576)/100</f>
        <v>#DIV/0!</v>
      </c>
      <c r="L15" s="136"/>
      <c r="M15" s="137"/>
      <c r="N15" s="138"/>
      <c r="O15" s="99"/>
      <c r="P15" s="99"/>
      <c r="Q15" s="99"/>
      <c r="R15" s="99"/>
      <c r="S15" s="99"/>
    </row>
    <row r="16" spans="1:23" x14ac:dyDescent="0.25">
      <c r="A16" s="3"/>
      <c r="B16" s="130" t="s">
        <v>82</v>
      </c>
      <c r="C16" s="131"/>
      <c r="D16" s="132"/>
      <c r="E16" s="39">
        <v>0.05</v>
      </c>
      <c r="F16" s="42">
        <v>6</v>
      </c>
      <c r="G16" s="39" t="e">
        <f>AVERAGE(J23:J1048576)/100</f>
        <v>#DIV/0!</v>
      </c>
      <c r="L16" s="136"/>
      <c r="M16" s="137"/>
      <c r="N16" s="138"/>
      <c r="O16" s="99"/>
      <c r="P16" s="99"/>
      <c r="Q16" s="99"/>
      <c r="R16" s="99"/>
      <c r="S16" s="99"/>
    </row>
    <row r="17" spans="1:23" x14ac:dyDescent="0.25">
      <c r="A17" s="3">
        <v>5</v>
      </c>
      <c r="B17" s="130" t="s">
        <v>82</v>
      </c>
      <c r="C17" s="131"/>
      <c r="D17" s="132"/>
      <c r="E17" s="39">
        <v>0.1</v>
      </c>
      <c r="F17" s="42">
        <v>7</v>
      </c>
      <c r="G17" s="39" t="e">
        <f>AVERAGE(K23:K1048576)/100</f>
        <v>#DIV/0!</v>
      </c>
      <c r="L17" s="136"/>
      <c r="M17" s="137"/>
      <c r="N17" s="138"/>
      <c r="O17" s="99"/>
      <c r="P17" s="99"/>
      <c r="Q17" s="99"/>
      <c r="R17" s="99"/>
      <c r="S17" s="99"/>
    </row>
    <row r="18" spans="1:23" x14ac:dyDescent="0.25">
      <c r="A18" s="69" t="s">
        <v>63</v>
      </c>
      <c r="B18" s="141" t="s">
        <v>71</v>
      </c>
      <c r="C18" s="141"/>
      <c r="D18" s="141"/>
      <c r="E18" s="70">
        <f>SUM(E11:E17)</f>
        <v>1.0000000000000002</v>
      </c>
      <c r="F18" s="71"/>
      <c r="G18" s="70"/>
      <c r="L18" s="139"/>
      <c r="M18" s="124"/>
      <c r="N18" s="140"/>
      <c r="O18" s="99"/>
      <c r="P18" s="99"/>
      <c r="Q18" s="99"/>
      <c r="R18" s="99"/>
      <c r="S18" s="99"/>
    </row>
    <row r="19" spans="1:23" x14ac:dyDescent="0.25">
      <c r="A19" s="1"/>
      <c r="B19" s="1"/>
      <c r="H19" s="1"/>
      <c r="I19" s="1"/>
      <c r="J19" s="1"/>
      <c r="K19" s="1"/>
    </row>
    <row r="21" spans="1:23" ht="30" customHeight="1" x14ac:dyDescent="0.25">
      <c r="A21" s="142" t="s">
        <v>2</v>
      </c>
      <c r="B21" s="142" t="s">
        <v>3</v>
      </c>
      <c r="C21" s="142" t="s">
        <v>0</v>
      </c>
      <c r="D21" s="142" t="s">
        <v>24</v>
      </c>
      <c r="E21" s="151" t="s">
        <v>72</v>
      </c>
      <c r="F21" s="152"/>
      <c r="G21" s="152"/>
      <c r="H21" s="152"/>
      <c r="I21" s="152"/>
      <c r="J21" s="152"/>
      <c r="K21" s="153"/>
      <c r="L21" s="151" t="s">
        <v>73</v>
      </c>
      <c r="M21" s="152"/>
      <c r="N21" s="152"/>
      <c r="O21" s="152"/>
      <c r="P21" s="152"/>
      <c r="Q21" s="152"/>
      <c r="R21" s="153"/>
      <c r="S21" s="142" t="s">
        <v>6</v>
      </c>
      <c r="T21" s="142" t="s">
        <v>7</v>
      </c>
      <c r="U21" s="142" t="s">
        <v>1</v>
      </c>
      <c r="V21" s="142" t="s">
        <v>12</v>
      </c>
      <c r="W21" s="142"/>
    </row>
    <row r="22" spans="1:23" ht="30" customHeight="1" x14ac:dyDescent="0.25">
      <c r="A22" s="143"/>
      <c r="B22" s="143"/>
      <c r="C22" s="143"/>
      <c r="D22" s="143"/>
      <c r="E22" s="66" t="str">
        <f>B11</f>
        <v>(colocar el criterio de aprendizaje o eliminar)</v>
      </c>
      <c r="F22" s="66" t="str">
        <f>B12</f>
        <v>(colocar el criterio de aprendizaje o eliminar)</v>
      </c>
      <c r="G22" s="66" t="str">
        <f>B13</f>
        <v>(colocar el criterio de aprendizaje o eliminar)</v>
      </c>
      <c r="H22" s="66" t="str">
        <f>B14</f>
        <v>(colocar el criterio de aprendizaje o eliminar)</v>
      </c>
      <c r="I22" s="66" t="str">
        <f>B15</f>
        <v>(colocar el criterio de aprendizaje o eliminar)</v>
      </c>
      <c r="J22" s="66" t="str">
        <f>B16</f>
        <v>(colocar el criterio de aprendizaje o eliminar)</v>
      </c>
      <c r="K22" s="66" t="str">
        <f>B17</f>
        <v>(colocar el criterio de aprendizaje o eliminar)</v>
      </c>
      <c r="L22" s="66" t="str">
        <f>B11</f>
        <v>(colocar el criterio de aprendizaje o eliminar)</v>
      </c>
      <c r="M22" s="66" t="str">
        <f>B12</f>
        <v>(colocar el criterio de aprendizaje o eliminar)</v>
      </c>
      <c r="N22" s="66" t="str">
        <f>B13</f>
        <v>(colocar el criterio de aprendizaje o eliminar)</v>
      </c>
      <c r="O22" s="66" t="str">
        <f>B14</f>
        <v>(colocar el criterio de aprendizaje o eliminar)</v>
      </c>
      <c r="P22" s="66" t="str">
        <f>B15</f>
        <v>(colocar el criterio de aprendizaje o eliminar)</v>
      </c>
      <c r="Q22" s="66" t="str">
        <f>B16</f>
        <v>(colocar el criterio de aprendizaje o eliminar)</v>
      </c>
      <c r="R22" s="66" t="str">
        <f>B17</f>
        <v>(colocar el criterio de aprendizaje o eliminar)</v>
      </c>
      <c r="S22" s="143"/>
      <c r="T22" s="143"/>
      <c r="U22" s="143"/>
      <c r="V22" s="143"/>
      <c r="W22" s="143"/>
    </row>
    <row r="23" spans="1:23" x14ac:dyDescent="0.25">
      <c r="A23" s="3">
        <v>1</v>
      </c>
      <c r="B23" s="3">
        <f>Datos!B16</f>
        <v>0</v>
      </c>
      <c r="C23" s="3">
        <f>Datos!C16</f>
        <v>0</v>
      </c>
      <c r="D23" s="3">
        <f>Datos!D16</f>
        <v>0</v>
      </c>
      <c r="E23" s="3"/>
      <c r="F23" s="3"/>
      <c r="G23" s="3"/>
      <c r="H23" s="3"/>
      <c r="I23" s="3"/>
      <c r="J23" s="3"/>
      <c r="K23" s="3"/>
      <c r="L23" s="3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3">
        <f>ROUND(IF(K23&gt;69,K23*$E$17,0),0)</f>
        <v>0</v>
      </c>
      <c r="S23" s="3">
        <f>ROUND(IF(AND(E23&gt;69,F23&gt;69,G23&gt;69,H23&gt;69,I23&gt;69,J23&gt;69,K23&gt;69),SUM(L23:R23),),0)</f>
        <v>0</v>
      </c>
      <c r="T23" s="3" t="str">
        <f t="shared" ref="T23:T72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25">
      <c r="A24" s="3">
        <v>2</v>
      </c>
      <c r="B24" s="3">
        <f>Datos!B17</f>
        <v>0</v>
      </c>
      <c r="C24" s="3">
        <f>Datos!C17</f>
        <v>0</v>
      </c>
      <c r="D24" s="3">
        <f>Datos!D17</f>
        <v>0</v>
      </c>
      <c r="E24" s="3"/>
      <c r="F24" s="3"/>
      <c r="G24" s="3"/>
      <c r="H24" s="3"/>
      <c r="I24" s="3"/>
      <c r="J24" s="3"/>
      <c r="K24" s="3"/>
      <c r="L24" s="3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3">
        <f t="shared" ref="R24:R72" si="7">ROUND(IF(K24&gt;69,K24*$E$17,0),0)</f>
        <v>0</v>
      </c>
      <c r="S24" s="3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2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25">
      <c r="A25" s="3">
        <v>3</v>
      </c>
      <c r="B25" s="3">
        <f>Datos!B18</f>
        <v>0</v>
      </c>
      <c r="C25" s="3">
        <f>Datos!C18</f>
        <v>0</v>
      </c>
      <c r="D25" s="3">
        <f>Datos!D18</f>
        <v>0</v>
      </c>
      <c r="E25" s="3"/>
      <c r="F25" s="3"/>
      <c r="G25" s="3"/>
      <c r="H25" s="3"/>
      <c r="I25" s="3"/>
      <c r="J25" s="3"/>
      <c r="K25" s="3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25">
      <c r="A26" s="3">
        <v>4</v>
      </c>
      <c r="B26" s="3">
        <f>Datos!B19</f>
        <v>0</v>
      </c>
      <c r="C26" s="3">
        <f>Datos!C19</f>
        <v>0</v>
      </c>
      <c r="D26" s="3">
        <f>Datos!D19</f>
        <v>0</v>
      </c>
      <c r="E26" s="3"/>
      <c r="F26" s="3"/>
      <c r="G26" s="3"/>
      <c r="H26" s="3"/>
      <c r="I26" s="3"/>
      <c r="J26" s="3"/>
      <c r="K26" s="3"/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25">
      <c r="A27" s="3">
        <v>5</v>
      </c>
      <c r="B27" s="3">
        <f>Datos!B20</f>
        <v>0</v>
      </c>
      <c r="C27" s="3">
        <f>Datos!C20</f>
        <v>0</v>
      </c>
      <c r="D27" s="3">
        <f>Datos!D20</f>
        <v>0</v>
      </c>
      <c r="E27" s="3"/>
      <c r="F27" s="3"/>
      <c r="G27" s="3"/>
      <c r="H27" s="3"/>
      <c r="I27" s="3"/>
      <c r="J27" s="3"/>
      <c r="K27" s="3"/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25">
      <c r="A28" s="3">
        <v>6</v>
      </c>
      <c r="B28" s="3">
        <f>Datos!B21</f>
        <v>0</v>
      </c>
      <c r="C28" s="3">
        <f>Datos!C21</f>
        <v>0</v>
      </c>
      <c r="D28" s="3">
        <f>Datos!D21</f>
        <v>0</v>
      </c>
      <c r="E28" s="3"/>
      <c r="F28" s="3"/>
      <c r="G28" s="3"/>
      <c r="H28" s="3"/>
      <c r="I28" s="3"/>
      <c r="J28" s="3"/>
      <c r="K28" s="3"/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25">
      <c r="A29" s="3">
        <v>7</v>
      </c>
      <c r="B29" s="3">
        <f>Datos!B22</f>
        <v>0</v>
      </c>
      <c r="C29" s="3">
        <f>Datos!C22</f>
        <v>0</v>
      </c>
      <c r="D29" s="3">
        <f>Datos!D22</f>
        <v>0</v>
      </c>
      <c r="E29" s="3"/>
      <c r="F29" s="3"/>
      <c r="G29" s="3"/>
      <c r="H29" s="3"/>
      <c r="I29" s="3"/>
      <c r="J29" s="3"/>
      <c r="K29" s="3"/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25">
      <c r="A30" s="3">
        <v>8</v>
      </c>
      <c r="B30" s="3">
        <f>Datos!B23</f>
        <v>0</v>
      </c>
      <c r="C30" s="3">
        <f>Datos!C23</f>
        <v>0</v>
      </c>
      <c r="D30" s="3">
        <f>Datos!D23</f>
        <v>0</v>
      </c>
      <c r="E30" s="3"/>
      <c r="F30" s="3"/>
      <c r="G30" s="3"/>
      <c r="H30" s="3"/>
      <c r="I30" s="3"/>
      <c r="J30" s="3"/>
      <c r="K30" s="3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25">
      <c r="A31" s="3">
        <v>9</v>
      </c>
      <c r="B31" s="3">
        <f>Datos!B24</f>
        <v>0</v>
      </c>
      <c r="C31" s="3">
        <f>Datos!C24</f>
        <v>0</v>
      </c>
      <c r="D31" s="3">
        <f>Datos!D24</f>
        <v>0</v>
      </c>
      <c r="E31" s="3"/>
      <c r="F31" s="3"/>
      <c r="G31" s="3"/>
      <c r="H31" s="3"/>
      <c r="I31" s="3"/>
      <c r="J31" s="3"/>
      <c r="K31" s="3"/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25">
      <c r="A32" s="3">
        <v>10</v>
      </c>
      <c r="B32" s="3">
        <f>Datos!B25</f>
        <v>0</v>
      </c>
      <c r="C32" s="3">
        <f>Datos!C25</f>
        <v>0</v>
      </c>
      <c r="D32" s="3">
        <f>Datos!D25</f>
        <v>0</v>
      </c>
      <c r="E32" s="3"/>
      <c r="F32" s="3"/>
      <c r="G32" s="3"/>
      <c r="H32" s="3"/>
      <c r="I32" s="3"/>
      <c r="J32" s="3"/>
      <c r="K32" s="3"/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25">
      <c r="A33" s="3">
        <v>11</v>
      </c>
      <c r="B33" s="3">
        <f>Datos!B26</f>
        <v>0</v>
      </c>
      <c r="C33" s="3">
        <f>Datos!C26</f>
        <v>0</v>
      </c>
      <c r="D33" s="3">
        <f>Datos!D26</f>
        <v>0</v>
      </c>
      <c r="E33" s="3"/>
      <c r="F33" s="3"/>
      <c r="G33" s="3"/>
      <c r="H33" s="3"/>
      <c r="I33" s="3"/>
      <c r="J33" s="3"/>
      <c r="K33" s="3"/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25">
      <c r="A34" s="3">
        <v>12</v>
      </c>
      <c r="B34" s="3">
        <f>Datos!B27</f>
        <v>0</v>
      </c>
      <c r="C34" s="3">
        <f>Datos!C27</f>
        <v>0</v>
      </c>
      <c r="D34" s="3">
        <f>Datos!D27</f>
        <v>0</v>
      </c>
      <c r="E34" s="3"/>
      <c r="F34" s="3"/>
      <c r="G34" s="3"/>
      <c r="H34" s="3"/>
      <c r="I34" s="3"/>
      <c r="J34" s="3"/>
      <c r="K34" s="3"/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25">
      <c r="A35" s="3">
        <v>13</v>
      </c>
      <c r="B35" s="3">
        <f>Datos!B28</f>
        <v>0</v>
      </c>
      <c r="C35" s="3">
        <f>Datos!C28</f>
        <v>0</v>
      </c>
      <c r="D35" s="3">
        <f>Datos!D28</f>
        <v>0</v>
      </c>
      <c r="E35" s="3"/>
      <c r="F35" s="3"/>
      <c r="G35" s="3"/>
      <c r="H35" s="3"/>
      <c r="I35" s="3"/>
      <c r="J35" s="3"/>
      <c r="K35" s="3"/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25">
      <c r="A36" s="3">
        <v>14</v>
      </c>
      <c r="B36" s="3">
        <f>Datos!B29</f>
        <v>0</v>
      </c>
      <c r="C36" s="3">
        <f>Datos!C29</f>
        <v>0</v>
      </c>
      <c r="D36" s="3">
        <f>Datos!D29</f>
        <v>0</v>
      </c>
      <c r="E36" s="3"/>
      <c r="F36" s="3"/>
      <c r="G36" s="3"/>
      <c r="H36" s="3"/>
      <c r="I36" s="3"/>
      <c r="J36" s="3"/>
      <c r="K36" s="3"/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25">
      <c r="A37" s="3">
        <v>15</v>
      </c>
      <c r="B37" s="3">
        <f>Datos!B30</f>
        <v>0</v>
      </c>
      <c r="C37" s="3">
        <f>Datos!C30</f>
        <v>0</v>
      </c>
      <c r="D37" s="3">
        <f>Datos!D30</f>
        <v>0</v>
      </c>
      <c r="E37" s="3"/>
      <c r="F37" s="3"/>
      <c r="G37" s="3"/>
      <c r="H37" s="3"/>
      <c r="I37" s="3"/>
      <c r="J37" s="3"/>
      <c r="K37" s="3"/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  <c r="S37" s="3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25">
      <c r="A38" s="3">
        <v>16</v>
      </c>
      <c r="B38" s="3">
        <f>Datos!B31</f>
        <v>0</v>
      </c>
      <c r="C38" s="3">
        <f>Datos!C31</f>
        <v>0</v>
      </c>
      <c r="D38" s="3">
        <f>Datos!D31</f>
        <v>0</v>
      </c>
      <c r="E38" s="3"/>
      <c r="F38" s="3"/>
      <c r="G38" s="3"/>
      <c r="H38" s="3"/>
      <c r="I38" s="3"/>
      <c r="J38" s="3"/>
      <c r="K38" s="3"/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25">
      <c r="A39" s="3">
        <v>17</v>
      </c>
      <c r="B39" s="3">
        <f>Datos!B32</f>
        <v>0</v>
      </c>
      <c r="C39" s="3">
        <f>Datos!C32</f>
        <v>0</v>
      </c>
      <c r="D39" s="3">
        <f>Datos!D32</f>
        <v>0</v>
      </c>
      <c r="E39" s="3"/>
      <c r="F39" s="3"/>
      <c r="G39" s="3"/>
      <c r="H39" s="3"/>
      <c r="I39" s="3"/>
      <c r="J39" s="3"/>
      <c r="K39" s="3"/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  <c r="S39" s="3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25">
      <c r="A40" s="3">
        <v>18</v>
      </c>
      <c r="B40" s="3">
        <f>Datos!B33</f>
        <v>0</v>
      </c>
      <c r="C40" s="3">
        <f>Datos!C33</f>
        <v>0</v>
      </c>
      <c r="D40" s="3">
        <f>Datos!D33</f>
        <v>0</v>
      </c>
      <c r="E40" s="3"/>
      <c r="F40" s="3"/>
      <c r="G40" s="3"/>
      <c r="H40" s="3"/>
      <c r="I40" s="3"/>
      <c r="J40" s="3"/>
      <c r="K40" s="3"/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  <c r="S40" s="3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25">
      <c r="A41" s="3">
        <v>19</v>
      </c>
      <c r="B41" s="3">
        <f>Datos!B34</f>
        <v>0</v>
      </c>
      <c r="C41" s="3">
        <f>Datos!C34</f>
        <v>0</v>
      </c>
      <c r="D41" s="3">
        <f>Datos!D34</f>
        <v>0</v>
      </c>
      <c r="E41" s="3"/>
      <c r="F41" s="3"/>
      <c r="G41" s="3"/>
      <c r="H41" s="3"/>
      <c r="I41" s="3"/>
      <c r="J41" s="3"/>
      <c r="K41" s="3"/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  <c r="S41" s="3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25">
      <c r="A42" s="3">
        <v>20</v>
      </c>
      <c r="B42" s="3">
        <f>Datos!B35</f>
        <v>0</v>
      </c>
      <c r="C42" s="3">
        <f>Datos!C35</f>
        <v>0</v>
      </c>
      <c r="D42" s="3">
        <f>Datos!D35</f>
        <v>0</v>
      </c>
      <c r="E42" s="3"/>
      <c r="F42" s="3"/>
      <c r="G42" s="3"/>
      <c r="H42" s="3"/>
      <c r="I42" s="3"/>
      <c r="J42" s="3"/>
      <c r="K42" s="3"/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  <c r="S42" s="3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25">
      <c r="A43" s="3">
        <v>21</v>
      </c>
      <c r="B43" s="3">
        <f>Datos!B36</f>
        <v>0</v>
      </c>
      <c r="C43" s="3">
        <f>Datos!C36</f>
        <v>0</v>
      </c>
      <c r="D43" s="3">
        <f>Datos!D36</f>
        <v>0</v>
      </c>
      <c r="E43" s="3"/>
      <c r="F43" s="3"/>
      <c r="G43" s="3"/>
      <c r="H43" s="3"/>
      <c r="I43" s="3"/>
      <c r="J43" s="3"/>
      <c r="K43" s="3"/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  <c r="S43" s="3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25">
      <c r="A44" s="3">
        <v>22</v>
      </c>
      <c r="B44" s="3">
        <f>Datos!B37</f>
        <v>0</v>
      </c>
      <c r="C44" s="3">
        <f>Datos!C37</f>
        <v>0</v>
      </c>
      <c r="D44" s="3">
        <f>Datos!D37</f>
        <v>0</v>
      </c>
      <c r="E44" s="3"/>
      <c r="F44" s="3"/>
      <c r="G44" s="3"/>
      <c r="H44" s="3"/>
      <c r="I44" s="3"/>
      <c r="J44" s="3"/>
      <c r="K44" s="3"/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  <c r="S44" s="3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25">
      <c r="A45" s="3">
        <v>23</v>
      </c>
      <c r="B45" s="3">
        <f>Datos!B38</f>
        <v>0</v>
      </c>
      <c r="C45" s="3">
        <f>Datos!C38</f>
        <v>0</v>
      </c>
      <c r="D45" s="3">
        <f>Datos!D38</f>
        <v>0</v>
      </c>
      <c r="E45" s="3"/>
      <c r="F45" s="3"/>
      <c r="G45" s="3"/>
      <c r="H45" s="3"/>
      <c r="I45" s="3"/>
      <c r="J45" s="3"/>
      <c r="K45" s="3"/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  <c r="S45" s="3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25">
      <c r="A46" s="3">
        <v>24</v>
      </c>
      <c r="B46" s="3">
        <f>Datos!B39</f>
        <v>0</v>
      </c>
      <c r="C46" s="3">
        <f>Datos!C39</f>
        <v>0</v>
      </c>
      <c r="D46" s="3">
        <f>Datos!D39</f>
        <v>0</v>
      </c>
      <c r="E46" s="3"/>
      <c r="F46" s="3"/>
      <c r="G46" s="3"/>
      <c r="H46" s="3"/>
      <c r="I46" s="3"/>
      <c r="J46" s="3"/>
      <c r="K46" s="3"/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  <c r="S46" s="3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25">
      <c r="A47" s="3">
        <v>25</v>
      </c>
      <c r="B47" s="3">
        <f>Datos!B40</f>
        <v>0</v>
      </c>
      <c r="C47" s="3">
        <f>Datos!C40</f>
        <v>0</v>
      </c>
      <c r="D47" s="3">
        <f>Datos!D40</f>
        <v>0</v>
      </c>
      <c r="E47" s="3"/>
      <c r="F47" s="3"/>
      <c r="G47" s="3"/>
      <c r="H47" s="3"/>
      <c r="I47" s="3"/>
      <c r="J47" s="3"/>
      <c r="K47" s="3"/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25">
      <c r="A48" s="3">
        <v>26</v>
      </c>
      <c r="B48" s="3">
        <f>Datos!B41</f>
        <v>0</v>
      </c>
      <c r="C48" s="3">
        <f>Datos!C41</f>
        <v>0</v>
      </c>
      <c r="D48" s="3">
        <f>Datos!D41</f>
        <v>0</v>
      </c>
      <c r="E48" s="3"/>
      <c r="F48" s="3"/>
      <c r="G48" s="3"/>
      <c r="H48" s="3"/>
      <c r="I48" s="3"/>
      <c r="J48" s="3"/>
      <c r="K48" s="3"/>
      <c r="L48" s="3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3">
        <f t="shared" si="7"/>
        <v>0</v>
      </c>
      <c r="S48" s="3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25">
      <c r="A49" s="3">
        <v>27</v>
      </c>
      <c r="B49" s="3">
        <f>Datos!B42</f>
        <v>0</v>
      </c>
      <c r="C49" s="3">
        <f>Datos!C42</f>
        <v>0</v>
      </c>
      <c r="D49" s="3">
        <f>Datos!D42</f>
        <v>0</v>
      </c>
      <c r="E49" s="3"/>
      <c r="F49" s="3"/>
      <c r="G49" s="3"/>
      <c r="H49" s="3"/>
      <c r="I49" s="3"/>
      <c r="J49" s="3"/>
      <c r="K49" s="3"/>
      <c r="L49" s="3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3">
        <f t="shared" si="7"/>
        <v>0</v>
      </c>
      <c r="S49" s="3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25">
      <c r="A50" s="3">
        <v>28</v>
      </c>
      <c r="B50" s="3">
        <f>Datos!B43</f>
        <v>0</v>
      </c>
      <c r="C50" s="3">
        <f>Datos!C43</f>
        <v>0</v>
      </c>
      <c r="D50" s="3">
        <f>Datos!D43</f>
        <v>0</v>
      </c>
      <c r="E50" s="3"/>
      <c r="F50" s="3"/>
      <c r="G50" s="3"/>
      <c r="H50" s="3"/>
      <c r="I50" s="3"/>
      <c r="J50" s="3"/>
      <c r="K50" s="3"/>
      <c r="L50" s="3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3">
        <f t="shared" si="7"/>
        <v>0</v>
      </c>
      <c r="S50" s="3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25">
      <c r="A51" s="3">
        <v>29</v>
      </c>
      <c r="B51" s="3">
        <f>Datos!B44</f>
        <v>0</v>
      </c>
      <c r="C51" s="3">
        <f>Datos!C44</f>
        <v>0</v>
      </c>
      <c r="D51" s="3">
        <f>Datos!D44</f>
        <v>0</v>
      </c>
      <c r="E51" s="3"/>
      <c r="F51" s="3"/>
      <c r="G51" s="3"/>
      <c r="H51" s="3"/>
      <c r="I51" s="3"/>
      <c r="J51" s="3"/>
      <c r="K51" s="3"/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  <c r="S51" s="3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25">
      <c r="A52" s="3">
        <v>30</v>
      </c>
      <c r="B52" s="3">
        <f>Datos!B45</f>
        <v>0</v>
      </c>
      <c r="C52" s="3">
        <f>Datos!C45</f>
        <v>0</v>
      </c>
      <c r="D52" s="3">
        <f>Datos!D45</f>
        <v>0</v>
      </c>
      <c r="E52" s="3"/>
      <c r="F52" s="3"/>
      <c r="G52" s="3"/>
      <c r="H52" s="3"/>
      <c r="I52" s="3"/>
      <c r="J52" s="3"/>
      <c r="K52" s="3"/>
      <c r="L52" s="3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3">
        <f t="shared" si="7"/>
        <v>0</v>
      </c>
      <c r="S52" s="3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25">
      <c r="A53" s="3">
        <v>31</v>
      </c>
      <c r="B53" s="3">
        <f>Datos!B46</f>
        <v>0</v>
      </c>
      <c r="C53" s="3">
        <f>Datos!C46</f>
        <v>0</v>
      </c>
      <c r="D53" s="3">
        <f>Datos!D46</f>
        <v>0</v>
      </c>
      <c r="E53" s="3"/>
      <c r="F53" s="3"/>
      <c r="G53" s="3"/>
      <c r="H53" s="3"/>
      <c r="I53" s="3"/>
      <c r="J53" s="3"/>
      <c r="K53" s="3"/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25">
      <c r="A54" s="3">
        <v>32</v>
      </c>
      <c r="B54" s="3">
        <f>Datos!B47</f>
        <v>0</v>
      </c>
      <c r="C54" s="3">
        <f>Datos!C47</f>
        <v>0</v>
      </c>
      <c r="D54" s="3">
        <f>Datos!D47</f>
        <v>0</v>
      </c>
      <c r="E54" s="3"/>
      <c r="F54" s="3"/>
      <c r="G54" s="3"/>
      <c r="H54" s="3"/>
      <c r="I54" s="3"/>
      <c r="J54" s="3"/>
      <c r="K54" s="3"/>
      <c r="L54" s="3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3">
        <f t="shared" si="7"/>
        <v>0</v>
      </c>
      <c r="S54" s="3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25">
      <c r="A55" s="3">
        <v>33</v>
      </c>
      <c r="B55" s="3">
        <f>Datos!B48</f>
        <v>0</v>
      </c>
      <c r="C55" s="3">
        <f>Datos!C48</f>
        <v>0</v>
      </c>
      <c r="D55" s="3">
        <f>Datos!D48</f>
        <v>0</v>
      </c>
      <c r="E55" s="3"/>
      <c r="F55" s="3"/>
      <c r="G55" s="3"/>
      <c r="H55" s="3"/>
      <c r="I55" s="3"/>
      <c r="J55" s="3"/>
      <c r="K55" s="3"/>
      <c r="L55" s="3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3">
        <f t="shared" si="7"/>
        <v>0</v>
      </c>
      <c r="S55" s="3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25">
      <c r="A56" s="3">
        <v>34</v>
      </c>
      <c r="B56" s="3">
        <f>Datos!B49</f>
        <v>0</v>
      </c>
      <c r="C56" s="3">
        <f>Datos!C49</f>
        <v>0</v>
      </c>
      <c r="D56" s="3">
        <f>Datos!D49</f>
        <v>0</v>
      </c>
      <c r="E56" s="3"/>
      <c r="F56" s="3"/>
      <c r="G56" s="3"/>
      <c r="H56" s="3"/>
      <c r="I56" s="3"/>
      <c r="J56" s="3"/>
      <c r="K56" s="3"/>
      <c r="L56" s="3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3">
        <f t="shared" si="7"/>
        <v>0</v>
      </c>
      <c r="S56" s="3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25">
      <c r="A57" s="3">
        <v>35</v>
      </c>
      <c r="B57" s="3">
        <f>Datos!B50</f>
        <v>0</v>
      </c>
      <c r="C57" s="3">
        <f>Datos!C50</f>
        <v>0</v>
      </c>
      <c r="D57" s="3">
        <f>Datos!D50</f>
        <v>0</v>
      </c>
      <c r="E57" s="3"/>
      <c r="F57" s="3"/>
      <c r="G57" s="3"/>
      <c r="H57" s="3"/>
      <c r="I57" s="3"/>
      <c r="J57" s="3"/>
      <c r="K57" s="3"/>
      <c r="L57" s="3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3">
        <f t="shared" si="7"/>
        <v>0</v>
      </c>
      <c r="S57" s="3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25">
      <c r="A58" s="3">
        <v>36</v>
      </c>
      <c r="B58" s="3">
        <f>Datos!B51</f>
        <v>0</v>
      </c>
      <c r="C58" s="3">
        <f>Datos!C51</f>
        <v>0</v>
      </c>
      <c r="D58" s="3">
        <f>Datos!D51</f>
        <v>0</v>
      </c>
      <c r="E58" s="3"/>
      <c r="F58" s="3"/>
      <c r="G58" s="3"/>
      <c r="H58" s="3"/>
      <c r="I58" s="3"/>
      <c r="J58" s="3"/>
      <c r="K58" s="3"/>
      <c r="L58" s="3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3">
        <f t="shared" si="7"/>
        <v>0</v>
      </c>
      <c r="S58" s="3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25">
      <c r="A59" s="3">
        <v>37</v>
      </c>
      <c r="B59" s="3">
        <f>Datos!B52</f>
        <v>0</v>
      </c>
      <c r="C59" s="3">
        <f>Datos!C52</f>
        <v>0</v>
      </c>
      <c r="D59" s="3">
        <f>Datos!D52</f>
        <v>0</v>
      </c>
      <c r="E59" s="3"/>
      <c r="F59" s="3"/>
      <c r="G59" s="3"/>
      <c r="H59" s="3"/>
      <c r="I59" s="3"/>
      <c r="J59" s="3"/>
      <c r="K59" s="3"/>
      <c r="L59" s="3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3">
        <f t="shared" si="7"/>
        <v>0</v>
      </c>
      <c r="S59" s="3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25">
      <c r="A60" s="3">
        <v>38</v>
      </c>
      <c r="B60" s="3">
        <f>Datos!B53</f>
        <v>0</v>
      </c>
      <c r="C60" s="3">
        <f>Datos!C53</f>
        <v>0</v>
      </c>
      <c r="D60" s="3">
        <f>Datos!D53</f>
        <v>0</v>
      </c>
      <c r="E60" s="3"/>
      <c r="F60" s="3"/>
      <c r="G60" s="3"/>
      <c r="H60" s="3"/>
      <c r="I60" s="3"/>
      <c r="J60" s="3"/>
      <c r="K60" s="3"/>
      <c r="L60" s="3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3">
        <f t="shared" si="7"/>
        <v>0</v>
      </c>
      <c r="S60" s="3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25">
      <c r="A61" s="3">
        <v>39</v>
      </c>
      <c r="B61" s="3">
        <f>Datos!B54</f>
        <v>0</v>
      </c>
      <c r="C61" s="3">
        <f>Datos!C54</f>
        <v>0</v>
      </c>
      <c r="D61" s="3">
        <f>Datos!D54</f>
        <v>0</v>
      </c>
      <c r="E61" s="3"/>
      <c r="F61" s="3"/>
      <c r="G61" s="3"/>
      <c r="H61" s="3"/>
      <c r="I61" s="3"/>
      <c r="J61" s="3"/>
      <c r="K61" s="3"/>
      <c r="L61" s="3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3">
        <f t="shared" si="7"/>
        <v>0</v>
      </c>
      <c r="S61" s="3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25">
      <c r="A62" s="3">
        <v>40</v>
      </c>
      <c r="B62" s="3">
        <f>Datos!B55</f>
        <v>0</v>
      </c>
      <c r="C62" s="3">
        <f>Datos!C55</f>
        <v>0</v>
      </c>
      <c r="D62" s="3">
        <f>Datos!D55</f>
        <v>0</v>
      </c>
      <c r="E62" s="3"/>
      <c r="F62" s="3"/>
      <c r="G62" s="3"/>
      <c r="H62" s="3"/>
      <c r="I62" s="3"/>
      <c r="J62" s="3"/>
      <c r="K62" s="3"/>
      <c r="L62" s="3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3">
        <f t="shared" si="7"/>
        <v>0</v>
      </c>
      <c r="S62" s="3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25">
      <c r="A63" s="3">
        <v>41</v>
      </c>
      <c r="B63" s="3">
        <f>Datos!B56</f>
        <v>0</v>
      </c>
      <c r="C63" s="3">
        <f>Datos!C56</f>
        <v>0</v>
      </c>
      <c r="D63" s="3">
        <f>Datos!D56</f>
        <v>0</v>
      </c>
      <c r="E63" s="3"/>
      <c r="F63" s="3"/>
      <c r="G63" s="3"/>
      <c r="H63" s="3"/>
      <c r="I63" s="3"/>
      <c r="J63" s="3"/>
      <c r="K63" s="3"/>
      <c r="L63" s="3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3">
        <f t="shared" si="7"/>
        <v>0</v>
      </c>
      <c r="S63" s="3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25">
      <c r="A64" s="3">
        <v>42</v>
      </c>
      <c r="B64" s="3">
        <f>Datos!B57</f>
        <v>0</v>
      </c>
      <c r="C64" s="3">
        <f>Datos!C57</f>
        <v>0</v>
      </c>
      <c r="D64" s="3">
        <f>Datos!D57</f>
        <v>0</v>
      </c>
      <c r="E64" s="3"/>
      <c r="F64" s="3"/>
      <c r="G64" s="3"/>
      <c r="H64" s="3"/>
      <c r="I64" s="3"/>
      <c r="J64" s="3"/>
      <c r="K64" s="3"/>
      <c r="L64" s="3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3">
        <f t="shared" si="7"/>
        <v>0</v>
      </c>
      <c r="S64" s="3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25">
      <c r="A65" s="3">
        <v>43</v>
      </c>
      <c r="B65" s="3">
        <f>Datos!B58</f>
        <v>0</v>
      </c>
      <c r="C65" s="3">
        <f>Datos!C58</f>
        <v>0</v>
      </c>
      <c r="D65" s="3">
        <f>Datos!D58</f>
        <v>0</v>
      </c>
      <c r="E65" s="3"/>
      <c r="F65" s="3"/>
      <c r="G65" s="3"/>
      <c r="H65" s="3"/>
      <c r="I65" s="3"/>
      <c r="J65" s="3"/>
      <c r="K65" s="3"/>
      <c r="L65" s="3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3">
        <f t="shared" si="7"/>
        <v>0</v>
      </c>
      <c r="S65" s="3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25">
      <c r="A66" s="3">
        <v>44</v>
      </c>
      <c r="B66" s="3">
        <f>Datos!B59</f>
        <v>0</v>
      </c>
      <c r="C66" s="3">
        <f>Datos!C59</f>
        <v>0</v>
      </c>
      <c r="D66" s="3">
        <f>Datos!D59</f>
        <v>0</v>
      </c>
      <c r="E66" s="3"/>
      <c r="F66" s="3"/>
      <c r="G66" s="3"/>
      <c r="H66" s="3"/>
      <c r="I66" s="3"/>
      <c r="J66" s="3"/>
      <c r="K66" s="3"/>
      <c r="L66" s="3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25">
      <c r="A67" s="3">
        <v>45</v>
      </c>
      <c r="B67" s="3">
        <f>Datos!B60</f>
        <v>0</v>
      </c>
      <c r="C67" s="3">
        <f>Datos!C60</f>
        <v>0</v>
      </c>
      <c r="D67" s="3">
        <f>Datos!D60</f>
        <v>0</v>
      </c>
      <c r="E67" s="3"/>
      <c r="F67" s="3"/>
      <c r="G67" s="3"/>
      <c r="H67" s="3"/>
      <c r="I67" s="3"/>
      <c r="J67" s="3"/>
      <c r="K67" s="3"/>
      <c r="L67" s="3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3">
        <f t="shared" si="7"/>
        <v>0</v>
      </c>
      <c r="S67" s="3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25">
      <c r="A68" s="3">
        <v>46</v>
      </c>
      <c r="B68" s="3">
        <f>Datos!B61</f>
        <v>0</v>
      </c>
      <c r="C68" s="3">
        <f>Datos!C61</f>
        <v>0</v>
      </c>
      <c r="D68" s="3">
        <f>Datos!D61</f>
        <v>0</v>
      </c>
      <c r="E68" s="3"/>
      <c r="F68" s="3"/>
      <c r="G68" s="3"/>
      <c r="H68" s="3"/>
      <c r="I68" s="3"/>
      <c r="J68" s="3"/>
      <c r="K68" s="3"/>
      <c r="L68" s="3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3">
        <f t="shared" si="7"/>
        <v>0</v>
      </c>
      <c r="S68" s="3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25">
      <c r="A69" s="3">
        <v>47</v>
      </c>
      <c r="B69" s="3">
        <f>Datos!B62</f>
        <v>0</v>
      </c>
      <c r="C69" s="3">
        <f>Datos!C62</f>
        <v>0</v>
      </c>
      <c r="D69" s="3">
        <f>Datos!D62</f>
        <v>0</v>
      </c>
      <c r="E69" s="3"/>
      <c r="F69" s="3"/>
      <c r="G69" s="3"/>
      <c r="H69" s="3"/>
      <c r="I69" s="3"/>
      <c r="J69" s="3"/>
      <c r="K69" s="3"/>
      <c r="L69" s="3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3">
        <f t="shared" si="7"/>
        <v>0</v>
      </c>
      <c r="S69" s="3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25">
      <c r="A70" s="3">
        <v>48</v>
      </c>
      <c r="B70" s="3">
        <f>Datos!B63</f>
        <v>0</v>
      </c>
      <c r="C70" s="3">
        <f>Datos!C63</f>
        <v>0</v>
      </c>
      <c r="D70" s="3">
        <f>Datos!D63</f>
        <v>0</v>
      </c>
      <c r="E70" s="3"/>
      <c r="F70" s="3"/>
      <c r="G70" s="3"/>
      <c r="H70" s="3"/>
      <c r="I70" s="3"/>
      <c r="J70" s="3"/>
      <c r="K70" s="3"/>
      <c r="L70" s="3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3">
        <f t="shared" si="7"/>
        <v>0</v>
      </c>
      <c r="S70" s="3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25">
      <c r="A71" s="3">
        <v>49</v>
      </c>
      <c r="B71" s="3">
        <f>Datos!B64</f>
        <v>0</v>
      </c>
      <c r="C71" s="3">
        <f>Datos!C64</f>
        <v>0</v>
      </c>
      <c r="D71" s="3">
        <f>Datos!D64</f>
        <v>0</v>
      </c>
      <c r="E71" s="3"/>
      <c r="F71" s="3"/>
      <c r="G71" s="3"/>
      <c r="H71" s="3"/>
      <c r="I71" s="3"/>
      <c r="J71" s="3"/>
      <c r="K71" s="3"/>
      <c r="L71" s="3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3">
        <f t="shared" si="7"/>
        <v>0</v>
      </c>
      <c r="S71" s="3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x14ac:dyDescent="0.25">
      <c r="A72" s="3">
        <v>50</v>
      </c>
      <c r="B72" s="3">
        <f>Datos!B65</f>
        <v>0</v>
      </c>
      <c r="C72" s="3">
        <f>Datos!C65</f>
        <v>0</v>
      </c>
      <c r="D72" s="3">
        <f>Datos!D65</f>
        <v>0</v>
      </c>
      <c r="E72" s="3"/>
      <c r="F72" s="3"/>
      <c r="G72" s="3"/>
      <c r="H72" s="3"/>
      <c r="I72" s="3"/>
      <c r="J72" s="3"/>
      <c r="K72" s="3"/>
      <c r="L72" s="3">
        <f t="shared" si="1"/>
        <v>0</v>
      </c>
      <c r="M72" s="3">
        <f t="shared" si="2"/>
        <v>0</v>
      </c>
      <c r="N72" s="3">
        <f t="shared" si="3"/>
        <v>0</v>
      </c>
      <c r="O72" s="3">
        <f t="shared" si="4"/>
        <v>0</v>
      </c>
      <c r="P72" s="3">
        <f t="shared" si="5"/>
        <v>0</v>
      </c>
      <c r="Q72" s="3">
        <f t="shared" si="6"/>
        <v>0</v>
      </c>
      <c r="R72" s="3">
        <f t="shared" si="7"/>
        <v>0</v>
      </c>
      <c r="S72" s="3">
        <f t="shared" si="8"/>
        <v>0</v>
      </c>
      <c r="T72" s="3" t="str">
        <f t="shared" si="0"/>
        <v>Desempeño insuficiente</v>
      </c>
      <c r="U72" s="3" t="str">
        <f t="shared" si="9"/>
        <v>Tutoría</v>
      </c>
      <c r="V72" s="3"/>
      <c r="W72" s="3"/>
    </row>
  </sheetData>
  <mergeCells count="30">
    <mergeCell ref="A21:A22"/>
    <mergeCell ref="B21:B22"/>
    <mergeCell ref="C21:C22"/>
    <mergeCell ref="D21:D22"/>
    <mergeCell ref="E21:K21"/>
    <mergeCell ref="B16:D16"/>
    <mergeCell ref="B10:D10"/>
    <mergeCell ref="V21:V22"/>
    <mergeCell ref="B17:D17"/>
    <mergeCell ref="B18:D18"/>
    <mergeCell ref="L21:R21"/>
    <mergeCell ref="S21:S22"/>
    <mergeCell ref="T21:T22"/>
    <mergeCell ref="U21:U22"/>
    <mergeCell ref="A2:V2"/>
    <mergeCell ref="W21:W22"/>
    <mergeCell ref="E4:G4"/>
    <mergeCell ref="C5:G5"/>
    <mergeCell ref="E6:G6"/>
    <mergeCell ref="C7:G7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</mergeCells>
  <conditionalFormatting sqref="E23:K72">
    <cfRule type="cellIs" dxfId="60" priority="7" operator="equal">
      <formula>0</formula>
    </cfRule>
    <cfRule type="cellIs" dxfId="59" priority="8" operator="equal">
      <formula>"Desempeño insuficiente"</formula>
    </cfRule>
    <cfRule type="cellIs" dxfId="58" priority="9" operator="equal">
      <formula>"Suficiente"</formula>
    </cfRule>
    <cfRule type="cellIs" dxfId="57" priority="10" operator="equal">
      <formula>"Bueno"</formula>
    </cfRule>
    <cfRule type="cellIs" dxfId="56" priority="11" operator="equal">
      <formula>"Notable"</formula>
    </cfRule>
    <cfRule type="cellIs" dxfId="55" priority="12" operator="equal">
      <formula>"excelente"</formula>
    </cfRule>
  </conditionalFormatting>
  <conditionalFormatting sqref="T23:T72">
    <cfRule type="cellIs" dxfId="54" priority="23" operator="equal">
      <formula>"Desempeño insuficiente"</formula>
    </cfRule>
    <cfRule type="cellIs" dxfId="53" priority="24" operator="equal">
      <formula>"Suficiente"</formula>
    </cfRule>
    <cfRule type="cellIs" dxfId="52" priority="25" operator="equal">
      <formula>"Bueno"</formula>
    </cfRule>
    <cfRule type="cellIs" dxfId="51" priority="26" operator="equal">
      <formula>"Notable"</formula>
    </cfRule>
    <cfRule type="cellIs" dxfId="50" priority="27" operator="equal">
      <formula>"excelente"</formula>
    </cfRule>
  </conditionalFormatting>
  <conditionalFormatting sqref="U20:V20">
    <cfRule type="cellIs" dxfId="49" priority="19" operator="equal">
      <formula>"Solicitar baja de la materia"</formula>
    </cfRule>
    <cfRule type="cellIs" dxfId="48" priority="20" operator="equal">
      <formula>"Requiere Asesoría"</formula>
    </cfRule>
    <cfRule type="cellIs" dxfId="47" priority="21" operator="equal">
      <formula>"No Requiere Acción"</formula>
    </cfRule>
  </conditionalFormatting>
  <conditionalFormatting sqref="U23:V1048576">
    <cfRule type="cellIs" dxfId="46" priority="36" operator="equal">
      <formula>"Solicitar baja de la materia"</formula>
    </cfRule>
    <cfRule type="cellIs" dxfId="45" priority="37" operator="equal">
      <formula>"Requiere Asesoría"</formula>
    </cfRule>
    <cfRule type="cellIs" dxfId="44" priority="38" operator="equal">
      <formula>"No Requiere Acción"</formula>
    </cfRule>
  </conditionalFormatting>
  <conditionalFormatting sqref="W23:W72">
    <cfRule type="cellIs" dxfId="43" priority="28" operator="equal">
      <formula>"Solicitar baja de la materia"</formula>
    </cfRule>
    <cfRule type="cellIs" dxfId="42" priority="29" operator="equal">
      <formula>"Requiere Asesoría"</formula>
    </cfRule>
    <cfRule type="cellIs" dxfId="41" priority="30" operator="equal">
      <formula>"No Requiere Acción"</formula>
    </cfRule>
  </conditionalFormatting>
  <conditionalFormatting sqref="L23:R72">
    <cfRule type="cellIs" dxfId="40" priority="1" operator="equal">
      <formula>0</formula>
    </cfRule>
    <cfRule type="cellIs" dxfId="39" priority="2" operator="equal">
      <formula>"Desempeño insuficiente"</formula>
    </cfRule>
    <cfRule type="cellIs" dxfId="38" priority="3" operator="equal">
      <formula>"Suficiente"</formula>
    </cfRule>
    <cfRule type="cellIs" dxfId="37" priority="4" operator="equal">
      <formula>"Bueno"</formula>
    </cfRule>
    <cfRule type="cellIs" dxfId="36" priority="5" operator="equal">
      <formula>"Notable"</formula>
    </cfRule>
    <cfRule type="cellIs" dxfId="35" priority="6" operator="equal">
      <formula>"excelente"</formula>
    </cfRule>
  </conditionalFormatting>
  <pageMargins left="0.70866141732283472" right="0.70866141732283472" top="0.38671875" bottom="0.78776041666666663" header="0.31496062992125984" footer="0.31496062992125984"/>
  <pageSetup paperSize="5" scale="52" fitToHeight="0" orientation="landscape" r:id="rId1"/>
  <headerFooter>
    <oddFooter xml:space="preserve">&amp;C&amp;K7030A0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topLeftCell="A14" zoomScale="70" zoomScaleNormal="70" zoomScalePageLayoutView="40" workbookViewId="0">
      <selection activeCell="E23" sqref="E23:K23"/>
    </sheetView>
  </sheetViews>
  <sheetFormatPr baseColWidth="10" defaultRowHeight="15" x14ac:dyDescent="0.25"/>
  <cols>
    <col min="1" max="1" width="4" bestFit="1" customWidth="1"/>
    <col min="2" max="2" width="12.7109375" customWidth="1"/>
    <col min="3" max="3" width="41.5703125" customWidth="1"/>
    <col min="4" max="4" width="8.7109375" bestFit="1" customWidth="1"/>
    <col min="5" max="5" width="11.28515625" style="2" customWidth="1"/>
    <col min="6" max="18" width="11.28515625" customWidth="1"/>
    <col min="19" max="19" width="11.85546875" customWidth="1"/>
    <col min="20" max="20" width="25.85546875" bestFit="1" customWidth="1"/>
    <col min="21" max="22" width="17.140625" style="2" customWidth="1"/>
  </cols>
  <sheetData>
    <row r="1" spans="1:23" ht="79.5" customHeight="1" x14ac:dyDescent="0.25"/>
    <row r="2" spans="1:23" x14ac:dyDescent="0.25">
      <c r="A2" s="105" t="s">
        <v>13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38"/>
    </row>
    <row r="4" spans="1:23" x14ac:dyDescent="0.25">
      <c r="B4" s="9" t="s">
        <v>10</v>
      </c>
      <c r="C4" s="7" t="str">
        <f>Datos!C6</f>
        <v xml:space="preserve">TECNOLOGÍAS EN LA DISTRIBUCIÓN ORIENTADAS A LA INDUSTRIA 4.0 </v>
      </c>
      <c r="D4" s="9" t="s">
        <v>4</v>
      </c>
      <c r="E4" s="94" t="str">
        <f>Datos!C12</f>
        <v>INGENIERIA EN LOGISTICA</v>
      </c>
      <c r="F4" s="94"/>
      <c r="G4" s="94"/>
    </row>
    <row r="5" spans="1:23" x14ac:dyDescent="0.25">
      <c r="A5" s="1"/>
      <c r="B5" s="9" t="s">
        <v>11</v>
      </c>
      <c r="C5" s="95" t="str">
        <f>Datos!C7</f>
        <v xml:space="preserve">DR. PEDRO PEREZ VELAZQUEZ </v>
      </c>
      <c r="D5" s="95"/>
      <c r="E5" s="95"/>
      <c r="F5" s="95"/>
      <c r="G5" s="95"/>
    </row>
    <row r="6" spans="1:23" x14ac:dyDescent="0.25">
      <c r="B6" s="9" t="s">
        <v>5</v>
      </c>
      <c r="C6" s="7" t="str">
        <f>Datos!C4</f>
        <v xml:space="preserve">ILOG- 8°B  </v>
      </c>
      <c r="D6" s="9" t="s">
        <v>9</v>
      </c>
      <c r="E6" s="94">
        <v>8</v>
      </c>
      <c r="F6" s="94"/>
      <c r="G6" s="94"/>
    </row>
    <row r="7" spans="1:23" x14ac:dyDescent="0.25">
      <c r="B7" s="9" t="s">
        <v>65</v>
      </c>
      <c r="C7" s="95" t="str">
        <f>Datos!C13</f>
        <v>ENERO-JUNIO 2025</v>
      </c>
      <c r="D7" s="95"/>
      <c r="E7" s="95"/>
      <c r="F7" s="95"/>
      <c r="G7" s="95"/>
    </row>
    <row r="8" spans="1:23" x14ac:dyDescent="0.25">
      <c r="B8" s="5"/>
    </row>
    <row r="9" spans="1:23" x14ac:dyDescent="0.25">
      <c r="B9" s="5"/>
      <c r="F9" s="125" t="s">
        <v>81</v>
      </c>
      <c r="G9" s="125"/>
    </row>
    <row r="10" spans="1:23" x14ac:dyDescent="0.25">
      <c r="A10" s="68" t="s">
        <v>2</v>
      </c>
      <c r="B10" s="141" t="s">
        <v>69</v>
      </c>
      <c r="C10" s="141"/>
      <c r="D10" s="141"/>
      <c r="E10" s="68" t="s">
        <v>70</v>
      </c>
      <c r="F10" s="68" t="s">
        <v>79</v>
      </c>
      <c r="G10" s="68" t="s">
        <v>80</v>
      </c>
      <c r="L10" s="126" t="s">
        <v>8</v>
      </c>
      <c r="M10" s="127"/>
      <c r="N10" s="128"/>
      <c r="O10" s="129" t="s">
        <v>16</v>
      </c>
      <c r="P10" s="129"/>
      <c r="Q10" s="129"/>
      <c r="R10" s="129"/>
      <c r="S10" s="129"/>
    </row>
    <row r="11" spans="1:23" x14ac:dyDescent="0.25">
      <c r="A11" s="3">
        <v>1</v>
      </c>
      <c r="B11" s="130" t="s">
        <v>82</v>
      </c>
      <c r="C11" s="131"/>
      <c r="D11" s="132"/>
      <c r="E11" s="39">
        <v>0.2</v>
      </c>
      <c r="F11" s="42">
        <v>1</v>
      </c>
      <c r="G11" s="39" t="e">
        <f>(AVERAGE(E23:E1048576))/100</f>
        <v>#DIV/0!</v>
      </c>
      <c r="L11" s="133"/>
      <c r="M11" s="134"/>
      <c r="N11" s="135"/>
      <c r="O11" s="99"/>
      <c r="P11" s="99"/>
      <c r="Q11" s="99"/>
      <c r="R11" s="99"/>
      <c r="S11" s="99"/>
    </row>
    <row r="12" spans="1:23" x14ac:dyDescent="0.25">
      <c r="A12" s="3">
        <v>2</v>
      </c>
      <c r="B12" s="130" t="s">
        <v>82</v>
      </c>
      <c r="C12" s="131"/>
      <c r="D12" s="132"/>
      <c r="E12" s="39">
        <v>0.2</v>
      </c>
      <c r="F12" s="42">
        <v>2</v>
      </c>
      <c r="G12" s="39" t="e">
        <f>AVERAGE(F23:F1048576)/100</f>
        <v>#DIV/0!</v>
      </c>
      <c r="L12" s="136"/>
      <c r="M12" s="137"/>
      <c r="N12" s="138"/>
      <c r="O12" s="99"/>
      <c r="P12" s="99"/>
      <c r="Q12" s="99"/>
      <c r="R12" s="99"/>
      <c r="S12" s="99"/>
    </row>
    <row r="13" spans="1:23" x14ac:dyDescent="0.25">
      <c r="A13" s="3">
        <v>3</v>
      </c>
      <c r="B13" s="130" t="s">
        <v>82</v>
      </c>
      <c r="C13" s="131"/>
      <c r="D13" s="132"/>
      <c r="E13" s="39">
        <v>0.2</v>
      </c>
      <c r="F13" s="42">
        <v>3</v>
      </c>
      <c r="G13" s="39" t="e">
        <f>AVERAGE(G23:G1048576)/100</f>
        <v>#DIV/0!</v>
      </c>
      <c r="L13" s="136"/>
      <c r="M13" s="137"/>
      <c r="N13" s="138"/>
      <c r="O13" s="99"/>
      <c r="P13" s="99"/>
      <c r="Q13" s="99"/>
      <c r="R13" s="99"/>
      <c r="S13" s="99"/>
    </row>
    <row r="14" spans="1:23" x14ac:dyDescent="0.25">
      <c r="A14" s="3">
        <v>4</v>
      </c>
      <c r="B14" s="130" t="s">
        <v>82</v>
      </c>
      <c r="C14" s="131"/>
      <c r="D14" s="132"/>
      <c r="E14" s="39">
        <v>0.2</v>
      </c>
      <c r="F14" s="42">
        <v>4</v>
      </c>
      <c r="G14" s="39" t="e">
        <f>AVERAGE(H23:H1048576)/100</f>
        <v>#DIV/0!</v>
      </c>
      <c r="L14" s="136"/>
      <c r="M14" s="137"/>
      <c r="N14" s="138"/>
      <c r="O14" s="99"/>
      <c r="P14" s="99"/>
      <c r="Q14" s="99"/>
      <c r="R14" s="99"/>
      <c r="S14" s="99"/>
    </row>
    <row r="15" spans="1:23" x14ac:dyDescent="0.25">
      <c r="A15" s="3"/>
      <c r="B15" s="130" t="s">
        <v>82</v>
      </c>
      <c r="C15" s="131"/>
      <c r="D15" s="132"/>
      <c r="E15" s="39">
        <v>0.05</v>
      </c>
      <c r="F15" s="42">
        <v>5</v>
      </c>
      <c r="G15" s="39" t="e">
        <f>AVERAGE(I23:I1048576)/100</f>
        <v>#DIV/0!</v>
      </c>
      <c r="L15" s="136"/>
      <c r="M15" s="137"/>
      <c r="N15" s="138"/>
      <c r="O15" s="99"/>
      <c r="P15" s="99"/>
      <c r="Q15" s="99"/>
      <c r="R15" s="99"/>
      <c r="S15" s="99"/>
    </row>
    <row r="16" spans="1:23" x14ac:dyDescent="0.25">
      <c r="A16" s="3"/>
      <c r="B16" s="130" t="s">
        <v>82</v>
      </c>
      <c r="C16" s="131"/>
      <c r="D16" s="132"/>
      <c r="E16" s="39">
        <v>0.05</v>
      </c>
      <c r="F16" s="42">
        <v>6</v>
      </c>
      <c r="G16" s="39" t="e">
        <f>AVERAGE(J23:J1048576)/100</f>
        <v>#DIV/0!</v>
      </c>
      <c r="L16" s="136"/>
      <c r="M16" s="137"/>
      <c r="N16" s="138"/>
      <c r="O16" s="99"/>
      <c r="P16" s="99"/>
      <c r="Q16" s="99"/>
      <c r="R16" s="99"/>
      <c r="S16" s="99"/>
    </row>
    <row r="17" spans="1:23" x14ac:dyDescent="0.25">
      <c r="A17" s="3">
        <v>5</v>
      </c>
      <c r="B17" s="130" t="s">
        <v>82</v>
      </c>
      <c r="C17" s="131"/>
      <c r="D17" s="132"/>
      <c r="E17" s="39">
        <v>0.1</v>
      </c>
      <c r="F17" s="42">
        <v>7</v>
      </c>
      <c r="G17" s="39" t="e">
        <f>AVERAGE(K23:K1048576)/100</f>
        <v>#DIV/0!</v>
      </c>
      <c r="L17" s="136"/>
      <c r="M17" s="137"/>
      <c r="N17" s="138"/>
      <c r="O17" s="99"/>
      <c r="P17" s="99"/>
      <c r="Q17" s="99"/>
      <c r="R17" s="99"/>
      <c r="S17" s="99"/>
    </row>
    <row r="18" spans="1:23" x14ac:dyDescent="0.25">
      <c r="A18" s="69" t="s">
        <v>63</v>
      </c>
      <c r="B18" s="141" t="s">
        <v>71</v>
      </c>
      <c r="C18" s="141"/>
      <c r="D18" s="141"/>
      <c r="E18" s="70">
        <f>SUM(E11:E17)</f>
        <v>1.0000000000000002</v>
      </c>
      <c r="F18" s="71"/>
      <c r="G18" s="70"/>
      <c r="L18" s="139"/>
      <c r="M18" s="124"/>
      <c r="N18" s="140"/>
      <c r="O18" s="99"/>
      <c r="P18" s="99"/>
      <c r="Q18" s="99"/>
      <c r="R18" s="99"/>
      <c r="S18" s="99"/>
    </row>
    <row r="19" spans="1:23" x14ac:dyDescent="0.25">
      <c r="A19" s="1"/>
      <c r="B19" s="1"/>
      <c r="H19" s="1"/>
      <c r="I19" s="1"/>
      <c r="J19" s="1"/>
      <c r="K19" s="1"/>
    </row>
    <row r="21" spans="1:23" ht="30" customHeight="1" x14ac:dyDescent="0.25">
      <c r="A21" s="142" t="s">
        <v>2</v>
      </c>
      <c r="B21" s="142" t="s">
        <v>3</v>
      </c>
      <c r="C21" s="142" t="s">
        <v>0</v>
      </c>
      <c r="D21" s="142" t="s">
        <v>24</v>
      </c>
      <c r="E21" s="151" t="s">
        <v>72</v>
      </c>
      <c r="F21" s="152"/>
      <c r="G21" s="152"/>
      <c r="H21" s="152"/>
      <c r="I21" s="152"/>
      <c r="J21" s="152"/>
      <c r="K21" s="153"/>
      <c r="L21" s="151" t="s">
        <v>73</v>
      </c>
      <c r="M21" s="152"/>
      <c r="N21" s="152"/>
      <c r="O21" s="152"/>
      <c r="P21" s="152"/>
      <c r="Q21" s="152"/>
      <c r="R21" s="153"/>
      <c r="S21" s="142" t="s">
        <v>6</v>
      </c>
      <c r="T21" s="142" t="s">
        <v>7</v>
      </c>
      <c r="U21" s="142" t="s">
        <v>1</v>
      </c>
      <c r="V21" s="142" t="s">
        <v>12</v>
      </c>
      <c r="W21" s="142"/>
    </row>
    <row r="22" spans="1:23" ht="30" customHeight="1" x14ac:dyDescent="0.25">
      <c r="A22" s="143"/>
      <c r="B22" s="143"/>
      <c r="C22" s="143"/>
      <c r="D22" s="143"/>
      <c r="E22" s="66" t="str">
        <f>B11</f>
        <v>(colocar el criterio de aprendizaje o eliminar)</v>
      </c>
      <c r="F22" s="66" t="str">
        <f>B12</f>
        <v>(colocar el criterio de aprendizaje o eliminar)</v>
      </c>
      <c r="G22" s="66" t="str">
        <f>B13</f>
        <v>(colocar el criterio de aprendizaje o eliminar)</v>
      </c>
      <c r="H22" s="66" t="str">
        <f>B14</f>
        <v>(colocar el criterio de aprendizaje o eliminar)</v>
      </c>
      <c r="I22" s="66" t="str">
        <f>B15</f>
        <v>(colocar el criterio de aprendizaje o eliminar)</v>
      </c>
      <c r="J22" s="66" t="str">
        <f>B16</f>
        <v>(colocar el criterio de aprendizaje o eliminar)</v>
      </c>
      <c r="K22" s="66" t="str">
        <f>B17</f>
        <v>(colocar el criterio de aprendizaje o eliminar)</v>
      </c>
      <c r="L22" s="66" t="str">
        <f>B11</f>
        <v>(colocar el criterio de aprendizaje o eliminar)</v>
      </c>
      <c r="M22" s="66" t="str">
        <f>B12</f>
        <v>(colocar el criterio de aprendizaje o eliminar)</v>
      </c>
      <c r="N22" s="66" t="str">
        <f>B13</f>
        <v>(colocar el criterio de aprendizaje o eliminar)</v>
      </c>
      <c r="O22" s="66" t="str">
        <f>B14</f>
        <v>(colocar el criterio de aprendizaje o eliminar)</v>
      </c>
      <c r="P22" s="66" t="str">
        <f>B15</f>
        <v>(colocar el criterio de aprendizaje o eliminar)</v>
      </c>
      <c r="Q22" s="66" t="str">
        <f>B16</f>
        <v>(colocar el criterio de aprendizaje o eliminar)</v>
      </c>
      <c r="R22" s="66" t="str">
        <f>B17</f>
        <v>(colocar el criterio de aprendizaje o eliminar)</v>
      </c>
      <c r="S22" s="143"/>
      <c r="T22" s="143"/>
      <c r="U22" s="143"/>
      <c r="V22" s="143"/>
      <c r="W22" s="143"/>
    </row>
    <row r="23" spans="1:23" x14ac:dyDescent="0.25">
      <c r="A23" s="3">
        <v>1</v>
      </c>
      <c r="B23" s="3">
        <f>Datos!B16</f>
        <v>0</v>
      </c>
      <c r="C23" s="3">
        <f>Datos!C16</f>
        <v>0</v>
      </c>
      <c r="D23" s="3">
        <f>Datos!D16</f>
        <v>0</v>
      </c>
      <c r="E23" s="3"/>
      <c r="F23" s="3"/>
      <c r="G23" s="3"/>
      <c r="H23" s="3"/>
      <c r="I23" s="3"/>
      <c r="J23" s="3"/>
      <c r="K23" s="3"/>
      <c r="L23" s="3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3">
        <f>ROUND(IF(K23&gt;69,K23*$E$17,0),0)</f>
        <v>0</v>
      </c>
      <c r="S23" s="3">
        <f>ROUND(IF(AND(E23&gt;69,F23&gt;69,G23&gt;69,H23&gt;69,I23&gt;69,J23&gt;69,K23&gt;69),SUM(L23:R23),),0)</f>
        <v>0</v>
      </c>
      <c r="T23" s="3" t="str">
        <f t="shared" ref="T23:T72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25">
      <c r="A24" s="3">
        <v>2</v>
      </c>
      <c r="B24" s="3">
        <f>Datos!B17</f>
        <v>0</v>
      </c>
      <c r="C24" s="3">
        <f>Datos!C17</f>
        <v>0</v>
      </c>
      <c r="D24" s="3">
        <f>Datos!D17</f>
        <v>0</v>
      </c>
      <c r="E24" s="3"/>
      <c r="F24" s="3"/>
      <c r="G24" s="3"/>
      <c r="H24" s="3"/>
      <c r="I24" s="3"/>
      <c r="J24" s="3"/>
      <c r="K24" s="3"/>
      <c r="L24" s="3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3">
        <f t="shared" ref="R24:R72" si="7">ROUND(IF(K24&gt;69,K24*$E$17,0),0)</f>
        <v>0</v>
      </c>
      <c r="S24" s="3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2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25">
      <c r="A25" s="3">
        <v>3</v>
      </c>
      <c r="B25" s="3">
        <f>Datos!B18</f>
        <v>0</v>
      </c>
      <c r="C25" s="3">
        <f>Datos!C18</f>
        <v>0</v>
      </c>
      <c r="D25" s="3">
        <f>Datos!D18</f>
        <v>0</v>
      </c>
      <c r="E25" s="3"/>
      <c r="F25" s="3"/>
      <c r="G25" s="3"/>
      <c r="H25" s="3"/>
      <c r="I25" s="3"/>
      <c r="J25" s="3"/>
      <c r="K25" s="3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25">
      <c r="A26" s="3">
        <v>4</v>
      </c>
      <c r="B26" s="3">
        <f>Datos!B19</f>
        <v>0</v>
      </c>
      <c r="C26" s="3">
        <f>Datos!C19</f>
        <v>0</v>
      </c>
      <c r="D26" s="3">
        <f>Datos!D19</f>
        <v>0</v>
      </c>
      <c r="E26" s="3"/>
      <c r="F26" s="3"/>
      <c r="G26" s="3"/>
      <c r="H26" s="3"/>
      <c r="I26" s="3"/>
      <c r="J26" s="3"/>
      <c r="K26" s="3"/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25">
      <c r="A27" s="3">
        <v>5</v>
      </c>
      <c r="B27" s="3">
        <f>Datos!B20</f>
        <v>0</v>
      </c>
      <c r="C27" s="3">
        <f>Datos!C20</f>
        <v>0</v>
      </c>
      <c r="D27" s="3">
        <f>Datos!D20</f>
        <v>0</v>
      </c>
      <c r="E27" s="3"/>
      <c r="F27" s="3"/>
      <c r="G27" s="3"/>
      <c r="H27" s="3"/>
      <c r="I27" s="3"/>
      <c r="J27" s="3"/>
      <c r="K27" s="3"/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25">
      <c r="A28" s="3">
        <v>6</v>
      </c>
      <c r="B28" s="3">
        <f>Datos!B21</f>
        <v>0</v>
      </c>
      <c r="C28" s="3">
        <f>Datos!C21</f>
        <v>0</v>
      </c>
      <c r="D28" s="3">
        <f>Datos!D21</f>
        <v>0</v>
      </c>
      <c r="E28" s="3"/>
      <c r="F28" s="3"/>
      <c r="G28" s="3"/>
      <c r="H28" s="3"/>
      <c r="I28" s="3"/>
      <c r="J28" s="3"/>
      <c r="K28" s="3"/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25">
      <c r="A29" s="3">
        <v>7</v>
      </c>
      <c r="B29" s="3">
        <f>Datos!B22</f>
        <v>0</v>
      </c>
      <c r="C29" s="3">
        <f>Datos!C22</f>
        <v>0</v>
      </c>
      <c r="D29" s="3">
        <f>Datos!D22</f>
        <v>0</v>
      </c>
      <c r="E29" s="3"/>
      <c r="F29" s="3"/>
      <c r="G29" s="3"/>
      <c r="H29" s="3"/>
      <c r="I29" s="3"/>
      <c r="J29" s="3"/>
      <c r="K29" s="3"/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25">
      <c r="A30" s="3">
        <v>8</v>
      </c>
      <c r="B30" s="3">
        <f>Datos!B23</f>
        <v>0</v>
      </c>
      <c r="C30" s="3">
        <f>Datos!C23</f>
        <v>0</v>
      </c>
      <c r="D30" s="3">
        <f>Datos!D23</f>
        <v>0</v>
      </c>
      <c r="E30" s="3"/>
      <c r="F30" s="3"/>
      <c r="G30" s="3"/>
      <c r="H30" s="3"/>
      <c r="I30" s="3"/>
      <c r="J30" s="3"/>
      <c r="K30" s="3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25">
      <c r="A31" s="3">
        <v>9</v>
      </c>
      <c r="B31" s="3">
        <f>Datos!B24</f>
        <v>0</v>
      </c>
      <c r="C31" s="3">
        <f>Datos!C24</f>
        <v>0</v>
      </c>
      <c r="D31" s="3">
        <f>Datos!D24</f>
        <v>0</v>
      </c>
      <c r="E31" s="3"/>
      <c r="F31" s="3"/>
      <c r="G31" s="3"/>
      <c r="H31" s="3"/>
      <c r="I31" s="3"/>
      <c r="J31" s="3"/>
      <c r="K31" s="3"/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25">
      <c r="A32" s="3">
        <v>10</v>
      </c>
      <c r="B32" s="3">
        <f>Datos!B25</f>
        <v>0</v>
      </c>
      <c r="C32" s="3">
        <f>Datos!C25</f>
        <v>0</v>
      </c>
      <c r="D32" s="3">
        <f>Datos!D25</f>
        <v>0</v>
      </c>
      <c r="E32" s="3"/>
      <c r="F32" s="3"/>
      <c r="G32" s="3"/>
      <c r="H32" s="3"/>
      <c r="I32" s="3"/>
      <c r="J32" s="3"/>
      <c r="K32" s="3"/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25">
      <c r="A33" s="3">
        <v>11</v>
      </c>
      <c r="B33" s="3">
        <f>Datos!B26</f>
        <v>0</v>
      </c>
      <c r="C33" s="3">
        <f>Datos!C26</f>
        <v>0</v>
      </c>
      <c r="D33" s="3">
        <f>Datos!D26</f>
        <v>0</v>
      </c>
      <c r="E33" s="3"/>
      <c r="F33" s="3"/>
      <c r="G33" s="3"/>
      <c r="H33" s="3"/>
      <c r="I33" s="3"/>
      <c r="J33" s="3"/>
      <c r="K33" s="3"/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25">
      <c r="A34" s="3">
        <v>12</v>
      </c>
      <c r="B34" s="3">
        <f>Datos!B27</f>
        <v>0</v>
      </c>
      <c r="C34" s="3">
        <f>Datos!C27</f>
        <v>0</v>
      </c>
      <c r="D34" s="3">
        <f>Datos!D27</f>
        <v>0</v>
      </c>
      <c r="E34" s="3"/>
      <c r="F34" s="3"/>
      <c r="G34" s="3"/>
      <c r="H34" s="3"/>
      <c r="I34" s="3"/>
      <c r="J34" s="3"/>
      <c r="K34" s="3"/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25">
      <c r="A35" s="3">
        <v>13</v>
      </c>
      <c r="B35" s="3">
        <f>Datos!B28</f>
        <v>0</v>
      </c>
      <c r="C35" s="3">
        <f>Datos!C28</f>
        <v>0</v>
      </c>
      <c r="D35" s="3">
        <f>Datos!D28</f>
        <v>0</v>
      </c>
      <c r="E35" s="3"/>
      <c r="F35" s="3"/>
      <c r="G35" s="3"/>
      <c r="H35" s="3"/>
      <c r="I35" s="3"/>
      <c r="J35" s="3"/>
      <c r="K35" s="3"/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25">
      <c r="A36" s="3">
        <v>14</v>
      </c>
      <c r="B36" s="3">
        <f>Datos!B29</f>
        <v>0</v>
      </c>
      <c r="C36" s="3">
        <f>Datos!C29</f>
        <v>0</v>
      </c>
      <c r="D36" s="3">
        <f>Datos!D29</f>
        <v>0</v>
      </c>
      <c r="E36" s="3"/>
      <c r="F36" s="3"/>
      <c r="G36" s="3"/>
      <c r="H36" s="3"/>
      <c r="I36" s="3"/>
      <c r="J36" s="3"/>
      <c r="K36" s="3"/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25">
      <c r="A37" s="3">
        <v>15</v>
      </c>
      <c r="B37" s="3">
        <f>Datos!B30</f>
        <v>0</v>
      </c>
      <c r="C37" s="3">
        <f>Datos!C30</f>
        <v>0</v>
      </c>
      <c r="D37" s="3">
        <f>Datos!D30</f>
        <v>0</v>
      </c>
      <c r="E37" s="3"/>
      <c r="F37" s="3"/>
      <c r="G37" s="3"/>
      <c r="H37" s="3"/>
      <c r="I37" s="3"/>
      <c r="J37" s="3"/>
      <c r="K37" s="3"/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  <c r="S37" s="3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25">
      <c r="A38" s="3">
        <v>16</v>
      </c>
      <c r="B38" s="3">
        <f>Datos!B31</f>
        <v>0</v>
      </c>
      <c r="C38" s="3">
        <f>Datos!C31</f>
        <v>0</v>
      </c>
      <c r="D38" s="3">
        <f>Datos!D31</f>
        <v>0</v>
      </c>
      <c r="E38" s="3"/>
      <c r="F38" s="3"/>
      <c r="G38" s="3"/>
      <c r="H38" s="3"/>
      <c r="I38" s="3"/>
      <c r="J38" s="3"/>
      <c r="K38" s="3"/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25">
      <c r="A39" s="3">
        <v>17</v>
      </c>
      <c r="B39" s="3">
        <f>Datos!B32</f>
        <v>0</v>
      </c>
      <c r="C39" s="3">
        <f>Datos!C32</f>
        <v>0</v>
      </c>
      <c r="D39" s="3">
        <f>Datos!D32</f>
        <v>0</v>
      </c>
      <c r="E39" s="3"/>
      <c r="F39" s="3"/>
      <c r="G39" s="3"/>
      <c r="H39" s="3"/>
      <c r="I39" s="3"/>
      <c r="J39" s="3"/>
      <c r="K39" s="3"/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  <c r="S39" s="3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25">
      <c r="A40" s="3">
        <v>18</v>
      </c>
      <c r="B40" s="3">
        <f>Datos!B33</f>
        <v>0</v>
      </c>
      <c r="C40" s="3">
        <f>Datos!C33</f>
        <v>0</v>
      </c>
      <c r="D40" s="3">
        <f>Datos!D33</f>
        <v>0</v>
      </c>
      <c r="E40" s="3"/>
      <c r="F40" s="3"/>
      <c r="G40" s="3"/>
      <c r="H40" s="3"/>
      <c r="I40" s="3"/>
      <c r="J40" s="3"/>
      <c r="K40" s="3"/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  <c r="S40" s="3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25">
      <c r="A41" s="3">
        <v>19</v>
      </c>
      <c r="B41" s="3">
        <f>Datos!B34</f>
        <v>0</v>
      </c>
      <c r="C41" s="3">
        <f>Datos!C34</f>
        <v>0</v>
      </c>
      <c r="D41" s="3">
        <f>Datos!D34</f>
        <v>0</v>
      </c>
      <c r="E41" s="3"/>
      <c r="F41" s="3"/>
      <c r="G41" s="3"/>
      <c r="H41" s="3"/>
      <c r="I41" s="3"/>
      <c r="J41" s="3"/>
      <c r="K41" s="3"/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  <c r="S41" s="3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25">
      <c r="A42" s="3">
        <v>20</v>
      </c>
      <c r="B42" s="3">
        <f>Datos!B35</f>
        <v>0</v>
      </c>
      <c r="C42" s="3">
        <f>Datos!C35</f>
        <v>0</v>
      </c>
      <c r="D42" s="3">
        <f>Datos!D35</f>
        <v>0</v>
      </c>
      <c r="E42" s="3"/>
      <c r="F42" s="3"/>
      <c r="G42" s="3"/>
      <c r="H42" s="3"/>
      <c r="I42" s="3"/>
      <c r="J42" s="3"/>
      <c r="K42" s="3"/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  <c r="S42" s="3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25">
      <c r="A43" s="3">
        <v>21</v>
      </c>
      <c r="B43" s="3">
        <f>Datos!B36</f>
        <v>0</v>
      </c>
      <c r="C43" s="3">
        <f>Datos!C36</f>
        <v>0</v>
      </c>
      <c r="D43" s="3">
        <f>Datos!D36</f>
        <v>0</v>
      </c>
      <c r="E43" s="3"/>
      <c r="F43" s="3"/>
      <c r="G43" s="3"/>
      <c r="H43" s="3"/>
      <c r="I43" s="3"/>
      <c r="J43" s="3"/>
      <c r="K43" s="3"/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  <c r="S43" s="3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25">
      <c r="A44" s="3">
        <v>22</v>
      </c>
      <c r="B44" s="3">
        <f>Datos!B37</f>
        <v>0</v>
      </c>
      <c r="C44" s="3">
        <f>Datos!C37</f>
        <v>0</v>
      </c>
      <c r="D44" s="3">
        <f>Datos!D37</f>
        <v>0</v>
      </c>
      <c r="E44" s="3"/>
      <c r="F44" s="3"/>
      <c r="G44" s="3"/>
      <c r="H44" s="3"/>
      <c r="I44" s="3"/>
      <c r="J44" s="3"/>
      <c r="K44" s="3"/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  <c r="S44" s="3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25">
      <c r="A45" s="3">
        <v>23</v>
      </c>
      <c r="B45" s="3">
        <f>Datos!B38</f>
        <v>0</v>
      </c>
      <c r="C45" s="3">
        <f>Datos!C38</f>
        <v>0</v>
      </c>
      <c r="D45" s="3">
        <f>Datos!D38</f>
        <v>0</v>
      </c>
      <c r="E45" s="3"/>
      <c r="F45" s="3"/>
      <c r="G45" s="3"/>
      <c r="H45" s="3"/>
      <c r="I45" s="3"/>
      <c r="J45" s="3"/>
      <c r="K45" s="3"/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  <c r="S45" s="3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25">
      <c r="A46" s="3">
        <v>24</v>
      </c>
      <c r="B46" s="3">
        <f>Datos!B39</f>
        <v>0</v>
      </c>
      <c r="C46" s="3">
        <f>Datos!C39</f>
        <v>0</v>
      </c>
      <c r="D46" s="3">
        <f>Datos!D39</f>
        <v>0</v>
      </c>
      <c r="E46" s="3"/>
      <c r="F46" s="3"/>
      <c r="G46" s="3"/>
      <c r="H46" s="3"/>
      <c r="I46" s="3"/>
      <c r="J46" s="3"/>
      <c r="K46" s="3"/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  <c r="S46" s="3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25">
      <c r="A47" s="3">
        <v>25</v>
      </c>
      <c r="B47" s="3">
        <f>Datos!B40</f>
        <v>0</v>
      </c>
      <c r="C47" s="3">
        <f>Datos!C40</f>
        <v>0</v>
      </c>
      <c r="D47" s="3">
        <f>Datos!D40</f>
        <v>0</v>
      </c>
      <c r="E47" s="3"/>
      <c r="F47" s="3"/>
      <c r="G47" s="3"/>
      <c r="H47" s="3"/>
      <c r="I47" s="3"/>
      <c r="J47" s="3"/>
      <c r="K47" s="3"/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25">
      <c r="A48" s="3">
        <v>26</v>
      </c>
      <c r="B48" s="3">
        <f>Datos!B41</f>
        <v>0</v>
      </c>
      <c r="C48" s="3">
        <f>Datos!C41</f>
        <v>0</v>
      </c>
      <c r="D48" s="3">
        <f>Datos!D41</f>
        <v>0</v>
      </c>
      <c r="E48" s="3"/>
      <c r="F48" s="3"/>
      <c r="G48" s="3"/>
      <c r="H48" s="3"/>
      <c r="I48" s="3"/>
      <c r="J48" s="3"/>
      <c r="K48" s="3"/>
      <c r="L48" s="3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3">
        <f t="shared" si="7"/>
        <v>0</v>
      </c>
      <c r="S48" s="3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25">
      <c r="A49" s="3">
        <v>27</v>
      </c>
      <c r="B49" s="3">
        <f>Datos!B42</f>
        <v>0</v>
      </c>
      <c r="C49" s="3">
        <f>Datos!C42</f>
        <v>0</v>
      </c>
      <c r="D49" s="3">
        <f>Datos!D42</f>
        <v>0</v>
      </c>
      <c r="E49" s="3"/>
      <c r="F49" s="3"/>
      <c r="G49" s="3"/>
      <c r="H49" s="3"/>
      <c r="I49" s="3"/>
      <c r="J49" s="3"/>
      <c r="K49" s="3"/>
      <c r="L49" s="3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3">
        <f t="shared" si="7"/>
        <v>0</v>
      </c>
      <c r="S49" s="3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25">
      <c r="A50" s="3">
        <v>28</v>
      </c>
      <c r="B50" s="3">
        <f>Datos!B43</f>
        <v>0</v>
      </c>
      <c r="C50" s="3">
        <f>Datos!C43</f>
        <v>0</v>
      </c>
      <c r="D50" s="3">
        <f>Datos!D43</f>
        <v>0</v>
      </c>
      <c r="E50" s="3"/>
      <c r="F50" s="3"/>
      <c r="G50" s="3"/>
      <c r="H50" s="3"/>
      <c r="I50" s="3"/>
      <c r="J50" s="3"/>
      <c r="K50" s="3"/>
      <c r="L50" s="3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3">
        <f t="shared" si="7"/>
        <v>0</v>
      </c>
      <c r="S50" s="3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25">
      <c r="A51" s="3">
        <v>29</v>
      </c>
      <c r="B51" s="3">
        <f>Datos!B44</f>
        <v>0</v>
      </c>
      <c r="C51" s="3">
        <f>Datos!C44</f>
        <v>0</v>
      </c>
      <c r="D51" s="3">
        <f>Datos!D44</f>
        <v>0</v>
      </c>
      <c r="E51" s="3"/>
      <c r="F51" s="3"/>
      <c r="G51" s="3"/>
      <c r="H51" s="3"/>
      <c r="I51" s="3"/>
      <c r="J51" s="3"/>
      <c r="K51" s="3"/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  <c r="S51" s="3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25">
      <c r="A52" s="3">
        <v>30</v>
      </c>
      <c r="B52" s="3">
        <f>Datos!B45</f>
        <v>0</v>
      </c>
      <c r="C52" s="3">
        <f>Datos!C45</f>
        <v>0</v>
      </c>
      <c r="D52" s="3">
        <f>Datos!D45</f>
        <v>0</v>
      </c>
      <c r="E52" s="3"/>
      <c r="F52" s="3"/>
      <c r="G52" s="3"/>
      <c r="H52" s="3"/>
      <c r="I52" s="3"/>
      <c r="J52" s="3"/>
      <c r="K52" s="3"/>
      <c r="L52" s="3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3">
        <f t="shared" si="7"/>
        <v>0</v>
      </c>
      <c r="S52" s="3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25">
      <c r="A53" s="3">
        <v>31</v>
      </c>
      <c r="B53" s="3">
        <f>Datos!B46</f>
        <v>0</v>
      </c>
      <c r="C53" s="3">
        <f>Datos!C46</f>
        <v>0</v>
      </c>
      <c r="D53" s="3">
        <f>Datos!D46</f>
        <v>0</v>
      </c>
      <c r="E53" s="3"/>
      <c r="F53" s="3"/>
      <c r="G53" s="3"/>
      <c r="H53" s="3"/>
      <c r="I53" s="3"/>
      <c r="J53" s="3"/>
      <c r="K53" s="3"/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25">
      <c r="A54" s="3">
        <v>32</v>
      </c>
      <c r="B54" s="3">
        <f>Datos!B47</f>
        <v>0</v>
      </c>
      <c r="C54" s="3">
        <f>Datos!C47</f>
        <v>0</v>
      </c>
      <c r="D54" s="3">
        <f>Datos!D47</f>
        <v>0</v>
      </c>
      <c r="E54" s="3"/>
      <c r="F54" s="3"/>
      <c r="G54" s="3"/>
      <c r="H54" s="3"/>
      <c r="I54" s="3"/>
      <c r="J54" s="3"/>
      <c r="K54" s="3"/>
      <c r="L54" s="3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3">
        <f t="shared" si="7"/>
        <v>0</v>
      </c>
      <c r="S54" s="3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25">
      <c r="A55" s="3">
        <v>33</v>
      </c>
      <c r="B55" s="3">
        <f>Datos!B48</f>
        <v>0</v>
      </c>
      <c r="C55" s="3">
        <f>Datos!C48</f>
        <v>0</v>
      </c>
      <c r="D55" s="3">
        <f>Datos!D48</f>
        <v>0</v>
      </c>
      <c r="E55" s="3"/>
      <c r="F55" s="3"/>
      <c r="G55" s="3"/>
      <c r="H55" s="3"/>
      <c r="I55" s="3"/>
      <c r="J55" s="3"/>
      <c r="K55" s="3"/>
      <c r="L55" s="3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3">
        <f t="shared" si="7"/>
        <v>0</v>
      </c>
      <c r="S55" s="3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25">
      <c r="A56" s="3">
        <v>34</v>
      </c>
      <c r="B56" s="3">
        <f>Datos!B49</f>
        <v>0</v>
      </c>
      <c r="C56" s="3">
        <f>Datos!C49</f>
        <v>0</v>
      </c>
      <c r="D56" s="3">
        <f>Datos!D49</f>
        <v>0</v>
      </c>
      <c r="E56" s="3"/>
      <c r="F56" s="3"/>
      <c r="G56" s="3"/>
      <c r="H56" s="3"/>
      <c r="I56" s="3"/>
      <c r="J56" s="3"/>
      <c r="K56" s="3"/>
      <c r="L56" s="3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3">
        <f t="shared" si="7"/>
        <v>0</v>
      </c>
      <c r="S56" s="3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25">
      <c r="A57" s="3">
        <v>35</v>
      </c>
      <c r="B57" s="3">
        <f>Datos!B50</f>
        <v>0</v>
      </c>
      <c r="C57" s="3">
        <f>Datos!C50</f>
        <v>0</v>
      </c>
      <c r="D57" s="3">
        <f>Datos!D50</f>
        <v>0</v>
      </c>
      <c r="E57" s="3"/>
      <c r="F57" s="3"/>
      <c r="G57" s="3"/>
      <c r="H57" s="3"/>
      <c r="I57" s="3"/>
      <c r="J57" s="3"/>
      <c r="K57" s="3"/>
      <c r="L57" s="3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3">
        <f t="shared" si="7"/>
        <v>0</v>
      </c>
      <c r="S57" s="3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25">
      <c r="A58" s="3">
        <v>36</v>
      </c>
      <c r="B58" s="3">
        <f>Datos!B51</f>
        <v>0</v>
      </c>
      <c r="C58" s="3">
        <f>Datos!C51</f>
        <v>0</v>
      </c>
      <c r="D58" s="3">
        <f>Datos!D51</f>
        <v>0</v>
      </c>
      <c r="E58" s="3"/>
      <c r="F58" s="3"/>
      <c r="G58" s="3"/>
      <c r="H58" s="3"/>
      <c r="I58" s="3"/>
      <c r="J58" s="3"/>
      <c r="K58" s="3"/>
      <c r="L58" s="3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3">
        <f t="shared" si="7"/>
        <v>0</v>
      </c>
      <c r="S58" s="3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25">
      <c r="A59" s="3">
        <v>37</v>
      </c>
      <c r="B59" s="3">
        <f>Datos!B52</f>
        <v>0</v>
      </c>
      <c r="C59" s="3">
        <f>Datos!C52</f>
        <v>0</v>
      </c>
      <c r="D59" s="3">
        <f>Datos!D52</f>
        <v>0</v>
      </c>
      <c r="E59" s="3"/>
      <c r="F59" s="3"/>
      <c r="G59" s="3"/>
      <c r="H59" s="3"/>
      <c r="I59" s="3"/>
      <c r="J59" s="3"/>
      <c r="K59" s="3"/>
      <c r="L59" s="3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3">
        <f t="shared" si="7"/>
        <v>0</v>
      </c>
      <c r="S59" s="3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25">
      <c r="A60" s="3">
        <v>38</v>
      </c>
      <c r="B60" s="3">
        <f>Datos!B53</f>
        <v>0</v>
      </c>
      <c r="C60" s="3">
        <f>Datos!C53</f>
        <v>0</v>
      </c>
      <c r="D60" s="3">
        <f>Datos!D53</f>
        <v>0</v>
      </c>
      <c r="E60" s="3"/>
      <c r="F60" s="3"/>
      <c r="G60" s="3"/>
      <c r="H60" s="3"/>
      <c r="I60" s="3"/>
      <c r="J60" s="3"/>
      <c r="K60" s="3"/>
      <c r="L60" s="3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3">
        <f t="shared" si="7"/>
        <v>0</v>
      </c>
      <c r="S60" s="3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25">
      <c r="A61" s="3">
        <v>39</v>
      </c>
      <c r="B61" s="3">
        <f>Datos!B54</f>
        <v>0</v>
      </c>
      <c r="C61" s="3">
        <f>Datos!C54</f>
        <v>0</v>
      </c>
      <c r="D61" s="3">
        <f>Datos!D54</f>
        <v>0</v>
      </c>
      <c r="E61" s="3"/>
      <c r="F61" s="3"/>
      <c r="G61" s="3"/>
      <c r="H61" s="3"/>
      <c r="I61" s="3"/>
      <c r="J61" s="3"/>
      <c r="K61" s="3"/>
      <c r="L61" s="3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3">
        <f t="shared" si="7"/>
        <v>0</v>
      </c>
      <c r="S61" s="3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25">
      <c r="A62" s="3">
        <v>40</v>
      </c>
      <c r="B62" s="3">
        <f>Datos!B55</f>
        <v>0</v>
      </c>
      <c r="C62" s="3">
        <f>Datos!C55</f>
        <v>0</v>
      </c>
      <c r="D62" s="3">
        <f>Datos!D55</f>
        <v>0</v>
      </c>
      <c r="E62" s="3"/>
      <c r="F62" s="3"/>
      <c r="G62" s="3"/>
      <c r="H62" s="3"/>
      <c r="I62" s="3"/>
      <c r="J62" s="3"/>
      <c r="K62" s="3"/>
      <c r="L62" s="3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3">
        <f t="shared" si="7"/>
        <v>0</v>
      </c>
      <c r="S62" s="3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25">
      <c r="A63" s="3">
        <v>41</v>
      </c>
      <c r="B63" s="3">
        <f>Datos!B56</f>
        <v>0</v>
      </c>
      <c r="C63" s="3">
        <f>Datos!C56</f>
        <v>0</v>
      </c>
      <c r="D63" s="3">
        <f>Datos!D56</f>
        <v>0</v>
      </c>
      <c r="E63" s="3"/>
      <c r="F63" s="3"/>
      <c r="G63" s="3"/>
      <c r="H63" s="3"/>
      <c r="I63" s="3"/>
      <c r="J63" s="3"/>
      <c r="K63" s="3"/>
      <c r="L63" s="3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3">
        <f t="shared" si="7"/>
        <v>0</v>
      </c>
      <c r="S63" s="3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25">
      <c r="A64" s="3">
        <v>42</v>
      </c>
      <c r="B64" s="3">
        <f>Datos!B57</f>
        <v>0</v>
      </c>
      <c r="C64" s="3">
        <f>Datos!C57</f>
        <v>0</v>
      </c>
      <c r="D64" s="3">
        <f>Datos!D57</f>
        <v>0</v>
      </c>
      <c r="E64" s="3"/>
      <c r="F64" s="3"/>
      <c r="G64" s="3"/>
      <c r="H64" s="3"/>
      <c r="I64" s="3"/>
      <c r="J64" s="3"/>
      <c r="K64" s="3"/>
      <c r="L64" s="3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3">
        <f t="shared" si="7"/>
        <v>0</v>
      </c>
      <c r="S64" s="3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25">
      <c r="A65" s="3">
        <v>43</v>
      </c>
      <c r="B65" s="3">
        <f>Datos!B58</f>
        <v>0</v>
      </c>
      <c r="C65" s="3">
        <f>Datos!C58</f>
        <v>0</v>
      </c>
      <c r="D65" s="3">
        <f>Datos!D58</f>
        <v>0</v>
      </c>
      <c r="E65" s="3"/>
      <c r="F65" s="3"/>
      <c r="G65" s="3"/>
      <c r="H65" s="3"/>
      <c r="I65" s="3"/>
      <c r="J65" s="3"/>
      <c r="K65" s="3"/>
      <c r="L65" s="3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3">
        <f t="shared" si="7"/>
        <v>0</v>
      </c>
      <c r="S65" s="3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25">
      <c r="A66" s="3">
        <v>44</v>
      </c>
      <c r="B66" s="3">
        <f>Datos!B59</f>
        <v>0</v>
      </c>
      <c r="C66" s="3">
        <f>Datos!C59</f>
        <v>0</v>
      </c>
      <c r="D66" s="3">
        <f>Datos!D59</f>
        <v>0</v>
      </c>
      <c r="E66" s="3"/>
      <c r="F66" s="3"/>
      <c r="G66" s="3"/>
      <c r="H66" s="3"/>
      <c r="I66" s="3"/>
      <c r="J66" s="3"/>
      <c r="K66" s="3"/>
      <c r="L66" s="3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25">
      <c r="A67" s="3">
        <v>45</v>
      </c>
      <c r="B67" s="3">
        <f>Datos!B60</f>
        <v>0</v>
      </c>
      <c r="C67" s="3">
        <f>Datos!C60</f>
        <v>0</v>
      </c>
      <c r="D67" s="3">
        <f>Datos!D60</f>
        <v>0</v>
      </c>
      <c r="E67" s="3"/>
      <c r="F67" s="3"/>
      <c r="G67" s="3"/>
      <c r="H67" s="3"/>
      <c r="I67" s="3"/>
      <c r="J67" s="3"/>
      <c r="K67" s="3"/>
      <c r="L67" s="3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3">
        <f t="shared" si="7"/>
        <v>0</v>
      </c>
      <c r="S67" s="3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25">
      <c r="A68" s="3">
        <v>46</v>
      </c>
      <c r="B68" s="3">
        <f>Datos!B61</f>
        <v>0</v>
      </c>
      <c r="C68" s="3">
        <f>Datos!C61</f>
        <v>0</v>
      </c>
      <c r="D68" s="3">
        <f>Datos!D61</f>
        <v>0</v>
      </c>
      <c r="E68" s="3"/>
      <c r="F68" s="3"/>
      <c r="G68" s="3"/>
      <c r="H68" s="3"/>
      <c r="I68" s="3"/>
      <c r="J68" s="3"/>
      <c r="K68" s="3"/>
      <c r="L68" s="3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3">
        <f t="shared" si="7"/>
        <v>0</v>
      </c>
      <c r="S68" s="3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25">
      <c r="A69" s="3">
        <v>47</v>
      </c>
      <c r="B69" s="3">
        <f>Datos!B62</f>
        <v>0</v>
      </c>
      <c r="C69" s="3">
        <f>Datos!C62</f>
        <v>0</v>
      </c>
      <c r="D69" s="3">
        <f>Datos!D62</f>
        <v>0</v>
      </c>
      <c r="E69" s="3"/>
      <c r="F69" s="3"/>
      <c r="G69" s="3"/>
      <c r="H69" s="3"/>
      <c r="I69" s="3"/>
      <c r="J69" s="3"/>
      <c r="K69" s="3"/>
      <c r="L69" s="3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3">
        <f t="shared" si="7"/>
        <v>0</v>
      </c>
      <c r="S69" s="3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25">
      <c r="A70" s="3">
        <v>48</v>
      </c>
      <c r="B70" s="3">
        <f>Datos!B63</f>
        <v>0</v>
      </c>
      <c r="C70" s="3">
        <f>Datos!C63</f>
        <v>0</v>
      </c>
      <c r="D70" s="3">
        <f>Datos!D63</f>
        <v>0</v>
      </c>
      <c r="E70" s="3"/>
      <c r="F70" s="3"/>
      <c r="G70" s="3"/>
      <c r="H70" s="3"/>
      <c r="I70" s="3"/>
      <c r="J70" s="3"/>
      <c r="K70" s="3"/>
      <c r="L70" s="3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3">
        <f t="shared" si="7"/>
        <v>0</v>
      </c>
      <c r="S70" s="3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25">
      <c r="A71" s="3">
        <v>49</v>
      </c>
      <c r="B71" s="3">
        <f>Datos!B64</f>
        <v>0</v>
      </c>
      <c r="C71" s="3">
        <f>Datos!C64</f>
        <v>0</v>
      </c>
      <c r="D71" s="3">
        <f>Datos!D64</f>
        <v>0</v>
      </c>
      <c r="E71" s="3"/>
      <c r="F71" s="3"/>
      <c r="G71" s="3"/>
      <c r="H71" s="3"/>
      <c r="I71" s="3"/>
      <c r="J71" s="3"/>
      <c r="K71" s="3"/>
      <c r="L71" s="3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3">
        <f t="shared" si="7"/>
        <v>0</v>
      </c>
      <c r="S71" s="3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x14ac:dyDescent="0.25">
      <c r="A72" s="3">
        <v>50</v>
      </c>
      <c r="B72" s="3">
        <f>Datos!B65</f>
        <v>0</v>
      </c>
      <c r="C72" s="3">
        <f>Datos!C65</f>
        <v>0</v>
      </c>
      <c r="D72" s="3">
        <f>Datos!D65</f>
        <v>0</v>
      </c>
      <c r="E72" s="3"/>
      <c r="F72" s="3"/>
      <c r="G72" s="3"/>
      <c r="H72" s="3"/>
      <c r="I72" s="3"/>
      <c r="J72" s="3"/>
      <c r="K72" s="3"/>
      <c r="L72" s="3">
        <f t="shared" si="1"/>
        <v>0</v>
      </c>
      <c r="M72" s="3">
        <f t="shared" si="2"/>
        <v>0</v>
      </c>
      <c r="N72" s="3">
        <f t="shared" si="3"/>
        <v>0</v>
      </c>
      <c r="O72" s="3">
        <f t="shared" si="4"/>
        <v>0</v>
      </c>
      <c r="P72" s="3">
        <f t="shared" si="5"/>
        <v>0</v>
      </c>
      <c r="Q72" s="3">
        <f t="shared" si="6"/>
        <v>0</v>
      </c>
      <c r="R72" s="3">
        <f t="shared" si="7"/>
        <v>0</v>
      </c>
      <c r="S72" s="3">
        <f t="shared" si="8"/>
        <v>0</v>
      </c>
      <c r="T72" s="3" t="str">
        <f t="shared" si="0"/>
        <v>Desempeño insuficiente</v>
      </c>
      <c r="U72" s="3" t="str">
        <f t="shared" si="9"/>
        <v>Tutoría</v>
      </c>
      <c r="V72" s="3"/>
      <c r="W72" s="3"/>
    </row>
  </sheetData>
  <mergeCells count="30">
    <mergeCell ref="A21:A22"/>
    <mergeCell ref="B21:B22"/>
    <mergeCell ref="C21:C22"/>
    <mergeCell ref="D21:D22"/>
    <mergeCell ref="E21:K21"/>
    <mergeCell ref="B16:D16"/>
    <mergeCell ref="B10:D10"/>
    <mergeCell ref="V21:V22"/>
    <mergeCell ref="B17:D17"/>
    <mergeCell ref="B18:D18"/>
    <mergeCell ref="L21:R21"/>
    <mergeCell ref="S21:S22"/>
    <mergeCell ref="T21:T22"/>
    <mergeCell ref="U21:U22"/>
    <mergeCell ref="A2:V2"/>
    <mergeCell ref="W21:W22"/>
    <mergeCell ref="E4:G4"/>
    <mergeCell ref="C5:G5"/>
    <mergeCell ref="E6:G6"/>
    <mergeCell ref="C7:G7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</mergeCells>
  <conditionalFormatting sqref="E23:K72">
    <cfRule type="cellIs" dxfId="34" priority="7" operator="equal">
      <formula>0</formula>
    </cfRule>
    <cfRule type="cellIs" dxfId="33" priority="8" operator="equal">
      <formula>"Desempeño insuficiente"</formula>
    </cfRule>
    <cfRule type="cellIs" dxfId="32" priority="9" operator="equal">
      <formula>"Suficiente"</formula>
    </cfRule>
    <cfRule type="cellIs" dxfId="31" priority="10" operator="equal">
      <formula>"Bueno"</formula>
    </cfRule>
    <cfRule type="cellIs" dxfId="30" priority="11" operator="equal">
      <formula>"Notable"</formula>
    </cfRule>
    <cfRule type="cellIs" dxfId="29" priority="12" operator="equal">
      <formula>"excelente"</formula>
    </cfRule>
  </conditionalFormatting>
  <conditionalFormatting sqref="T23:T72">
    <cfRule type="cellIs" dxfId="28" priority="23" operator="equal">
      <formula>"Desempeño insuficiente"</formula>
    </cfRule>
    <cfRule type="cellIs" dxfId="27" priority="24" operator="equal">
      <formula>"Suficiente"</formula>
    </cfRule>
    <cfRule type="cellIs" dxfId="26" priority="25" operator="equal">
      <formula>"Bueno"</formula>
    </cfRule>
    <cfRule type="cellIs" dxfId="25" priority="26" operator="equal">
      <formula>"Notable"</formula>
    </cfRule>
    <cfRule type="cellIs" dxfId="24" priority="27" operator="equal">
      <formula>"excelente"</formula>
    </cfRule>
  </conditionalFormatting>
  <conditionalFormatting sqref="U20:V20">
    <cfRule type="cellIs" dxfId="23" priority="19" operator="equal">
      <formula>"Solicitar baja de la materia"</formula>
    </cfRule>
    <cfRule type="cellIs" dxfId="22" priority="20" operator="equal">
      <formula>"Requiere Asesoría"</formula>
    </cfRule>
    <cfRule type="cellIs" dxfId="21" priority="21" operator="equal">
      <formula>"No Requiere Acción"</formula>
    </cfRule>
  </conditionalFormatting>
  <conditionalFormatting sqref="U23:V1048576">
    <cfRule type="cellIs" dxfId="20" priority="36" operator="equal">
      <formula>"Solicitar baja de la materia"</formula>
    </cfRule>
    <cfRule type="cellIs" dxfId="19" priority="37" operator="equal">
      <formula>"Requiere Asesoría"</formula>
    </cfRule>
    <cfRule type="cellIs" dxfId="18" priority="38" operator="equal">
      <formula>"No Requiere Acción"</formula>
    </cfRule>
  </conditionalFormatting>
  <conditionalFormatting sqref="W23:W72">
    <cfRule type="cellIs" dxfId="17" priority="28" operator="equal">
      <formula>"Solicitar baja de la materia"</formula>
    </cfRule>
    <cfRule type="cellIs" dxfId="16" priority="29" operator="equal">
      <formula>"Requiere Asesoría"</formula>
    </cfRule>
    <cfRule type="cellIs" dxfId="15" priority="30" operator="equal">
      <formula>"No Requiere Acción"</formula>
    </cfRule>
  </conditionalFormatting>
  <conditionalFormatting sqref="L23:R72">
    <cfRule type="cellIs" dxfId="14" priority="1" operator="equal">
      <formula>0</formula>
    </cfRule>
    <cfRule type="cellIs" dxfId="13" priority="2" operator="equal">
      <formula>"Desempeño insuficiente"</formula>
    </cfRule>
    <cfRule type="cellIs" dxfId="12" priority="3" operator="equal">
      <formula>"Suficiente"</formula>
    </cfRule>
    <cfRule type="cellIs" dxfId="11" priority="4" operator="equal">
      <formula>"Bueno"</formula>
    </cfRule>
    <cfRule type="cellIs" dxfId="10" priority="5" operator="equal">
      <formula>"Notable"</formula>
    </cfRule>
    <cfRule type="cellIs" dxfId="9" priority="6" operator="equal">
      <formula>"excelente"</formula>
    </cfRule>
  </conditionalFormatting>
  <pageMargins left="0.70866141732283472" right="0.70866141732283472" top="0.39285714285714285" bottom="0.78776041666666663" header="0.31496062992125984" footer="0.31496062992125984"/>
  <pageSetup paperSize="5" scale="52" fitToHeight="0" orientation="landscape" r:id="rId1"/>
  <headerFooter>
    <oddFooter xml:space="preserve">&amp;C&amp;K7030A0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zoomScale="85" zoomScaleNormal="85" zoomScaleSheetLayoutView="100" workbookViewId="0">
      <selection activeCell="M14" sqref="M14"/>
    </sheetView>
  </sheetViews>
  <sheetFormatPr baseColWidth="10" defaultColWidth="11.42578125" defaultRowHeight="12.75" x14ac:dyDescent="0.2"/>
  <cols>
    <col min="1" max="1" width="38.5703125" style="44" bestFit="1" customWidth="1"/>
    <col min="2" max="2" width="4.7109375" style="44" bestFit="1" customWidth="1"/>
    <col min="3" max="3" width="5.5703125" style="44" bestFit="1" customWidth="1"/>
    <col min="4" max="4" width="21.85546875" style="44" customWidth="1"/>
    <col min="5" max="5" width="9.42578125" style="44" customWidth="1"/>
    <col min="6" max="12" width="7.5703125" style="44" customWidth="1"/>
    <col min="13" max="16384" width="11.42578125" style="44"/>
  </cols>
  <sheetData>
    <row r="1" spans="1:14" ht="62.25" customHeight="1" x14ac:dyDescent="0.2">
      <c r="B1" s="170" t="s">
        <v>85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</row>
    <row r="2" spans="1:14" x14ac:dyDescent="0.2">
      <c r="A2" s="45"/>
      <c r="B2" s="45"/>
      <c r="C2" s="45"/>
      <c r="E2" s="45"/>
      <c r="F2" s="45"/>
      <c r="G2" s="45"/>
      <c r="H2" s="45"/>
      <c r="I2" s="45"/>
      <c r="J2" s="45"/>
      <c r="K2" s="45"/>
    </row>
    <row r="3" spans="1:14" x14ac:dyDescent="0.2">
      <c r="A3" s="164" t="s">
        <v>49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</row>
    <row r="4" spans="1:14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4" x14ac:dyDescent="0.2">
      <c r="A5" s="164" t="s">
        <v>50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</row>
    <row r="6" spans="1:14" x14ac:dyDescent="0.2">
      <c r="A6" s="171" t="s">
        <v>86</v>
      </c>
      <c r="B6" s="171"/>
      <c r="C6" s="171"/>
      <c r="D6" s="171"/>
      <c r="E6" s="172"/>
      <c r="F6" s="172"/>
      <c r="G6" s="172"/>
      <c r="H6" s="172"/>
      <c r="I6" s="46"/>
      <c r="J6" s="46"/>
      <c r="K6" s="46"/>
      <c r="L6" s="46"/>
      <c r="M6" s="46"/>
      <c r="N6" s="46"/>
    </row>
    <row r="7" spans="1:14" x14ac:dyDescent="0.2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1:14" x14ac:dyDescent="0.2">
      <c r="A8" s="47" t="s">
        <v>87</v>
      </c>
      <c r="B8" s="162" t="s">
        <v>63</v>
      </c>
      <c r="C8" s="162"/>
      <c r="D8" s="48" t="s">
        <v>88</v>
      </c>
      <c r="E8" s="49"/>
      <c r="G8" s="47" t="s">
        <v>89</v>
      </c>
      <c r="H8" s="49"/>
      <c r="I8" s="169" t="s">
        <v>90</v>
      </c>
      <c r="J8" s="169"/>
      <c r="K8" s="169"/>
      <c r="L8" s="162"/>
      <c r="M8" s="162"/>
      <c r="N8" s="162"/>
    </row>
    <row r="10" spans="1:14" x14ac:dyDescent="0.2">
      <c r="A10" s="47" t="s">
        <v>51</v>
      </c>
      <c r="B10" s="162" t="str">
        <f>Datos!C7</f>
        <v xml:space="preserve">DR. PEDRO PEREZ VELAZQUEZ </v>
      </c>
      <c r="C10" s="162"/>
      <c r="D10" s="162"/>
      <c r="E10" s="162"/>
      <c r="F10" s="162"/>
      <c r="G10" s="162"/>
      <c r="H10" s="162"/>
      <c r="I10" s="162"/>
      <c r="J10" s="162"/>
      <c r="K10" s="162"/>
      <c r="L10" s="162"/>
    </row>
    <row r="11" spans="1:14" ht="13.5" thickBot="1" x14ac:dyDescent="0.25">
      <c r="B11" s="50"/>
      <c r="C11" s="50"/>
      <c r="E11" s="50"/>
      <c r="F11" s="50"/>
      <c r="G11" s="50"/>
      <c r="H11" s="50"/>
      <c r="I11" s="50"/>
      <c r="J11" s="50"/>
      <c r="K11" s="50"/>
    </row>
    <row r="12" spans="1:14" x14ac:dyDescent="0.2">
      <c r="A12" s="165" t="s">
        <v>52</v>
      </c>
      <c r="B12" s="167" t="s">
        <v>91</v>
      </c>
      <c r="C12" s="167" t="s">
        <v>92</v>
      </c>
      <c r="D12" s="156" t="s">
        <v>53</v>
      </c>
      <c r="E12" s="156" t="s">
        <v>54</v>
      </c>
      <c r="F12" s="156" t="s">
        <v>55</v>
      </c>
      <c r="G12" s="156"/>
      <c r="H12" s="156" t="s">
        <v>56</v>
      </c>
      <c r="I12" s="156" t="s">
        <v>57</v>
      </c>
      <c r="J12" s="156" t="s">
        <v>58</v>
      </c>
      <c r="K12" s="156" t="s">
        <v>59</v>
      </c>
      <c r="L12" s="156" t="s">
        <v>60</v>
      </c>
      <c r="M12" s="156" t="s">
        <v>93</v>
      </c>
      <c r="N12" s="158" t="s">
        <v>94</v>
      </c>
    </row>
    <row r="13" spans="1:14" x14ac:dyDescent="0.2">
      <c r="A13" s="166"/>
      <c r="B13" s="168"/>
      <c r="C13" s="168"/>
      <c r="D13" s="157"/>
      <c r="E13" s="157"/>
      <c r="F13" s="51" t="s">
        <v>61</v>
      </c>
      <c r="G13" s="51" t="s">
        <v>62</v>
      </c>
      <c r="H13" s="157"/>
      <c r="I13" s="157"/>
      <c r="J13" s="157"/>
      <c r="K13" s="157"/>
      <c r="L13" s="157"/>
      <c r="M13" s="157"/>
      <c r="N13" s="159"/>
    </row>
    <row r="14" spans="1:14" s="55" customFormat="1" ht="25.5" x14ac:dyDescent="0.2">
      <c r="A14" s="52" t="str">
        <f>Datos!C6</f>
        <v xml:space="preserve">TECNOLOGÍAS EN LA DISTRIBUCIÓN ORIENTADAS A LA INDUSTRIA 4.0 </v>
      </c>
      <c r="B14" s="53">
        <v>1</v>
      </c>
      <c r="C14" s="53" t="str">
        <f>Datos!C4</f>
        <v xml:space="preserve">ILOG- 8°B  </v>
      </c>
      <c r="D14" s="53" t="str">
        <f>Datos!C12</f>
        <v>INGENIERIA EN LOGISTICA</v>
      </c>
      <c r="E14" s="53">
        <f>COUNT(Acta!A:A)</f>
        <v>80</v>
      </c>
      <c r="F14" s="53">
        <f>COUNTIF('U1'!S:S, "&gt;69")</f>
        <v>0</v>
      </c>
      <c r="G14" s="53" t="s">
        <v>63</v>
      </c>
      <c r="H14" s="54">
        <f t="shared" ref="H14:H22" si="0">F14/E14</f>
        <v>0</v>
      </c>
      <c r="I14" s="53">
        <f t="shared" ref="I14:I22" si="1">(E14-SUM(F14:G14))-K14</f>
        <v>80</v>
      </c>
      <c r="J14" s="54">
        <f t="shared" ref="J14:J22" si="2">I14/E14</f>
        <v>1</v>
      </c>
      <c r="K14" s="53"/>
      <c r="L14" s="54">
        <f t="shared" ref="L14:L22" si="3">K14/E14</f>
        <v>0</v>
      </c>
      <c r="M14" s="53">
        <f>AVERAGE('U1'!S:S)</f>
        <v>0</v>
      </c>
      <c r="N14" s="61">
        <f>COUNTIF('U1'!S:S,"&gt;"&amp;M14)</f>
        <v>0</v>
      </c>
    </row>
    <row r="15" spans="1:14" s="55" customFormat="1" ht="25.5" x14ac:dyDescent="0.2">
      <c r="A15" s="52" t="str">
        <f>Datos!C6</f>
        <v xml:space="preserve">TECNOLOGÍAS EN LA DISTRIBUCIÓN ORIENTADAS A LA INDUSTRIA 4.0 </v>
      </c>
      <c r="B15" s="53">
        <v>2</v>
      </c>
      <c r="C15" s="53" t="str">
        <f>Datos!C4</f>
        <v xml:space="preserve">ILOG- 8°B  </v>
      </c>
      <c r="D15" s="53" t="str">
        <f>Datos!C12</f>
        <v>INGENIERIA EN LOGISTICA</v>
      </c>
      <c r="E15" s="53">
        <f>COUNT(Acta!A:A)</f>
        <v>80</v>
      </c>
      <c r="F15" s="53">
        <f>COUNTIF('U2'!S:S, "&gt;69")</f>
        <v>0</v>
      </c>
      <c r="G15" s="53" t="s">
        <v>63</v>
      </c>
      <c r="H15" s="54">
        <f t="shared" si="0"/>
        <v>0</v>
      </c>
      <c r="I15" s="53">
        <f t="shared" si="1"/>
        <v>80</v>
      </c>
      <c r="J15" s="54">
        <f t="shared" si="2"/>
        <v>1</v>
      </c>
      <c r="K15" s="53"/>
      <c r="L15" s="54">
        <f t="shared" si="3"/>
        <v>0</v>
      </c>
      <c r="M15" s="53">
        <f>AVERAGE('U2'!S:S)</f>
        <v>0</v>
      </c>
      <c r="N15" s="61">
        <f>COUNTIF('U2'!S:S,"&gt;"&amp;M15)</f>
        <v>0</v>
      </c>
    </row>
    <row r="16" spans="1:14" s="55" customFormat="1" ht="25.5" x14ac:dyDescent="0.2">
      <c r="A16" s="52" t="str">
        <f>Datos!C6</f>
        <v xml:space="preserve">TECNOLOGÍAS EN LA DISTRIBUCIÓN ORIENTADAS A LA INDUSTRIA 4.0 </v>
      </c>
      <c r="B16" s="53">
        <v>3</v>
      </c>
      <c r="C16" s="53" t="str">
        <f>Datos!C4</f>
        <v xml:space="preserve">ILOG- 8°B  </v>
      </c>
      <c r="D16" s="53" t="str">
        <f>Datos!C12</f>
        <v>INGENIERIA EN LOGISTICA</v>
      </c>
      <c r="E16" s="53">
        <f>COUNT(Acta!A:A)</f>
        <v>80</v>
      </c>
      <c r="F16" s="53">
        <f>COUNTIF('U3'!S:S, "&gt;69")</f>
        <v>0</v>
      </c>
      <c r="G16" s="53" t="s">
        <v>63</v>
      </c>
      <c r="H16" s="54">
        <f t="shared" si="0"/>
        <v>0</v>
      </c>
      <c r="I16" s="53">
        <f t="shared" si="1"/>
        <v>80</v>
      </c>
      <c r="J16" s="54">
        <f t="shared" si="2"/>
        <v>1</v>
      </c>
      <c r="K16" s="53"/>
      <c r="L16" s="54">
        <f t="shared" si="3"/>
        <v>0</v>
      </c>
      <c r="M16" s="53">
        <f>AVERAGE('U3'!S:S)</f>
        <v>0</v>
      </c>
      <c r="N16" s="61">
        <f>COUNTIF('U3'!S:S,"&gt;"&amp;M16)</f>
        <v>0</v>
      </c>
    </row>
    <row r="17" spans="1:14" s="55" customFormat="1" ht="25.5" x14ac:dyDescent="0.2">
      <c r="A17" s="52" t="str">
        <f>Datos!C6</f>
        <v xml:space="preserve">TECNOLOGÍAS EN LA DISTRIBUCIÓN ORIENTADAS A LA INDUSTRIA 4.0 </v>
      </c>
      <c r="B17" s="53">
        <v>4</v>
      </c>
      <c r="C17" s="53" t="str">
        <f>Datos!C4</f>
        <v xml:space="preserve">ILOG- 8°B  </v>
      </c>
      <c r="D17" s="53" t="str">
        <f>Datos!C12</f>
        <v>INGENIERIA EN LOGISTICA</v>
      </c>
      <c r="E17" s="53">
        <f>COUNT(Acta!A:A)</f>
        <v>80</v>
      </c>
      <c r="F17" s="53">
        <f>COUNTIF('U4'!S:S, "&gt;69")</f>
        <v>0</v>
      </c>
      <c r="G17" s="53" t="s">
        <v>63</v>
      </c>
      <c r="H17" s="54">
        <f t="shared" si="0"/>
        <v>0</v>
      </c>
      <c r="I17" s="53">
        <f t="shared" si="1"/>
        <v>80</v>
      </c>
      <c r="J17" s="54">
        <f t="shared" si="2"/>
        <v>1</v>
      </c>
      <c r="K17" s="53"/>
      <c r="L17" s="54">
        <f t="shared" si="3"/>
        <v>0</v>
      </c>
      <c r="M17" s="53">
        <f>AVERAGE('U4'!S:S)</f>
        <v>0</v>
      </c>
      <c r="N17" s="61">
        <f>COUNTIF('U4'!S:S,"&gt;"&amp;M17)</f>
        <v>0</v>
      </c>
    </row>
    <row r="18" spans="1:14" s="55" customFormat="1" ht="25.5" x14ac:dyDescent="0.2">
      <c r="A18" s="52" t="str">
        <f>Datos!C6</f>
        <v xml:space="preserve">TECNOLOGÍAS EN LA DISTRIBUCIÓN ORIENTADAS A LA INDUSTRIA 4.0 </v>
      </c>
      <c r="B18" s="53">
        <v>5</v>
      </c>
      <c r="C18" s="53" t="str">
        <f>Datos!C4</f>
        <v xml:space="preserve">ILOG- 8°B  </v>
      </c>
      <c r="D18" s="53" t="str">
        <f>Datos!C12</f>
        <v>INGENIERIA EN LOGISTICA</v>
      </c>
      <c r="E18" s="53">
        <f>COUNT(Acta!A:A)</f>
        <v>80</v>
      </c>
      <c r="F18" s="53" t="e">
        <f>COUNTIF(#REF!, "&gt;69")</f>
        <v>#REF!</v>
      </c>
      <c r="G18" s="53" t="s">
        <v>63</v>
      </c>
      <c r="H18" s="54" t="e">
        <f t="shared" si="0"/>
        <v>#REF!</v>
      </c>
      <c r="I18" s="53" t="e">
        <f t="shared" si="1"/>
        <v>#REF!</v>
      </c>
      <c r="J18" s="54" t="e">
        <f t="shared" si="2"/>
        <v>#REF!</v>
      </c>
      <c r="K18" s="53"/>
      <c r="L18" s="54">
        <f t="shared" si="3"/>
        <v>0</v>
      </c>
      <c r="M18" s="53" t="e">
        <f>AVERAGE(#REF!)</f>
        <v>#REF!</v>
      </c>
      <c r="N18" s="61" t="e">
        <f>COUNTIF(#REF!,"&gt;"&amp;M18)</f>
        <v>#REF!</v>
      </c>
    </row>
    <row r="19" spans="1:14" s="55" customFormat="1" ht="12.75" customHeight="1" x14ac:dyDescent="0.2">
      <c r="A19" s="52" t="str">
        <f>Datos!C6</f>
        <v xml:space="preserve">TECNOLOGÍAS EN LA DISTRIBUCIÓN ORIENTADAS A LA INDUSTRIA 4.0 </v>
      </c>
      <c r="B19" s="53">
        <v>6</v>
      </c>
      <c r="C19" s="53" t="str">
        <f>Datos!C4</f>
        <v xml:space="preserve">ILOG- 8°B  </v>
      </c>
      <c r="D19" s="53" t="str">
        <f>Datos!C12</f>
        <v>INGENIERIA EN LOGISTICA</v>
      </c>
      <c r="E19" s="53">
        <f>COUNT(Acta!A:A)</f>
        <v>80</v>
      </c>
      <c r="F19" s="53" t="e">
        <f>COUNTIF(#REF!, "&gt;69")</f>
        <v>#REF!</v>
      </c>
      <c r="G19" s="53" t="s">
        <v>63</v>
      </c>
      <c r="H19" s="54" t="e">
        <f t="shared" si="0"/>
        <v>#REF!</v>
      </c>
      <c r="I19" s="53" t="e">
        <f t="shared" si="1"/>
        <v>#REF!</v>
      </c>
      <c r="J19" s="54" t="e">
        <f t="shared" si="2"/>
        <v>#REF!</v>
      </c>
      <c r="K19" s="53"/>
      <c r="L19" s="54">
        <f t="shared" si="3"/>
        <v>0</v>
      </c>
      <c r="M19" s="53" t="e">
        <f>AVERAGE(#REF!)</f>
        <v>#REF!</v>
      </c>
      <c r="N19" s="61" t="e">
        <f>COUNTIF(#REF!,"&gt;"&amp;M19)</f>
        <v>#REF!</v>
      </c>
    </row>
    <row r="20" spans="1:14" s="55" customFormat="1" ht="25.5" x14ac:dyDescent="0.2">
      <c r="A20" s="52" t="str">
        <f>Datos!C6</f>
        <v xml:space="preserve">TECNOLOGÍAS EN LA DISTRIBUCIÓN ORIENTADAS A LA INDUSTRIA 4.0 </v>
      </c>
      <c r="B20" s="53">
        <v>7</v>
      </c>
      <c r="C20" s="53" t="str">
        <f>Datos!C4</f>
        <v xml:space="preserve">ILOG- 8°B  </v>
      </c>
      <c r="D20" s="53" t="str">
        <f>Datos!C12</f>
        <v>INGENIERIA EN LOGISTICA</v>
      </c>
      <c r="E20" s="53">
        <f>COUNT(Acta!A:A)</f>
        <v>80</v>
      </c>
      <c r="F20" s="53" t="e">
        <f>COUNTIF(#REF!, "&gt;69")</f>
        <v>#REF!</v>
      </c>
      <c r="G20" s="53" t="s">
        <v>63</v>
      </c>
      <c r="H20" s="54" t="e">
        <f t="shared" si="0"/>
        <v>#REF!</v>
      </c>
      <c r="I20" s="53" t="e">
        <f t="shared" si="1"/>
        <v>#REF!</v>
      </c>
      <c r="J20" s="54" t="e">
        <f t="shared" si="2"/>
        <v>#REF!</v>
      </c>
      <c r="K20" s="53"/>
      <c r="L20" s="54">
        <f t="shared" si="3"/>
        <v>0</v>
      </c>
      <c r="M20" s="53" t="e">
        <f>AVERAGE(#REF!)</f>
        <v>#REF!</v>
      </c>
      <c r="N20" s="61" t="e">
        <f>COUNTIF(#REF!,"&gt;"&amp;M20)</f>
        <v>#REF!</v>
      </c>
    </row>
    <row r="21" spans="1:14" s="55" customFormat="1" ht="25.5" x14ac:dyDescent="0.2">
      <c r="A21" s="52" t="str">
        <f>Datos!C6</f>
        <v xml:space="preserve">TECNOLOGÍAS EN LA DISTRIBUCIÓN ORIENTADAS A LA INDUSTRIA 4.0 </v>
      </c>
      <c r="B21" s="53">
        <v>8</v>
      </c>
      <c r="C21" s="53" t="str">
        <f>Datos!C4</f>
        <v xml:space="preserve">ILOG- 8°B  </v>
      </c>
      <c r="D21" s="53" t="str">
        <f>Datos!C12</f>
        <v>INGENIERIA EN LOGISTICA</v>
      </c>
      <c r="E21" s="53">
        <f>COUNT(Acta!A:A)</f>
        <v>80</v>
      </c>
      <c r="F21" s="53" t="e">
        <f>COUNTIF(#REF!, "&gt;69")</f>
        <v>#REF!</v>
      </c>
      <c r="G21" s="53" t="s">
        <v>63</v>
      </c>
      <c r="H21" s="54" t="e">
        <f t="shared" si="0"/>
        <v>#REF!</v>
      </c>
      <c r="I21" s="53" t="e">
        <f t="shared" si="1"/>
        <v>#REF!</v>
      </c>
      <c r="J21" s="54" t="e">
        <f t="shared" si="2"/>
        <v>#REF!</v>
      </c>
      <c r="K21" s="53"/>
      <c r="L21" s="54">
        <f t="shared" si="3"/>
        <v>0</v>
      </c>
      <c r="M21" s="53" t="e">
        <f>AVERAGE(#REF!)</f>
        <v>#REF!</v>
      </c>
      <c r="N21" s="61" t="e">
        <f>COUNTIF(#REF!,"&gt;"&amp;M21)</f>
        <v>#REF!</v>
      </c>
    </row>
    <row r="22" spans="1:14" s="55" customFormat="1" ht="26.25" thickBot="1" x14ac:dyDescent="0.25">
      <c r="A22" s="58" t="str">
        <f>Datos!C6</f>
        <v xml:space="preserve">TECNOLOGÍAS EN LA DISTRIBUCIÓN ORIENTADAS A LA INDUSTRIA 4.0 </v>
      </c>
      <c r="B22" s="59" t="s">
        <v>59</v>
      </c>
      <c r="C22" s="59" t="str">
        <f>Datos!C4</f>
        <v xml:space="preserve">ILOG- 8°B  </v>
      </c>
      <c r="D22" s="59" t="str">
        <f>Datos!C12</f>
        <v>INGENIERIA EN LOGISTICA</v>
      </c>
      <c r="E22" s="59">
        <f>COUNT(Acta!A:A)</f>
        <v>80</v>
      </c>
      <c r="F22" s="59">
        <f>COUNTIF(Acta!I:I, "&gt;69")</f>
        <v>0</v>
      </c>
      <c r="G22" s="59">
        <f>COUNTIF(Acta!P:P, "&gt;69")-F22</f>
        <v>0</v>
      </c>
      <c r="H22" s="60">
        <f t="shared" si="0"/>
        <v>0</v>
      </c>
      <c r="I22" s="59">
        <f t="shared" si="1"/>
        <v>80</v>
      </c>
      <c r="J22" s="60">
        <f t="shared" si="2"/>
        <v>1</v>
      </c>
      <c r="K22" s="59"/>
      <c r="L22" s="60">
        <f t="shared" si="3"/>
        <v>0</v>
      </c>
      <c r="M22" s="59" t="e">
        <f>AVERAGE(Acta!P:P)</f>
        <v>#DIV/0!</v>
      </c>
      <c r="N22" s="61">
        <f>COUNTIF('U1'!S:S,"&gt;"&amp;M22)</f>
        <v>0</v>
      </c>
    </row>
    <row r="24" spans="1:14" ht="120" customHeight="1" x14ac:dyDescent="0.2">
      <c r="A24" s="160" t="s">
        <v>95</v>
      </c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</row>
    <row r="26" spans="1:14" x14ac:dyDescent="0.2">
      <c r="A26" s="56"/>
    </row>
    <row r="27" spans="1:14" x14ac:dyDescent="0.2">
      <c r="B27" s="163" t="s">
        <v>96</v>
      </c>
      <c r="C27" s="163"/>
      <c r="D27" s="163"/>
      <c r="G27" s="164" t="s">
        <v>64</v>
      </c>
      <c r="H27" s="164"/>
      <c r="I27" s="164"/>
      <c r="J27" s="164"/>
    </row>
    <row r="28" spans="1:14" ht="62.25" customHeight="1" x14ac:dyDescent="0.2">
      <c r="B28" s="161"/>
      <c r="C28" s="161"/>
      <c r="D28" s="161"/>
      <c r="G28" s="162"/>
      <c r="H28" s="162"/>
      <c r="I28" s="162"/>
      <c r="J28" s="162"/>
    </row>
    <row r="29" spans="1:14" hidden="1" x14ac:dyDescent="0.2">
      <c r="A29" s="154" t="e">
        <v>#REF!</v>
      </c>
      <c r="B29" s="154"/>
      <c r="C29" s="50"/>
      <c r="E29" s="154"/>
      <c r="F29" s="154"/>
      <c r="G29" s="154"/>
      <c r="H29" s="154"/>
    </row>
    <row r="30" spans="1:14" hidden="1" x14ac:dyDescent="0.2"/>
    <row r="31" spans="1:14" ht="45" customHeight="1" x14ac:dyDescent="0.2">
      <c r="B31" s="155" t="str">
        <f>B10</f>
        <v xml:space="preserve">DR. PEDRO PEREZ VELAZQUEZ </v>
      </c>
      <c r="C31" s="155"/>
      <c r="D31" s="155"/>
      <c r="E31" s="57"/>
      <c r="F31" s="57"/>
      <c r="G31" s="155"/>
      <c r="H31" s="155"/>
      <c r="I31" s="155"/>
      <c r="J31" s="155"/>
    </row>
  </sheetData>
  <mergeCells count="31">
    <mergeCell ref="B8:C8"/>
    <mergeCell ref="I8:K8"/>
    <mergeCell ref="L8:N8"/>
    <mergeCell ref="B1:N1"/>
    <mergeCell ref="A3:N3"/>
    <mergeCell ref="A5:N5"/>
    <mergeCell ref="A6:D6"/>
    <mergeCell ref="E6:H6"/>
    <mergeCell ref="B10:L10"/>
    <mergeCell ref="A12:A13"/>
    <mergeCell ref="B12:B13"/>
    <mergeCell ref="C12:C13"/>
    <mergeCell ref="D12:D13"/>
    <mergeCell ref="E12:E13"/>
    <mergeCell ref="F12:G12"/>
    <mergeCell ref="H12:H13"/>
    <mergeCell ref="I12:I13"/>
    <mergeCell ref="J12:J13"/>
    <mergeCell ref="K12:K13"/>
    <mergeCell ref="L12:L13"/>
    <mergeCell ref="N12:N13"/>
    <mergeCell ref="A24:N24"/>
    <mergeCell ref="B28:D28"/>
    <mergeCell ref="G28:J28"/>
    <mergeCell ref="B27:D27"/>
    <mergeCell ref="G27:J27"/>
    <mergeCell ref="A29:B29"/>
    <mergeCell ref="E29:H29"/>
    <mergeCell ref="B31:D31"/>
    <mergeCell ref="G31:J31"/>
    <mergeCell ref="M12:M13"/>
  </mergeCells>
  <pageMargins left="0.70866141732283472" right="0.70866141732283472" top="0.74803149606299213" bottom="1.05125" header="0.31496062992125984" footer="0.31496062992125984"/>
  <pageSetup scale="72" orientation="landscape" r:id="rId1"/>
  <headerFooter>
    <oddFooter>&amp;RAgosto 2022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3" customWidth="1"/>
    <col min="2" max="2" width="12.7109375" customWidth="1"/>
    <col min="3" max="3" width="41.5703125" customWidth="1"/>
    <col min="4" max="4" width="19.7109375" style="2" customWidth="1"/>
    <col min="5" max="5" width="13.85546875" customWidth="1"/>
    <col min="6" max="6" width="13.85546875" style="2" customWidth="1"/>
  </cols>
  <sheetData>
    <row r="1" spans="1:7" ht="59.25" customHeight="1" x14ac:dyDescent="0.25"/>
    <row r="2" spans="1:7" x14ac:dyDescent="0.25">
      <c r="A2" s="105" t="s">
        <v>101</v>
      </c>
      <c r="B2" s="105"/>
      <c r="C2" s="105"/>
      <c r="D2" s="105"/>
      <c r="E2" s="105"/>
      <c r="F2" s="105"/>
      <c r="G2" s="105"/>
    </row>
    <row r="4" spans="1:7" x14ac:dyDescent="0.25">
      <c r="B4" s="5" t="s">
        <v>10</v>
      </c>
      <c r="C4" s="7" t="str">
        <f>Datos!C6</f>
        <v xml:space="preserve">TECNOLOGÍAS EN LA DISTRIBUCIÓN ORIENTADAS A LA INDUSTRIA 4.0 </v>
      </c>
      <c r="D4" s="9" t="s">
        <v>4</v>
      </c>
      <c r="E4" s="7" t="str">
        <f>Datos!C12</f>
        <v>INGENIERIA EN LOGISTICA</v>
      </c>
      <c r="F4" s="9" t="s">
        <v>5</v>
      </c>
      <c r="G4" s="7" t="str">
        <f>Datos!C4</f>
        <v xml:space="preserve">ILOG- 8°B  </v>
      </c>
    </row>
    <row r="5" spans="1:7" x14ac:dyDescent="0.25">
      <c r="A5" s="1"/>
      <c r="B5" s="5" t="s">
        <v>11</v>
      </c>
      <c r="C5" s="94" t="str">
        <f>Datos!C7:C7</f>
        <v xml:space="preserve">DR. PEDRO PEREZ VELAZQUEZ </v>
      </c>
      <c r="D5" s="94"/>
      <c r="E5" s="5" t="s">
        <v>65</v>
      </c>
      <c r="F5" s="94" t="str">
        <f>Datos!C13</f>
        <v>ENERO-JUNIO 2025</v>
      </c>
      <c r="G5" s="94"/>
    </row>
    <row r="6" spans="1:7" x14ac:dyDescent="0.25">
      <c r="A6" s="1"/>
      <c r="B6" s="1"/>
      <c r="E6" s="1"/>
    </row>
    <row r="7" spans="1:7" x14ac:dyDescent="0.25">
      <c r="A7" s="141" t="s">
        <v>15</v>
      </c>
      <c r="B7" s="141"/>
      <c r="C7" s="141"/>
      <c r="D7" s="141"/>
      <c r="E7" s="141"/>
      <c r="F7" s="141"/>
      <c r="G7" s="141"/>
    </row>
    <row r="8" spans="1:7" ht="13.5" customHeight="1" x14ac:dyDescent="0.25">
      <c r="A8" s="99"/>
      <c r="B8" s="99"/>
      <c r="C8" s="99"/>
      <c r="D8" s="99"/>
      <c r="E8" s="99"/>
      <c r="F8" s="99"/>
      <c r="G8" s="99"/>
    </row>
    <row r="10" spans="1:7" x14ac:dyDescent="0.25">
      <c r="C10" t="s">
        <v>99</v>
      </c>
      <c r="E10" s="7">
        <f>COUNTIF(E14:E1048576, "No requiere")</f>
        <v>1</v>
      </c>
    </row>
    <row r="11" spans="1:7" x14ac:dyDescent="0.25">
      <c r="C11" t="s">
        <v>98</v>
      </c>
      <c r="E11" s="43">
        <f>COUNTIF(E14:E1048576, "requiere")</f>
        <v>79</v>
      </c>
    </row>
    <row r="13" spans="1:7" ht="36" x14ac:dyDescent="0.25">
      <c r="A13" s="65" t="s">
        <v>2</v>
      </c>
      <c r="B13" s="65" t="s">
        <v>3</v>
      </c>
      <c r="C13" s="65" t="s">
        <v>0</v>
      </c>
      <c r="D13" s="65" t="s">
        <v>97</v>
      </c>
      <c r="E13" s="65" t="s">
        <v>14</v>
      </c>
      <c r="F13" s="65" t="s">
        <v>12</v>
      </c>
    </row>
    <row r="14" spans="1:7" x14ac:dyDescent="0.25">
      <c r="A14" s="4">
        <v>1</v>
      </c>
      <c r="B14" s="3">
        <f>Datos!B16</f>
        <v>0</v>
      </c>
      <c r="C14" s="3">
        <f>Datos!C16</f>
        <v>0</v>
      </c>
      <c r="D14" s="3" t="s">
        <v>102</v>
      </c>
      <c r="E14" s="4" t="str">
        <f t="shared" ref="E14:E63" si="0">IF(D14="si", "No requiere", "Requiere")</f>
        <v>No requiere</v>
      </c>
      <c r="F14" s="4"/>
    </row>
    <row r="15" spans="1:7" x14ac:dyDescent="0.25">
      <c r="A15" s="4">
        <v>2</v>
      </c>
      <c r="B15" s="3">
        <f>Datos!B17</f>
        <v>0</v>
      </c>
      <c r="C15" s="3">
        <f>Datos!C17</f>
        <v>0</v>
      </c>
      <c r="D15" s="3" t="s">
        <v>103</v>
      </c>
      <c r="E15" s="4" t="str">
        <f t="shared" si="0"/>
        <v>Requiere</v>
      </c>
      <c r="F15" s="4"/>
    </row>
    <row r="16" spans="1:7" x14ac:dyDescent="0.25">
      <c r="A16" s="4">
        <v>3</v>
      </c>
      <c r="B16" s="3">
        <f>Datos!B18</f>
        <v>0</v>
      </c>
      <c r="C16" s="3">
        <f>Datos!C18</f>
        <v>0</v>
      </c>
      <c r="D16" s="3"/>
      <c r="E16" s="4" t="str">
        <f t="shared" si="0"/>
        <v>Requiere</v>
      </c>
      <c r="F16" s="4"/>
    </row>
    <row r="17" spans="1:6" x14ac:dyDescent="0.25">
      <c r="A17" s="4">
        <v>4</v>
      </c>
      <c r="B17" s="3">
        <f>Datos!B19</f>
        <v>0</v>
      </c>
      <c r="C17" s="3">
        <f>Datos!C19</f>
        <v>0</v>
      </c>
      <c r="D17" s="3"/>
      <c r="E17" s="4" t="str">
        <f t="shared" si="0"/>
        <v>Requiere</v>
      </c>
      <c r="F17" s="4"/>
    </row>
    <row r="18" spans="1:6" x14ac:dyDescent="0.25">
      <c r="A18" s="4">
        <v>5</v>
      </c>
      <c r="B18" s="3">
        <f>Datos!B20</f>
        <v>0</v>
      </c>
      <c r="C18" s="3">
        <f>Datos!C20</f>
        <v>0</v>
      </c>
      <c r="D18" s="3"/>
      <c r="E18" s="4" t="str">
        <f t="shared" si="0"/>
        <v>Requiere</v>
      </c>
      <c r="F18" s="4"/>
    </row>
    <row r="19" spans="1:6" x14ac:dyDescent="0.25">
      <c r="A19" s="4">
        <v>6</v>
      </c>
      <c r="B19" s="3">
        <f>Datos!B21</f>
        <v>0</v>
      </c>
      <c r="C19" s="3">
        <f>Datos!C21</f>
        <v>0</v>
      </c>
      <c r="D19" s="3"/>
      <c r="E19" s="4" t="str">
        <f t="shared" si="0"/>
        <v>Requiere</v>
      </c>
      <c r="F19" s="4"/>
    </row>
    <row r="20" spans="1:6" x14ac:dyDescent="0.25">
      <c r="A20" s="4">
        <v>7</v>
      </c>
      <c r="B20" s="3">
        <f>Datos!B22</f>
        <v>0</v>
      </c>
      <c r="C20" s="3">
        <f>Datos!C22</f>
        <v>0</v>
      </c>
      <c r="D20" s="3"/>
      <c r="E20" s="4" t="str">
        <f t="shared" si="0"/>
        <v>Requiere</v>
      </c>
      <c r="F20" s="4"/>
    </row>
    <row r="21" spans="1:6" x14ac:dyDescent="0.25">
      <c r="A21" s="4">
        <v>8</v>
      </c>
      <c r="B21" s="3">
        <f>Datos!B23</f>
        <v>0</v>
      </c>
      <c r="C21" s="3">
        <f>Datos!C23</f>
        <v>0</v>
      </c>
      <c r="D21" s="3"/>
      <c r="E21" s="4" t="str">
        <f t="shared" si="0"/>
        <v>Requiere</v>
      </c>
      <c r="F21" s="4"/>
    </row>
    <row r="22" spans="1:6" x14ac:dyDescent="0.25">
      <c r="A22" s="4">
        <v>9</v>
      </c>
      <c r="B22" s="3">
        <f>Datos!B24</f>
        <v>0</v>
      </c>
      <c r="C22" s="3">
        <f>Datos!C24</f>
        <v>0</v>
      </c>
      <c r="D22" s="3"/>
      <c r="E22" s="4" t="str">
        <f t="shared" si="0"/>
        <v>Requiere</v>
      </c>
      <c r="F22" s="4"/>
    </row>
    <row r="23" spans="1:6" x14ac:dyDescent="0.25">
      <c r="A23" s="4">
        <v>10</v>
      </c>
      <c r="B23" s="3">
        <f>Datos!B25</f>
        <v>0</v>
      </c>
      <c r="C23" s="3">
        <f>Datos!C25</f>
        <v>0</v>
      </c>
      <c r="D23" s="3"/>
      <c r="E23" s="4" t="str">
        <f t="shared" si="0"/>
        <v>Requiere</v>
      </c>
      <c r="F23" s="4"/>
    </row>
    <row r="24" spans="1:6" x14ac:dyDescent="0.25">
      <c r="A24" s="4">
        <v>11</v>
      </c>
      <c r="B24" s="3">
        <f>Datos!B26</f>
        <v>0</v>
      </c>
      <c r="C24" s="3">
        <f>Datos!C26</f>
        <v>0</v>
      </c>
      <c r="D24" s="3"/>
      <c r="E24" s="4" t="str">
        <f t="shared" si="0"/>
        <v>Requiere</v>
      </c>
      <c r="F24" s="4"/>
    </row>
    <row r="25" spans="1:6" x14ac:dyDescent="0.25">
      <c r="A25" s="4">
        <v>12</v>
      </c>
      <c r="B25" s="3">
        <f>Datos!B27</f>
        <v>0</v>
      </c>
      <c r="C25" s="3">
        <f>Datos!C27</f>
        <v>0</v>
      </c>
      <c r="D25" s="3"/>
      <c r="E25" s="4" t="str">
        <f t="shared" si="0"/>
        <v>Requiere</v>
      </c>
      <c r="F25" s="4"/>
    </row>
    <row r="26" spans="1:6" x14ac:dyDescent="0.25">
      <c r="A26" s="4">
        <v>13</v>
      </c>
      <c r="B26" s="3">
        <f>Datos!B28</f>
        <v>0</v>
      </c>
      <c r="C26" s="3">
        <f>Datos!C28</f>
        <v>0</v>
      </c>
      <c r="D26" s="3"/>
      <c r="E26" s="4" t="str">
        <f t="shared" si="0"/>
        <v>Requiere</v>
      </c>
      <c r="F26" s="4"/>
    </row>
    <row r="27" spans="1:6" x14ac:dyDescent="0.25">
      <c r="A27" s="4">
        <v>14</v>
      </c>
      <c r="B27" s="3">
        <f>Datos!B29</f>
        <v>0</v>
      </c>
      <c r="C27" s="3">
        <f>Datos!C29</f>
        <v>0</v>
      </c>
      <c r="D27" s="3"/>
      <c r="E27" s="4" t="str">
        <f t="shared" si="0"/>
        <v>Requiere</v>
      </c>
      <c r="F27" s="4"/>
    </row>
    <row r="28" spans="1:6" x14ac:dyDescent="0.25">
      <c r="A28" s="4">
        <v>15</v>
      </c>
      <c r="B28" s="3">
        <f>Datos!B30</f>
        <v>0</v>
      </c>
      <c r="C28" s="3">
        <f>Datos!C30</f>
        <v>0</v>
      </c>
      <c r="D28" s="3"/>
      <c r="E28" s="4" t="str">
        <f t="shared" si="0"/>
        <v>Requiere</v>
      </c>
      <c r="F28" s="4"/>
    </row>
    <row r="29" spans="1:6" x14ac:dyDescent="0.25">
      <c r="A29" s="4">
        <v>16</v>
      </c>
      <c r="B29" s="3">
        <f>Datos!B31</f>
        <v>0</v>
      </c>
      <c r="C29" s="3">
        <f>Datos!C31</f>
        <v>0</v>
      </c>
      <c r="D29" s="3"/>
      <c r="E29" s="4" t="str">
        <f t="shared" si="0"/>
        <v>Requiere</v>
      </c>
      <c r="F29" s="4"/>
    </row>
    <row r="30" spans="1:6" x14ac:dyDescent="0.25">
      <c r="A30" s="4">
        <v>17</v>
      </c>
      <c r="B30" s="3">
        <f>Datos!B32</f>
        <v>0</v>
      </c>
      <c r="C30" s="3">
        <f>Datos!C32</f>
        <v>0</v>
      </c>
      <c r="D30" s="3"/>
      <c r="E30" s="4" t="str">
        <f t="shared" si="0"/>
        <v>Requiere</v>
      </c>
      <c r="F30" s="4"/>
    </row>
    <row r="31" spans="1:6" x14ac:dyDescent="0.25">
      <c r="A31" s="4">
        <v>18</v>
      </c>
      <c r="B31" s="3">
        <f>Datos!B33</f>
        <v>0</v>
      </c>
      <c r="C31" s="3">
        <f>Datos!C33</f>
        <v>0</v>
      </c>
      <c r="D31" s="3"/>
      <c r="E31" s="4" t="str">
        <f t="shared" si="0"/>
        <v>Requiere</v>
      </c>
      <c r="F31" s="4"/>
    </row>
    <row r="32" spans="1:6" x14ac:dyDescent="0.25">
      <c r="A32" s="4">
        <v>19</v>
      </c>
      <c r="B32" s="3">
        <f>Datos!B34</f>
        <v>0</v>
      </c>
      <c r="C32" s="3">
        <f>Datos!C34</f>
        <v>0</v>
      </c>
      <c r="D32" s="3"/>
      <c r="E32" s="4" t="str">
        <f t="shared" si="0"/>
        <v>Requiere</v>
      </c>
      <c r="F32" s="4"/>
    </row>
    <row r="33" spans="1:6" x14ac:dyDescent="0.25">
      <c r="A33" s="4">
        <v>20</v>
      </c>
      <c r="B33" s="3">
        <f>Datos!B35</f>
        <v>0</v>
      </c>
      <c r="C33" s="3">
        <f>Datos!C35</f>
        <v>0</v>
      </c>
      <c r="D33" s="3"/>
      <c r="E33" s="4" t="str">
        <f t="shared" si="0"/>
        <v>Requiere</v>
      </c>
      <c r="F33" s="4"/>
    </row>
    <row r="34" spans="1:6" x14ac:dyDescent="0.25">
      <c r="A34" s="4">
        <v>21</v>
      </c>
      <c r="B34" s="3">
        <f>Datos!B36</f>
        <v>0</v>
      </c>
      <c r="C34" s="3">
        <f>Datos!C36</f>
        <v>0</v>
      </c>
      <c r="D34" s="3"/>
      <c r="E34" s="4" t="str">
        <f t="shared" si="0"/>
        <v>Requiere</v>
      </c>
      <c r="F34" s="4"/>
    </row>
    <row r="35" spans="1:6" x14ac:dyDescent="0.25">
      <c r="A35" s="4">
        <v>22</v>
      </c>
      <c r="B35" s="3">
        <f>Datos!B37</f>
        <v>0</v>
      </c>
      <c r="C35" s="3">
        <f>Datos!C37</f>
        <v>0</v>
      </c>
      <c r="D35" s="3"/>
      <c r="E35" s="4" t="str">
        <f t="shared" si="0"/>
        <v>Requiere</v>
      </c>
      <c r="F35" s="4"/>
    </row>
    <row r="36" spans="1:6" x14ac:dyDescent="0.25">
      <c r="A36" s="4">
        <v>23</v>
      </c>
      <c r="B36" s="3">
        <f>Datos!B38</f>
        <v>0</v>
      </c>
      <c r="C36" s="3">
        <f>Datos!C38</f>
        <v>0</v>
      </c>
      <c r="D36" s="3"/>
      <c r="E36" s="4" t="str">
        <f t="shared" si="0"/>
        <v>Requiere</v>
      </c>
      <c r="F36" s="4"/>
    </row>
    <row r="37" spans="1:6" x14ac:dyDescent="0.25">
      <c r="A37" s="4">
        <v>24</v>
      </c>
      <c r="B37" s="3">
        <f>Datos!B39</f>
        <v>0</v>
      </c>
      <c r="C37" s="3">
        <f>Datos!C39</f>
        <v>0</v>
      </c>
      <c r="D37" s="3"/>
      <c r="E37" s="4" t="str">
        <f t="shared" si="0"/>
        <v>Requiere</v>
      </c>
      <c r="F37" s="4"/>
    </row>
    <row r="38" spans="1:6" x14ac:dyDescent="0.25">
      <c r="A38" s="4">
        <v>25</v>
      </c>
      <c r="B38" s="3">
        <f>Datos!B40</f>
        <v>0</v>
      </c>
      <c r="C38" s="3">
        <f>Datos!C40</f>
        <v>0</v>
      </c>
      <c r="D38" s="3"/>
      <c r="E38" s="4" t="str">
        <f t="shared" si="0"/>
        <v>Requiere</v>
      </c>
      <c r="F38" s="4"/>
    </row>
    <row r="39" spans="1:6" x14ac:dyDescent="0.25">
      <c r="A39" s="4">
        <v>26</v>
      </c>
      <c r="B39" s="3">
        <f>Datos!B41</f>
        <v>0</v>
      </c>
      <c r="C39" s="3">
        <f>Datos!C41</f>
        <v>0</v>
      </c>
      <c r="D39" s="3"/>
      <c r="E39" s="4" t="str">
        <f t="shared" si="0"/>
        <v>Requiere</v>
      </c>
      <c r="F39" s="4"/>
    </row>
    <row r="40" spans="1:6" x14ac:dyDescent="0.25">
      <c r="A40" s="4">
        <v>27</v>
      </c>
      <c r="B40" s="3">
        <f>Datos!B42</f>
        <v>0</v>
      </c>
      <c r="C40" s="3">
        <f>Datos!C42</f>
        <v>0</v>
      </c>
      <c r="D40" s="3"/>
      <c r="E40" s="4" t="str">
        <f t="shared" si="0"/>
        <v>Requiere</v>
      </c>
      <c r="F40" s="4"/>
    </row>
    <row r="41" spans="1:6" x14ac:dyDescent="0.25">
      <c r="A41" s="4">
        <v>28</v>
      </c>
      <c r="B41" s="3">
        <f>Datos!B43</f>
        <v>0</v>
      </c>
      <c r="C41" s="3">
        <f>Datos!C43</f>
        <v>0</v>
      </c>
      <c r="D41" s="3"/>
      <c r="E41" s="4" t="str">
        <f t="shared" si="0"/>
        <v>Requiere</v>
      </c>
      <c r="F41" s="4"/>
    </row>
    <row r="42" spans="1:6" x14ac:dyDescent="0.25">
      <c r="A42" s="4">
        <v>29</v>
      </c>
      <c r="B42" s="3">
        <f>Datos!B44</f>
        <v>0</v>
      </c>
      <c r="C42" s="3">
        <f>Datos!C44</f>
        <v>0</v>
      </c>
      <c r="D42" s="3"/>
      <c r="E42" s="4" t="str">
        <f t="shared" si="0"/>
        <v>Requiere</v>
      </c>
      <c r="F42" s="4"/>
    </row>
    <row r="43" spans="1:6" x14ac:dyDescent="0.25">
      <c r="A43" s="4">
        <v>30</v>
      </c>
      <c r="B43" s="3">
        <f>Datos!B45</f>
        <v>0</v>
      </c>
      <c r="C43" s="3">
        <f>Datos!C45</f>
        <v>0</v>
      </c>
      <c r="D43" s="3"/>
      <c r="E43" s="4" t="str">
        <f t="shared" si="0"/>
        <v>Requiere</v>
      </c>
      <c r="F43" s="4"/>
    </row>
    <row r="44" spans="1:6" x14ac:dyDescent="0.25">
      <c r="A44" s="4">
        <v>31</v>
      </c>
      <c r="B44" s="3">
        <f>Datos!B46</f>
        <v>0</v>
      </c>
      <c r="C44" s="3">
        <f>Datos!C46</f>
        <v>0</v>
      </c>
      <c r="D44" s="3"/>
      <c r="E44" s="4" t="str">
        <f t="shared" si="0"/>
        <v>Requiere</v>
      </c>
      <c r="F44" s="4"/>
    </row>
    <row r="45" spans="1:6" x14ac:dyDescent="0.25">
      <c r="A45" s="4">
        <v>32</v>
      </c>
      <c r="B45" s="3">
        <f>Datos!B47</f>
        <v>0</v>
      </c>
      <c r="C45" s="3">
        <f>Datos!C47</f>
        <v>0</v>
      </c>
      <c r="D45" s="3"/>
      <c r="E45" s="4" t="str">
        <f t="shared" si="0"/>
        <v>Requiere</v>
      </c>
      <c r="F45" s="4"/>
    </row>
    <row r="46" spans="1:6" x14ac:dyDescent="0.25">
      <c r="A46" s="4">
        <v>33</v>
      </c>
      <c r="B46" s="3">
        <f>Datos!B48</f>
        <v>0</v>
      </c>
      <c r="C46" s="3">
        <f>Datos!C48</f>
        <v>0</v>
      </c>
      <c r="D46" s="3"/>
      <c r="E46" s="4" t="str">
        <f t="shared" si="0"/>
        <v>Requiere</v>
      </c>
      <c r="F46" s="4"/>
    </row>
    <row r="47" spans="1:6" x14ac:dyDescent="0.25">
      <c r="A47" s="4">
        <v>34</v>
      </c>
      <c r="B47" s="3">
        <f>Datos!B49</f>
        <v>0</v>
      </c>
      <c r="C47" s="3">
        <f>Datos!C49</f>
        <v>0</v>
      </c>
      <c r="D47" s="3"/>
      <c r="E47" s="4" t="str">
        <f t="shared" si="0"/>
        <v>Requiere</v>
      </c>
      <c r="F47" s="4"/>
    </row>
    <row r="48" spans="1:6" x14ac:dyDescent="0.25">
      <c r="A48" s="4">
        <v>35</v>
      </c>
      <c r="B48" s="3">
        <f>Datos!B50</f>
        <v>0</v>
      </c>
      <c r="C48" s="3">
        <f>Datos!C50</f>
        <v>0</v>
      </c>
      <c r="D48" s="3"/>
      <c r="E48" s="4" t="str">
        <f t="shared" si="0"/>
        <v>Requiere</v>
      </c>
      <c r="F48" s="4"/>
    </row>
    <row r="49" spans="1:6" x14ac:dyDescent="0.25">
      <c r="A49" s="4">
        <v>36</v>
      </c>
      <c r="B49" s="3">
        <f>Datos!B51</f>
        <v>0</v>
      </c>
      <c r="C49" s="3">
        <f>Datos!C51</f>
        <v>0</v>
      </c>
      <c r="D49" s="3"/>
      <c r="E49" s="4" t="str">
        <f t="shared" si="0"/>
        <v>Requiere</v>
      </c>
      <c r="F49" s="4"/>
    </row>
    <row r="50" spans="1:6" x14ac:dyDescent="0.25">
      <c r="A50" s="4">
        <v>37</v>
      </c>
      <c r="B50" s="3">
        <f>Datos!B52</f>
        <v>0</v>
      </c>
      <c r="C50" s="3">
        <f>Datos!C52</f>
        <v>0</v>
      </c>
      <c r="D50" s="3"/>
      <c r="E50" s="4" t="str">
        <f t="shared" si="0"/>
        <v>Requiere</v>
      </c>
      <c r="F50" s="4"/>
    </row>
    <row r="51" spans="1:6" x14ac:dyDescent="0.25">
      <c r="A51" s="4">
        <v>38</v>
      </c>
      <c r="B51" s="3">
        <f>Datos!B53</f>
        <v>0</v>
      </c>
      <c r="C51" s="3">
        <f>Datos!C53</f>
        <v>0</v>
      </c>
      <c r="D51" s="3"/>
      <c r="E51" s="4" t="str">
        <f t="shared" si="0"/>
        <v>Requiere</v>
      </c>
      <c r="F51" s="4"/>
    </row>
    <row r="52" spans="1:6" x14ac:dyDescent="0.25">
      <c r="A52" s="4">
        <v>39</v>
      </c>
      <c r="B52" s="3">
        <f>Datos!B54</f>
        <v>0</v>
      </c>
      <c r="C52" s="3">
        <f>Datos!C54</f>
        <v>0</v>
      </c>
      <c r="D52" s="3"/>
      <c r="E52" s="4" t="str">
        <f t="shared" si="0"/>
        <v>Requiere</v>
      </c>
      <c r="F52" s="4"/>
    </row>
    <row r="53" spans="1:6" x14ac:dyDescent="0.25">
      <c r="A53" s="4">
        <v>40</v>
      </c>
      <c r="B53" s="3">
        <f>Datos!B55</f>
        <v>0</v>
      </c>
      <c r="C53" s="3">
        <f>Datos!C55</f>
        <v>0</v>
      </c>
      <c r="D53" s="3"/>
      <c r="E53" s="4" t="str">
        <f t="shared" si="0"/>
        <v>Requiere</v>
      </c>
      <c r="F53" s="4"/>
    </row>
    <row r="54" spans="1:6" x14ac:dyDescent="0.25">
      <c r="A54" s="4">
        <v>41</v>
      </c>
      <c r="B54" s="3">
        <f>Datos!B56</f>
        <v>0</v>
      </c>
      <c r="C54" s="3">
        <f>Datos!C56</f>
        <v>0</v>
      </c>
      <c r="D54" s="3"/>
      <c r="E54" s="4" t="str">
        <f t="shared" si="0"/>
        <v>Requiere</v>
      </c>
      <c r="F54" s="4"/>
    </row>
    <row r="55" spans="1:6" x14ac:dyDescent="0.25">
      <c r="A55" s="4">
        <v>42</v>
      </c>
      <c r="B55" s="3">
        <f>Datos!B57</f>
        <v>0</v>
      </c>
      <c r="C55" s="3">
        <f>Datos!C57</f>
        <v>0</v>
      </c>
      <c r="D55" s="3"/>
      <c r="E55" s="4" t="str">
        <f t="shared" si="0"/>
        <v>Requiere</v>
      </c>
      <c r="F55" s="4"/>
    </row>
    <row r="56" spans="1:6" x14ac:dyDescent="0.25">
      <c r="A56" s="4">
        <v>43</v>
      </c>
      <c r="B56" s="3">
        <f>Datos!B58</f>
        <v>0</v>
      </c>
      <c r="C56" s="3">
        <f>Datos!C58</f>
        <v>0</v>
      </c>
      <c r="D56" s="3"/>
      <c r="E56" s="4" t="str">
        <f t="shared" si="0"/>
        <v>Requiere</v>
      </c>
      <c r="F56" s="4"/>
    </row>
    <row r="57" spans="1:6" x14ac:dyDescent="0.25">
      <c r="A57" s="4">
        <v>44</v>
      </c>
      <c r="B57" s="3">
        <f>Datos!B59</f>
        <v>0</v>
      </c>
      <c r="C57" s="3">
        <f>Datos!C59</f>
        <v>0</v>
      </c>
      <c r="D57" s="3"/>
      <c r="E57" s="4" t="str">
        <f t="shared" si="0"/>
        <v>Requiere</v>
      </c>
      <c r="F57" s="4"/>
    </row>
    <row r="58" spans="1:6" x14ac:dyDescent="0.25">
      <c r="A58" s="4">
        <v>45</v>
      </c>
      <c r="B58" s="3">
        <f>Datos!B60</f>
        <v>0</v>
      </c>
      <c r="C58" s="3">
        <f>Datos!C60</f>
        <v>0</v>
      </c>
      <c r="D58" s="3"/>
      <c r="E58" s="4" t="str">
        <f t="shared" si="0"/>
        <v>Requiere</v>
      </c>
      <c r="F58" s="4"/>
    </row>
    <row r="59" spans="1:6" x14ac:dyDescent="0.25">
      <c r="A59" s="4">
        <v>46</v>
      </c>
      <c r="B59" s="3">
        <f>Datos!B61</f>
        <v>0</v>
      </c>
      <c r="C59" s="3">
        <f>Datos!C61</f>
        <v>0</v>
      </c>
      <c r="D59" s="3"/>
      <c r="E59" s="4" t="str">
        <f t="shared" si="0"/>
        <v>Requiere</v>
      </c>
      <c r="F59" s="4"/>
    </row>
    <row r="60" spans="1:6" x14ac:dyDescent="0.25">
      <c r="A60" s="4">
        <v>47</v>
      </c>
      <c r="B60" s="3">
        <f>Datos!B62</f>
        <v>0</v>
      </c>
      <c r="C60" s="3">
        <f>Datos!C62</f>
        <v>0</v>
      </c>
      <c r="D60" s="3"/>
      <c r="E60" s="4" t="str">
        <f t="shared" si="0"/>
        <v>Requiere</v>
      </c>
      <c r="F60" s="4"/>
    </row>
    <row r="61" spans="1:6" x14ac:dyDescent="0.25">
      <c r="A61" s="4">
        <v>48</v>
      </c>
      <c r="B61" s="3">
        <f>Datos!B63</f>
        <v>0</v>
      </c>
      <c r="C61" s="3">
        <f>Datos!C63</f>
        <v>0</v>
      </c>
      <c r="D61" s="3"/>
      <c r="E61" s="4" t="str">
        <f t="shared" si="0"/>
        <v>Requiere</v>
      </c>
      <c r="F61" s="4"/>
    </row>
    <row r="62" spans="1:6" x14ac:dyDescent="0.25">
      <c r="A62" s="4">
        <v>49</v>
      </c>
      <c r="B62" s="3">
        <f>Datos!B64</f>
        <v>0</v>
      </c>
      <c r="C62" s="3">
        <f>Datos!C64</f>
        <v>0</v>
      </c>
      <c r="D62" s="3"/>
      <c r="E62" s="4" t="str">
        <f t="shared" si="0"/>
        <v>Requiere</v>
      </c>
      <c r="F62" s="4"/>
    </row>
    <row r="63" spans="1:6" x14ac:dyDescent="0.25">
      <c r="A63" s="4">
        <v>50</v>
      </c>
      <c r="B63" s="3">
        <f>Datos!B65</f>
        <v>0</v>
      </c>
      <c r="C63" s="3">
        <f>Datos!C65</f>
        <v>0</v>
      </c>
      <c r="D63" s="3"/>
      <c r="E63" s="4" t="str">
        <f t="shared" si="0"/>
        <v>Requiere</v>
      </c>
      <c r="F63" s="4"/>
    </row>
    <row r="64" spans="1:6" x14ac:dyDescent="0.25">
      <c r="A64" s="4">
        <v>51</v>
      </c>
      <c r="B64" s="3">
        <f>Datos!B66</f>
        <v>0</v>
      </c>
      <c r="C64" s="3">
        <f>Datos!C66</f>
        <v>0</v>
      </c>
      <c r="D64" s="3"/>
      <c r="E64" s="4" t="str">
        <f t="shared" ref="E64:E75" si="1">IF(D64="si", "No requiere", "Requiere")</f>
        <v>Requiere</v>
      </c>
      <c r="F64" s="4"/>
    </row>
    <row r="65" spans="1:6" x14ac:dyDescent="0.25">
      <c r="A65" s="4">
        <v>52</v>
      </c>
      <c r="B65" s="3">
        <f>Datos!B67</f>
        <v>0</v>
      </c>
      <c r="C65" s="3">
        <f>Datos!C67</f>
        <v>0</v>
      </c>
      <c r="D65" s="3"/>
      <c r="E65" s="4" t="str">
        <f t="shared" si="1"/>
        <v>Requiere</v>
      </c>
      <c r="F65" s="4"/>
    </row>
    <row r="66" spans="1:6" x14ac:dyDescent="0.25">
      <c r="A66" s="4">
        <v>53</v>
      </c>
      <c r="B66" s="3">
        <f>Datos!B68</f>
        <v>0</v>
      </c>
      <c r="C66" s="3">
        <f>Datos!C68</f>
        <v>0</v>
      </c>
      <c r="D66" s="3"/>
      <c r="E66" s="4" t="str">
        <f t="shared" si="1"/>
        <v>Requiere</v>
      </c>
      <c r="F66" s="4"/>
    </row>
    <row r="67" spans="1:6" x14ac:dyDescent="0.25">
      <c r="A67" s="4">
        <v>54</v>
      </c>
      <c r="B67" s="3">
        <f>Datos!B69</f>
        <v>0</v>
      </c>
      <c r="C67" s="3">
        <f>Datos!C69</f>
        <v>0</v>
      </c>
      <c r="D67" s="3"/>
      <c r="E67" s="4" t="str">
        <f t="shared" si="1"/>
        <v>Requiere</v>
      </c>
      <c r="F67" s="4"/>
    </row>
    <row r="68" spans="1:6" x14ac:dyDescent="0.25">
      <c r="A68" s="4">
        <v>55</v>
      </c>
      <c r="B68" s="3">
        <f>Datos!B70</f>
        <v>0</v>
      </c>
      <c r="C68" s="3">
        <f>Datos!C70</f>
        <v>0</v>
      </c>
      <c r="D68" s="3"/>
      <c r="E68" s="4" t="str">
        <f t="shared" si="1"/>
        <v>Requiere</v>
      </c>
      <c r="F68" s="4"/>
    </row>
    <row r="69" spans="1:6" x14ac:dyDescent="0.25">
      <c r="A69" s="4">
        <v>56</v>
      </c>
      <c r="B69" s="3">
        <f>Datos!B71</f>
        <v>0</v>
      </c>
      <c r="C69" s="3">
        <f>Datos!C71</f>
        <v>0</v>
      </c>
      <c r="D69" s="3"/>
      <c r="E69" s="4" t="str">
        <f t="shared" si="1"/>
        <v>Requiere</v>
      </c>
      <c r="F69" s="4"/>
    </row>
    <row r="70" spans="1:6" x14ac:dyDescent="0.25">
      <c r="A70" s="4">
        <v>57</v>
      </c>
      <c r="B70" s="3">
        <f>Datos!B72</f>
        <v>0</v>
      </c>
      <c r="C70" s="3">
        <f>Datos!C72</f>
        <v>0</v>
      </c>
      <c r="D70" s="3"/>
      <c r="E70" s="4" t="str">
        <f t="shared" si="1"/>
        <v>Requiere</v>
      </c>
      <c r="F70" s="4"/>
    </row>
    <row r="71" spans="1:6" x14ac:dyDescent="0.25">
      <c r="A71" s="4">
        <v>58</v>
      </c>
      <c r="B71" s="3">
        <f>Datos!B73</f>
        <v>0</v>
      </c>
      <c r="C71" s="3">
        <f>Datos!C73</f>
        <v>0</v>
      </c>
      <c r="D71" s="3"/>
      <c r="E71" s="4" t="str">
        <f t="shared" si="1"/>
        <v>Requiere</v>
      </c>
      <c r="F71" s="4"/>
    </row>
    <row r="72" spans="1:6" x14ac:dyDescent="0.25">
      <c r="A72" s="4">
        <v>59</v>
      </c>
      <c r="B72" s="3">
        <f>Datos!B74</f>
        <v>0</v>
      </c>
      <c r="C72" s="3">
        <f>Datos!C74</f>
        <v>0</v>
      </c>
      <c r="D72" s="3"/>
      <c r="E72" s="4" t="str">
        <f t="shared" si="1"/>
        <v>Requiere</v>
      </c>
      <c r="F72" s="4"/>
    </row>
    <row r="73" spans="1:6" x14ac:dyDescent="0.25">
      <c r="A73" s="4">
        <v>60</v>
      </c>
      <c r="B73" s="3">
        <f>Datos!B75</f>
        <v>0</v>
      </c>
      <c r="C73" s="3">
        <f>Datos!C75</f>
        <v>0</v>
      </c>
      <c r="D73" s="3"/>
      <c r="E73" s="4" t="str">
        <f t="shared" si="1"/>
        <v>Requiere</v>
      </c>
      <c r="F73" s="4"/>
    </row>
    <row r="74" spans="1:6" x14ac:dyDescent="0.25">
      <c r="A74" s="4">
        <v>61</v>
      </c>
      <c r="B74" s="3">
        <f>Datos!B76</f>
        <v>0</v>
      </c>
      <c r="C74" s="3">
        <f>Datos!C76</f>
        <v>0</v>
      </c>
      <c r="D74" s="3"/>
      <c r="E74" s="4" t="str">
        <f t="shared" si="1"/>
        <v>Requiere</v>
      </c>
      <c r="F74" s="4"/>
    </row>
    <row r="75" spans="1:6" x14ac:dyDescent="0.25">
      <c r="A75" s="4">
        <v>62</v>
      </c>
      <c r="B75" s="3">
        <f>Datos!B77</f>
        <v>0</v>
      </c>
      <c r="C75" s="3">
        <f>Datos!C77</f>
        <v>0</v>
      </c>
      <c r="D75" s="3"/>
      <c r="E75" s="4" t="str">
        <f t="shared" si="1"/>
        <v>Requiere</v>
      </c>
      <c r="F75" s="4"/>
    </row>
    <row r="76" spans="1:6" x14ac:dyDescent="0.25">
      <c r="A76" s="4">
        <v>63</v>
      </c>
      <c r="B76" s="3">
        <f>Datos!B78</f>
        <v>0</v>
      </c>
      <c r="C76" s="3">
        <f>Datos!C78</f>
        <v>0</v>
      </c>
      <c r="D76" s="3"/>
      <c r="E76" s="4" t="str">
        <f t="shared" ref="E76:E93" si="2">IF(D76="si", "No requiere", "Requiere")</f>
        <v>Requiere</v>
      </c>
      <c r="F76" s="4"/>
    </row>
    <row r="77" spans="1:6" x14ac:dyDescent="0.25">
      <c r="A77" s="4">
        <v>64</v>
      </c>
      <c r="B77" s="3">
        <f>Datos!B79</f>
        <v>0</v>
      </c>
      <c r="C77" s="3">
        <f>Datos!C79</f>
        <v>0</v>
      </c>
      <c r="D77" s="3"/>
      <c r="E77" s="4" t="str">
        <f t="shared" si="2"/>
        <v>Requiere</v>
      </c>
      <c r="F77" s="4"/>
    </row>
    <row r="78" spans="1:6" x14ac:dyDescent="0.25">
      <c r="A78" s="4">
        <v>65</v>
      </c>
      <c r="B78" s="3">
        <f>Datos!B80</f>
        <v>0</v>
      </c>
      <c r="C78" s="3">
        <f>Datos!C80</f>
        <v>0</v>
      </c>
      <c r="D78" s="3"/>
      <c r="E78" s="4" t="str">
        <f t="shared" si="2"/>
        <v>Requiere</v>
      </c>
      <c r="F78" s="4"/>
    </row>
    <row r="79" spans="1:6" x14ac:dyDescent="0.25">
      <c r="A79" s="4">
        <v>66</v>
      </c>
      <c r="B79" s="3">
        <f>Datos!B81</f>
        <v>0</v>
      </c>
      <c r="C79" s="3">
        <f>Datos!C81</f>
        <v>0</v>
      </c>
      <c r="D79" s="3"/>
      <c r="E79" s="4" t="str">
        <f t="shared" si="2"/>
        <v>Requiere</v>
      </c>
      <c r="F79" s="4"/>
    </row>
    <row r="80" spans="1:6" x14ac:dyDescent="0.25">
      <c r="A80" s="4">
        <v>67</v>
      </c>
      <c r="B80" s="3">
        <f>Datos!B82</f>
        <v>0</v>
      </c>
      <c r="C80" s="3">
        <f>Datos!C82</f>
        <v>0</v>
      </c>
      <c r="D80" s="3"/>
      <c r="E80" s="4" t="str">
        <f t="shared" si="2"/>
        <v>Requiere</v>
      </c>
      <c r="F80" s="4"/>
    </row>
    <row r="81" spans="1:6" x14ac:dyDescent="0.25">
      <c r="A81" s="4">
        <v>68</v>
      </c>
      <c r="B81" s="3">
        <f>Datos!B83</f>
        <v>0</v>
      </c>
      <c r="C81" s="3">
        <f>Datos!C83</f>
        <v>0</v>
      </c>
      <c r="D81" s="3"/>
      <c r="E81" s="4" t="str">
        <f t="shared" si="2"/>
        <v>Requiere</v>
      </c>
      <c r="F81" s="4"/>
    </row>
    <row r="82" spans="1:6" x14ac:dyDescent="0.25">
      <c r="A82" s="4">
        <v>69</v>
      </c>
      <c r="B82" s="3">
        <f>Datos!B84</f>
        <v>0</v>
      </c>
      <c r="C82" s="3">
        <f>Datos!C84</f>
        <v>0</v>
      </c>
      <c r="D82" s="3"/>
      <c r="E82" s="4" t="str">
        <f t="shared" si="2"/>
        <v>Requiere</v>
      </c>
      <c r="F82" s="4"/>
    </row>
    <row r="83" spans="1:6" x14ac:dyDescent="0.25">
      <c r="A83" s="4">
        <v>70</v>
      </c>
      <c r="B83" s="3">
        <f>Datos!B85</f>
        <v>0</v>
      </c>
      <c r="C83" s="3">
        <f>Datos!C85</f>
        <v>0</v>
      </c>
      <c r="D83" s="3"/>
      <c r="E83" s="4" t="str">
        <f t="shared" si="2"/>
        <v>Requiere</v>
      </c>
      <c r="F83" s="4"/>
    </row>
    <row r="84" spans="1:6" x14ac:dyDescent="0.25">
      <c r="A84" s="4">
        <v>71</v>
      </c>
      <c r="B84" s="3">
        <f>Datos!B86</f>
        <v>0</v>
      </c>
      <c r="C84" s="3">
        <f>Datos!C86</f>
        <v>0</v>
      </c>
      <c r="D84" s="3"/>
      <c r="E84" s="4" t="str">
        <f t="shared" si="2"/>
        <v>Requiere</v>
      </c>
      <c r="F84" s="4"/>
    </row>
    <row r="85" spans="1:6" x14ac:dyDescent="0.25">
      <c r="A85" s="4">
        <v>72</v>
      </c>
      <c r="B85" s="3">
        <f>Datos!B87</f>
        <v>0</v>
      </c>
      <c r="C85" s="3">
        <f>Datos!C87</f>
        <v>0</v>
      </c>
      <c r="D85" s="3"/>
      <c r="E85" s="4" t="str">
        <f t="shared" si="2"/>
        <v>Requiere</v>
      </c>
      <c r="F85" s="4"/>
    </row>
    <row r="86" spans="1:6" x14ac:dyDescent="0.25">
      <c r="A86" s="4">
        <v>73</v>
      </c>
      <c r="B86" s="3">
        <f>Datos!B88</f>
        <v>0</v>
      </c>
      <c r="C86" s="3">
        <f>Datos!C88</f>
        <v>0</v>
      </c>
      <c r="D86" s="3"/>
      <c r="E86" s="4" t="str">
        <f t="shared" si="2"/>
        <v>Requiere</v>
      </c>
      <c r="F86" s="4"/>
    </row>
    <row r="87" spans="1:6" x14ac:dyDescent="0.25">
      <c r="A87" s="4">
        <v>74</v>
      </c>
      <c r="B87" s="3">
        <f>Datos!B89</f>
        <v>0</v>
      </c>
      <c r="C87" s="3">
        <f>Datos!C89</f>
        <v>0</v>
      </c>
      <c r="D87" s="3"/>
      <c r="E87" s="4" t="str">
        <f t="shared" si="2"/>
        <v>Requiere</v>
      </c>
      <c r="F87" s="4"/>
    </row>
    <row r="88" spans="1:6" x14ac:dyDescent="0.25">
      <c r="A88" s="4">
        <v>75</v>
      </c>
      <c r="B88" s="3">
        <f>Datos!B90</f>
        <v>0</v>
      </c>
      <c r="C88" s="3">
        <f>Datos!C90</f>
        <v>0</v>
      </c>
      <c r="D88" s="3"/>
      <c r="E88" s="4" t="str">
        <f t="shared" si="2"/>
        <v>Requiere</v>
      </c>
      <c r="F88" s="4"/>
    </row>
    <row r="89" spans="1:6" x14ac:dyDescent="0.25">
      <c r="A89" s="4">
        <v>76</v>
      </c>
      <c r="B89" s="3">
        <f>Datos!B91</f>
        <v>0</v>
      </c>
      <c r="C89" s="3">
        <f>Datos!C91</f>
        <v>0</v>
      </c>
      <c r="D89" s="3"/>
      <c r="E89" s="4" t="str">
        <f t="shared" si="2"/>
        <v>Requiere</v>
      </c>
      <c r="F89" s="4"/>
    </row>
    <row r="90" spans="1:6" x14ac:dyDescent="0.25">
      <c r="A90" s="4">
        <v>77</v>
      </c>
      <c r="B90" s="3">
        <f>Datos!B92</f>
        <v>0</v>
      </c>
      <c r="C90" s="3">
        <f>Datos!C92</f>
        <v>0</v>
      </c>
      <c r="D90" s="3"/>
      <c r="E90" s="4" t="str">
        <f t="shared" si="2"/>
        <v>Requiere</v>
      </c>
      <c r="F90" s="4"/>
    </row>
    <row r="91" spans="1:6" x14ac:dyDescent="0.25">
      <c r="A91" s="4">
        <v>78</v>
      </c>
      <c r="B91" s="3">
        <f>Datos!B93</f>
        <v>0</v>
      </c>
      <c r="C91" s="3">
        <f>Datos!C93</f>
        <v>0</v>
      </c>
      <c r="D91" s="3"/>
      <c r="E91" s="4" t="str">
        <f t="shared" si="2"/>
        <v>Requiere</v>
      </c>
      <c r="F91" s="4"/>
    </row>
    <row r="92" spans="1:6" x14ac:dyDescent="0.25">
      <c r="A92" s="4">
        <v>79</v>
      </c>
      <c r="B92" s="3">
        <f>Datos!B94</f>
        <v>0</v>
      </c>
      <c r="C92" s="3">
        <f>Datos!C94</f>
        <v>0</v>
      </c>
      <c r="D92" s="3"/>
      <c r="E92" s="4" t="str">
        <f t="shared" si="2"/>
        <v>Requiere</v>
      </c>
      <c r="F92" s="4"/>
    </row>
    <row r="93" spans="1:6" x14ac:dyDescent="0.25">
      <c r="A93" s="4">
        <v>80</v>
      </c>
      <c r="B93" s="3">
        <f>Datos!B95</f>
        <v>0</v>
      </c>
      <c r="C93" s="3">
        <f>Datos!C95</f>
        <v>0</v>
      </c>
      <c r="D93" s="3"/>
      <c r="E93" s="4" t="str">
        <f t="shared" si="2"/>
        <v>Requiere</v>
      </c>
      <c r="F93" s="4"/>
    </row>
  </sheetData>
  <mergeCells count="5">
    <mergeCell ref="A2:G2"/>
    <mergeCell ref="C5:D5"/>
    <mergeCell ref="A7:G7"/>
    <mergeCell ref="A8:G8"/>
    <mergeCell ref="F5:G5"/>
  </mergeCells>
  <conditionalFormatting sqref="A13:C13">
    <cfRule type="cellIs" dxfId="8" priority="12" operator="equal">
      <formula>"Solicitar baja de la materia"</formula>
    </cfRule>
    <cfRule type="cellIs" dxfId="7" priority="13" operator="equal">
      <formula>"Requiere Asesoría"</formula>
    </cfRule>
    <cfRule type="cellIs" dxfId="6" priority="14" operator="equal">
      <formula>"No Requiere Acción"</formula>
    </cfRule>
  </conditionalFormatting>
  <conditionalFormatting sqref="F3">
    <cfRule type="cellIs" dxfId="5" priority="15" operator="equal">
      <formula>"Solicitar baja de la materia"</formula>
    </cfRule>
    <cfRule type="cellIs" dxfId="4" priority="16" operator="equal">
      <formula>"Requiere Asesoría"</formula>
    </cfRule>
    <cfRule type="cellIs" dxfId="3" priority="17" operator="equal">
      <formula>"No Requiere Acción"</formula>
    </cfRule>
  </conditionalFormatting>
  <conditionalFormatting sqref="F9:F1048576">
    <cfRule type="cellIs" dxfId="2" priority="4" operator="equal">
      <formula>"Solicitar baja de la materia"</formula>
    </cfRule>
    <cfRule type="cellIs" dxfId="1" priority="5" operator="equal">
      <formula>"Requiere Asesoría"</formula>
    </cfRule>
    <cfRule type="cellIs" dxfId="0" priority="6" operator="equal">
      <formula>"No Requiere Acción"</formula>
    </cfRule>
  </conditionalFormatting>
  <pageMargins left="0.70866141732283472" right="0.70866141732283472" top="0.41708333333333331" bottom="0.7940625" header="0.31496062992125984" footer="0.31496062992125984"/>
  <pageSetup scale="77" fitToHeight="0" orientation="portrait" verticalDpi="0" r:id="rId1"/>
  <headerFooter>
    <oddFooter>&amp;C&amp;"-,Negrita"&amp;K7030A0Predio Cristo Rey Ex Hacienda de Xalostoc s/n, Tlaxco, Tlaxcala C.P. 90271
Tels. 241 41 2 31 15 o 241 49 6 60 27, e-mail: dir_dtlaxco@tecnm.mx 
tecnm.mx | tlaxco.tecnm.mx&amp;R&amp;P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10</vt:i4>
      </vt:variant>
    </vt:vector>
  </HeadingPairs>
  <TitlesOfParts>
    <vt:vector size="19" baseType="lpstr">
      <vt:lpstr>U5 (2)</vt:lpstr>
      <vt:lpstr>Datos</vt:lpstr>
      <vt:lpstr>Acta</vt:lpstr>
      <vt:lpstr>U1</vt:lpstr>
      <vt:lpstr>U2</vt:lpstr>
      <vt:lpstr>U3</vt:lpstr>
      <vt:lpstr>U4</vt:lpstr>
      <vt:lpstr>1</vt:lpstr>
      <vt:lpstr>Diagnóstico</vt:lpstr>
      <vt:lpstr>'1'!Área_de_impresión</vt:lpstr>
      <vt:lpstr>Acta!Área_de_impresión</vt:lpstr>
      <vt:lpstr>Acta!Títulos_a_imprimir</vt:lpstr>
      <vt:lpstr>Datos!Títulos_a_imprimir</vt:lpstr>
      <vt:lpstr>Diagnóstico!Títulos_a_imprimir</vt:lpstr>
      <vt:lpstr>'U1'!Títulos_a_imprimir</vt:lpstr>
      <vt:lpstr>'U2'!Títulos_a_imprimir</vt:lpstr>
      <vt:lpstr>'U3'!Títulos_a_imprimir</vt:lpstr>
      <vt:lpstr>'U4'!Títulos_a_imprimir</vt:lpstr>
      <vt:lpstr>'U5 (2)'!Títulos_a_imprimir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Trejo Lozano</dc:creator>
  <cp:lastModifiedBy>Usuario de Windows</cp:lastModifiedBy>
  <cp:lastPrinted>2025-02-19T04:51:16Z</cp:lastPrinted>
  <dcterms:created xsi:type="dcterms:W3CDTF">2017-07-17T02:09:24Z</dcterms:created>
  <dcterms:modified xsi:type="dcterms:W3CDTF">2025-05-12T15:06:20Z</dcterms:modified>
</cp:coreProperties>
</file>