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 activeTab="1"/>
  </bookViews>
  <sheets>
    <sheet name="Documentation" sheetId="2" r:id="rId1"/>
    <sheet name="Quality Control" sheetId="1" r:id="rId2"/>
  </sheets>
  <definedNames>
    <definedName name="_xlnm.Print_Area" localSheetId="1">'Quality Control'!$A$1:$M$45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18" i="1"/>
  <c r="I13" i="1"/>
  <c r="I9" i="1"/>
  <c r="I10" i="1"/>
  <c r="I8" i="1"/>
  <c r="I11" i="1"/>
  <c r="I12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15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0" i="1"/>
  <c r="H9" i="1"/>
  <c r="H11" i="1"/>
  <c r="H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7" i="1"/>
  <c r="M4" i="1"/>
  <c r="M3" i="1"/>
  <c r="J7" i="1"/>
  <c r="K8" i="1"/>
  <c r="M8" i="1"/>
  <c r="K12" i="1"/>
  <c r="M12" i="1"/>
  <c r="K16" i="1"/>
  <c r="M16" i="1"/>
  <c r="K20" i="1"/>
  <c r="M20" i="1"/>
  <c r="K24" i="1"/>
  <c r="M24" i="1"/>
  <c r="K28" i="1"/>
  <c r="M28" i="1"/>
  <c r="K32" i="1"/>
  <c r="M32" i="1"/>
  <c r="K36" i="1"/>
  <c r="M36" i="1"/>
  <c r="K40" i="1"/>
  <c r="M40" i="1"/>
  <c r="K44" i="1"/>
  <c r="M44" i="1"/>
  <c r="J9" i="1"/>
  <c r="L9" i="1"/>
  <c r="J13" i="1"/>
  <c r="L13" i="1"/>
  <c r="J17" i="1"/>
  <c r="L17" i="1"/>
  <c r="J21" i="1"/>
  <c r="L21" i="1"/>
  <c r="J25" i="1"/>
  <c r="L25" i="1"/>
  <c r="J29" i="1"/>
  <c r="L29" i="1"/>
  <c r="J33" i="1"/>
  <c r="L33" i="1"/>
  <c r="J37" i="1"/>
  <c r="L37" i="1"/>
  <c r="J41" i="1"/>
  <c r="L41" i="1"/>
  <c r="J45" i="1"/>
  <c r="L45" i="1"/>
  <c r="K10" i="1"/>
  <c r="M10" i="1"/>
  <c r="K18" i="1"/>
  <c r="M18" i="1"/>
  <c r="K26" i="1"/>
  <c r="M26" i="1"/>
  <c r="K30" i="1"/>
  <c r="M30" i="1"/>
  <c r="K38" i="1"/>
  <c r="M38" i="1"/>
  <c r="K7" i="1"/>
  <c r="M7" i="1"/>
  <c r="J19" i="1"/>
  <c r="L19" i="1"/>
  <c r="J27" i="1"/>
  <c r="L27" i="1"/>
  <c r="J35" i="1"/>
  <c r="L35" i="1"/>
  <c r="J43" i="1"/>
  <c r="L43" i="1"/>
  <c r="K19" i="1"/>
  <c r="M19" i="1"/>
  <c r="K27" i="1"/>
  <c r="M27" i="1"/>
  <c r="K35" i="1"/>
  <c r="M35" i="1"/>
  <c r="K43" i="1"/>
  <c r="M43" i="1"/>
  <c r="J12" i="1"/>
  <c r="L12" i="1"/>
  <c r="J16" i="1"/>
  <c r="L16" i="1"/>
  <c r="J24" i="1"/>
  <c r="L24" i="1"/>
  <c r="J32" i="1"/>
  <c r="L32" i="1"/>
  <c r="J40" i="1"/>
  <c r="L40" i="1"/>
  <c r="K9" i="1"/>
  <c r="M9" i="1"/>
  <c r="K13" i="1"/>
  <c r="M13" i="1"/>
  <c r="K17" i="1"/>
  <c r="M17" i="1"/>
  <c r="K21" i="1"/>
  <c r="M21" i="1"/>
  <c r="K25" i="1"/>
  <c r="M25" i="1"/>
  <c r="K29" i="1"/>
  <c r="M29" i="1"/>
  <c r="K33" i="1"/>
  <c r="M33" i="1"/>
  <c r="K37" i="1"/>
  <c r="M37" i="1"/>
  <c r="K41" i="1"/>
  <c r="M41" i="1"/>
  <c r="K45" i="1"/>
  <c r="M45" i="1"/>
  <c r="J10" i="1"/>
  <c r="L10" i="1"/>
  <c r="J14" i="1"/>
  <c r="L14" i="1"/>
  <c r="J18" i="1"/>
  <c r="L18" i="1"/>
  <c r="J22" i="1"/>
  <c r="L22" i="1"/>
  <c r="J26" i="1"/>
  <c r="L26" i="1"/>
  <c r="J30" i="1"/>
  <c r="L30" i="1"/>
  <c r="J34" i="1"/>
  <c r="L34" i="1"/>
  <c r="J38" i="1"/>
  <c r="L38" i="1"/>
  <c r="J42" i="1"/>
  <c r="L42" i="1"/>
  <c r="L7" i="1"/>
  <c r="K14" i="1"/>
  <c r="M14" i="1"/>
  <c r="K22" i="1"/>
  <c r="M22" i="1"/>
  <c r="K34" i="1"/>
  <c r="M34" i="1"/>
  <c r="K42" i="1"/>
  <c r="M42" i="1"/>
  <c r="J11" i="1"/>
  <c r="L11" i="1"/>
  <c r="J15" i="1"/>
  <c r="L15" i="1"/>
  <c r="J23" i="1"/>
  <c r="L23" i="1"/>
  <c r="J31" i="1"/>
  <c r="L31" i="1"/>
  <c r="J39" i="1"/>
  <c r="L39" i="1"/>
  <c r="K11" i="1"/>
  <c r="M11" i="1"/>
  <c r="K15" i="1"/>
  <c r="M15" i="1"/>
  <c r="K23" i="1"/>
  <c r="M23" i="1"/>
  <c r="K31" i="1"/>
  <c r="M31" i="1"/>
  <c r="K39" i="1"/>
  <c r="M39" i="1"/>
  <c r="J8" i="1"/>
  <c r="L8" i="1"/>
  <c r="J20" i="1"/>
  <c r="L20" i="1"/>
  <c r="J28" i="1"/>
  <c r="L28" i="1"/>
  <c r="J36" i="1"/>
  <c r="L36" i="1"/>
  <c r="J44" i="1"/>
  <c r="L44" i="1"/>
</calcChain>
</file>

<file path=xl/sharedStrings.xml><?xml version="1.0" encoding="utf-8"?>
<sst xmlns="http://schemas.openxmlformats.org/spreadsheetml/2006/main" count="66" uniqueCount="66">
  <si>
    <t>Karleton Manufacturing</t>
  </si>
  <si>
    <t>Author</t>
  </si>
  <si>
    <t>Jahaziel Guzman</t>
  </si>
  <si>
    <t>Date</t>
  </si>
  <si>
    <t>Purpose</t>
  </si>
  <si>
    <t>To perform a quality control analysis on a batch of cans; testing to see whether the process is in control.</t>
  </si>
  <si>
    <r>
      <t xml:space="preserve">Karleton Manufacturing
</t>
    </r>
    <r>
      <rPr>
        <sz val="11"/>
        <color theme="0"/>
        <rFont val="Calibri Light"/>
        <family val="2"/>
        <scheme val="major"/>
      </rPr>
      <t>105 South Business Drive
Trotwood, OH  45426
(937) 555-1050</t>
    </r>
  </si>
  <si>
    <t>Quality Control Analysis</t>
  </si>
  <si>
    <t>XBAR =</t>
  </si>
  <si>
    <t>RBAR =</t>
  </si>
  <si>
    <t>Quality Control Correction Factors</t>
  </si>
  <si>
    <t>Data Values</t>
  </si>
  <si>
    <t>Control Limits</t>
  </si>
  <si>
    <t>Batch</t>
  </si>
  <si>
    <t>Width1</t>
  </si>
  <si>
    <t>Width2</t>
  </si>
  <si>
    <t>Width3</t>
  </si>
  <si>
    <t>Width4</t>
  </si>
  <si>
    <t>SAMPLE SIZE</t>
  </si>
  <si>
    <t>RANGE</t>
  </si>
  <si>
    <t>AVERAGE</t>
  </si>
  <si>
    <t>LCL</t>
  </si>
  <si>
    <t>UCL</t>
  </si>
  <si>
    <t>IN CONTROL LOW</t>
  </si>
  <si>
    <t>IN CONTROL HIGH</t>
  </si>
  <si>
    <t>Sample Size</t>
  </si>
  <si>
    <t>A2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</si>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</sst>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6" tint="-0.499984740745262"/>
      <name val="Calibri Light"/>
      <family val="2"/>
      <scheme val="major"/>
    </font>
    <font>
      <sz val="22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6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 applyAlignment="1"/>
    <xf numFmtId="0" fontId="1" fillId="5" borderId="1" xfId="2" applyFill="1" applyBorder="1" applyAlignment="1">
      <alignment horizontal="center"/>
    </xf>
    <xf numFmtId="164" fontId="0" fillId="8" borderId="2" xfId="0" applyNumberFormat="1" applyFill="1" applyBorder="1"/>
    <xf numFmtId="0" fontId="1" fillId="2" borderId="3" xfId="1" applyBorder="1"/>
    <xf numFmtId="0" fontId="0" fillId="0" borderId="3" xfId="0" applyBorder="1"/>
    <xf numFmtId="164" fontId="0" fillId="0" borderId="3" xfId="0" applyNumberFormat="1" applyBorder="1"/>
    <xf numFmtId="0" fontId="1" fillId="3" borderId="4" xfId="2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8" borderId="4" xfId="0" applyFill="1" applyBorder="1"/>
    <xf numFmtId="164" fontId="0" fillId="8" borderId="4" xfId="0" applyNumberFormat="1" applyFill="1" applyBorder="1"/>
    <xf numFmtId="2" fontId="0" fillId="8" borderId="4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  <xf numFmtId="0" fontId="1" fillId="2" borderId="3" xfId="1" applyBorder="1" applyAlignment="1">
      <alignment horizontal="center"/>
    </xf>
    <xf numFmtId="0" fontId="2" fillId="2" borderId="5" xfId="1" applyFont="1" applyBorder="1" applyAlignment="1">
      <alignment vertical="top"/>
    </xf>
    <xf numFmtId="0" fontId="6" fillId="0" borderId="5" xfId="0" applyFont="1" applyBorder="1" applyAlignment="1">
      <alignment horizontal="left" vertical="top" wrapText="1"/>
    </xf>
    <xf numFmtId="14" fontId="6" fillId="0" borderId="5" xfId="0" applyNumberFormat="1" applyFont="1" applyBorder="1" applyAlignment="1">
      <alignment horizontal="left" vertical="top" wrapText="1"/>
    </xf>
    <xf numFmtId="0" fontId="0" fillId="0" borderId="0" xfId="0" applyAlignment="1">
      <alignment horizontal="right" indent="1"/>
    </xf>
    <xf numFmtId="0" fontId="4" fillId="4" borderId="0" xfId="1" applyFont="1" applyFill="1" applyAlignment="1">
      <alignment horizontal="left" vertical="top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wrapText="1"/>
    </xf>
    <xf numFmtId="0" fontId="4" fillId="4" borderId="0" xfId="1" applyFont="1" applyFill="1" applyAlignment="1">
      <alignment horizontal="left" vertical="top" wrapText="1"/>
    </xf>
  </cellXfs>
  <cellStyles count="3">
    <cellStyle name="60% - Accent6" xfId="2" builtinId="52"/>
    <cellStyle name="Accent3" xfId="1" builtinId="3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4" sqref="B4"/>
    </sheetView>
  </sheetViews>
  <sheetFormatPr defaultRowHeight="14.25" x14ac:dyDescent="0.45"/>
  <cols>
    <col min="1" max="1" width="12" customWidth="1"/>
    <col min="2" max="2" width="38.86328125" customWidth="1"/>
  </cols>
  <sheetData>
    <row r="1" spans="1:2" ht="28.5" customHeight="1" x14ac:dyDescent="0.45">
      <c r="A1" s="19" t="s">
        <v>0</v>
      </c>
      <c r="B1" s="19"/>
    </row>
    <row r="3" spans="1:2" ht="15.75" x14ac:dyDescent="0.45">
      <c r="A3" s="15" t="s">
        <v>1</v>
      </c>
      <c r="B3" s="16" t="s">
        <v>2</v>
      </c>
    </row>
    <row r="4" spans="1:2" ht="15.75" x14ac:dyDescent="0.45">
      <c r="A4" s="15" t="s">
        <v>3</v>
      </c>
      <c r="B4" s="17">
        <v>42071</v>
      </c>
    </row>
    <row r="5" spans="1:2" ht="42.75" x14ac:dyDescent="0.45">
      <c r="A5" s="15" t="s">
        <v>4</v>
      </c>
      <c r="B5" s="16" t="s">
        <v>5</v>
      </c>
    </row>
  </sheetData>
  <mergeCells count="1">
    <mergeCell ref="A1:B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tabSelected="1" zoomScale="120" zoomScaleNormal="120" workbookViewId="0">
      <selection activeCell="G8" sqref="G8"/>
    </sheetView>
  </sheetViews>
  <sheetFormatPr defaultRowHeight="14.25" x14ac:dyDescent="0.45"/>
  <cols>
    <col min="6" max="6" width="3.73046875" customWidth="1"/>
    <col min="7" max="11" width="11.59765625" customWidth="1"/>
    <col min="12" max="13" width="13.1328125" customWidth="1"/>
    <col min="14" max="14" width="5.1328125" customWidth="1"/>
    <col min="15" max="15" width="13.1328125" customWidth="1"/>
  </cols>
  <sheetData>
    <row r="1" spans="1:16" ht="78.75" customHeight="1" x14ac:dyDescent="0.45">
      <c r="A1" s="22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3" spans="1:16" ht="21" x14ac:dyDescent="0.65">
      <c r="A3" s="1" t="s">
        <v>7</v>
      </c>
      <c r="B3" s="1"/>
      <c r="C3" s="1"/>
      <c r="L3" s="18" t="s">
        <v>8</v>
      </c>
      <c r="M3" s="3">
        <f>AVERAGE(I7:I45)</f>
        <v>65.72713675213673</v>
      </c>
    </row>
    <row r="4" spans="1:16" ht="21" x14ac:dyDescent="0.65">
      <c r="A4" s="1"/>
      <c r="B4" s="1"/>
      <c r="C4" s="1"/>
      <c r="L4" s="18" t="s">
        <v>9</v>
      </c>
      <c r="M4" s="3">
        <f>AVERAGE(H7:H45)</f>
        <v>2.4769230769230766</v>
      </c>
      <c r="O4" s="21" t="s">
        <v>10</v>
      </c>
      <c r="P4" s="21"/>
    </row>
    <row r="5" spans="1:16" x14ac:dyDescent="0.45">
      <c r="A5" s="20" t="s">
        <v>11</v>
      </c>
      <c r="B5" s="20"/>
      <c r="C5" s="20"/>
      <c r="D5" s="20"/>
      <c r="E5" s="20"/>
      <c r="G5" s="20" t="s">
        <v>12</v>
      </c>
      <c r="H5" s="20"/>
      <c r="I5" s="20"/>
      <c r="J5" s="20"/>
      <c r="K5" s="20"/>
      <c r="L5" s="20"/>
      <c r="M5" s="20"/>
      <c r="O5" s="21"/>
      <c r="P5" s="21"/>
    </row>
    <row r="6" spans="1:16" ht="28.5" x14ac:dyDescent="0.45">
      <c r="A6" s="4" t="s">
        <v>13</v>
      </c>
      <c r="B6" s="14" t="s">
        <v>14</v>
      </c>
      <c r="C6" s="14" t="s">
        <v>15</v>
      </c>
      <c r="D6" s="14" t="s">
        <v>16</v>
      </c>
      <c r="E6" s="14" t="s">
        <v>17</v>
      </c>
      <c r="G6" s="7" t="s">
        <v>18</v>
      </c>
      <c r="H6" s="7" t="s">
        <v>19</v>
      </c>
      <c r="I6" s="7" t="s">
        <v>20</v>
      </c>
      <c r="J6" s="7" t="s">
        <v>21</v>
      </c>
      <c r="K6" s="7" t="s">
        <v>22</v>
      </c>
      <c r="L6" s="7" t="s">
        <v>23</v>
      </c>
      <c r="M6" s="7" t="s">
        <v>24</v>
      </c>
      <c r="O6" s="2" t="s">
        <v>25</v>
      </c>
      <c r="P6" s="2" t="s">
        <v>26</v>
      </c>
    </row>
    <row r="7" spans="1:16" x14ac:dyDescent="0.45">
      <c r="A7" s="5" t="s">
        <v>27</v>
      </c>
      <c r="B7" s="6">
        <v>60.1</v>
      </c>
      <c r="C7" s="6">
        <v>61.3</v>
      </c>
      <c r="D7" s="6">
        <v>66.3</v>
      </c>
      <c r="E7" s="6">
        <v>65</v>
      </c>
      <c r="G7" s="9">
        <f>COUNT(B7:E7)</f>
        <v>4</v>
      </c>
      <c r="H7" s="10">
        <f t="shared" ref="H7:H12" si="0">MAX(B7:E7)-MIN(B7:E7)</f>
        <v>6.1999999999999957</v>
      </c>
      <c r="I7" s="10">
        <f>AVERAGE(B7:E7)</f>
        <v>63.174999999999997</v>
      </c>
      <c r="J7" s="11">
        <f>$M$3 - VLOOKUP(G7,$O$7:$P$30,2,FALSE) * $M$4</f>
        <v>63.921459829059806</v>
      </c>
      <c r="K7" s="11">
        <f>$M$3 + VLOOKUP(G7,$O$7:$P$30,2,FALSE) * $M$4</f>
        <v>67.532813675213646</v>
      </c>
      <c r="L7" s="8" t="str">
        <f>IF(I7 &lt; J7,"NO","")</f>
        <v>NO</v>
      </c>
      <c r="M7" s="8" t="str">
        <f>IF(I7 &gt; K7,"NO","")</f>
        <v/>
      </c>
      <c r="O7" s="12">
        <v>2</v>
      </c>
      <c r="P7" s="13">
        <v>1.88</v>
      </c>
    </row>
    <row r="8" spans="1:16" x14ac:dyDescent="0.45">
      <c r="A8" s="5" t="s">
        <v>28</v>
      </c>
      <c r="B8" s="6">
        <v>68.2</v>
      </c>
      <c r="C8" s="6">
        <v>67.900000000000006</v>
      </c>
      <c r="D8" s="6">
        <v>68.5</v>
      </c>
      <c r="E8" s="6">
        <v>67.7</v>
      </c>
      <c r="G8" s="9">
        <f t="shared" ref="G8:G45" si="1">COUNT(B8:E8)</f>
        <v>4</v>
      </c>
      <c r="H8" s="10">
        <f t="shared" si="0"/>
        <v>0.79999999999999716</v>
      </c>
      <c r="I8" s="10">
        <f t="shared" ref="I8:I45" si="2">AVERAGE(B8:E8)</f>
        <v>68.075000000000003</v>
      </c>
      <c r="J8" s="11">
        <f t="shared" ref="J8:J45" si="3">$M$3 - VLOOKUP(G8,$O$7:$P$30,2,FALSE) * $M$4</f>
        <v>63.921459829059806</v>
      </c>
      <c r="K8" s="11">
        <f t="shared" ref="K8:K45" si="4">$M$3 + VLOOKUP(G8,$O$7:$P$30,2,FALSE) * $M$4</f>
        <v>67.532813675213646</v>
      </c>
      <c r="L8" s="8" t="str">
        <f t="shared" ref="L8:L45" si="5">IF(I8 &lt; J8,"NO","")</f>
        <v/>
      </c>
      <c r="M8" s="8" t="str">
        <f>IF(I8 &gt; K8,"NO","")</f>
        <v>NO</v>
      </c>
      <c r="O8" s="12">
        <v>3</v>
      </c>
      <c r="P8" s="13">
        <v>1.0229999999999999</v>
      </c>
    </row>
    <row r="9" spans="1:16" x14ac:dyDescent="0.45">
      <c r="A9" s="5" t="s">
        <v>29</v>
      </c>
      <c r="B9" s="6">
        <v>65.2</v>
      </c>
      <c r="C9" s="6">
        <v>66.5</v>
      </c>
      <c r="D9" s="6">
        <v>65.2</v>
      </c>
      <c r="E9" s="6"/>
      <c r="G9" s="9">
        <f t="shared" si="1"/>
        <v>3</v>
      </c>
      <c r="H9" s="10">
        <f t="shared" si="0"/>
        <v>1.2999999999999972</v>
      </c>
      <c r="I9" s="10">
        <f>AVERAGE(B9:E9)</f>
        <v>65.633333333333326</v>
      </c>
      <c r="J9" s="11">
        <f t="shared" si="3"/>
        <v>63.193244444444424</v>
      </c>
      <c r="K9" s="11">
        <f t="shared" si="4"/>
        <v>68.261029059829042</v>
      </c>
      <c r="L9" s="8" t="str">
        <f t="shared" si="5"/>
        <v/>
      </c>
      <c r="M9" s="8" t="str">
        <f t="shared" ref="M9:M45" si="6">IF(I9 &gt; K9,"NO","")</f>
        <v/>
      </c>
      <c r="O9" s="12">
        <v>4</v>
      </c>
      <c r="P9" s="13">
        <v>0.72899999999999998</v>
      </c>
    </row>
    <row r="10" spans="1:16" x14ac:dyDescent="0.45">
      <c r="A10" s="5" t="s">
        <v>30</v>
      </c>
      <c r="B10" s="6">
        <v>63.9</v>
      </c>
      <c r="C10" s="6">
        <v>67.5</v>
      </c>
      <c r="D10" s="6">
        <v>66.099999999999994</v>
      </c>
      <c r="E10" s="6">
        <v>65.400000000000006</v>
      </c>
      <c r="G10" s="9">
        <f t="shared" si="1"/>
        <v>4</v>
      </c>
      <c r="H10" s="10">
        <f t="shared" si="0"/>
        <v>3.6000000000000014</v>
      </c>
      <c r="I10" s="10">
        <f>AVERAGE(B10:E10)</f>
        <v>65.724999999999994</v>
      </c>
      <c r="J10" s="11">
        <f t="shared" si="3"/>
        <v>63.921459829059806</v>
      </c>
      <c r="K10" s="11">
        <f t="shared" si="4"/>
        <v>67.532813675213646</v>
      </c>
      <c r="L10" s="8" t="str">
        <f t="shared" si="5"/>
        <v/>
      </c>
      <c r="M10" s="8" t="str">
        <f t="shared" si="6"/>
        <v/>
      </c>
      <c r="O10" s="12">
        <v>5</v>
      </c>
      <c r="P10" s="13">
        <v>0.57699999999999996</v>
      </c>
    </row>
    <row r="11" spans="1:16" x14ac:dyDescent="0.45">
      <c r="A11" s="5" t="s">
        <v>31</v>
      </c>
      <c r="B11" s="6">
        <v>65</v>
      </c>
      <c r="C11" s="6">
        <v>65.900000000000006</v>
      </c>
      <c r="D11" s="6">
        <v>65.5</v>
      </c>
      <c r="E11" s="6">
        <v>66.900000000000006</v>
      </c>
      <c r="G11" s="9">
        <f t="shared" si="1"/>
        <v>4</v>
      </c>
      <c r="H11" s="10">
        <f t="shared" si="0"/>
        <v>1.9000000000000057</v>
      </c>
      <c r="I11" s="10">
        <f t="shared" si="2"/>
        <v>65.825000000000003</v>
      </c>
      <c r="J11" s="11">
        <f t="shared" si="3"/>
        <v>63.921459829059806</v>
      </c>
      <c r="K11" s="11">
        <f t="shared" si="4"/>
        <v>67.532813675213646</v>
      </c>
      <c r="L11" s="8" t="str">
        <f t="shared" si="5"/>
        <v/>
      </c>
      <c r="M11" s="8" t="str">
        <f>IF(I11 &gt; K11,"NO","")</f>
        <v/>
      </c>
      <c r="O11" s="12">
        <v>6</v>
      </c>
      <c r="P11" s="13">
        <v>0.48299999999999998</v>
      </c>
    </row>
    <row r="12" spans="1:16" x14ac:dyDescent="0.45">
      <c r="A12" s="5" t="s">
        <v>32</v>
      </c>
      <c r="B12" s="6">
        <v>66.2</v>
      </c>
      <c r="C12" s="6"/>
      <c r="D12" s="6">
        <v>64.599999999999994</v>
      </c>
      <c r="E12" s="6">
        <v>65.900000000000006</v>
      </c>
      <c r="G12" s="9">
        <f t="shared" si="1"/>
        <v>3</v>
      </c>
      <c r="H12" s="10">
        <f t="shared" si="0"/>
        <v>1.6000000000000085</v>
      </c>
      <c r="I12" s="10">
        <f t="shared" si="2"/>
        <v>65.566666666666677</v>
      </c>
      <c r="J12" s="11">
        <f t="shared" si="3"/>
        <v>63.193244444444424</v>
      </c>
      <c r="K12" s="11">
        <f t="shared" si="4"/>
        <v>68.261029059829042</v>
      </c>
      <c r="L12" s="8" t="str">
        <f t="shared" si="5"/>
        <v/>
      </c>
      <c r="M12" s="8" t="str">
        <f>IF(I12 &gt; K12,"NO","")</f>
        <v/>
      </c>
      <c r="O12" s="12">
        <v>7</v>
      </c>
      <c r="P12" s="13">
        <v>0.41899999999999998</v>
      </c>
    </row>
    <row r="13" spans="1:16" x14ac:dyDescent="0.45">
      <c r="A13" s="5" t="s">
        <v>33</v>
      </c>
      <c r="B13" s="6">
        <v>64.400000000000006</v>
      </c>
      <c r="C13" s="6">
        <v>65.099999999999994</v>
      </c>
      <c r="D13" s="6">
        <v>70.7</v>
      </c>
      <c r="E13" s="6">
        <v>67.400000000000006</v>
      </c>
      <c r="G13" s="9">
        <f t="shared" si="1"/>
        <v>4</v>
      </c>
      <c r="H13" s="10">
        <f t="shared" ref="H13:H45" si="7">MAX(B13:E13)-MIN(B13:E13)</f>
        <v>6.2999999999999972</v>
      </c>
      <c r="I13" s="10">
        <f>AVERAGE(B13:E13)</f>
        <v>66.900000000000006</v>
      </c>
      <c r="J13" s="11">
        <f t="shared" si="3"/>
        <v>63.921459829059806</v>
      </c>
      <c r="K13" s="11">
        <f t="shared" si="4"/>
        <v>67.532813675213646</v>
      </c>
      <c r="L13" s="8" t="str">
        <f t="shared" si="5"/>
        <v/>
      </c>
      <c r="M13" s="8" t="str">
        <f t="shared" si="6"/>
        <v/>
      </c>
      <c r="O13" s="12">
        <v>8</v>
      </c>
      <c r="P13" s="13">
        <v>0.373</v>
      </c>
    </row>
    <row r="14" spans="1:16" x14ac:dyDescent="0.45">
      <c r="A14" s="5" t="s">
        <v>34</v>
      </c>
      <c r="B14" s="6">
        <v>65.3</v>
      </c>
      <c r="C14" s="6">
        <v>63.4</v>
      </c>
      <c r="D14" s="6">
        <v>63.3</v>
      </c>
      <c r="E14" s="6">
        <v>66.8</v>
      </c>
      <c r="G14" s="9">
        <f t="shared" si="1"/>
        <v>4</v>
      </c>
      <c r="H14" s="10">
        <f t="shared" si="7"/>
        <v>3.5</v>
      </c>
      <c r="I14" s="10">
        <f t="shared" si="2"/>
        <v>64.7</v>
      </c>
      <c r="J14" s="11">
        <f t="shared" si="3"/>
        <v>63.921459829059806</v>
      </c>
      <c r="K14" s="11">
        <f t="shared" si="4"/>
        <v>67.532813675213646</v>
      </c>
      <c r="L14" s="8" t="str">
        <f t="shared" si="5"/>
        <v/>
      </c>
      <c r="M14" s="8" t="str">
        <f t="shared" si="6"/>
        <v/>
      </c>
      <c r="O14" s="12">
        <v>9</v>
      </c>
      <c r="P14" s="13">
        <v>0.33700000000000002</v>
      </c>
    </row>
    <row r="15" spans="1:16" x14ac:dyDescent="0.45">
      <c r="A15" s="5" t="s">
        <v>35</v>
      </c>
      <c r="B15" s="6">
        <v>65.599999999999994</v>
      </c>
      <c r="C15" s="6">
        <v>66.400000000000006</v>
      </c>
      <c r="D15" s="6">
        <v>65.599999999999994</v>
      </c>
      <c r="E15" s="6">
        <v>65.099999999999994</v>
      </c>
      <c r="G15" s="9">
        <f t="shared" si="1"/>
        <v>4</v>
      </c>
      <c r="H15" s="10">
        <f>MAX(B15:E15)-MIN(B15:E15)</f>
        <v>1.3000000000000114</v>
      </c>
      <c r="I15" s="10">
        <f t="shared" si="2"/>
        <v>65.674999999999997</v>
      </c>
      <c r="J15" s="11">
        <f t="shared" si="3"/>
        <v>63.921459829059806</v>
      </c>
      <c r="K15" s="11">
        <f t="shared" si="4"/>
        <v>67.532813675213646</v>
      </c>
      <c r="L15" s="8" t="str">
        <f t="shared" si="5"/>
        <v/>
      </c>
      <c r="M15" s="8" t="str">
        <f>IF(I15 &gt; K15,"NO","")</f>
        <v/>
      </c>
      <c r="O15" s="12">
        <v>10</v>
      </c>
      <c r="P15" s="13">
        <v>0.308</v>
      </c>
    </row>
    <row r="16" spans="1:16" x14ac:dyDescent="0.45">
      <c r="A16" s="5" t="s">
        <v>36</v>
      </c>
      <c r="B16" s="6">
        <v>64.400000000000006</v>
      </c>
      <c r="C16" s="6">
        <v>65.400000000000006</v>
      </c>
      <c r="D16" s="6">
        <v>64.3</v>
      </c>
      <c r="E16" s="6"/>
      <c r="G16" s="9">
        <f t="shared" si="1"/>
        <v>3</v>
      </c>
      <c r="H16" s="10">
        <f t="shared" si="7"/>
        <v>1.1000000000000085</v>
      </c>
      <c r="I16" s="10">
        <f t="shared" si="2"/>
        <v>64.7</v>
      </c>
      <c r="J16" s="11">
        <f t="shared" si="3"/>
        <v>63.193244444444424</v>
      </c>
      <c r="K16" s="11">
        <f t="shared" si="4"/>
        <v>68.261029059829042</v>
      </c>
      <c r="L16" s="8" t="str">
        <f t="shared" si="5"/>
        <v/>
      </c>
      <c r="M16" s="8" t="str">
        <f t="shared" si="6"/>
        <v/>
      </c>
      <c r="O16" s="12">
        <v>11</v>
      </c>
      <c r="P16" s="13">
        <v>0.28499999999999998</v>
      </c>
    </row>
    <row r="17" spans="1:16" x14ac:dyDescent="0.45">
      <c r="A17" s="5" t="s">
        <v>37</v>
      </c>
      <c r="B17" s="6">
        <v>64</v>
      </c>
      <c r="C17" s="6">
        <v>65.3</v>
      </c>
      <c r="D17" s="6">
        <v>65</v>
      </c>
      <c r="E17" s="6">
        <v>66.8</v>
      </c>
      <c r="G17" s="9">
        <f t="shared" si="1"/>
        <v>4</v>
      </c>
      <c r="H17" s="10">
        <f t="shared" si="7"/>
        <v>2.7999999999999972</v>
      </c>
      <c r="I17" s="10">
        <f t="shared" si="2"/>
        <v>65.275000000000006</v>
      </c>
      <c r="J17" s="11">
        <f t="shared" si="3"/>
        <v>63.921459829059806</v>
      </c>
      <c r="K17" s="11">
        <f t="shared" si="4"/>
        <v>67.532813675213646</v>
      </c>
      <c r="L17" s="8" t="str">
        <f t="shared" si="5"/>
        <v/>
      </c>
      <c r="M17" s="8" t="str">
        <f>IF(I17 &gt; K17,"NO","")</f>
        <v/>
      </c>
      <c r="O17" s="12">
        <v>12</v>
      </c>
      <c r="P17" s="13">
        <v>0.26600000000000001</v>
      </c>
    </row>
    <row r="18" spans="1:16" x14ac:dyDescent="0.45">
      <c r="A18" s="5" t="s">
        <v>38</v>
      </c>
      <c r="B18" s="6">
        <v>65.900000000000006</v>
      </c>
      <c r="C18" s="6">
        <v>64.5</v>
      </c>
      <c r="D18" s="6">
        <v>63.8</v>
      </c>
      <c r="E18" s="6">
        <v>67.3</v>
      </c>
      <c r="G18" s="9">
        <f t="shared" si="1"/>
        <v>4</v>
      </c>
      <c r="H18" s="10">
        <f t="shared" si="7"/>
        <v>3.5</v>
      </c>
      <c r="I18" s="10">
        <f>AVERAGE(B18:E18)</f>
        <v>65.375</v>
      </c>
      <c r="J18" s="11">
        <f t="shared" si="3"/>
        <v>63.921459829059806</v>
      </c>
      <c r="K18" s="11">
        <f t="shared" si="4"/>
        <v>67.532813675213646</v>
      </c>
      <c r="L18" s="8" t="str">
        <f t="shared" si="5"/>
        <v/>
      </c>
      <c r="M18" s="8" t="str">
        <f>IF(I18 &gt; K18,"NO","")</f>
        <v/>
      </c>
      <c r="O18" s="12">
        <v>13</v>
      </c>
      <c r="P18" s="13">
        <v>0.249</v>
      </c>
    </row>
    <row r="19" spans="1:16" x14ac:dyDescent="0.45">
      <c r="A19" s="5" t="s">
        <v>39</v>
      </c>
      <c r="B19" s="6">
        <v>66</v>
      </c>
      <c r="C19" s="6">
        <v>65.8</v>
      </c>
      <c r="D19" s="6">
        <v>65.400000000000006</v>
      </c>
      <c r="E19" s="6">
        <v>66.400000000000006</v>
      </c>
      <c r="G19" s="9">
        <f t="shared" si="1"/>
        <v>4</v>
      </c>
      <c r="H19" s="10">
        <f t="shared" si="7"/>
        <v>1</v>
      </c>
      <c r="I19" s="10">
        <f t="shared" si="2"/>
        <v>65.900000000000006</v>
      </c>
      <c r="J19" s="11">
        <f t="shared" si="3"/>
        <v>63.921459829059806</v>
      </c>
      <c r="K19" s="11">
        <f t="shared" si="4"/>
        <v>67.532813675213646</v>
      </c>
      <c r="L19" s="8" t="str">
        <f t="shared" si="5"/>
        <v/>
      </c>
      <c r="M19" s="8" t="str">
        <f t="shared" si="6"/>
        <v/>
      </c>
      <c r="O19" s="12">
        <v>14</v>
      </c>
      <c r="P19" s="13">
        <v>0.23499999999999999</v>
      </c>
    </row>
    <row r="20" spans="1:16" x14ac:dyDescent="0.45">
      <c r="A20" s="5" t="s">
        <v>40</v>
      </c>
      <c r="B20" s="6">
        <v>64.8</v>
      </c>
      <c r="C20" s="6">
        <v>65.900000000000006</v>
      </c>
      <c r="D20" s="6">
        <v>66.099999999999994</v>
      </c>
      <c r="E20" s="6">
        <v>65.900000000000006</v>
      </c>
      <c r="G20" s="9">
        <f t="shared" si="1"/>
        <v>4</v>
      </c>
      <c r="H20" s="10">
        <f t="shared" si="7"/>
        <v>1.2999999999999972</v>
      </c>
      <c r="I20" s="10">
        <f t="shared" si="2"/>
        <v>65.674999999999997</v>
      </c>
      <c r="J20" s="11">
        <f t="shared" si="3"/>
        <v>63.921459829059806</v>
      </c>
      <c r="K20" s="11">
        <f t="shared" si="4"/>
        <v>67.532813675213646</v>
      </c>
      <c r="L20" s="8" t="str">
        <f t="shared" si="5"/>
        <v/>
      </c>
      <c r="M20" s="8" t="str">
        <f t="shared" si="6"/>
        <v/>
      </c>
      <c r="O20" s="12">
        <v>15</v>
      </c>
      <c r="P20" s="13">
        <v>0.223</v>
      </c>
    </row>
    <row r="21" spans="1:16" x14ac:dyDescent="0.45">
      <c r="A21" s="5" t="s">
        <v>41</v>
      </c>
      <c r="B21" s="6">
        <v>66</v>
      </c>
      <c r="C21" s="6">
        <v>66.3</v>
      </c>
      <c r="D21" s="6">
        <v>65.599999999999994</v>
      </c>
      <c r="E21" s="6">
        <v>66.599999999999994</v>
      </c>
      <c r="G21" s="9">
        <f t="shared" si="1"/>
        <v>4</v>
      </c>
      <c r="H21" s="10">
        <f t="shared" si="7"/>
        <v>1</v>
      </c>
      <c r="I21" s="10">
        <f t="shared" si="2"/>
        <v>66.125</v>
      </c>
      <c r="J21" s="11">
        <f t="shared" si="3"/>
        <v>63.921459829059806</v>
      </c>
      <c r="K21" s="11">
        <f t="shared" si="4"/>
        <v>67.532813675213646</v>
      </c>
      <c r="L21" s="8" t="str">
        <f t="shared" si="5"/>
        <v/>
      </c>
      <c r="M21" s="8" t="str">
        <f>IF(I21 &gt; K21,"NO","")</f>
        <v/>
      </c>
      <c r="O21" s="12">
        <v>16</v>
      </c>
      <c r="P21" s="13">
        <v>0.21199999999999999</v>
      </c>
    </row>
    <row r="22" spans="1:16" x14ac:dyDescent="0.45">
      <c r="A22" s="5" t="s">
        <v>42</v>
      </c>
      <c r="B22" s="6">
        <v>64</v>
      </c>
      <c r="C22" s="6">
        <v>65.5</v>
      </c>
      <c r="D22" s="6">
        <v>64.7</v>
      </c>
      <c r="E22" s="6">
        <v>66.599999999999994</v>
      </c>
      <c r="G22" s="9">
        <f t="shared" si="1"/>
        <v>4</v>
      </c>
      <c r="H22" s="10">
        <f t="shared" si="7"/>
        <v>2.5999999999999943</v>
      </c>
      <c r="I22" s="10">
        <f t="shared" si="2"/>
        <v>65.199999999999989</v>
      </c>
      <c r="J22" s="11">
        <f t="shared" si="3"/>
        <v>63.921459829059806</v>
      </c>
      <c r="K22" s="11">
        <f t="shared" si="4"/>
        <v>67.532813675213646</v>
      </c>
      <c r="L22" s="8" t="str">
        <f t="shared" si="5"/>
        <v/>
      </c>
      <c r="M22" s="8" t="str">
        <f t="shared" si="6"/>
        <v/>
      </c>
      <c r="O22" s="12">
        <v>17</v>
      </c>
      <c r="P22" s="13">
        <v>0.20300000000000001</v>
      </c>
    </row>
    <row r="23" spans="1:16" x14ac:dyDescent="0.45">
      <c r="A23" s="5" t="s">
        <v>43</v>
      </c>
      <c r="B23" s="6">
        <v>65.5</v>
      </c>
      <c r="C23" s="6">
        <v>67.2</v>
      </c>
      <c r="D23" s="6">
        <v>66</v>
      </c>
      <c r="E23" s="6">
        <v>65.400000000000006</v>
      </c>
      <c r="G23" s="9">
        <f t="shared" si="1"/>
        <v>4</v>
      </c>
      <c r="H23" s="10">
        <f t="shared" si="7"/>
        <v>1.7999999999999972</v>
      </c>
      <c r="I23" s="10">
        <f t="shared" si="2"/>
        <v>66.025000000000006</v>
      </c>
      <c r="J23" s="11">
        <f t="shared" si="3"/>
        <v>63.921459829059806</v>
      </c>
      <c r="K23" s="11">
        <f t="shared" si="4"/>
        <v>67.532813675213646</v>
      </c>
      <c r="L23" s="8" t="str">
        <f t="shared" si="5"/>
        <v/>
      </c>
      <c r="M23" s="8" t="str">
        <f t="shared" si="6"/>
        <v/>
      </c>
      <c r="O23" s="12">
        <v>18</v>
      </c>
      <c r="P23" s="13">
        <v>0.19400000000000001</v>
      </c>
    </row>
    <row r="24" spans="1:16" x14ac:dyDescent="0.45">
      <c r="A24" s="5" t="s">
        <v>44</v>
      </c>
      <c r="B24" s="6">
        <v>63.2</v>
      </c>
      <c r="C24" s="6">
        <v>67.2</v>
      </c>
      <c r="D24" s="6">
        <v>66.400000000000006</v>
      </c>
      <c r="E24" s="6">
        <v>67.2</v>
      </c>
      <c r="G24" s="9">
        <f t="shared" si="1"/>
        <v>4</v>
      </c>
      <c r="H24" s="10">
        <f t="shared" si="7"/>
        <v>4</v>
      </c>
      <c r="I24" s="10">
        <f t="shared" si="2"/>
        <v>66</v>
      </c>
      <c r="J24" s="11">
        <f t="shared" si="3"/>
        <v>63.921459829059806</v>
      </c>
      <c r="K24" s="11">
        <f t="shared" si="4"/>
        <v>67.532813675213646</v>
      </c>
      <c r="L24" s="8" t="str">
        <f t="shared" si="5"/>
        <v/>
      </c>
      <c r="M24" s="8" t="str">
        <f t="shared" si="6"/>
        <v/>
      </c>
      <c r="O24" s="12">
        <v>19</v>
      </c>
      <c r="P24" s="13">
        <v>0.187</v>
      </c>
    </row>
    <row r="25" spans="1:16" x14ac:dyDescent="0.45">
      <c r="A25" s="5" t="s">
        <v>45</v>
      </c>
      <c r="B25" s="6">
        <v>66.099999999999994</v>
      </c>
      <c r="C25" s="6"/>
      <c r="D25" s="6">
        <v>65.099999999999994</v>
      </c>
      <c r="E25" s="6">
        <v>66.900000000000006</v>
      </c>
      <c r="G25" s="9">
        <f t="shared" si="1"/>
        <v>3</v>
      </c>
      <c r="H25" s="10">
        <f t="shared" si="7"/>
        <v>1.8000000000000114</v>
      </c>
      <c r="I25" s="10">
        <f t="shared" si="2"/>
        <v>66.033333333333331</v>
      </c>
      <c r="J25" s="11">
        <f t="shared" si="3"/>
        <v>63.193244444444424</v>
      </c>
      <c r="K25" s="11">
        <f t="shared" si="4"/>
        <v>68.261029059829042</v>
      </c>
      <c r="L25" s="8" t="str">
        <f t="shared" si="5"/>
        <v/>
      </c>
      <c r="M25" s="8" t="str">
        <f t="shared" si="6"/>
        <v/>
      </c>
      <c r="O25" s="12">
        <v>20</v>
      </c>
      <c r="P25" s="13">
        <v>0.18</v>
      </c>
    </row>
    <row r="26" spans="1:16" x14ac:dyDescent="0.45">
      <c r="A26" s="5" t="s">
        <v>46</v>
      </c>
      <c r="B26" s="6">
        <v>65.7</v>
      </c>
      <c r="C26" s="6">
        <v>65.599999999999994</v>
      </c>
      <c r="D26" s="6">
        <v>65.099999999999994</v>
      </c>
      <c r="E26" s="6">
        <v>66.900000000000006</v>
      </c>
      <c r="G26" s="9">
        <f t="shared" si="1"/>
        <v>4</v>
      </c>
      <c r="H26" s="10">
        <f t="shared" si="7"/>
        <v>1.8000000000000114</v>
      </c>
      <c r="I26" s="10">
        <f t="shared" si="2"/>
        <v>65.825000000000003</v>
      </c>
      <c r="J26" s="11">
        <f t="shared" si="3"/>
        <v>63.921459829059806</v>
      </c>
      <c r="K26" s="11">
        <f t="shared" si="4"/>
        <v>67.532813675213646</v>
      </c>
      <c r="L26" s="8" t="str">
        <f t="shared" si="5"/>
        <v/>
      </c>
      <c r="M26" s="8" t="str">
        <f t="shared" si="6"/>
        <v/>
      </c>
      <c r="O26" s="12">
        <v>21</v>
      </c>
      <c r="P26" s="13">
        <v>0.17299999999999999</v>
      </c>
    </row>
    <row r="27" spans="1:16" x14ac:dyDescent="0.45">
      <c r="A27" s="5" t="s">
        <v>47</v>
      </c>
      <c r="B27" s="6">
        <v>64.8</v>
      </c>
      <c r="C27" s="6">
        <v>65.400000000000006</v>
      </c>
      <c r="D27" s="6">
        <v>64.900000000000006</v>
      </c>
      <c r="E27" s="6">
        <v>66.8</v>
      </c>
      <c r="G27" s="9">
        <f t="shared" si="1"/>
        <v>4</v>
      </c>
      <c r="H27" s="10">
        <f t="shared" si="7"/>
        <v>2</v>
      </c>
      <c r="I27" s="10">
        <f t="shared" si="2"/>
        <v>65.474999999999994</v>
      </c>
      <c r="J27" s="11">
        <f t="shared" si="3"/>
        <v>63.921459829059806</v>
      </c>
      <c r="K27" s="11">
        <f t="shared" si="4"/>
        <v>67.532813675213646</v>
      </c>
      <c r="L27" s="8" t="str">
        <f t="shared" si="5"/>
        <v/>
      </c>
      <c r="M27" s="8" t="str">
        <f t="shared" si="6"/>
        <v/>
      </c>
      <c r="O27" s="12">
        <v>22</v>
      </c>
      <c r="P27" s="13">
        <v>0.16700000000000001</v>
      </c>
    </row>
    <row r="28" spans="1:16" x14ac:dyDescent="0.45">
      <c r="A28" s="5" t="s">
        <v>48</v>
      </c>
      <c r="B28" s="6">
        <v>64.8</v>
      </c>
      <c r="C28" s="6">
        <v>66.900000000000006</v>
      </c>
      <c r="D28" s="6">
        <v>66</v>
      </c>
      <c r="E28" s="6">
        <v>65.7</v>
      </c>
      <c r="G28" s="9">
        <f t="shared" si="1"/>
        <v>4</v>
      </c>
      <c r="H28" s="10">
        <f t="shared" si="7"/>
        <v>2.1000000000000085</v>
      </c>
      <c r="I28" s="10">
        <f t="shared" si="2"/>
        <v>65.849999999999994</v>
      </c>
      <c r="J28" s="11">
        <f t="shared" si="3"/>
        <v>63.921459829059806</v>
      </c>
      <c r="K28" s="11">
        <f t="shared" si="4"/>
        <v>67.532813675213646</v>
      </c>
      <c r="L28" s="8" t="str">
        <f t="shared" si="5"/>
        <v/>
      </c>
      <c r="M28" s="8" t="str">
        <f t="shared" si="6"/>
        <v/>
      </c>
      <c r="O28" s="12">
        <v>23</v>
      </c>
      <c r="P28" s="13">
        <v>0.16200000000000001</v>
      </c>
    </row>
    <row r="29" spans="1:16" x14ac:dyDescent="0.45">
      <c r="A29" s="5" t="s">
        <v>49</v>
      </c>
      <c r="B29" s="6">
        <v>66.5</v>
      </c>
      <c r="C29" s="6">
        <v>66.8</v>
      </c>
      <c r="D29" s="6">
        <v>64.900000000000006</v>
      </c>
      <c r="E29" s="6">
        <v>65.8</v>
      </c>
      <c r="G29" s="9">
        <f t="shared" si="1"/>
        <v>4</v>
      </c>
      <c r="H29" s="10">
        <f t="shared" si="7"/>
        <v>1.8999999999999915</v>
      </c>
      <c r="I29" s="10">
        <f t="shared" si="2"/>
        <v>66</v>
      </c>
      <c r="J29" s="11">
        <f t="shared" si="3"/>
        <v>63.921459829059806</v>
      </c>
      <c r="K29" s="11">
        <f t="shared" si="4"/>
        <v>67.532813675213646</v>
      </c>
      <c r="L29" s="8" t="str">
        <f t="shared" si="5"/>
        <v/>
      </c>
      <c r="M29" s="8" t="str">
        <f t="shared" si="6"/>
        <v/>
      </c>
      <c r="O29" s="12">
        <v>24</v>
      </c>
      <c r="P29" s="13">
        <v>0.157</v>
      </c>
    </row>
    <row r="30" spans="1:16" x14ac:dyDescent="0.45">
      <c r="A30" s="5" t="s">
        <v>50</v>
      </c>
      <c r="B30" s="6">
        <v>65.099999999999994</v>
      </c>
      <c r="C30" s="6">
        <v>66.5</v>
      </c>
      <c r="D30" s="6">
        <v>65.3</v>
      </c>
      <c r="E30" s="6">
        <v>66.5</v>
      </c>
      <c r="G30" s="9">
        <f t="shared" si="1"/>
        <v>4</v>
      </c>
      <c r="H30" s="10">
        <f t="shared" si="7"/>
        <v>1.4000000000000057</v>
      </c>
      <c r="I30" s="10">
        <f t="shared" si="2"/>
        <v>65.849999999999994</v>
      </c>
      <c r="J30" s="11">
        <f t="shared" si="3"/>
        <v>63.921459829059806</v>
      </c>
      <c r="K30" s="11">
        <f t="shared" si="4"/>
        <v>67.532813675213646</v>
      </c>
      <c r="L30" s="8" t="str">
        <f>IF(I30 &lt; J30,"NO","")</f>
        <v/>
      </c>
      <c r="M30" s="8" t="str">
        <f t="shared" si="6"/>
        <v/>
      </c>
      <c r="O30" s="12">
        <v>25</v>
      </c>
      <c r="P30" s="13">
        <v>0.153</v>
      </c>
    </row>
    <row r="31" spans="1:16" x14ac:dyDescent="0.45">
      <c r="A31" s="5" t="s">
        <v>51</v>
      </c>
      <c r="B31" s="6">
        <v>65.599999999999994</v>
      </c>
      <c r="C31" s="6">
        <v>65.7</v>
      </c>
      <c r="D31" s="6">
        <v>65.7</v>
      </c>
      <c r="E31" s="6">
        <v>67</v>
      </c>
      <c r="G31" s="9">
        <f t="shared" si="1"/>
        <v>4</v>
      </c>
      <c r="H31" s="10">
        <f t="shared" si="7"/>
        <v>1.4000000000000057</v>
      </c>
      <c r="I31" s="10">
        <f t="shared" si="2"/>
        <v>66</v>
      </c>
      <c r="J31" s="11">
        <f t="shared" si="3"/>
        <v>63.921459829059806</v>
      </c>
      <c r="K31" s="11">
        <f t="shared" si="4"/>
        <v>67.532813675213646</v>
      </c>
      <c r="L31" s="8" t="str">
        <f t="shared" si="5"/>
        <v/>
      </c>
      <c r="M31" s="8" t="str">
        <f t="shared" si="6"/>
        <v/>
      </c>
    </row>
    <row r="32" spans="1:16" x14ac:dyDescent="0.45">
      <c r="A32" s="5" t="s">
        <v>52</v>
      </c>
      <c r="B32" s="6">
        <v>65.2</v>
      </c>
      <c r="C32" s="6">
        <v>66.599999999999994</v>
      </c>
      <c r="D32" s="6">
        <v>65.7</v>
      </c>
      <c r="E32" s="6">
        <v>66.099999999999994</v>
      </c>
      <c r="G32" s="9">
        <f t="shared" si="1"/>
        <v>4</v>
      </c>
      <c r="H32" s="10">
        <f t="shared" si="7"/>
        <v>1.3999999999999915</v>
      </c>
      <c r="I32" s="10">
        <f t="shared" si="2"/>
        <v>65.900000000000006</v>
      </c>
      <c r="J32" s="11">
        <f t="shared" si="3"/>
        <v>63.921459829059806</v>
      </c>
      <c r="K32" s="11">
        <f t="shared" si="4"/>
        <v>67.532813675213646</v>
      </c>
      <c r="L32" s="8" t="str">
        <f t="shared" si="5"/>
        <v/>
      </c>
      <c r="M32" s="8" t="str">
        <f t="shared" si="6"/>
        <v/>
      </c>
    </row>
    <row r="33" spans="1:13" x14ac:dyDescent="0.45">
      <c r="A33" s="5" t="s">
        <v>53</v>
      </c>
      <c r="B33" s="6">
        <v>64.900000000000006</v>
      </c>
      <c r="C33" s="6">
        <v>66.099999999999994</v>
      </c>
      <c r="D33" s="6">
        <v>65.900000000000006</v>
      </c>
      <c r="E33" s="6">
        <v>65.900000000000006</v>
      </c>
      <c r="G33" s="9">
        <f t="shared" si="1"/>
        <v>4</v>
      </c>
      <c r="H33" s="10">
        <f t="shared" si="7"/>
        <v>1.1999999999999886</v>
      </c>
      <c r="I33" s="10">
        <f t="shared" si="2"/>
        <v>65.7</v>
      </c>
      <c r="J33" s="11">
        <f t="shared" si="3"/>
        <v>63.921459829059806</v>
      </c>
      <c r="K33" s="11">
        <f t="shared" si="4"/>
        <v>67.532813675213646</v>
      </c>
      <c r="L33" s="8" t="str">
        <f t="shared" si="5"/>
        <v/>
      </c>
      <c r="M33" s="8" t="str">
        <f t="shared" si="6"/>
        <v/>
      </c>
    </row>
    <row r="34" spans="1:13" x14ac:dyDescent="0.45">
      <c r="A34" s="5" t="s">
        <v>54</v>
      </c>
      <c r="B34" s="6">
        <v>66.3</v>
      </c>
      <c r="C34" s="6">
        <v>66.099999999999994</v>
      </c>
      <c r="D34" s="6">
        <v>65</v>
      </c>
      <c r="E34" s="6">
        <v>66.3</v>
      </c>
      <c r="G34" s="9">
        <f t="shared" si="1"/>
        <v>4</v>
      </c>
      <c r="H34" s="10">
        <f t="shared" si="7"/>
        <v>1.2999999999999972</v>
      </c>
      <c r="I34" s="10">
        <f t="shared" si="2"/>
        <v>65.924999999999997</v>
      </c>
      <c r="J34" s="11">
        <f t="shared" si="3"/>
        <v>63.921459829059806</v>
      </c>
      <c r="K34" s="11">
        <f t="shared" si="4"/>
        <v>67.532813675213646</v>
      </c>
      <c r="L34" s="8" t="str">
        <f t="shared" si="5"/>
        <v/>
      </c>
      <c r="M34" s="8" t="str">
        <f t="shared" si="6"/>
        <v/>
      </c>
    </row>
    <row r="35" spans="1:13" x14ac:dyDescent="0.45">
      <c r="A35" s="5" t="s">
        <v>55</v>
      </c>
      <c r="B35" s="6">
        <v>65.599999999999994</v>
      </c>
      <c r="C35" s="6">
        <v>67</v>
      </c>
      <c r="D35" s="6">
        <v>66.400000000000006</v>
      </c>
      <c r="E35" s="6">
        <v>66.400000000000006</v>
      </c>
      <c r="G35" s="9">
        <f t="shared" si="1"/>
        <v>4</v>
      </c>
      <c r="H35" s="10">
        <f t="shared" si="7"/>
        <v>1.4000000000000057</v>
      </c>
      <c r="I35" s="10">
        <f t="shared" si="2"/>
        <v>66.349999999999994</v>
      </c>
      <c r="J35" s="11">
        <f t="shared" si="3"/>
        <v>63.921459829059806</v>
      </c>
      <c r="K35" s="11">
        <f t="shared" si="4"/>
        <v>67.532813675213646</v>
      </c>
      <c r="L35" s="8" t="str">
        <f t="shared" si="5"/>
        <v/>
      </c>
      <c r="M35" s="8" t="str">
        <f t="shared" si="6"/>
        <v/>
      </c>
    </row>
    <row r="36" spans="1:13" x14ac:dyDescent="0.45">
      <c r="A36" s="5" t="s">
        <v>56</v>
      </c>
      <c r="B36" s="6">
        <v>66.5</v>
      </c>
      <c r="C36" s="6">
        <v>66</v>
      </c>
      <c r="D36" s="6">
        <v>65.2</v>
      </c>
      <c r="E36" s="6">
        <v>65.599999999999994</v>
      </c>
      <c r="G36" s="9">
        <f t="shared" si="1"/>
        <v>4</v>
      </c>
      <c r="H36" s="10">
        <f t="shared" si="7"/>
        <v>1.2999999999999972</v>
      </c>
      <c r="I36" s="10">
        <f t="shared" si="2"/>
        <v>65.824999999999989</v>
      </c>
      <c r="J36" s="11">
        <f t="shared" si="3"/>
        <v>63.921459829059806</v>
      </c>
      <c r="K36" s="11">
        <f t="shared" si="4"/>
        <v>67.532813675213646</v>
      </c>
      <c r="L36" s="8" t="str">
        <f t="shared" si="5"/>
        <v/>
      </c>
      <c r="M36" s="8" t="str">
        <f t="shared" si="6"/>
        <v/>
      </c>
    </row>
    <row r="37" spans="1:13" x14ac:dyDescent="0.45">
      <c r="A37" s="5" t="s">
        <v>57</v>
      </c>
      <c r="B37" s="6">
        <v>65.599999999999994</v>
      </c>
      <c r="C37" s="6">
        <v>65.7</v>
      </c>
      <c r="D37" s="6">
        <v>64.599999999999994</v>
      </c>
      <c r="E37" s="6">
        <v>66</v>
      </c>
      <c r="G37" s="9">
        <f t="shared" si="1"/>
        <v>4</v>
      </c>
      <c r="H37" s="10">
        <f t="shared" si="7"/>
        <v>1.4000000000000057</v>
      </c>
      <c r="I37" s="10">
        <f t="shared" si="2"/>
        <v>65.474999999999994</v>
      </c>
      <c r="J37" s="11">
        <f t="shared" si="3"/>
        <v>63.921459829059806</v>
      </c>
      <c r="K37" s="11">
        <f t="shared" si="4"/>
        <v>67.532813675213646</v>
      </c>
      <c r="L37" s="8" t="str">
        <f t="shared" si="5"/>
        <v/>
      </c>
      <c r="M37" s="8" t="str">
        <f t="shared" si="6"/>
        <v/>
      </c>
    </row>
    <row r="38" spans="1:13" x14ac:dyDescent="0.45">
      <c r="A38" s="5" t="s">
        <v>58</v>
      </c>
      <c r="B38" s="6">
        <v>60.2</v>
      </c>
      <c r="C38" s="6">
        <v>59.4</v>
      </c>
      <c r="D38" s="6">
        <v>63.1</v>
      </c>
      <c r="E38" s="6">
        <v>64.5</v>
      </c>
      <c r="G38" s="9">
        <f t="shared" si="1"/>
        <v>4</v>
      </c>
      <c r="H38" s="10">
        <f t="shared" si="7"/>
        <v>5.1000000000000014</v>
      </c>
      <c r="I38" s="10">
        <f t="shared" si="2"/>
        <v>61.8</v>
      </c>
      <c r="J38" s="11">
        <f t="shared" si="3"/>
        <v>63.921459829059806</v>
      </c>
      <c r="K38" s="11">
        <f t="shared" si="4"/>
        <v>67.532813675213646</v>
      </c>
      <c r="L38" s="8" t="str">
        <f t="shared" si="5"/>
        <v>NO</v>
      </c>
      <c r="M38" s="8" t="str">
        <f t="shared" si="6"/>
        <v/>
      </c>
    </row>
    <row r="39" spans="1:13" x14ac:dyDescent="0.45">
      <c r="A39" s="5" t="s">
        <v>59</v>
      </c>
      <c r="B39" s="6">
        <v>65.2</v>
      </c>
      <c r="C39" s="6">
        <v>66.099999999999994</v>
      </c>
      <c r="D39" s="6">
        <v>65.900000000000006</v>
      </c>
      <c r="E39" s="6">
        <v>66.099999999999994</v>
      </c>
      <c r="G39" s="9">
        <f t="shared" si="1"/>
        <v>4</v>
      </c>
      <c r="H39" s="10">
        <f t="shared" si="7"/>
        <v>0.89999999999999147</v>
      </c>
      <c r="I39" s="10">
        <f t="shared" si="2"/>
        <v>65.825000000000003</v>
      </c>
      <c r="J39" s="11">
        <f t="shared" si="3"/>
        <v>63.921459829059806</v>
      </c>
      <c r="K39" s="11">
        <f t="shared" si="4"/>
        <v>67.532813675213646</v>
      </c>
      <c r="L39" s="8" t="str">
        <f t="shared" si="5"/>
        <v/>
      </c>
      <c r="M39" s="8" t="str">
        <f t="shared" si="6"/>
        <v/>
      </c>
    </row>
    <row r="40" spans="1:13" x14ac:dyDescent="0.45">
      <c r="A40" s="5" t="s">
        <v>60</v>
      </c>
      <c r="B40" s="6">
        <v>64.7</v>
      </c>
      <c r="C40" s="6">
        <v>65.5</v>
      </c>
      <c r="D40" s="6">
        <v>66.099999999999994</v>
      </c>
      <c r="E40" s="6">
        <v>67</v>
      </c>
      <c r="G40" s="9">
        <f t="shared" si="1"/>
        <v>4</v>
      </c>
      <c r="H40" s="10">
        <f t="shared" si="7"/>
        <v>2.2999999999999972</v>
      </c>
      <c r="I40" s="10">
        <f t="shared" si="2"/>
        <v>65.824999999999989</v>
      </c>
      <c r="J40" s="11">
        <f t="shared" si="3"/>
        <v>63.921459829059806</v>
      </c>
      <c r="K40" s="11">
        <f t="shared" si="4"/>
        <v>67.532813675213646</v>
      </c>
      <c r="L40" s="8" t="str">
        <f t="shared" si="5"/>
        <v/>
      </c>
      <c r="M40" s="8" t="str">
        <f t="shared" si="6"/>
        <v/>
      </c>
    </row>
    <row r="41" spans="1:13" x14ac:dyDescent="0.45">
      <c r="A41" s="5" t="s">
        <v>61</v>
      </c>
      <c r="B41" s="6">
        <v>63.2</v>
      </c>
      <c r="C41" s="6">
        <v>64.900000000000006</v>
      </c>
      <c r="D41" s="6">
        <v>67.8</v>
      </c>
      <c r="E41" s="6">
        <v>66.900000000000006</v>
      </c>
      <c r="G41" s="9">
        <f t="shared" si="1"/>
        <v>4</v>
      </c>
      <c r="H41" s="10">
        <f t="shared" si="7"/>
        <v>4.5999999999999943</v>
      </c>
      <c r="I41" s="10">
        <f t="shared" si="2"/>
        <v>65.700000000000017</v>
      </c>
      <c r="J41" s="11">
        <f t="shared" si="3"/>
        <v>63.921459829059806</v>
      </c>
      <c r="K41" s="11">
        <f t="shared" si="4"/>
        <v>67.532813675213646</v>
      </c>
      <c r="L41" s="8" t="str">
        <f t="shared" si="5"/>
        <v/>
      </c>
      <c r="M41" s="8" t="str">
        <f t="shared" si="6"/>
        <v/>
      </c>
    </row>
    <row r="42" spans="1:13" x14ac:dyDescent="0.45">
      <c r="A42" s="5" t="s">
        <v>62</v>
      </c>
      <c r="B42" s="6">
        <v>66.3</v>
      </c>
      <c r="C42" s="6">
        <v>65.5</v>
      </c>
      <c r="D42" s="6">
        <v>64.400000000000006</v>
      </c>
      <c r="E42" s="6">
        <v>67.5</v>
      </c>
      <c r="G42" s="9">
        <f t="shared" si="1"/>
        <v>4</v>
      </c>
      <c r="H42" s="10">
        <f t="shared" si="7"/>
        <v>3.0999999999999943</v>
      </c>
      <c r="I42" s="10">
        <f t="shared" si="2"/>
        <v>65.925000000000011</v>
      </c>
      <c r="J42" s="11">
        <f t="shared" si="3"/>
        <v>63.921459829059806</v>
      </c>
      <c r="K42" s="11">
        <f t="shared" si="4"/>
        <v>67.532813675213646</v>
      </c>
      <c r="L42" s="8" t="str">
        <f t="shared" si="5"/>
        <v/>
      </c>
      <c r="M42" s="8" t="str">
        <f t="shared" si="6"/>
        <v/>
      </c>
    </row>
    <row r="43" spans="1:13" x14ac:dyDescent="0.45">
      <c r="A43" s="5" t="s">
        <v>63</v>
      </c>
      <c r="B43" s="6">
        <v>64.5</v>
      </c>
      <c r="C43" s="6">
        <v>67.5</v>
      </c>
      <c r="D43" s="6">
        <v>66.7</v>
      </c>
      <c r="E43" s="6">
        <v>66.2</v>
      </c>
      <c r="G43" s="9">
        <f t="shared" si="1"/>
        <v>4</v>
      </c>
      <c r="H43" s="10">
        <f t="shared" si="7"/>
        <v>3</v>
      </c>
      <c r="I43" s="10">
        <f t="shared" si="2"/>
        <v>66.224999999999994</v>
      </c>
      <c r="J43" s="11">
        <f t="shared" si="3"/>
        <v>63.921459829059806</v>
      </c>
      <c r="K43" s="11">
        <f t="shared" si="4"/>
        <v>67.532813675213646</v>
      </c>
      <c r="L43" s="8" t="str">
        <f t="shared" si="5"/>
        <v/>
      </c>
      <c r="M43" s="8" t="str">
        <f t="shared" si="6"/>
        <v/>
      </c>
    </row>
    <row r="44" spans="1:13" x14ac:dyDescent="0.45">
      <c r="A44" s="5" t="s">
        <v>64</v>
      </c>
      <c r="B44" s="6">
        <v>68.400000000000006</v>
      </c>
      <c r="C44" s="6">
        <v>73.2</v>
      </c>
      <c r="D44" s="6">
        <v>64</v>
      </c>
      <c r="E44" s="6">
        <v>68.099999999999994</v>
      </c>
      <c r="G44" s="9">
        <f t="shared" si="1"/>
        <v>4</v>
      </c>
      <c r="H44" s="10">
        <f t="shared" si="7"/>
        <v>9.2000000000000028</v>
      </c>
      <c r="I44" s="10">
        <f t="shared" si="2"/>
        <v>68.425000000000011</v>
      </c>
      <c r="J44" s="11">
        <f t="shared" si="3"/>
        <v>63.921459829059806</v>
      </c>
      <c r="K44" s="11">
        <f t="shared" si="4"/>
        <v>67.532813675213646</v>
      </c>
      <c r="L44" s="8" t="str">
        <f t="shared" si="5"/>
        <v/>
      </c>
      <c r="M44" s="8" t="str">
        <f t="shared" si="6"/>
        <v>NO</v>
      </c>
    </row>
    <row r="45" spans="1:13" x14ac:dyDescent="0.45">
      <c r="A45" s="5" t="s">
        <v>65</v>
      </c>
      <c r="B45" s="6">
        <v>65.8</v>
      </c>
      <c r="C45" s="6">
        <v>67.099999999999994</v>
      </c>
      <c r="D45" s="6">
        <v>65.900000000000006</v>
      </c>
      <c r="E45" s="6">
        <v>64.7</v>
      </c>
      <c r="G45" s="9">
        <f t="shared" si="1"/>
        <v>4</v>
      </c>
      <c r="H45" s="10">
        <f t="shared" si="7"/>
        <v>2.3999999999999915</v>
      </c>
      <c r="I45" s="10">
        <f t="shared" si="2"/>
        <v>65.875</v>
      </c>
      <c r="J45" s="11">
        <f t="shared" si="3"/>
        <v>63.921459829059806</v>
      </c>
      <c r="K45" s="11">
        <f t="shared" si="4"/>
        <v>67.532813675213646</v>
      </c>
      <c r="L45" s="8" t="str">
        <f t="shared" si="5"/>
        <v/>
      </c>
      <c r="M45" s="8" t="str">
        <f t="shared" si="6"/>
        <v/>
      </c>
    </row>
  </sheetData>
  <mergeCells count="4">
    <mergeCell ref="A5:E5"/>
    <mergeCell ref="G5:M5"/>
    <mergeCell ref="O4:P5"/>
    <mergeCell ref="A1:M1"/>
  </mergeCells>
  <conditionalFormatting sqref="L7:M45">
    <cfRule type="cellIs" dxfId="0" priority="1" operator="equal">
      <formula>"NO"</formula>
    </cfRule>
  </conditionalFormatting>
  <pageMargins left="0.7" right="0.7" top="0.75" bottom="0.75" header="0.3" footer="0.3"/>
  <pageSetup scale="66" orientation="portrait" horizontalDpi="200" verticalDpi="200" r:id="rId1"/>
  <headerFooter>
    <oddHeader>&amp;L&amp;24&amp;K00-049&amp;A&amp;R&amp;D</oddHeader>
    <oddFooter>&amp;C--- &amp;F ---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Quality Control</vt:lpstr>
      <vt:lpstr>'Quality Control'!Print_Area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Jahaziel Guzman</cp:lastModifiedBy>
  <cp:revision/>
  <dcterms:created xsi:type="dcterms:W3CDTF">2016-12-07T16:40:43Z</dcterms:created>
  <dcterms:modified xsi:type="dcterms:W3CDTF">2015-09-04T16:44:20Z</dcterms:modified>
</cp:coreProperties>
</file>