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Sheet1" sheetId="1" r:id="rId1"/>
    <sheet name="Sheet3" sheetId="3" r:id="rId2"/>
    <sheet name="Sheet2" sheetId="2" r:id="rId3"/>
  </sheets>
  <calcPr calcId="152511"/>
</workbook>
</file>

<file path=xl/calcChain.xml><?xml version="1.0" encoding="utf-8"?>
<calcChain xmlns="http://schemas.openxmlformats.org/spreadsheetml/2006/main">
  <c r="C6" i="2" l="1"/>
  <c r="K3" i="2"/>
  <c r="E3" i="2"/>
  <c r="J7" i="1"/>
  <c r="I7" i="1"/>
  <c r="C4" i="2"/>
  <c r="E4" i="2"/>
  <c r="E5" i="2" s="1"/>
  <c r="E6" i="2" s="1"/>
  <c r="E7" i="2" s="1"/>
  <c r="E8" i="2" s="1"/>
  <c r="E9" i="2" s="1"/>
  <c r="E10" i="2" s="1"/>
  <c r="E11" i="2" s="1"/>
  <c r="E12" i="2" s="1"/>
  <c r="K4" i="2"/>
  <c r="K5" i="2"/>
  <c r="W5" i="2"/>
  <c r="W4" i="2"/>
  <c r="W3" i="2"/>
  <c r="E5" i="3" l="1"/>
  <c r="E6" i="3"/>
  <c r="I6" i="3" s="1"/>
  <c r="E7" i="3"/>
  <c r="E8" i="3"/>
  <c r="I8" i="3" s="1"/>
  <c r="E4" i="3"/>
  <c r="I4" i="3" s="1"/>
  <c r="I5" i="3"/>
  <c r="I7" i="3"/>
  <c r="U3" i="2" l="1"/>
  <c r="U4" i="2"/>
  <c r="U5" i="2"/>
  <c r="U6" i="2"/>
  <c r="W6" i="2"/>
  <c r="U7" i="2"/>
  <c r="W7" i="2"/>
  <c r="U8" i="2"/>
  <c r="W8" i="2"/>
  <c r="U9" i="2"/>
  <c r="W9" i="2"/>
  <c r="U10" i="2"/>
  <c r="W10" i="2"/>
  <c r="U11" i="2"/>
  <c r="W11" i="2"/>
  <c r="U12" i="2"/>
  <c r="W12" i="2"/>
  <c r="K12" i="2"/>
  <c r="K11" i="2"/>
  <c r="K10" i="2"/>
  <c r="K9" i="2"/>
  <c r="K8" i="2"/>
  <c r="K7" i="2"/>
  <c r="K6" i="2"/>
  <c r="I3" i="2"/>
  <c r="I4" i="2" s="1"/>
  <c r="I5" i="2" s="1"/>
  <c r="I6" i="2" s="1"/>
  <c r="I7" i="2" s="1"/>
  <c r="I8" i="2" s="1"/>
  <c r="I9" i="2" s="1"/>
  <c r="I10" i="2" s="1"/>
  <c r="I11" i="2" s="1"/>
  <c r="I12" i="2" s="1"/>
  <c r="C3" i="2"/>
  <c r="C5" i="2" s="1"/>
  <c r="C7" i="2" s="1"/>
  <c r="C8" i="2" s="1"/>
  <c r="C9" i="2" s="1"/>
  <c r="C10" i="2" s="1"/>
  <c r="C11" i="2" s="1"/>
  <c r="C12" i="2" s="1"/>
  <c r="Q12" i="2"/>
  <c r="Q11" i="2"/>
  <c r="Q10" i="2"/>
  <c r="Q9" i="2"/>
  <c r="Q8" i="2"/>
  <c r="Q7" i="2"/>
  <c r="Q6" i="2"/>
  <c r="Q5" i="2"/>
  <c r="Q4" i="2"/>
  <c r="Q3" i="2"/>
  <c r="O3" i="2"/>
  <c r="O4" i="2" s="1"/>
  <c r="O5" i="2" s="1"/>
  <c r="O6" i="2" s="1"/>
  <c r="O7" i="2" s="1"/>
  <c r="O8" i="2" s="1"/>
  <c r="O9" i="2" s="1"/>
  <c r="O10" i="2" s="1"/>
  <c r="O11" i="2" s="1"/>
  <c r="O12" i="2" s="1"/>
  <c r="S7" i="1"/>
  <c r="Q8" i="1"/>
  <c r="R7" i="1" l="1"/>
  <c r="Q7" i="1"/>
  <c r="R8" i="1" l="1"/>
  <c r="R9" i="1"/>
  <c r="R10" i="1"/>
  <c r="R11" i="1"/>
  <c r="Q9" i="1"/>
  <c r="Q10" i="1"/>
  <c r="Q11" i="1"/>
  <c r="P6" i="1"/>
  <c r="P11" i="1"/>
  <c r="P10" i="1"/>
  <c r="S10" i="1" s="1"/>
  <c r="P9" i="1"/>
  <c r="P8" i="1"/>
  <c r="S8" i="1" s="1"/>
  <c r="P7" i="1"/>
  <c r="S9" i="1" l="1"/>
  <c r="S11" i="1"/>
  <c r="H11" i="1"/>
  <c r="I11" i="1" s="1"/>
  <c r="J11" i="1" s="1"/>
  <c r="K11" i="1" s="1"/>
  <c r="H10" i="1"/>
  <c r="I10" i="1" s="1"/>
  <c r="J10" i="1" s="1"/>
  <c r="K10" i="1" s="1"/>
  <c r="H9" i="1"/>
  <c r="I9" i="1" s="1"/>
  <c r="J9" i="1" s="1"/>
  <c r="K9" i="1" s="1"/>
  <c r="H8" i="1"/>
  <c r="I8" i="1" s="1"/>
  <c r="J8" i="1" s="1"/>
  <c r="K8" i="1" s="1"/>
  <c r="H7" i="1"/>
  <c r="H6" i="1"/>
  <c r="K7" i="1" l="1"/>
</calcChain>
</file>

<file path=xl/sharedStrings.xml><?xml version="1.0" encoding="utf-8"?>
<sst xmlns="http://schemas.openxmlformats.org/spreadsheetml/2006/main" count="101" uniqueCount="41">
  <si>
    <t>TC</t>
  </si>
  <si>
    <t>TF</t>
  </si>
  <si>
    <t>PC</t>
  </si>
  <si>
    <t>PF</t>
  </si>
  <si>
    <t>Total</t>
  </si>
  <si>
    <t>CGPA</t>
  </si>
  <si>
    <t>GPA</t>
  </si>
  <si>
    <t>LG</t>
  </si>
  <si>
    <t>Sl No</t>
  </si>
  <si>
    <t>Name</t>
  </si>
  <si>
    <t>Roll</t>
  </si>
  <si>
    <t>Rofik</t>
  </si>
  <si>
    <t>Rahim</t>
  </si>
  <si>
    <t>Korim</t>
  </si>
  <si>
    <t>Jobbar</t>
  </si>
  <si>
    <t>Model Polytechnic Institute,Jashore</t>
  </si>
  <si>
    <t>Computer Technology</t>
  </si>
  <si>
    <t>Result Sheet</t>
  </si>
  <si>
    <t>Cadit</t>
  </si>
  <si>
    <t>Gpa</t>
  </si>
  <si>
    <t>A+</t>
  </si>
  <si>
    <t>A</t>
  </si>
  <si>
    <t>A-</t>
  </si>
  <si>
    <t>B+</t>
  </si>
  <si>
    <t>B</t>
  </si>
  <si>
    <t>B-</t>
  </si>
  <si>
    <t>C+</t>
  </si>
  <si>
    <t>C</t>
  </si>
  <si>
    <t>D</t>
  </si>
  <si>
    <t>F</t>
  </si>
  <si>
    <t>English(65722)</t>
  </si>
  <si>
    <t>Mark</t>
  </si>
  <si>
    <t>Mathematics(65921)</t>
  </si>
  <si>
    <t>MARK</t>
  </si>
  <si>
    <t>CADIT</t>
  </si>
  <si>
    <t>3 CRADIT</t>
  </si>
  <si>
    <t>4 CRADIT</t>
  </si>
  <si>
    <t xml:space="preserve"> Mark</t>
  </si>
  <si>
    <t>2 CRADIT</t>
  </si>
  <si>
    <t>1 CRADIT</t>
  </si>
  <si>
    <t>Cradit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</si>
</sst>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2" fillId="5" borderId="0" xfId="0" applyFont="1" applyFill="1"/>
    <xf numFmtId="0" fontId="0" fillId="5" borderId="0" xfId="0" applyFill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>
      <selection activeCell="J8" sqref="J8"/>
    </sheetView>
  </sheetViews>
  <sheetFormatPr defaultRowHeight="14.4" x14ac:dyDescent="0.3"/>
  <cols>
    <col min="4" max="4" width="4.5546875" customWidth="1"/>
    <col min="5" max="5" width="3.5546875" customWidth="1"/>
    <col min="6" max="6" width="4" customWidth="1"/>
    <col min="7" max="7" width="2.6640625" customWidth="1"/>
    <col min="8" max="8" width="4.5546875" customWidth="1"/>
    <col min="9" max="10" width="4.6640625" customWidth="1"/>
    <col min="11" max="11" width="6.109375" customWidth="1"/>
  </cols>
  <sheetData>
    <row r="1" spans="1:19" x14ac:dyDescent="0.3">
      <c r="A1" s="27" t="s">
        <v>15</v>
      </c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19" x14ac:dyDescent="0.3">
      <c r="A2" s="27" t="s">
        <v>16</v>
      </c>
      <c r="B2" s="27"/>
      <c r="C2" s="27"/>
      <c r="D2" s="27"/>
      <c r="E2" s="27"/>
      <c r="F2" s="27"/>
      <c r="G2" s="27"/>
      <c r="H2" s="27"/>
      <c r="I2" s="27"/>
      <c r="J2" s="27"/>
      <c r="K2" s="27"/>
    </row>
    <row r="3" spans="1:19" x14ac:dyDescent="0.3">
      <c r="A3" s="28" t="s">
        <v>17</v>
      </c>
      <c r="B3" s="28"/>
      <c r="C3" s="28"/>
      <c r="D3" s="28"/>
      <c r="E3" s="28"/>
      <c r="F3" s="28"/>
      <c r="G3" s="28"/>
      <c r="H3" s="28"/>
      <c r="I3" s="28"/>
      <c r="J3" s="28"/>
      <c r="K3" s="28"/>
    </row>
    <row r="4" spans="1:19" x14ac:dyDescent="0.3">
      <c r="A4" s="29" t="s">
        <v>8</v>
      </c>
      <c r="B4" s="29" t="s">
        <v>9</v>
      </c>
      <c r="C4" s="29" t="s">
        <v>10</v>
      </c>
      <c r="D4" s="32" t="s">
        <v>30</v>
      </c>
      <c r="E4" s="33"/>
      <c r="F4" s="33"/>
      <c r="G4" s="33"/>
      <c r="H4" s="33"/>
      <c r="I4" s="33"/>
      <c r="J4" s="33"/>
      <c r="K4" s="33"/>
      <c r="L4" s="21" t="s">
        <v>32</v>
      </c>
      <c r="M4" s="22"/>
      <c r="N4" s="22"/>
      <c r="O4" s="22"/>
      <c r="P4" s="22"/>
      <c r="Q4" s="22"/>
      <c r="R4" s="22"/>
      <c r="S4" s="22"/>
    </row>
    <row r="5" spans="1:19" x14ac:dyDescent="0.3">
      <c r="A5" s="30"/>
      <c r="B5" s="30"/>
      <c r="C5" s="30"/>
      <c r="D5" s="4" t="s">
        <v>0</v>
      </c>
      <c r="E5" s="4" t="s">
        <v>1</v>
      </c>
      <c r="F5" s="4" t="s">
        <v>2</v>
      </c>
      <c r="G5" s="4" t="s">
        <v>3</v>
      </c>
      <c r="H5" s="4" t="s">
        <v>4</v>
      </c>
      <c r="I5" s="23" t="s">
        <v>5</v>
      </c>
      <c r="J5" s="23" t="s">
        <v>6</v>
      </c>
      <c r="K5" s="23" t="s">
        <v>7</v>
      </c>
      <c r="L5" s="1" t="s">
        <v>0</v>
      </c>
      <c r="M5" s="1" t="s">
        <v>1</v>
      </c>
      <c r="N5" s="1" t="s">
        <v>2</v>
      </c>
      <c r="O5" s="1" t="s">
        <v>3</v>
      </c>
      <c r="P5" s="1" t="s">
        <v>4</v>
      </c>
      <c r="Q5" s="25" t="s">
        <v>5</v>
      </c>
      <c r="R5" s="25" t="s">
        <v>6</v>
      </c>
      <c r="S5" s="25" t="s">
        <v>7</v>
      </c>
    </row>
    <row r="6" spans="1:19" x14ac:dyDescent="0.3">
      <c r="A6" s="31"/>
      <c r="B6" s="31"/>
      <c r="C6" s="31"/>
      <c r="D6" s="4">
        <v>50</v>
      </c>
      <c r="E6" s="4">
        <v>50</v>
      </c>
      <c r="F6" s="4">
        <v>25</v>
      </c>
      <c r="G6" s="4">
        <v>25</v>
      </c>
      <c r="H6" s="4">
        <f>D6+E6+F6+G6</f>
        <v>150</v>
      </c>
      <c r="I6" s="24"/>
      <c r="J6" s="24"/>
      <c r="K6" s="24"/>
      <c r="L6" s="2">
        <v>60</v>
      </c>
      <c r="M6" s="2">
        <v>90</v>
      </c>
      <c r="N6" s="2">
        <v>25</v>
      </c>
      <c r="O6" s="2">
        <v>25</v>
      </c>
      <c r="P6" s="2">
        <f>L6+M6+N6+O6</f>
        <v>200</v>
      </c>
      <c r="Q6" s="26"/>
      <c r="R6" s="26"/>
      <c r="S6" s="26"/>
    </row>
    <row r="7" spans="1:19" x14ac:dyDescent="0.3">
      <c r="A7" s="5">
        <v>1</v>
      </c>
      <c r="B7" s="5" t="s">
        <v>11</v>
      </c>
      <c r="C7" s="5">
        <v>661912</v>
      </c>
      <c r="D7" s="6">
        <v>45</v>
      </c>
      <c r="E7" s="6">
        <v>10</v>
      </c>
      <c r="F7" s="6">
        <v>10</v>
      </c>
      <c r="G7" s="6">
        <v>10</v>
      </c>
      <c r="H7" s="6">
        <f>D7+E7+F7+G7</f>
        <v>75</v>
      </c>
      <c r="I7" s="6" t="str">
        <f>IF(AND(H7&gt;=52.5,H7&lt;60),"5.25",IF(AND(H7&gt;=60,H7&lt;67.5),"6",IF(AND(H7&gt;=67.5,H7&lt;75),"6.75",IF(AND(H7&gt;=75,H7&lt;82.5),"7.5",IF(AND(H7&gt;=82.5,H7&lt;90),"8.25",IF(AND(H7&gt;=90,H7&lt;97.5),"9.00",IF(AND(H7&gt;=97.5,H7&lt;105),"9.75",IF(AND(H7&gt;=105,H7&lt;112.5),"10.5",IF(AND(H7&gt;=112.5,H7&lt;119),"11.25",IF(H7&gt;=120,"12",))))))))))</f>
        <v>7.5</v>
      </c>
      <c r="J7" s="6">
        <f>I7/3</f>
        <v>2.5</v>
      </c>
      <c r="K7" s="6" t="str">
        <f>IF(AND(J7&gt;=0,J7&lt;1.75),"F",IF(AND(J7&gt;=1.75,J7&lt;2),"D",IF(AND(J7&gt;=2,J7&lt;2.25),"C",IF(AND(J7&gt;=2.25,J7&lt;2.5),"C+",IF(AND(J7&gt;=2.5,J7&lt;2.75),"B-",IF(AND(J7&gt;=2.75,J7&lt;3),"B",IF(AND(J7&gt;=3,J7&lt;3.25),"B+",IF(AND(J7&gt;=3.25,J7&lt;3.5),"A-",IF(AND(J7&gt;=3.5,J7&lt;3.75 ),"A",IF(J7&gt;=4,"A+",))))))))))</f>
        <v>B-</v>
      </c>
      <c r="L7" s="1">
        <v>50</v>
      </c>
      <c r="M7" s="1">
        <v>50</v>
      </c>
      <c r="N7" s="1">
        <v>15</v>
      </c>
      <c r="O7" s="1">
        <v>25</v>
      </c>
      <c r="P7" s="1">
        <f>L7+M7+N7+O7</f>
        <v>140</v>
      </c>
      <c r="Q7" s="1" t="str">
        <f>IF(AND(P7&gt;=70,P7&lt;80),"7",IF(AND(P7&gt;=80,P7&lt;90),"8",IF(AND(P7&gt;=90,P7&lt;100),"9",IF(AND(P7&gt;=100,P7&lt;110),"10",IF(AND(P7&gt;=110,P7&lt;120),"11",IF(AND(P7&gt;=120,P7&lt;130),"12",IF(AND(P7&gt;=130,P7&lt;140),"13",IF(AND(P7&gt;=140,P7&lt;150),"14",IF(AND(P7&gt;=150,P7&lt;160),"15",IF(P7&gt;=200,"16",))))))))))</f>
        <v>14</v>
      </c>
      <c r="R7" s="1">
        <f>Q7/4</f>
        <v>3.5</v>
      </c>
      <c r="S7" s="1" t="str">
        <f>IF(AND(R7&gt;=0,R7&lt;1.75),"F",IF(AND(R7&gt;=1.75,R7&lt;2),"D",IF(AND(R7&gt;=2,R7&lt;2.25),"C",IF(AND(R7&gt;=2.25,R7&lt;2.5),"C+",IF(AND(R7&gt;=2.5,R7&lt;2.75),"B-",IF(AND(R7&gt;=2.75,R7&lt;3),"B",IF(AND(R7&gt;=3,R7&lt;3.25),"B+",IF(AND(R7&gt;=3.25,R7&lt;3.5),"A-",IF(AND(R7&gt;=3.5,R7&lt;3.75 ),"A",IF(R7&gt;=4,"A+",))))))))))</f>
        <v>A</v>
      </c>
    </row>
    <row r="8" spans="1:19" x14ac:dyDescent="0.3">
      <c r="A8" s="5">
        <v>2</v>
      </c>
      <c r="B8" s="5" t="s">
        <v>12</v>
      </c>
      <c r="C8" s="5">
        <v>661919</v>
      </c>
      <c r="D8" s="6">
        <v>10</v>
      </c>
      <c r="E8" s="6">
        <v>18</v>
      </c>
      <c r="F8" s="6">
        <v>14</v>
      </c>
      <c r="G8" s="6">
        <v>24</v>
      </c>
      <c r="H8" s="6">
        <f t="shared" ref="H8:H11" si="0">D8+E8+F8+G8</f>
        <v>66</v>
      </c>
      <c r="I8" s="6" t="str">
        <f t="shared" ref="I8:I11" si="1">IF(AND(H8&gt;=52.5,H8&lt;60),"5.25",IF(AND(H8&gt;=60,H8&lt;67.5),"6",IF(AND(H8&gt;=67.5,H8&lt;75),"6.75",IF(AND(H8&gt;=75,H8&lt;82.5),"7.5",IF(AND(H8&gt;=82.5,H8&lt;90),"8.25",IF(AND(H8&gt;=90,H8&lt;97.5),"9.00",IF(AND(H8&gt;=97.5,H8&lt;105),"9.75",IF(AND(H8&gt;=105,H8&lt;112.5),"10.5",IF(AND(H8&gt;=112.5,H8&lt;119),"11.25",IF(H8&gt;=120,"12",))))))))))</f>
        <v>6</v>
      </c>
      <c r="J8" s="6">
        <f>I8/3</f>
        <v>2</v>
      </c>
      <c r="K8" s="6" t="str">
        <f t="shared" ref="K8:K11" si="2">IF(AND(J8&gt;=0,J8&lt;1.75),"F",IF(AND(J8&gt;=1.75,J8&lt;2),"D",IF(AND(J8&gt;=2,J8&lt;2.25),"C",IF(AND(J8&gt;=2.25,J8&lt;2.5),"C+",IF(AND(J8&gt;=2.5,J8&lt;2.75),"B-",IF(AND(J8&gt;=2.75,J8&lt;3),"B",IF(AND(J8&gt;=3,J8&lt;3.25),"B+",IF(AND(J8&gt;=3.25,J8&lt;3.5),"A-",IF(AND(J8&gt;=3.5,J8&lt;3.75 ),"A",IF(J8&gt;=4,"A+",))))))))))</f>
        <v>C</v>
      </c>
      <c r="L8" s="1">
        <v>10</v>
      </c>
      <c r="M8" s="1">
        <v>18</v>
      </c>
      <c r="N8" s="1">
        <v>14</v>
      </c>
      <c r="O8" s="1">
        <v>24</v>
      </c>
      <c r="P8" s="1">
        <f t="shared" ref="P8:P11" si="3">L8+M8+N8+O8</f>
        <v>66</v>
      </c>
      <c r="Q8" s="1">
        <f>IF(AND(P8&gt;=70,P8&lt;80),"7",IF(AND(P8&gt;=80,P8&lt;90),"8",IF(AND(P8&gt;=90,P8&lt;100),"9",IF(AND(P8&gt;=100,P8&lt;110),"10",IF(AND(P8&gt;=110,P8&lt;120),"11",IF(AND(P8&gt;=120,P8&lt;130),"12",IF(AND(P8&gt;=130,P8&lt;140),"13",IF(AND(P8&gt;=140,P8&lt;150),"14",IF(AND(P8&gt;=150,P8&lt;160),"15",IF(P8&gt;=200,"16",))))))))))</f>
        <v>0</v>
      </c>
      <c r="R8" s="1">
        <f t="shared" ref="R8:R11" si="4">Q8/4</f>
        <v>0</v>
      </c>
      <c r="S8" s="1" t="str">
        <f t="shared" ref="S8:S11" si="5">IF(AND(R8&gt;=0,R8&lt;1.75),"F",IF(AND(R8&gt;=1.75,R8&lt;2),"D",IF(AND(R8&gt;=2,R8&lt;2.25),"C",IF(AND(R8&gt;=2.25,R8&lt;2.5),"C+",IF(AND(R8&gt;=2.5,R8&lt;2.75),"B-",IF(AND(R8&gt;=2.75,R8&lt;3),"B",IF(AND(R8&gt;=3,R8&lt;3.25),"B+",IF(AND(R8&gt;=3.25,R8&lt;3.5),"A-",IF(AND(R8&gt;=3.5,R8&lt;3.75 ),"A",IF(R8&gt;=4,"A+",))))))))))</f>
        <v>F</v>
      </c>
    </row>
    <row r="9" spans="1:19" x14ac:dyDescent="0.3">
      <c r="A9" s="5">
        <v>3</v>
      </c>
      <c r="B9" s="5" t="s">
        <v>13</v>
      </c>
      <c r="C9" s="5">
        <v>661914</v>
      </c>
      <c r="D9" s="6">
        <v>42</v>
      </c>
      <c r="E9" s="6">
        <v>55</v>
      </c>
      <c r="F9" s="6">
        <v>24</v>
      </c>
      <c r="G9" s="6">
        <v>25</v>
      </c>
      <c r="H9" s="6">
        <f t="shared" si="0"/>
        <v>146</v>
      </c>
      <c r="I9" s="6" t="str">
        <f t="shared" si="1"/>
        <v>12</v>
      </c>
      <c r="J9" s="6">
        <f t="shared" ref="J9:J11" si="6">I9/3</f>
        <v>4</v>
      </c>
      <c r="K9" s="6" t="str">
        <f t="shared" si="2"/>
        <v>A+</v>
      </c>
      <c r="L9" s="1">
        <v>42</v>
      </c>
      <c r="M9" s="1">
        <v>55</v>
      </c>
      <c r="N9" s="1">
        <v>24</v>
      </c>
      <c r="O9" s="1">
        <v>25</v>
      </c>
      <c r="P9" s="1">
        <f t="shared" si="3"/>
        <v>146</v>
      </c>
      <c r="Q9" s="1" t="str">
        <f t="shared" ref="Q9:Q11" si="7">IF(AND(P9&gt;=70,P9&lt;80),"7",IF(AND(P9&gt;=80,P9&lt;90),"8",IF(AND(P9&gt;=90,P9&lt;100),"9",IF(AND(P9&gt;=100,P9&lt;110),"10",IF(AND(P9&gt;=110,P9&lt;120),"11",IF(AND(P9&gt;=120,P9&lt;130),"12",IF(AND(P9&gt;=130,P9&lt;140),"13",IF(AND(P9&gt;=140,P9&lt;150),"14",IF(AND(P9&gt;=150,P9&lt;160),"15",IF(P9&gt;=200,"16",))))))))))</f>
        <v>14</v>
      </c>
      <c r="R9" s="1">
        <f t="shared" si="4"/>
        <v>3.5</v>
      </c>
      <c r="S9" s="1" t="str">
        <f t="shared" si="5"/>
        <v>A</v>
      </c>
    </row>
    <row r="10" spans="1:19" x14ac:dyDescent="0.3">
      <c r="A10" s="5">
        <v>4</v>
      </c>
      <c r="B10" s="5" t="s">
        <v>14</v>
      </c>
      <c r="C10" s="5">
        <v>661941</v>
      </c>
      <c r="D10" s="6">
        <v>48</v>
      </c>
      <c r="E10" s="6">
        <v>10</v>
      </c>
      <c r="F10" s="6">
        <v>25</v>
      </c>
      <c r="G10" s="6">
        <v>25</v>
      </c>
      <c r="H10" s="6">
        <f t="shared" si="0"/>
        <v>108</v>
      </c>
      <c r="I10" s="6" t="str">
        <f t="shared" si="1"/>
        <v>10.5</v>
      </c>
      <c r="J10" s="6">
        <f t="shared" si="6"/>
        <v>3.5</v>
      </c>
      <c r="K10" s="6" t="str">
        <f t="shared" si="2"/>
        <v>A</v>
      </c>
      <c r="L10" s="1">
        <v>48</v>
      </c>
      <c r="M10" s="1">
        <v>10</v>
      </c>
      <c r="N10" s="1">
        <v>25</v>
      </c>
      <c r="O10" s="1">
        <v>25</v>
      </c>
      <c r="P10" s="1">
        <f t="shared" si="3"/>
        <v>108</v>
      </c>
      <c r="Q10" s="1" t="str">
        <f t="shared" si="7"/>
        <v>10</v>
      </c>
      <c r="R10" s="1">
        <f t="shared" si="4"/>
        <v>2.5</v>
      </c>
      <c r="S10" s="1" t="str">
        <f t="shared" si="5"/>
        <v>B-</v>
      </c>
    </row>
    <row r="11" spans="1:19" x14ac:dyDescent="0.3">
      <c r="A11" s="5">
        <v>5</v>
      </c>
      <c r="B11" s="5"/>
      <c r="C11" s="5"/>
      <c r="D11" s="6">
        <v>42</v>
      </c>
      <c r="E11" s="6">
        <v>20</v>
      </c>
      <c r="F11" s="6">
        <v>15</v>
      </c>
      <c r="G11" s="6">
        <v>24</v>
      </c>
      <c r="H11" s="7">
        <f t="shared" si="0"/>
        <v>101</v>
      </c>
      <c r="I11" s="6" t="str">
        <f t="shared" si="1"/>
        <v>9.75</v>
      </c>
      <c r="J11" s="6">
        <f t="shared" si="6"/>
        <v>3.25</v>
      </c>
      <c r="K11" s="6" t="str">
        <f t="shared" si="2"/>
        <v>A-</v>
      </c>
      <c r="L11" s="1">
        <v>42</v>
      </c>
      <c r="M11" s="1">
        <v>20</v>
      </c>
      <c r="N11" s="1">
        <v>15</v>
      </c>
      <c r="O11" s="1">
        <v>24</v>
      </c>
      <c r="P11" s="3">
        <f t="shared" si="3"/>
        <v>101</v>
      </c>
      <c r="Q11" s="1" t="str">
        <f t="shared" si="7"/>
        <v>10</v>
      </c>
      <c r="R11" s="1">
        <f t="shared" si="4"/>
        <v>2.5</v>
      </c>
      <c r="S11" s="1" t="str">
        <f t="shared" si="5"/>
        <v>B-</v>
      </c>
    </row>
  </sheetData>
  <mergeCells count="14">
    <mergeCell ref="A1:K1"/>
    <mergeCell ref="A2:K2"/>
    <mergeCell ref="A3:K3"/>
    <mergeCell ref="A4:A6"/>
    <mergeCell ref="B4:B6"/>
    <mergeCell ref="C4:C6"/>
    <mergeCell ref="D4:K4"/>
    <mergeCell ref="L4:S4"/>
    <mergeCell ref="K5:K6"/>
    <mergeCell ref="J5:J6"/>
    <mergeCell ref="I5:I6"/>
    <mergeCell ref="Q5:Q6"/>
    <mergeCell ref="R5:R6"/>
    <mergeCell ref="S5:S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G4" sqref="G4"/>
    </sheetView>
  </sheetViews>
  <sheetFormatPr defaultRowHeight="14.4" x14ac:dyDescent="0.3"/>
  <sheetData>
    <row r="1" spans="1:9" x14ac:dyDescent="0.3">
      <c r="A1" s="29" t="s">
        <v>8</v>
      </c>
      <c r="B1" s="29" t="s">
        <v>9</v>
      </c>
      <c r="C1" s="29" t="s">
        <v>10</v>
      </c>
      <c r="D1" s="34" t="s">
        <v>40</v>
      </c>
      <c r="E1" s="34"/>
      <c r="F1" s="34"/>
      <c r="G1" s="34"/>
      <c r="H1" s="34"/>
      <c r="I1" s="34"/>
    </row>
    <row r="2" spans="1:9" x14ac:dyDescent="0.3">
      <c r="A2" s="30"/>
      <c r="B2" s="30"/>
      <c r="C2" s="30"/>
      <c r="D2" s="18">
        <v>4</v>
      </c>
      <c r="E2" s="18">
        <v>3</v>
      </c>
      <c r="F2" s="18">
        <v>2</v>
      </c>
      <c r="G2" s="18">
        <v>2</v>
      </c>
      <c r="H2" s="18">
        <v>2</v>
      </c>
      <c r="I2" s="35" t="s">
        <v>6</v>
      </c>
    </row>
    <row r="3" spans="1:9" x14ac:dyDescent="0.3">
      <c r="A3" s="31"/>
      <c r="B3" s="31"/>
      <c r="C3" s="31"/>
      <c r="D3" s="19">
        <v>66621</v>
      </c>
      <c r="E3" s="19">
        <v>66622</v>
      </c>
      <c r="F3" s="19">
        <v>66623</v>
      </c>
      <c r="G3" s="19">
        <v>66624</v>
      </c>
      <c r="H3" s="19">
        <v>66625</v>
      </c>
      <c r="I3" s="35"/>
    </row>
    <row r="4" spans="1:9" x14ac:dyDescent="0.3">
      <c r="A4" s="15">
        <v>1</v>
      </c>
      <c r="B4" s="15" t="s">
        <v>11</v>
      </c>
      <c r="C4" s="15">
        <v>661912</v>
      </c>
      <c r="D4" s="20">
        <v>11.5</v>
      </c>
      <c r="E4" s="20" t="str">
        <f>Sheet1!I7</f>
        <v>7.5</v>
      </c>
      <c r="F4" s="20">
        <v>8</v>
      </c>
      <c r="G4" s="20">
        <v>6</v>
      </c>
      <c r="H4" s="20">
        <v>6</v>
      </c>
      <c r="I4" s="20">
        <f>(D4+E4+F4+G4+H4)/13</f>
        <v>3</v>
      </c>
    </row>
    <row r="5" spans="1:9" x14ac:dyDescent="0.3">
      <c r="A5" s="15">
        <v>2</v>
      </c>
      <c r="B5" s="15" t="s">
        <v>12</v>
      </c>
      <c r="C5" s="15">
        <v>661919</v>
      </c>
      <c r="D5" s="20"/>
      <c r="E5" s="20" t="str">
        <f>Sheet1!I8</f>
        <v>6</v>
      </c>
      <c r="F5" s="20"/>
      <c r="G5" s="20"/>
      <c r="H5" s="20"/>
      <c r="I5" s="20">
        <f t="shared" ref="I5:I8" si="0">(D5+E5+F5+G5+H5)/13</f>
        <v>0.46153846153846156</v>
      </c>
    </row>
    <row r="6" spans="1:9" x14ac:dyDescent="0.3">
      <c r="A6" s="15">
        <v>3</v>
      </c>
      <c r="B6" s="15" t="s">
        <v>13</v>
      </c>
      <c r="C6" s="15">
        <v>661914</v>
      </c>
      <c r="D6" s="20"/>
      <c r="E6" s="20" t="str">
        <f>Sheet1!I9</f>
        <v>12</v>
      </c>
      <c r="F6" s="20"/>
      <c r="G6" s="20"/>
      <c r="H6" s="20"/>
      <c r="I6" s="20">
        <f t="shared" si="0"/>
        <v>0.92307692307692313</v>
      </c>
    </row>
    <row r="7" spans="1:9" x14ac:dyDescent="0.3">
      <c r="A7" s="15">
        <v>4</v>
      </c>
      <c r="B7" s="15" t="s">
        <v>14</v>
      </c>
      <c r="C7" s="15">
        <v>661941</v>
      </c>
      <c r="D7" s="20"/>
      <c r="E7" s="20" t="str">
        <f>Sheet1!I10</f>
        <v>10.5</v>
      </c>
      <c r="F7" s="20"/>
      <c r="G7" s="20"/>
      <c r="H7" s="20"/>
      <c r="I7" s="20">
        <f t="shared" si="0"/>
        <v>0.80769230769230771</v>
      </c>
    </row>
    <row r="8" spans="1:9" x14ac:dyDescent="0.3">
      <c r="A8" s="15">
        <v>5</v>
      </c>
      <c r="B8" s="15"/>
      <c r="C8" s="15"/>
      <c r="D8" s="20"/>
      <c r="E8" s="20" t="str">
        <f>Sheet1!I11</f>
        <v>9.75</v>
      </c>
      <c r="F8" s="20"/>
      <c r="G8" s="20"/>
      <c r="H8" s="20"/>
      <c r="I8" s="20">
        <f t="shared" si="0"/>
        <v>0.75</v>
      </c>
    </row>
  </sheetData>
  <mergeCells count="5">
    <mergeCell ref="A1:A3"/>
    <mergeCell ref="B1:B3"/>
    <mergeCell ref="C1:C3"/>
    <mergeCell ref="D1:I1"/>
    <mergeCell ref="I2:I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"/>
  <sheetViews>
    <sheetView tabSelected="1" workbookViewId="0">
      <selection activeCell="O21" sqref="O21"/>
    </sheetView>
  </sheetViews>
  <sheetFormatPr defaultRowHeight="14.4" x14ac:dyDescent="0.3"/>
  <cols>
    <col min="1" max="1" width="5.6640625" customWidth="1"/>
    <col min="2" max="2" width="7.5546875" customWidth="1"/>
    <col min="3" max="3" width="8" customWidth="1"/>
    <col min="4" max="4" width="7.33203125" customWidth="1"/>
    <col min="5" max="5" width="8.33203125" customWidth="1"/>
    <col min="6" max="6" width="7.33203125" customWidth="1"/>
    <col min="7" max="7" width="5.5546875" customWidth="1"/>
    <col min="8" max="8" width="6.88671875" customWidth="1"/>
    <col min="9" max="9" width="7.109375" customWidth="1"/>
    <col min="10" max="10" width="7.44140625" customWidth="1"/>
    <col min="11" max="11" width="7.6640625" customWidth="1"/>
    <col min="13" max="13" width="5.109375" customWidth="1"/>
    <col min="14" max="14" width="7.6640625" customWidth="1"/>
    <col min="15" max="15" width="8.109375" customWidth="1"/>
    <col min="16" max="16" width="8.33203125" customWidth="1"/>
    <col min="17" max="17" width="8.109375" customWidth="1"/>
    <col min="19" max="19" width="5.44140625" customWidth="1"/>
    <col min="20" max="20" width="7.44140625" customWidth="1"/>
    <col min="21" max="21" width="7" customWidth="1"/>
    <col min="22" max="22" width="6" customWidth="1"/>
    <col min="23" max="23" width="6.88671875" customWidth="1"/>
    <col min="25" max="25" width="6.6640625" customWidth="1"/>
  </cols>
  <sheetData>
    <row r="1" spans="1:25" x14ac:dyDescent="0.3">
      <c r="A1" s="16"/>
      <c r="B1" s="34" t="s">
        <v>39</v>
      </c>
      <c r="C1" s="34"/>
      <c r="D1" s="34"/>
      <c r="E1" s="34"/>
      <c r="F1" s="34"/>
      <c r="H1" s="40" t="s">
        <v>38</v>
      </c>
      <c r="I1" s="40"/>
      <c r="J1" s="40"/>
      <c r="K1" s="40"/>
      <c r="L1" s="40"/>
      <c r="N1" s="37" t="s">
        <v>35</v>
      </c>
      <c r="O1" s="38"/>
      <c r="P1" s="38"/>
      <c r="Q1" s="38"/>
      <c r="R1" s="39"/>
      <c r="T1" s="21" t="s">
        <v>36</v>
      </c>
      <c r="U1" s="22"/>
      <c r="V1" s="22"/>
      <c r="W1" s="22"/>
      <c r="X1" s="36"/>
      <c r="Y1" s="17"/>
    </row>
    <row r="2" spans="1:25" x14ac:dyDescent="0.3">
      <c r="A2" s="16"/>
      <c r="B2" s="11" t="s">
        <v>33</v>
      </c>
      <c r="C2" s="11" t="s">
        <v>5</v>
      </c>
      <c r="D2" s="11" t="s">
        <v>7</v>
      </c>
      <c r="E2" s="11" t="s">
        <v>34</v>
      </c>
      <c r="F2" s="11" t="s">
        <v>6</v>
      </c>
      <c r="H2" s="9" t="s">
        <v>33</v>
      </c>
      <c r="I2" s="9" t="s">
        <v>5</v>
      </c>
      <c r="J2" s="9" t="s">
        <v>7</v>
      </c>
      <c r="K2" s="9" t="s">
        <v>34</v>
      </c>
      <c r="L2" s="9" t="s">
        <v>6</v>
      </c>
      <c r="N2" s="41" t="s">
        <v>37</v>
      </c>
      <c r="O2" s="41" t="s">
        <v>5</v>
      </c>
      <c r="P2" s="41" t="s">
        <v>7</v>
      </c>
      <c r="Q2" s="41" t="s">
        <v>18</v>
      </c>
      <c r="R2" s="41" t="s">
        <v>19</v>
      </c>
      <c r="T2" s="14" t="s">
        <v>31</v>
      </c>
      <c r="U2" s="14" t="s">
        <v>5</v>
      </c>
      <c r="V2" s="14" t="s">
        <v>7</v>
      </c>
      <c r="W2" s="14" t="s">
        <v>18</v>
      </c>
      <c r="X2" s="14" t="s">
        <v>19</v>
      </c>
      <c r="Y2" s="17"/>
    </row>
    <row r="3" spans="1:25" x14ac:dyDescent="0.3">
      <c r="A3" s="16"/>
      <c r="B3" s="12">
        <v>50</v>
      </c>
      <c r="C3" s="12">
        <f>B3*80%</f>
        <v>40</v>
      </c>
      <c r="D3" s="13" t="s">
        <v>20</v>
      </c>
      <c r="E3" s="12">
        <f>F3*1</f>
        <v>4</v>
      </c>
      <c r="F3" s="13">
        <v>4</v>
      </c>
      <c r="H3" s="10">
        <v>100</v>
      </c>
      <c r="I3" s="10">
        <f>H3*80%</f>
        <v>80</v>
      </c>
      <c r="J3" s="8" t="s">
        <v>20</v>
      </c>
      <c r="K3" s="10">
        <f>L3*2</f>
        <v>8</v>
      </c>
      <c r="L3" s="8">
        <v>4</v>
      </c>
      <c r="N3" s="42">
        <v>150</v>
      </c>
      <c r="O3" s="42">
        <f>N3*80%</f>
        <v>120</v>
      </c>
      <c r="P3" s="42" t="s">
        <v>20</v>
      </c>
      <c r="Q3" s="42">
        <f t="shared" ref="Q3:Q12" si="0">R3*3</f>
        <v>12</v>
      </c>
      <c r="R3" s="42">
        <v>4</v>
      </c>
      <c r="T3" s="14">
        <v>200</v>
      </c>
      <c r="U3" s="14">
        <f>T3*80%</f>
        <v>160</v>
      </c>
      <c r="V3" s="6" t="s">
        <v>20</v>
      </c>
      <c r="W3" s="14">
        <f>X3*4</f>
        <v>16</v>
      </c>
      <c r="X3" s="6">
        <v>4</v>
      </c>
      <c r="Y3" s="17"/>
    </row>
    <row r="4" spans="1:25" x14ac:dyDescent="0.3">
      <c r="A4" s="16"/>
      <c r="B4" s="12"/>
      <c r="C4" s="12">
        <f>C3-2.5</f>
        <v>37.5</v>
      </c>
      <c r="D4" s="13" t="s">
        <v>21</v>
      </c>
      <c r="E4" s="12">
        <f>E3-0.25</f>
        <v>3.75</v>
      </c>
      <c r="F4" s="13">
        <v>3.75</v>
      </c>
      <c r="H4" s="10"/>
      <c r="I4" s="10">
        <f t="shared" ref="I4:I12" si="1">I3-5</f>
        <v>75</v>
      </c>
      <c r="J4" s="8" t="s">
        <v>21</v>
      </c>
      <c r="K4" s="10">
        <f t="shared" ref="K4:K12" si="2">L4*2</f>
        <v>7.5</v>
      </c>
      <c r="L4" s="8">
        <v>3.75</v>
      </c>
      <c r="N4" s="42"/>
      <c r="O4" s="42">
        <f t="shared" ref="O4:O12" si="3">O3-7.5</f>
        <v>112.5</v>
      </c>
      <c r="P4" s="42" t="s">
        <v>21</v>
      </c>
      <c r="Q4" s="42">
        <f t="shared" si="0"/>
        <v>11.25</v>
      </c>
      <c r="R4" s="42">
        <v>3.75</v>
      </c>
      <c r="T4" s="14"/>
      <c r="U4" s="14">
        <f t="shared" ref="U4:U12" si="4">U3-10</f>
        <v>150</v>
      </c>
      <c r="V4" s="6" t="s">
        <v>21</v>
      </c>
      <c r="W4" s="14">
        <f t="shared" ref="W4:W12" si="5">X4*4</f>
        <v>15</v>
      </c>
      <c r="X4" s="6">
        <v>3.75</v>
      </c>
      <c r="Y4" s="17"/>
    </row>
    <row r="5" spans="1:25" x14ac:dyDescent="0.3">
      <c r="A5" s="16"/>
      <c r="B5" s="12"/>
      <c r="C5" s="12">
        <f t="shared" ref="C5:C12" si="6">C4-2.5</f>
        <v>35</v>
      </c>
      <c r="D5" s="13" t="s">
        <v>22</v>
      </c>
      <c r="E5" s="12">
        <f t="shared" ref="E5:E12" si="7">E4-0.25</f>
        <v>3.5</v>
      </c>
      <c r="F5" s="13">
        <v>3.5</v>
      </c>
      <c r="H5" s="10"/>
      <c r="I5" s="10">
        <f t="shared" si="1"/>
        <v>70</v>
      </c>
      <c r="J5" s="8" t="s">
        <v>22</v>
      </c>
      <c r="K5" s="10">
        <f t="shared" si="2"/>
        <v>7</v>
      </c>
      <c r="L5" s="8">
        <v>3.5</v>
      </c>
      <c r="N5" s="42"/>
      <c r="O5" s="42">
        <f t="shared" si="3"/>
        <v>105</v>
      </c>
      <c r="P5" s="42" t="s">
        <v>22</v>
      </c>
      <c r="Q5" s="42">
        <f t="shared" si="0"/>
        <v>10.5</v>
      </c>
      <c r="R5" s="42">
        <v>3.5</v>
      </c>
      <c r="T5" s="14"/>
      <c r="U5" s="14">
        <f t="shared" si="4"/>
        <v>140</v>
      </c>
      <c r="V5" s="6" t="s">
        <v>22</v>
      </c>
      <c r="W5" s="14">
        <f>X5*4</f>
        <v>14</v>
      </c>
      <c r="X5" s="6">
        <v>3.5</v>
      </c>
      <c r="Y5" s="17"/>
    </row>
    <row r="6" spans="1:25" x14ac:dyDescent="0.3">
      <c r="A6" s="16"/>
      <c r="B6" s="12"/>
      <c r="C6" s="12">
        <f>C5-2.5</f>
        <v>32.5</v>
      </c>
      <c r="D6" s="13" t="s">
        <v>23</v>
      </c>
      <c r="E6" s="12">
        <f t="shared" si="7"/>
        <v>3.25</v>
      </c>
      <c r="F6" s="13">
        <v>3.25</v>
      </c>
      <c r="H6" s="10"/>
      <c r="I6" s="10">
        <f t="shared" si="1"/>
        <v>65</v>
      </c>
      <c r="J6" s="8" t="s">
        <v>23</v>
      </c>
      <c r="K6" s="10">
        <f t="shared" si="2"/>
        <v>6.5</v>
      </c>
      <c r="L6" s="8">
        <v>3.25</v>
      </c>
      <c r="N6" s="42"/>
      <c r="O6" s="42">
        <f t="shared" si="3"/>
        <v>97.5</v>
      </c>
      <c r="P6" s="42" t="s">
        <v>23</v>
      </c>
      <c r="Q6" s="42">
        <f t="shared" si="0"/>
        <v>9.75</v>
      </c>
      <c r="R6" s="42">
        <v>3.25</v>
      </c>
      <c r="T6" s="14"/>
      <c r="U6" s="14">
        <f t="shared" si="4"/>
        <v>130</v>
      </c>
      <c r="V6" s="6" t="s">
        <v>23</v>
      </c>
      <c r="W6" s="14">
        <f t="shared" si="5"/>
        <v>13</v>
      </c>
      <c r="X6" s="6">
        <v>3.25</v>
      </c>
      <c r="Y6" s="17"/>
    </row>
    <row r="7" spans="1:25" x14ac:dyDescent="0.3">
      <c r="A7" s="16"/>
      <c r="B7" s="12"/>
      <c r="C7" s="12">
        <f t="shared" si="6"/>
        <v>30</v>
      </c>
      <c r="D7" s="13" t="s">
        <v>24</v>
      </c>
      <c r="E7" s="12">
        <f t="shared" si="7"/>
        <v>3</v>
      </c>
      <c r="F7" s="13">
        <v>3</v>
      </c>
      <c r="H7" s="10"/>
      <c r="I7" s="10">
        <f t="shared" si="1"/>
        <v>60</v>
      </c>
      <c r="J7" s="8" t="s">
        <v>24</v>
      </c>
      <c r="K7" s="10">
        <f t="shared" si="2"/>
        <v>6</v>
      </c>
      <c r="L7" s="8">
        <v>3</v>
      </c>
      <c r="N7" s="42"/>
      <c r="O7" s="42">
        <f t="shared" si="3"/>
        <v>90</v>
      </c>
      <c r="P7" s="42" t="s">
        <v>24</v>
      </c>
      <c r="Q7" s="42">
        <f t="shared" si="0"/>
        <v>9</v>
      </c>
      <c r="R7" s="42">
        <v>3</v>
      </c>
      <c r="T7" s="14"/>
      <c r="U7" s="14">
        <f t="shared" si="4"/>
        <v>120</v>
      </c>
      <c r="V7" s="6" t="s">
        <v>24</v>
      </c>
      <c r="W7" s="14">
        <f t="shared" si="5"/>
        <v>12</v>
      </c>
      <c r="X7" s="6">
        <v>3</v>
      </c>
      <c r="Y7" s="17"/>
    </row>
    <row r="8" spans="1:25" x14ac:dyDescent="0.3">
      <c r="A8" s="16"/>
      <c r="B8" s="12"/>
      <c r="C8" s="12">
        <f t="shared" si="6"/>
        <v>27.5</v>
      </c>
      <c r="D8" s="13" t="s">
        <v>25</v>
      </c>
      <c r="E8" s="12">
        <f t="shared" si="7"/>
        <v>2.75</v>
      </c>
      <c r="F8" s="13">
        <v>2.75</v>
      </c>
      <c r="H8" s="10"/>
      <c r="I8" s="10">
        <f t="shared" si="1"/>
        <v>55</v>
      </c>
      <c r="J8" s="8" t="s">
        <v>25</v>
      </c>
      <c r="K8" s="10">
        <f t="shared" si="2"/>
        <v>5.5</v>
      </c>
      <c r="L8" s="8">
        <v>2.75</v>
      </c>
      <c r="N8" s="42"/>
      <c r="O8" s="42">
        <f t="shared" si="3"/>
        <v>82.5</v>
      </c>
      <c r="P8" s="42" t="s">
        <v>25</v>
      </c>
      <c r="Q8" s="42">
        <f t="shared" si="0"/>
        <v>8.25</v>
      </c>
      <c r="R8" s="42">
        <v>2.75</v>
      </c>
      <c r="T8" s="14"/>
      <c r="U8" s="14">
        <f t="shared" si="4"/>
        <v>110</v>
      </c>
      <c r="V8" s="6" t="s">
        <v>25</v>
      </c>
      <c r="W8" s="14">
        <f t="shared" si="5"/>
        <v>11</v>
      </c>
      <c r="X8" s="6">
        <v>2.75</v>
      </c>
      <c r="Y8" s="17"/>
    </row>
    <row r="9" spans="1:25" x14ac:dyDescent="0.3">
      <c r="A9" s="16"/>
      <c r="B9" s="12"/>
      <c r="C9" s="12">
        <f t="shared" si="6"/>
        <v>25</v>
      </c>
      <c r="D9" s="13" t="s">
        <v>26</v>
      </c>
      <c r="E9" s="12">
        <f t="shared" si="7"/>
        <v>2.5</v>
      </c>
      <c r="F9" s="13">
        <v>2.5</v>
      </c>
      <c r="H9" s="10"/>
      <c r="I9" s="10">
        <f t="shared" si="1"/>
        <v>50</v>
      </c>
      <c r="J9" s="8" t="s">
        <v>26</v>
      </c>
      <c r="K9" s="10">
        <f t="shared" si="2"/>
        <v>5</v>
      </c>
      <c r="L9" s="8">
        <v>2.5</v>
      </c>
      <c r="N9" s="42"/>
      <c r="O9" s="42">
        <f t="shared" si="3"/>
        <v>75</v>
      </c>
      <c r="P9" s="42" t="s">
        <v>26</v>
      </c>
      <c r="Q9" s="42">
        <f t="shared" si="0"/>
        <v>7.5</v>
      </c>
      <c r="R9" s="42">
        <v>2.5</v>
      </c>
      <c r="T9" s="14"/>
      <c r="U9" s="14">
        <f t="shared" si="4"/>
        <v>100</v>
      </c>
      <c r="V9" s="6" t="s">
        <v>26</v>
      </c>
      <c r="W9" s="14">
        <f t="shared" si="5"/>
        <v>10</v>
      </c>
      <c r="X9" s="6">
        <v>2.5</v>
      </c>
      <c r="Y9" s="17"/>
    </row>
    <row r="10" spans="1:25" x14ac:dyDescent="0.3">
      <c r="A10" s="16"/>
      <c r="B10" s="12"/>
      <c r="C10" s="12">
        <f t="shared" si="6"/>
        <v>22.5</v>
      </c>
      <c r="D10" s="13" t="s">
        <v>27</v>
      </c>
      <c r="E10" s="12">
        <f t="shared" si="7"/>
        <v>2.25</v>
      </c>
      <c r="F10" s="13">
        <v>2.25</v>
      </c>
      <c r="H10" s="10"/>
      <c r="I10" s="10">
        <f t="shared" si="1"/>
        <v>45</v>
      </c>
      <c r="J10" s="8" t="s">
        <v>27</v>
      </c>
      <c r="K10" s="10">
        <f t="shared" si="2"/>
        <v>4.5</v>
      </c>
      <c r="L10" s="8">
        <v>2.25</v>
      </c>
      <c r="N10" s="42"/>
      <c r="O10" s="42">
        <f t="shared" si="3"/>
        <v>67.5</v>
      </c>
      <c r="P10" s="42" t="s">
        <v>27</v>
      </c>
      <c r="Q10" s="42">
        <f t="shared" si="0"/>
        <v>6.75</v>
      </c>
      <c r="R10" s="42">
        <v>2.25</v>
      </c>
      <c r="T10" s="14"/>
      <c r="U10" s="14">
        <f t="shared" si="4"/>
        <v>90</v>
      </c>
      <c r="V10" s="6" t="s">
        <v>27</v>
      </c>
      <c r="W10" s="14">
        <f t="shared" si="5"/>
        <v>9</v>
      </c>
      <c r="X10" s="6">
        <v>2.25</v>
      </c>
      <c r="Y10" s="17"/>
    </row>
    <row r="11" spans="1:25" x14ac:dyDescent="0.3">
      <c r="A11" s="16"/>
      <c r="B11" s="12"/>
      <c r="C11" s="12">
        <f t="shared" si="6"/>
        <v>20</v>
      </c>
      <c r="D11" s="13" t="s">
        <v>28</v>
      </c>
      <c r="E11" s="12">
        <f t="shared" si="7"/>
        <v>2</v>
      </c>
      <c r="F11" s="13">
        <v>2</v>
      </c>
      <c r="H11" s="10"/>
      <c r="I11" s="10">
        <f t="shared" si="1"/>
        <v>40</v>
      </c>
      <c r="J11" s="8" t="s">
        <v>28</v>
      </c>
      <c r="K11" s="10">
        <f t="shared" si="2"/>
        <v>4</v>
      </c>
      <c r="L11" s="8">
        <v>2</v>
      </c>
      <c r="N11" s="42"/>
      <c r="O11" s="42">
        <f t="shared" si="3"/>
        <v>60</v>
      </c>
      <c r="P11" s="42" t="s">
        <v>28</v>
      </c>
      <c r="Q11" s="42">
        <f t="shared" si="0"/>
        <v>6</v>
      </c>
      <c r="R11" s="42">
        <v>2</v>
      </c>
      <c r="T11" s="14"/>
      <c r="U11" s="14">
        <f t="shared" si="4"/>
        <v>80</v>
      </c>
      <c r="V11" s="6" t="s">
        <v>28</v>
      </c>
      <c r="W11" s="14">
        <f t="shared" si="5"/>
        <v>8</v>
      </c>
      <c r="X11" s="6">
        <v>2</v>
      </c>
      <c r="Y11" s="17"/>
    </row>
    <row r="12" spans="1:25" x14ac:dyDescent="0.3">
      <c r="A12" s="16"/>
      <c r="B12" s="12"/>
      <c r="C12" s="12">
        <f t="shared" si="6"/>
        <v>17.5</v>
      </c>
      <c r="D12" s="13" t="s">
        <v>29</v>
      </c>
      <c r="E12" s="12">
        <f t="shared" si="7"/>
        <v>1.75</v>
      </c>
      <c r="F12" s="13">
        <v>1.75</v>
      </c>
      <c r="H12" s="10"/>
      <c r="I12" s="10">
        <f t="shared" si="1"/>
        <v>35</v>
      </c>
      <c r="J12" s="8" t="s">
        <v>29</v>
      </c>
      <c r="K12" s="10">
        <f t="shared" si="2"/>
        <v>3.5</v>
      </c>
      <c r="L12" s="8">
        <v>1.75</v>
      </c>
      <c r="N12" s="42"/>
      <c r="O12" s="42">
        <f t="shared" si="3"/>
        <v>52.5</v>
      </c>
      <c r="P12" s="42" t="s">
        <v>29</v>
      </c>
      <c r="Q12" s="42">
        <f t="shared" si="0"/>
        <v>5.25</v>
      </c>
      <c r="R12" s="42">
        <v>1.75</v>
      </c>
      <c r="T12" s="14"/>
      <c r="U12" s="14">
        <f t="shared" si="4"/>
        <v>70</v>
      </c>
      <c r="V12" s="6" t="s">
        <v>29</v>
      </c>
      <c r="W12" s="14">
        <f t="shared" si="5"/>
        <v>7</v>
      </c>
      <c r="X12" s="6">
        <v>1.75</v>
      </c>
      <c r="Y12" s="17"/>
    </row>
    <row r="13" spans="1:25" x14ac:dyDescent="0.3">
      <c r="A13" s="17"/>
      <c r="Y13" s="17"/>
    </row>
    <row r="14" spans="1:25" x14ac:dyDescent="0.3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</row>
    <row r="15" spans="1:25" x14ac:dyDescent="0.3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</row>
  </sheetData>
  <mergeCells count="4">
    <mergeCell ref="T1:X1"/>
    <mergeCell ref="N1:R1"/>
    <mergeCell ref="H1:L1"/>
    <mergeCell ref="B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2020-07-13T10:32:49Z</dcterms:modified>
</cp:coreProperties>
</file>