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Razult Si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AE21" i="1" l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S13" i="2"/>
  <c r="T13" i="2" s="1"/>
  <c r="U13" i="2" s="1"/>
  <c r="V13" i="2" s="1"/>
  <c r="S14" i="2"/>
  <c r="T14" i="2" s="1"/>
  <c r="U14" i="2" s="1"/>
  <c r="V14" i="2" s="1"/>
  <c r="S15" i="2"/>
  <c r="T15" i="2" s="1"/>
  <c r="U15" i="2" s="1"/>
  <c r="V15" i="2" s="1"/>
  <c r="S16" i="2"/>
  <c r="T16" i="2" s="1"/>
  <c r="U16" i="2" s="1"/>
  <c r="V16" i="2" s="1"/>
  <c r="S17" i="2"/>
  <c r="T17" i="2" s="1"/>
  <c r="U17" i="2" s="1"/>
  <c r="V17" i="2" s="1"/>
  <c r="M6" i="2"/>
  <c r="T8" i="1"/>
  <c r="Z7" i="2"/>
  <c r="AA7" i="2" s="1"/>
  <c r="AB7" i="2" s="1"/>
  <c r="AC7" i="2" s="1"/>
  <c r="Z8" i="2"/>
  <c r="AA8" i="2" s="1"/>
  <c r="AB8" i="2" s="1"/>
  <c r="AC8" i="2" s="1"/>
  <c r="Z9" i="2"/>
  <c r="AA9" i="2" s="1"/>
  <c r="AB9" i="2" s="1"/>
  <c r="AC9" i="2" s="1"/>
  <c r="Z10" i="2"/>
  <c r="AA10" i="2" s="1"/>
  <c r="AB10" i="2" s="1"/>
  <c r="AC10" i="2" s="1"/>
  <c r="Z11" i="2"/>
  <c r="AA11" i="2" s="1"/>
  <c r="AB11" i="2" s="1"/>
  <c r="AC11" i="2" s="1"/>
  <c r="Z12" i="2"/>
  <c r="AA12" i="2" s="1"/>
  <c r="AB12" i="2" s="1"/>
  <c r="AC12" i="2" s="1"/>
  <c r="Z13" i="2"/>
  <c r="AA13" i="2" s="1"/>
  <c r="AB13" i="2" s="1"/>
  <c r="AC13" i="2" s="1"/>
  <c r="Z14" i="2"/>
  <c r="AA14" i="2" s="1"/>
  <c r="AB14" i="2" s="1"/>
  <c r="AC14" i="2" s="1"/>
  <c r="Z15" i="2"/>
  <c r="AA15" i="2" s="1"/>
  <c r="AB15" i="2" s="1"/>
  <c r="AC15" i="2" s="1"/>
  <c r="Z16" i="2"/>
  <c r="AA16" i="2" s="1"/>
  <c r="AB16" i="2" s="1"/>
  <c r="AC16" i="2" s="1"/>
  <c r="Z17" i="2"/>
  <c r="AA17" i="2" s="1"/>
  <c r="AB17" i="2" s="1"/>
  <c r="AC17" i="2" s="1"/>
  <c r="Z6" i="2"/>
  <c r="AA6" i="2" s="1"/>
  <c r="AB6" i="2" s="1"/>
  <c r="AC6" i="2" s="1"/>
  <c r="S7" i="2"/>
  <c r="T7" i="2" s="1"/>
  <c r="U7" i="2" s="1"/>
  <c r="V7" i="2" s="1"/>
  <c r="S8" i="2"/>
  <c r="T8" i="2" s="1"/>
  <c r="U8" i="2" s="1"/>
  <c r="V8" i="2" s="1"/>
  <c r="S9" i="2"/>
  <c r="T9" i="2" s="1"/>
  <c r="U9" i="2" s="1"/>
  <c r="V9" i="2" s="1"/>
  <c r="S10" i="2"/>
  <c r="T10" i="2" s="1"/>
  <c r="U10" i="2" s="1"/>
  <c r="V10" i="2" s="1"/>
  <c r="S11" i="2"/>
  <c r="T11" i="2" s="1"/>
  <c r="U11" i="2" s="1"/>
  <c r="V11" i="2" s="1"/>
  <c r="S12" i="2"/>
  <c r="T12" i="2" s="1"/>
  <c r="U12" i="2" s="1"/>
  <c r="V12" i="2" s="1"/>
  <c r="S6" i="2"/>
  <c r="T6" i="2" s="1"/>
  <c r="U6" i="2" s="1"/>
  <c r="V6" i="2" s="1"/>
  <c r="L7" i="2" l="1"/>
  <c r="M7" i="2" s="1"/>
  <c r="N7" i="2" s="1"/>
  <c r="O7" i="2" s="1"/>
  <c r="L8" i="2"/>
  <c r="M8" i="2" s="1"/>
  <c r="N8" i="2" s="1"/>
  <c r="O8" i="2" s="1"/>
  <c r="L9" i="2"/>
  <c r="M9" i="2" s="1"/>
  <c r="N9" i="2" s="1"/>
  <c r="O9" i="2" s="1"/>
  <c r="L10" i="2"/>
  <c r="M10" i="2" s="1"/>
  <c r="N10" i="2" s="1"/>
  <c r="O10" i="2" s="1"/>
  <c r="L11" i="2"/>
  <c r="M11" i="2" s="1"/>
  <c r="N11" i="2" s="1"/>
  <c r="O11" i="2" s="1"/>
  <c r="L12" i="2"/>
  <c r="M12" i="2" s="1"/>
  <c r="N12" i="2" s="1"/>
  <c r="O12" i="2" s="1"/>
  <c r="L13" i="2"/>
  <c r="M13" i="2" s="1"/>
  <c r="N13" i="2" s="1"/>
  <c r="O13" i="2" s="1"/>
  <c r="L14" i="2"/>
  <c r="M14" i="2" s="1"/>
  <c r="N14" i="2" s="1"/>
  <c r="O14" i="2" s="1"/>
  <c r="L15" i="2"/>
  <c r="M15" i="2" s="1"/>
  <c r="N15" i="2" s="1"/>
  <c r="O15" i="2" s="1"/>
  <c r="L16" i="2"/>
  <c r="M16" i="2" s="1"/>
  <c r="N16" i="2" s="1"/>
  <c r="O16" i="2" s="1"/>
  <c r="L17" i="2"/>
  <c r="M17" i="2" s="1"/>
  <c r="N17" i="2" s="1"/>
  <c r="O17" i="2" s="1"/>
  <c r="L6" i="2"/>
  <c r="N6" i="2" s="1"/>
  <c r="O6" i="2" s="1"/>
  <c r="F7" i="2"/>
  <c r="G7" i="2" s="1"/>
  <c r="H7" i="2" s="1"/>
  <c r="I7" i="2" s="1"/>
  <c r="F8" i="2"/>
  <c r="G8" i="2" s="1"/>
  <c r="H8" i="2" s="1"/>
  <c r="I8" i="2" s="1"/>
  <c r="F9" i="2"/>
  <c r="G9" i="2" s="1"/>
  <c r="H9" i="2" s="1"/>
  <c r="I9" i="2" s="1"/>
  <c r="F10" i="2"/>
  <c r="G10" i="2" s="1"/>
  <c r="H10" i="2" s="1"/>
  <c r="I10" i="2" s="1"/>
  <c r="F11" i="2"/>
  <c r="G11" i="2" s="1"/>
  <c r="H11" i="2" s="1"/>
  <c r="I11" i="2" s="1"/>
  <c r="F12" i="2"/>
  <c r="G12" i="2" s="1"/>
  <c r="H12" i="2" s="1"/>
  <c r="I12" i="2" s="1"/>
  <c r="F13" i="2"/>
  <c r="G13" i="2" s="1"/>
  <c r="H13" i="2" s="1"/>
  <c r="I13" i="2" s="1"/>
  <c r="F14" i="2"/>
  <c r="G14" i="2" s="1"/>
  <c r="H14" i="2" s="1"/>
  <c r="I14" i="2" s="1"/>
  <c r="F15" i="2"/>
  <c r="G15" i="2" s="1"/>
  <c r="H15" i="2" s="1"/>
  <c r="I15" i="2" s="1"/>
  <c r="F16" i="2"/>
  <c r="G16" i="2" s="1"/>
  <c r="H16" i="2" s="1"/>
  <c r="I16" i="2" s="1"/>
  <c r="F17" i="2"/>
  <c r="G17" i="2" s="1"/>
  <c r="H17" i="2" s="1"/>
  <c r="I17" i="2" s="1"/>
  <c r="F6" i="2"/>
  <c r="G6" i="2" s="1"/>
  <c r="H6" i="2" s="1"/>
  <c r="I6" i="2" s="1"/>
  <c r="Z9" i="1" l="1"/>
  <c r="AA9" i="1" s="1"/>
  <c r="AB9" i="1" s="1"/>
  <c r="AC9" i="1" s="1"/>
  <c r="Z10" i="1"/>
  <c r="AA10" i="1" s="1"/>
  <c r="AB10" i="1" s="1"/>
  <c r="AC10" i="1" s="1"/>
  <c r="Z11" i="1"/>
  <c r="AA11" i="1" s="1"/>
  <c r="AB11" i="1" s="1"/>
  <c r="AC11" i="1" s="1"/>
  <c r="Z12" i="1"/>
  <c r="AA12" i="1" s="1"/>
  <c r="AB12" i="1" s="1"/>
  <c r="AC12" i="1" s="1"/>
  <c r="Z13" i="1"/>
  <c r="AA13" i="1" s="1"/>
  <c r="AB13" i="1" s="1"/>
  <c r="AC13" i="1" s="1"/>
  <c r="Z14" i="1"/>
  <c r="AA14" i="1" s="1"/>
  <c r="AB14" i="1" s="1"/>
  <c r="AC14" i="1" s="1"/>
  <c r="Z15" i="1"/>
  <c r="AA15" i="1" s="1"/>
  <c r="AB15" i="1" s="1"/>
  <c r="AC15" i="1" s="1"/>
  <c r="Z16" i="1"/>
  <c r="AA16" i="1" s="1"/>
  <c r="AB16" i="1" s="1"/>
  <c r="AC16" i="1" s="1"/>
  <c r="Z17" i="1"/>
  <c r="AA17" i="1" s="1"/>
  <c r="AB17" i="1" s="1"/>
  <c r="AC17" i="1" s="1"/>
  <c r="Z18" i="1"/>
  <c r="AA18" i="1" s="1"/>
  <c r="AB18" i="1" s="1"/>
  <c r="AC18" i="1" s="1"/>
  <c r="Z19" i="1"/>
  <c r="AA19" i="1" s="1"/>
  <c r="AB19" i="1" s="1"/>
  <c r="AC19" i="1" s="1"/>
  <c r="Z20" i="1"/>
  <c r="AA20" i="1" s="1"/>
  <c r="AB20" i="1" s="1"/>
  <c r="AC20" i="1" s="1"/>
  <c r="Z21" i="1"/>
  <c r="AA21" i="1" s="1"/>
  <c r="AB21" i="1" s="1"/>
  <c r="AC21" i="1" s="1"/>
  <c r="Z8" i="1"/>
  <c r="AA8" i="1" s="1"/>
  <c r="AB8" i="1" s="1"/>
  <c r="AC8" i="1" s="1"/>
  <c r="L13" i="1" l="1"/>
  <c r="M8" i="1"/>
  <c r="S9" i="1"/>
  <c r="T9" i="1" s="1"/>
  <c r="U9" i="1" s="1"/>
  <c r="V9" i="1" s="1"/>
  <c r="S10" i="1"/>
  <c r="T10" i="1" s="1"/>
  <c r="U10" i="1" s="1"/>
  <c r="V10" i="1" s="1"/>
  <c r="S11" i="1"/>
  <c r="T11" i="1" s="1"/>
  <c r="U11" i="1" s="1"/>
  <c r="V11" i="1" s="1"/>
  <c r="S12" i="1"/>
  <c r="T12" i="1" s="1"/>
  <c r="U12" i="1" s="1"/>
  <c r="V12" i="1" s="1"/>
  <c r="S13" i="1"/>
  <c r="T13" i="1" s="1"/>
  <c r="U13" i="1" s="1"/>
  <c r="V13" i="1" s="1"/>
  <c r="S14" i="1"/>
  <c r="T14" i="1" s="1"/>
  <c r="U14" i="1" s="1"/>
  <c r="V14" i="1" s="1"/>
  <c r="S15" i="1"/>
  <c r="T15" i="1" s="1"/>
  <c r="U15" i="1" s="1"/>
  <c r="V15" i="1" s="1"/>
  <c r="S16" i="1"/>
  <c r="T16" i="1" s="1"/>
  <c r="U16" i="1" s="1"/>
  <c r="V16" i="1" s="1"/>
  <c r="S17" i="1"/>
  <c r="T17" i="1" s="1"/>
  <c r="U17" i="1" s="1"/>
  <c r="V17" i="1" s="1"/>
  <c r="S18" i="1"/>
  <c r="T18" i="1" s="1"/>
  <c r="U18" i="1" s="1"/>
  <c r="V18" i="1" s="1"/>
  <c r="S19" i="1"/>
  <c r="T19" i="1" s="1"/>
  <c r="U19" i="1" s="1"/>
  <c r="V19" i="1" s="1"/>
  <c r="S20" i="1"/>
  <c r="T20" i="1" s="1"/>
  <c r="U20" i="1" s="1"/>
  <c r="V20" i="1" s="1"/>
  <c r="S21" i="1"/>
  <c r="T21" i="1" s="1"/>
  <c r="U21" i="1" s="1"/>
  <c r="V21" i="1" s="1"/>
  <c r="S8" i="1"/>
  <c r="U8" i="1" s="1"/>
  <c r="V8" i="1" s="1"/>
  <c r="O11" i="1" l="1"/>
  <c r="O14" i="1"/>
  <c r="O15" i="1"/>
  <c r="O16" i="1"/>
  <c r="O17" i="1"/>
  <c r="O19" i="1"/>
  <c r="O20" i="1"/>
  <c r="I8" i="1"/>
  <c r="H12" i="1"/>
  <c r="H13" i="1"/>
  <c r="H15" i="1"/>
  <c r="H16" i="1"/>
  <c r="H17" i="1"/>
  <c r="H18" i="1"/>
  <c r="H19" i="1"/>
  <c r="H20" i="1"/>
  <c r="H21" i="1"/>
  <c r="H8" i="1"/>
  <c r="N11" i="1"/>
  <c r="N14" i="1"/>
  <c r="N15" i="1"/>
  <c r="N16" i="1"/>
  <c r="N17" i="1"/>
  <c r="N19" i="1"/>
  <c r="N20" i="1"/>
  <c r="N8" i="1"/>
  <c r="O8" i="1" s="1"/>
  <c r="M11" i="1" l="1"/>
  <c r="M13" i="1"/>
  <c r="N13" i="1" s="1"/>
  <c r="O13" i="1" s="1"/>
  <c r="M14" i="1"/>
  <c r="M15" i="1"/>
  <c r="M16" i="1"/>
  <c r="M17" i="1"/>
  <c r="M18" i="1"/>
  <c r="N18" i="1" s="1"/>
  <c r="O18" i="1" s="1"/>
  <c r="M19" i="1"/>
  <c r="M20" i="1"/>
  <c r="G8" i="1"/>
  <c r="L9" i="1"/>
  <c r="M9" i="1" s="1"/>
  <c r="N9" i="1" s="1"/>
  <c r="O9" i="1" s="1"/>
  <c r="L10" i="1"/>
  <c r="M10" i="1" s="1"/>
  <c r="N10" i="1" s="1"/>
  <c r="O10" i="1" s="1"/>
  <c r="L11" i="1"/>
  <c r="L12" i="1"/>
  <c r="M12" i="1" s="1"/>
  <c r="N12" i="1" s="1"/>
  <c r="O12" i="1" s="1"/>
  <c r="L14" i="1"/>
  <c r="L15" i="1"/>
  <c r="L16" i="1"/>
  <c r="L17" i="1"/>
  <c r="L19" i="1"/>
  <c r="L20" i="1"/>
  <c r="L21" i="1"/>
  <c r="M21" i="1" s="1"/>
  <c r="N21" i="1" s="1"/>
  <c r="O21" i="1" s="1"/>
  <c r="L8" i="1"/>
  <c r="F8" i="1"/>
  <c r="I12" i="1"/>
  <c r="I13" i="1"/>
  <c r="I16" i="1"/>
  <c r="I17" i="1"/>
  <c r="I18" i="1"/>
  <c r="I19" i="1"/>
  <c r="I20" i="1"/>
  <c r="I21" i="1"/>
  <c r="G12" i="1"/>
  <c r="G13" i="1"/>
  <c r="G16" i="1"/>
  <c r="G17" i="1"/>
  <c r="G18" i="1"/>
  <c r="G19" i="1"/>
  <c r="G20" i="1"/>
  <c r="G21" i="1"/>
  <c r="F9" i="1"/>
  <c r="G9" i="1" s="1"/>
  <c r="H9" i="1" s="1"/>
  <c r="F10" i="1"/>
  <c r="F11" i="1"/>
  <c r="F12" i="1"/>
  <c r="F13" i="1"/>
  <c r="F14" i="1"/>
  <c r="G14" i="1" s="1"/>
  <c r="H14" i="1" s="1"/>
  <c r="I14" i="1" s="1"/>
  <c r="F15" i="1"/>
  <c r="I15" i="1" s="1"/>
  <c r="F16" i="1"/>
  <c r="F17" i="1"/>
  <c r="F18" i="1"/>
  <c r="F19" i="1"/>
  <c r="F20" i="1"/>
  <c r="F21" i="1"/>
  <c r="I9" i="1" l="1"/>
  <c r="G15" i="1"/>
  <c r="G11" i="1"/>
  <c r="H11" i="1" s="1"/>
  <c r="G10" i="1"/>
  <c r="H10" i="1" s="1"/>
  <c r="I11" i="1" l="1"/>
  <c r="I10" i="1"/>
</calcChain>
</file>

<file path=xl/sharedStrings.xml><?xml version="1.0" encoding="utf-8"?>
<sst xmlns="http://schemas.openxmlformats.org/spreadsheetml/2006/main" count="114" uniqueCount="43">
  <si>
    <t>Sl</t>
  </si>
  <si>
    <t>Name</t>
  </si>
  <si>
    <t>Roll</t>
  </si>
  <si>
    <t>PC</t>
  </si>
  <si>
    <t>PF</t>
  </si>
  <si>
    <t>Total</t>
  </si>
  <si>
    <t>GPA</t>
  </si>
  <si>
    <t>LG</t>
  </si>
  <si>
    <t>Bejoy</t>
  </si>
  <si>
    <t>Jahid</t>
  </si>
  <si>
    <t>Shakib</t>
  </si>
  <si>
    <t>Emamul</t>
  </si>
  <si>
    <t>Emon</t>
  </si>
  <si>
    <t>AL Tamash</t>
  </si>
  <si>
    <t>Bappy</t>
  </si>
  <si>
    <t>Sujon</t>
  </si>
  <si>
    <t>Apon</t>
  </si>
  <si>
    <t>Alamin</t>
  </si>
  <si>
    <t>Mujahid</t>
  </si>
  <si>
    <t>Rana</t>
  </si>
  <si>
    <t>Sojib</t>
  </si>
  <si>
    <t>CGPA</t>
  </si>
  <si>
    <t>MARK</t>
  </si>
  <si>
    <t>KADIT</t>
  </si>
  <si>
    <t>A+</t>
  </si>
  <si>
    <t>A</t>
  </si>
  <si>
    <t>A-</t>
  </si>
  <si>
    <t>B+</t>
  </si>
  <si>
    <t>B</t>
  </si>
  <si>
    <t>B-</t>
  </si>
  <si>
    <t>C+</t>
  </si>
  <si>
    <t>D</t>
  </si>
  <si>
    <t>F</t>
  </si>
  <si>
    <t>C</t>
  </si>
  <si>
    <t>TF</t>
  </si>
  <si>
    <t>TC</t>
  </si>
  <si>
    <t>bejoy</t>
  </si>
  <si>
    <t>Sakib</t>
  </si>
  <si>
    <t>Abid</t>
  </si>
  <si>
    <t>Tamash</t>
  </si>
  <si>
    <t>Mahid</t>
  </si>
  <si>
    <t>Mujanid</t>
  </si>
  <si>
    <t>Shimul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</si>
</sst>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Border="1"/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2" fillId="8" borderId="1" xfId="0" applyFont="1" applyFill="1" applyBorder="1"/>
    <xf numFmtId="0" fontId="3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2" fillId="7" borderId="1" xfId="0" applyFont="1" applyFill="1" applyBorder="1"/>
    <xf numFmtId="0" fontId="3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1" fillId="11" borderId="1" xfId="0" applyFont="1" applyFill="1" applyBorder="1"/>
    <xf numFmtId="0" fontId="2" fillId="11" borderId="1" xfId="0" applyFont="1" applyFill="1" applyBorder="1" applyAlignment="1">
      <alignment horizontal="right" vertical="center"/>
    </xf>
    <xf numFmtId="0" fontId="3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1" fillId="9" borderId="1" xfId="0" applyFont="1" applyFill="1" applyBorder="1"/>
    <xf numFmtId="0" fontId="8" fillId="8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1" fillId="14" borderId="1" xfId="0" applyFont="1" applyFill="1" applyBorder="1"/>
    <xf numFmtId="0" fontId="2" fillId="14" borderId="1" xfId="0" applyFont="1" applyFill="1" applyBorder="1"/>
    <xf numFmtId="0" fontId="3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1" fillId="15" borderId="1" xfId="0" applyFont="1" applyFill="1" applyBorder="1"/>
    <xf numFmtId="0" fontId="2" fillId="15" borderId="1" xfId="0" applyFont="1" applyFill="1" applyBorder="1"/>
    <xf numFmtId="0" fontId="3" fillId="15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2" fillId="9" borderId="1" xfId="0" applyFont="1" applyFill="1" applyBorder="1"/>
    <xf numFmtId="0" fontId="3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14" borderId="1" xfId="0" applyFont="1" applyFill="1" applyBorder="1"/>
    <xf numFmtId="0" fontId="6" fillId="3" borderId="6" xfId="0" applyFont="1" applyFill="1" applyBorder="1" applyAlignment="1">
      <alignment horizontal="center" vertical="center"/>
    </xf>
    <xf numFmtId="0" fontId="1" fillId="8" borderId="6" xfId="0" applyFont="1" applyFill="1" applyBorder="1"/>
    <xf numFmtId="0" fontId="6" fillId="15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/>
    </xf>
    <xf numFmtId="0" fontId="7" fillId="15" borderId="5" xfId="0" applyFont="1" applyFill="1" applyBorder="1" applyAlignment="1">
      <alignment horizontal="center"/>
    </xf>
    <xf numFmtId="0" fontId="7" fillId="15" borderId="6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/>
    </xf>
    <xf numFmtId="0" fontId="7" fillId="14" borderId="5" xfId="0" applyFont="1" applyFill="1" applyBorder="1" applyAlignment="1">
      <alignment horizontal="center"/>
    </xf>
    <xf numFmtId="0" fontId="7" fillId="14" borderId="6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9" borderId="4" xfId="0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2" fontId="0" fillId="1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"/>
  <sheetViews>
    <sheetView tabSelected="1" workbookViewId="0">
      <selection activeCell="L2" sqref="L2"/>
    </sheetView>
  </sheetViews>
  <sheetFormatPr defaultRowHeight="14.4" x14ac:dyDescent="0.3"/>
  <cols>
    <col min="1" max="1" width="4.44140625" customWidth="1"/>
    <col min="2" max="2" width="17.21875" customWidth="1"/>
    <col min="3" max="3" width="11.109375" customWidth="1"/>
    <col min="4" max="4" width="6.5546875" customWidth="1"/>
    <col min="5" max="5" width="5.88671875" customWidth="1"/>
    <col min="6" max="6" width="7.21875" customWidth="1"/>
    <col min="7" max="7" width="7.5546875" customWidth="1"/>
    <col min="8" max="8" width="6.88671875" customWidth="1"/>
    <col min="9" max="9" width="6.5546875" customWidth="1"/>
    <col min="10" max="10" width="6.6640625" customWidth="1"/>
    <col min="11" max="11" width="6.77734375" customWidth="1"/>
    <col min="12" max="12" width="7.109375" customWidth="1"/>
    <col min="13" max="13" width="7.44140625" customWidth="1"/>
    <col min="14" max="14" width="7.6640625" customWidth="1"/>
    <col min="15" max="15" width="7.109375" customWidth="1"/>
    <col min="16" max="17" width="6.5546875" customWidth="1"/>
    <col min="18" max="18" width="6.77734375" customWidth="1"/>
    <col min="19" max="19" width="7.5546875" customWidth="1"/>
    <col min="20" max="20" width="7.44140625" customWidth="1"/>
    <col min="21" max="21" width="7.109375" customWidth="1"/>
    <col min="22" max="22" width="7.44140625" customWidth="1"/>
    <col min="23" max="23" width="6.88671875" customWidth="1"/>
    <col min="24" max="24" width="6.5546875" customWidth="1"/>
    <col min="25" max="25" width="6.33203125" customWidth="1"/>
    <col min="26" max="26" width="7.6640625" customWidth="1"/>
    <col min="27" max="27" width="7.77734375" customWidth="1"/>
    <col min="28" max="28" width="7.6640625" customWidth="1"/>
    <col min="29" max="29" width="7.33203125" customWidth="1"/>
  </cols>
  <sheetData>
    <row r="1" spans="1:39" ht="10.8" customHeight="1" x14ac:dyDescent="0.3"/>
    <row r="2" spans="1:39" ht="10.199999999999999" customHeight="1" x14ac:dyDescent="0.3"/>
    <row r="3" spans="1:39" ht="10.199999999999999" customHeight="1" x14ac:dyDescent="0.3"/>
    <row r="5" spans="1:39" ht="21" x14ac:dyDescent="0.4">
      <c r="A5" s="51" t="s">
        <v>0</v>
      </c>
      <c r="B5" s="51" t="s">
        <v>1</v>
      </c>
      <c r="C5" s="51" t="s">
        <v>2</v>
      </c>
      <c r="D5" s="54">
        <v>66622</v>
      </c>
      <c r="E5" s="54"/>
      <c r="F5" s="54"/>
      <c r="G5" s="54"/>
      <c r="H5" s="54"/>
      <c r="I5" s="55"/>
      <c r="J5" s="52">
        <v>66621</v>
      </c>
      <c r="K5" s="52"/>
      <c r="L5" s="52"/>
      <c r="M5" s="52"/>
      <c r="N5" s="52"/>
      <c r="O5" s="52"/>
      <c r="P5" s="60">
        <v>65912</v>
      </c>
      <c r="Q5" s="61"/>
      <c r="R5" s="61"/>
      <c r="S5" s="61"/>
      <c r="T5" s="61"/>
      <c r="U5" s="61"/>
      <c r="V5" s="62"/>
      <c r="W5" s="63">
        <v>65911</v>
      </c>
      <c r="X5" s="64"/>
      <c r="Y5" s="64"/>
      <c r="Z5" s="64"/>
      <c r="AA5" s="64"/>
      <c r="AB5" s="64"/>
      <c r="AC5" s="65"/>
    </row>
    <row r="6" spans="1:39" ht="19.8" x14ac:dyDescent="0.3">
      <c r="A6" s="51"/>
      <c r="B6" s="51"/>
      <c r="C6" s="51"/>
      <c r="D6" s="49" t="s">
        <v>3</v>
      </c>
      <c r="E6" s="2" t="s">
        <v>4</v>
      </c>
      <c r="F6" s="2" t="s">
        <v>5</v>
      </c>
      <c r="G6" s="56" t="s">
        <v>21</v>
      </c>
      <c r="H6" s="56" t="s">
        <v>6</v>
      </c>
      <c r="I6" s="56" t="s">
        <v>7</v>
      </c>
      <c r="J6" s="3" t="s">
        <v>3</v>
      </c>
      <c r="K6" s="3" t="s">
        <v>4</v>
      </c>
      <c r="L6" s="3" t="s">
        <v>5</v>
      </c>
      <c r="M6" s="53" t="s">
        <v>21</v>
      </c>
      <c r="N6" s="53" t="s">
        <v>6</v>
      </c>
      <c r="O6" s="53" t="s">
        <v>7</v>
      </c>
      <c r="P6" s="7" t="s">
        <v>35</v>
      </c>
      <c r="Q6" s="7" t="s">
        <v>34</v>
      </c>
      <c r="R6" s="7" t="s">
        <v>3</v>
      </c>
      <c r="S6" s="7" t="s">
        <v>5</v>
      </c>
      <c r="T6" s="58" t="s">
        <v>21</v>
      </c>
      <c r="U6" s="58" t="s">
        <v>6</v>
      </c>
      <c r="V6" s="58" t="s">
        <v>7</v>
      </c>
      <c r="W6" s="23" t="s">
        <v>35</v>
      </c>
      <c r="X6" s="23" t="s">
        <v>34</v>
      </c>
      <c r="Y6" s="23" t="s">
        <v>3</v>
      </c>
      <c r="Z6" s="23" t="s">
        <v>5</v>
      </c>
      <c r="AA6" s="66" t="s">
        <v>21</v>
      </c>
      <c r="AB6" s="66" t="s">
        <v>6</v>
      </c>
      <c r="AC6" s="66" t="s">
        <v>7</v>
      </c>
    </row>
    <row r="7" spans="1:39" ht="19.8" x14ac:dyDescent="0.4">
      <c r="A7" s="51"/>
      <c r="B7" s="51"/>
      <c r="C7" s="51"/>
      <c r="D7" s="49">
        <v>25</v>
      </c>
      <c r="E7" s="2">
        <v>25</v>
      </c>
      <c r="F7" s="2">
        <v>50</v>
      </c>
      <c r="G7" s="57"/>
      <c r="H7" s="57"/>
      <c r="I7" s="57"/>
      <c r="J7" s="4">
        <v>50</v>
      </c>
      <c r="K7" s="4">
        <v>50</v>
      </c>
      <c r="L7" s="4">
        <v>100</v>
      </c>
      <c r="M7" s="53"/>
      <c r="N7" s="53"/>
      <c r="O7" s="53"/>
      <c r="P7" s="7">
        <v>30</v>
      </c>
      <c r="Q7" s="7">
        <v>30</v>
      </c>
      <c r="R7" s="7">
        <v>90</v>
      </c>
      <c r="S7" s="7">
        <v>150</v>
      </c>
      <c r="T7" s="59"/>
      <c r="U7" s="59"/>
      <c r="V7" s="59"/>
      <c r="W7" s="23">
        <v>60</v>
      </c>
      <c r="X7" s="23">
        <v>90</v>
      </c>
      <c r="Y7" s="23">
        <v>50</v>
      </c>
      <c r="Z7" s="23">
        <v>200</v>
      </c>
      <c r="AA7" s="67"/>
      <c r="AB7" s="67"/>
      <c r="AC7" s="67"/>
      <c r="AI7" s="5" t="s">
        <v>22</v>
      </c>
      <c r="AJ7" s="5" t="s">
        <v>21</v>
      </c>
      <c r="AK7" s="5" t="s">
        <v>23</v>
      </c>
      <c r="AL7" s="5" t="s">
        <v>6</v>
      </c>
      <c r="AM7" s="5" t="s">
        <v>7</v>
      </c>
    </row>
    <row r="8" spans="1:39" ht="18" x14ac:dyDescent="0.35">
      <c r="A8" s="33">
        <v>1</v>
      </c>
      <c r="B8" s="48" t="s">
        <v>8</v>
      </c>
      <c r="C8" s="33">
        <v>661918</v>
      </c>
      <c r="D8" s="50">
        <v>22</v>
      </c>
      <c r="E8" s="8">
        <v>23</v>
      </c>
      <c r="F8" s="9">
        <f>SUM(D8+E8)</f>
        <v>45</v>
      </c>
      <c r="G8" s="10" t="str">
        <f t="shared" ref="G8:G21" si="0">IF(AND(F8&gt;=20,F8&lt;22.5),"2",IF(AND(F8&gt;=22.5,F8&lt;25),"2.25",IF(AND(F8&gt;=25,F8&lt;27.5),"2.5",IF(AND(F8&gt;=27.5,F8&lt;30),"2.75",IF(AND(F8&gt;=30,F8&lt;32.5),"3",IF(AND(F8&gt;=32.5,F8&lt;35),"3.25",IF(AND(F8&gt;=35,F8&lt;37.5),"3.5",IF(AND(F8&gt;=37.5,F8&lt;40),"3.75",IF(F8&gt;=40,"4",)))))))))</f>
        <v>4</v>
      </c>
      <c r="H8" s="30">
        <f>G8/1</f>
        <v>4</v>
      </c>
      <c r="I8" s="12" t="str">
        <f>IF(AND(H8&gt;=2,H8&lt;2.25),"D",IF(AND(H8&gt;=2.25,H8&lt;2.5),"C",IF(AND(S8&gt;=2.5,H8&lt;2.75),"C+",IF(AND(H8&gt;=2.75,H8&lt;3),"B-",IF(AND(H8&gt;=3,H8&lt;3.25),"B",IF(AND(H8&gt;=3.25,H8&lt;3.5),"B+",IF(AND(H8&gt;=3.5,H8&lt;3.75),"A-",IF(AND(H8&gt;=3.75,H8&lt;4),"A",IF(H8&gt;=4,"A+")))))))))</f>
        <v>A+</v>
      </c>
      <c r="J8" s="18">
        <v>42</v>
      </c>
      <c r="K8" s="18">
        <v>39</v>
      </c>
      <c r="L8" s="19">
        <f>SUM(J8+K8)</f>
        <v>81</v>
      </c>
      <c r="M8" s="20" t="str">
        <f>IF(AND(L8&gt;=35,L8&lt;40),"3.5",IF(AND(L8&gt;=40,L8&lt;45),"4",IF(AND(L8&gt;=45,L8&lt;50),"4.5",IF(AND(L8&gt;=50,L8&lt;55),"5",IF(AND(L8&gt;=55,L8&lt;60),"5.5",IF(AND(L8&gt;=60,L8&lt;65),"6",IF(AND(L8&gt;=65,L8&lt;70),"6.5",IF(AND(L8&gt;=70,L8&lt;75),"7",IF(AND(L8&gt;=75,L8&lt;80),"7.5",IF(L8&gt;=80,"8",))))))))))</f>
        <v>8</v>
      </c>
      <c r="N8" s="21">
        <f>M8/2</f>
        <v>4</v>
      </c>
      <c r="O8" s="22" t="str">
        <f>IF(AND(N8&gt;=2,N8&lt;2.25),"D",IF(AND(N8&gt;=2.25,N8&lt;2.5),"C",IF(AND(N8&gt;=2.5,N8&lt;2.75),"C+",IF(AND(N8&gt;=2.75,N8&lt;3),"B-",IF(AND(N8&gt;=3,N8&lt;3.25),"B",IF(AND(N8&gt;=3.25,N8&lt;3.5),"B+",IF(AND(N8&gt;=3.5,N8&lt;3.75),"A-",IF(AND(N8&gt;=3.75,N8&lt;4),"A",IF(N8&gt;=4,"A+")))))))))</f>
        <v>A+</v>
      </c>
      <c r="P8" s="13">
        <v>15</v>
      </c>
      <c r="Q8" s="13">
        <v>13</v>
      </c>
      <c r="R8" s="13">
        <v>50</v>
      </c>
      <c r="S8" s="14">
        <f>SUM(P8+Q8+R8)</f>
        <v>78</v>
      </c>
      <c r="T8" s="15" t="str">
        <f t="shared" ref="T8:T21" si="1">IF(AND(S8&gt;=52.5,S8&lt;60),"5.25",IF(AND(S8&gt;=60,S8&lt;67.5),"6",IF(AND(S8&gt;=67.5,S8&lt;75),"6.75",IF(AND(S8&gt;=75,S8&lt;82.5),"7.5",IF(AND(S8&gt;=82.5,S8&lt;90),"8.25",IF(AND(S8&gt;=90,S8&lt;97.5),"9",IF(AND(S8&gt;=97.5,S8&lt;105),"9.75",IF(AND(S8&gt;=105,S8&lt;112.5),"10.5",IF(AND(S8&gt;=112.5,S8&lt;120),"11.25",IF(S8&gt;=120,"12",))))))))))</f>
        <v>7.5</v>
      </c>
      <c r="U8" s="16">
        <f>T8/3</f>
        <v>2.5</v>
      </c>
      <c r="V8" s="17" t="str">
        <f>IF(AND(U8&gt;=2,U8&lt;2.25),"D",IF(AND(U8&gt;=2.25,U8&lt;2.5),"C",IF(AND(U8&gt;=2.5,U8&lt;2.75),"C+",IF(AND(U8&gt;=2.75,U8&lt;3),"B-",IF(AND(U8&gt;=3,U8&lt;3.25),"B",IF(AND(U8&gt;=3.25,U8&lt;3.5),"B+",IF(AND(U8&gt;=3.5,U8&lt;3.75),"A-",IF(AND(U8&gt;=3.75,U8&lt;4),"A",IF(U8&gt;=4,"A+")))))))))</f>
        <v>C+</v>
      </c>
      <c r="W8" s="24">
        <v>35</v>
      </c>
      <c r="X8" s="24">
        <v>50</v>
      </c>
      <c r="Y8" s="24">
        <v>30</v>
      </c>
      <c r="Z8" s="25">
        <f>SUM(W8+X8+Y8)</f>
        <v>115</v>
      </c>
      <c r="AA8" s="26" t="str">
        <f>IF(AND(Z8&gt;=70,Z8&lt;80),"7",IF(AND(Z8&gt;=80,Z8&lt;90),"8",IF(AND(Z8&gt;=90,Z8&lt;100),"9",IF(AND(Z8&gt;=100,Z8&lt;110),"10",IF(AND(Z8&gt;=110,Z8&lt;120),"11",IF(AND(Z8&gt;=120,Z8&lt;130),"12",IF(AND(Z8&gt;=130,Z8&lt;140),"13",IF(AND(Z8&gt;=140,Z8&lt;150),"14",IF(AND(Z8&gt;=150,Z8&lt;160),"15",IF(Z8&gt;=160,"16",))))))))))</f>
        <v>11</v>
      </c>
      <c r="AB8" s="27">
        <f>AA8/4</f>
        <v>2.75</v>
      </c>
      <c r="AC8" s="28" t="str">
        <f>IF(AND(AB8&gt;=2,AB8&lt;2.25),"D",IF(AND(AB8&gt;=2.25,AB8&lt;2.5),"C",IF(AND(AB8&gt;=2.5,AB8&lt;2.75),"C+",IF(AND(AB8&gt;=2.75,AB8&lt;3),"B-",IF(AND(AB8&gt;=3,AB8&lt;3.25),"B",IF(AND(AB8&gt;=3.25,AB8&lt;3.5),"B+",IF(AND(AB8&gt;=3.5,AB8&lt;3.75),"A-",IF(AND(AB8&gt;=3.75,AB8&lt;4),"A",IF(AB8&gt;=4,"A+")))))))))</f>
        <v>B-</v>
      </c>
      <c r="AD8" s="87">
        <f>(AA8+T8+M8+G8)/10</f>
        <v>3.05</v>
      </c>
      <c r="AE8" s="28" t="str">
        <f>IF(AND(AD8&gt;=2,AD8&lt;2.25),"D",IF(AND(AD8&gt;=2.25,AD8&lt;2.5),"C",IF(AND(AD8&gt;=2.5,AD8&lt;2.75),"C+",IF(AND(AD8&gt;=2.75,AD8&lt;3),"B-",IF(AND(AD8&gt;=3,AD8&lt;3.25),"B",IF(AND(AD8&gt;=3.25,AD8&lt;3.5),"B+",IF(AND(AD8&gt;=3.5,AD8&lt;3.75),"A-",IF(AND(AD8&gt;=3.75,AD8&lt;4),"A",IF(AD8&gt;=4,"A+")))))))))</f>
        <v>B</v>
      </c>
      <c r="AI8" s="5">
        <v>200</v>
      </c>
      <c r="AJ8" s="5">
        <v>160</v>
      </c>
      <c r="AK8" s="6">
        <v>16</v>
      </c>
      <c r="AL8" s="6">
        <v>4</v>
      </c>
      <c r="AM8" s="5" t="s">
        <v>24</v>
      </c>
    </row>
    <row r="9" spans="1:39" ht="18" x14ac:dyDescent="0.35">
      <c r="A9" s="33">
        <v>2</v>
      </c>
      <c r="B9" s="48" t="s">
        <v>9</v>
      </c>
      <c r="C9" s="33">
        <v>661920</v>
      </c>
      <c r="D9" s="50">
        <v>10</v>
      </c>
      <c r="E9" s="8">
        <v>17</v>
      </c>
      <c r="F9" s="9">
        <f t="shared" ref="F9:F21" si="2">SUM(D9+E9)</f>
        <v>27</v>
      </c>
      <c r="G9" s="10" t="str">
        <f t="shared" si="0"/>
        <v>2.5</v>
      </c>
      <c r="H9" s="11">
        <f t="shared" ref="H9:H21" si="3">G9/1</f>
        <v>2.5</v>
      </c>
      <c r="I9" s="12" t="str">
        <f t="shared" ref="I9:I21" si="4">IF(AND(H9&gt;=2,H9&lt;2.25),"D",IF(AND(H9&gt;=2.25,H9&lt;2.5),"C",IF(AND(H9&gt;=2.5,H9&lt;2.75),"C+",IF(AND(H9&gt;=2.75,H9&lt;3),"B-",IF(AND(H9&gt;=3,H9&lt;3.25),"B",IF(AND(H9&gt;=3.25,H9&lt;3.5),"B+",IF(AND(H9&gt;=3.5,H9&lt;3.75),"A-",IF(AND(H9&gt;=3.75,H9&lt;4),"A",IF(H9&gt;=4,"A+")))))))))</f>
        <v>C+</v>
      </c>
      <c r="J9" s="18">
        <v>35</v>
      </c>
      <c r="K9" s="18">
        <v>35</v>
      </c>
      <c r="L9" s="19">
        <f t="shared" ref="L9:L21" si="5">SUM(J9+K9)</f>
        <v>70</v>
      </c>
      <c r="M9" s="20" t="str">
        <f t="shared" ref="M9:M21" si="6">IF(AND(L9&gt;=35,L9&lt;40),"3.5",IF(AND(L9&gt;=40,L9&lt;45),"4",IF(AND(L9&gt;=45,L9&lt;50),"4.5",IF(AND(L9&gt;=50,L9&lt;55),"5",IF(AND(L9&gt;=55,L9&lt;60),"5.5",IF(AND(L9&gt;=60,L9&lt;65),"6",IF(AND(L9&gt;=65,L9&lt;70),"6.5",IF(AND(L9&gt;=70,L9&lt;75),"7",IF(AND(L9&gt;=75,L9&lt;80),"7.5",IF(L9&gt;=80,"8",))))))))))</f>
        <v>7</v>
      </c>
      <c r="N9" s="21">
        <f t="shared" ref="N9:N21" si="7">M9/2</f>
        <v>3.5</v>
      </c>
      <c r="O9" s="22" t="str">
        <f t="shared" ref="O9:O21" si="8">IF(AND(N9&gt;=2,N9&lt;2.25),"D",IF(AND(N9&gt;=2.25,N9&lt;2.5),"C",IF(AND(N9&gt;=2.5,N9&lt;2.75),"C+",IF(AND(N9&gt;=2.75,N9&lt;3),"B-",IF(AND(N9&gt;=3,N9&lt;3.25),"B",IF(AND(N9&gt;=3.25,N9&lt;3.5),"B+",IF(AND(N9&gt;=3.5,N9&lt;3.75),"A-",IF(AND(N9&gt;=3.75,N9&lt;4),"A",IF(N9&gt;=4,"A+")))))))))</f>
        <v>A-</v>
      </c>
      <c r="P9" s="13">
        <v>22</v>
      </c>
      <c r="Q9" s="13">
        <v>24</v>
      </c>
      <c r="R9" s="13">
        <v>75</v>
      </c>
      <c r="S9" s="14">
        <f t="shared" ref="S9:S21" si="9">SUM(P9+Q9+R9)</f>
        <v>121</v>
      </c>
      <c r="T9" s="15" t="str">
        <f t="shared" si="1"/>
        <v>12</v>
      </c>
      <c r="U9" s="16">
        <f t="shared" ref="U9:U21" si="10">T9/3</f>
        <v>4</v>
      </c>
      <c r="V9" s="17" t="str">
        <f t="shared" ref="V9:V21" si="11">IF(AND(U9&gt;=2,U9&lt;2.25),"D",IF(AND(U9&gt;=2.25,U9&lt;2.5),"C",IF(AND(U9&gt;=2.5,U9&lt;2.75),"C+",IF(AND(U9&gt;=2.75,U9&lt;3),"B-",IF(AND(U9&gt;=3,U9&lt;3.25),"B",IF(AND(U9&gt;=3.25,U9&lt;3.5),"B+",IF(AND(U9&gt;=3.5,U9&lt;3.75),"A-",IF(AND(U9&gt;=3.75,U9&lt;4),"A",IF(U9&gt;=4,"A+")))))))))</f>
        <v>A+</v>
      </c>
      <c r="W9" s="24">
        <v>38</v>
      </c>
      <c r="X9" s="24">
        <v>59</v>
      </c>
      <c r="Y9" s="24">
        <v>32</v>
      </c>
      <c r="Z9" s="25">
        <f t="shared" ref="Z9:Z21" si="12">SUM(W9+X9+Y9)</f>
        <v>129</v>
      </c>
      <c r="AA9" s="26" t="str">
        <f t="shared" ref="AA9:AA21" si="13">IF(AND(Z9&gt;=70,Z9&lt;80),"7",IF(AND(Z9&gt;=80,Z9&lt;90),"8",IF(AND(Z9&gt;=90,Z9&lt;100),"9",IF(AND(Z9&gt;=100,Z9&lt;110),"10",IF(AND(Z9&gt;=110,Z9&lt;120),"11",IF(AND(Z9&gt;=120,Z9&lt;130),"12",IF(AND(Z9&gt;=130,Z9&lt;140),"13",IF(AND(Z9&gt;=140,Z9&lt;150),"14",IF(AND(Z9&gt;=150,Z9&lt;160),"15",IF(Z9&gt;=160,"16",))))))))))</f>
        <v>12</v>
      </c>
      <c r="AB9" s="27">
        <f t="shared" ref="AB9:AB21" si="14">AA9/4</f>
        <v>3</v>
      </c>
      <c r="AC9" s="28" t="str">
        <f t="shared" ref="AC9:AC21" si="15">IF(AND(AB9&gt;=2,AB9&lt;2.25),"D",IF(AND(AB9&gt;=2.25,AB9&lt;2.5),"C",IF(AND(AB9&gt;=2.5,AB9&lt;2.75),"C+",IF(AND(AB9&gt;=2.75,AB9&lt;3),"B-",IF(AND(AB9&gt;=3,AB9&lt;3.25),"B",IF(AND(AB9&gt;=3.25,AB9&lt;3.5),"B+",IF(AND(AB9&gt;=3.5,AB9&lt;3.75),"A-",IF(AND(AB9&gt;=3.75,AB9&lt;4),"A",IF(AB9&gt;=4,"A+")))))))))</f>
        <v>B</v>
      </c>
      <c r="AD9" s="87">
        <f t="shared" ref="AD9:AD21" si="16">(AA9+T9+M9+G9)/10</f>
        <v>3.35</v>
      </c>
      <c r="AE9" s="28" t="str">
        <f t="shared" ref="AE9:AE21" si="17">IF(AND(AD9&gt;=2,AD9&lt;2.25),"D",IF(AND(AD9&gt;=2.25,AD9&lt;2.5),"C",IF(AND(AD9&gt;=2.5,AD9&lt;2.75),"C+",IF(AND(AD9&gt;=2.75,AD9&lt;3),"B-",IF(AND(AD9&gt;=3,AD9&lt;3.25),"B",IF(AND(AD9&gt;=3.25,AD9&lt;3.5),"B+",IF(AND(AD9&gt;=3.5,AD9&lt;3.75),"A-",IF(AND(AD9&gt;=3.75,AD9&lt;4),"A",IF(AD9&gt;=4,"A+")))))))))</f>
        <v>B+</v>
      </c>
      <c r="AI9" s="5"/>
      <c r="AJ9" s="5">
        <v>150</v>
      </c>
      <c r="AK9" s="6">
        <v>15</v>
      </c>
      <c r="AL9" s="6">
        <v>3.75</v>
      </c>
      <c r="AM9" s="5" t="s">
        <v>25</v>
      </c>
    </row>
    <row r="10" spans="1:39" ht="18" x14ac:dyDescent="0.35">
      <c r="A10" s="33">
        <v>3</v>
      </c>
      <c r="B10" s="48" t="s">
        <v>10</v>
      </c>
      <c r="C10" s="33">
        <v>661921</v>
      </c>
      <c r="D10" s="50">
        <v>20</v>
      </c>
      <c r="E10" s="8">
        <v>11</v>
      </c>
      <c r="F10" s="9">
        <f t="shared" si="2"/>
        <v>31</v>
      </c>
      <c r="G10" s="10" t="str">
        <f t="shared" si="0"/>
        <v>3</v>
      </c>
      <c r="H10" s="11">
        <f t="shared" si="3"/>
        <v>3</v>
      </c>
      <c r="I10" s="12" t="str">
        <f t="shared" si="4"/>
        <v>B</v>
      </c>
      <c r="J10" s="18">
        <v>36</v>
      </c>
      <c r="K10" s="18">
        <v>41</v>
      </c>
      <c r="L10" s="19">
        <f t="shared" si="5"/>
        <v>77</v>
      </c>
      <c r="M10" s="20" t="str">
        <f t="shared" si="6"/>
        <v>7.5</v>
      </c>
      <c r="N10" s="21">
        <f t="shared" si="7"/>
        <v>3.75</v>
      </c>
      <c r="O10" s="22" t="str">
        <f t="shared" si="8"/>
        <v>A</v>
      </c>
      <c r="P10" s="13">
        <v>15</v>
      </c>
      <c r="Q10" s="13">
        <v>12</v>
      </c>
      <c r="R10" s="13">
        <v>56</v>
      </c>
      <c r="S10" s="14">
        <f t="shared" si="9"/>
        <v>83</v>
      </c>
      <c r="T10" s="15" t="str">
        <f t="shared" si="1"/>
        <v>8.25</v>
      </c>
      <c r="U10" s="16">
        <f t="shared" si="10"/>
        <v>2.75</v>
      </c>
      <c r="V10" s="17" t="str">
        <f t="shared" si="11"/>
        <v>B-</v>
      </c>
      <c r="W10" s="24">
        <v>40</v>
      </c>
      <c r="X10" s="24">
        <v>60</v>
      </c>
      <c r="Y10" s="24">
        <v>35</v>
      </c>
      <c r="Z10" s="25">
        <f t="shared" si="12"/>
        <v>135</v>
      </c>
      <c r="AA10" s="26" t="str">
        <f t="shared" si="13"/>
        <v>13</v>
      </c>
      <c r="AB10" s="27">
        <f t="shared" si="14"/>
        <v>3.25</v>
      </c>
      <c r="AC10" s="28" t="str">
        <f t="shared" si="15"/>
        <v>B+</v>
      </c>
      <c r="AD10" s="87">
        <f t="shared" si="16"/>
        <v>3.1749999999999998</v>
      </c>
      <c r="AE10" s="28" t="str">
        <f t="shared" si="17"/>
        <v>B</v>
      </c>
      <c r="AI10" s="5"/>
      <c r="AJ10" s="5">
        <v>140</v>
      </c>
      <c r="AK10" s="6">
        <v>14</v>
      </c>
      <c r="AL10" s="6">
        <v>3.5</v>
      </c>
      <c r="AM10" s="5" t="s">
        <v>26</v>
      </c>
    </row>
    <row r="11" spans="1:39" ht="18" x14ac:dyDescent="0.35">
      <c r="A11" s="33">
        <v>4</v>
      </c>
      <c r="B11" s="48" t="s">
        <v>11</v>
      </c>
      <c r="C11" s="33">
        <v>661922</v>
      </c>
      <c r="D11" s="50">
        <v>10</v>
      </c>
      <c r="E11" s="8">
        <v>21</v>
      </c>
      <c r="F11" s="9">
        <f t="shared" si="2"/>
        <v>31</v>
      </c>
      <c r="G11" s="10" t="str">
        <f t="shared" si="0"/>
        <v>3</v>
      </c>
      <c r="H11" s="11">
        <f t="shared" si="3"/>
        <v>3</v>
      </c>
      <c r="I11" s="12" t="str">
        <f t="shared" si="4"/>
        <v>B</v>
      </c>
      <c r="J11" s="18">
        <v>44</v>
      </c>
      <c r="K11" s="18">
        <v>37</v>
      </c>
      <c r="L11" s="19">
        <f t="shared" si="5"/>
        <v>81</v>
      </c>
      <c r="M11" s="20" t="str">
        <f t="shared" si="6"/>
        <v>8</v>
      </c>
      <c r="N11" s="21">
        <f t="shared" si="7"/>
        <v>4</v>
      </c>
      <c r="O11" s="22" t="str">
        <f t="shared" si="8"/>
        <v>A+</v>
      </c>
      <c r="P11" s="13">
        <v>17</v>
      </c>
      <c r="Q11" s="13">
        <v>22</v>
      </c>
      <c r="R11" s="13">
        <v>70</v>
      </c>
      <c r="S11" s="14">
        <f t="shared" si="9"/>
        <v>109</v>
      </c>
      <c r="T11" s="15" t="str">
        <f t="shared" si="1"/>
        <v>10.5</v>
      </c>
      <c r="U11" s="16">
        <f t="shared" si="10"/>
        <v>3.5</v>
      </c>
      <c r="V11" s="17" t="str">
        <f t="shared" si="11"/>
        <v>A-</v>
      </c>
      <c r="W11" s="24">
        <v>48</v>
      </c>
      <c r="X11" s="24">
        <v>75</v>
      </c>
      <c r="Y11" s="24">
        <v>40</v>
      </c>
      <c r="Z11" s="25">
        <f t="shared" si="12"/>
        <v>163</v>
      </c>
      <c r="AA11" s="26" t="str">
        <f t="shared" si="13"/>
        <v>16</v>
      </c>
      <c r="AB11" s="27">
        <f t="shared" si="14"/>
        <v>4</v>
      </c>
      <c r="AC11" s="28" t="str">
        <f t="shared" si="15"/>
        <v>A+</v>
      </c>
      <c r="AD11" s="87">
        <f t="shared" si="16"/>
        <v>3.75</v>
      </c>
      <c r="AE11" s="28" t="str">
        <f t="shared" si="17"/>
        <v>A</v>
      </c>
      <c r="AI11" s="5"/>
      <c r="AJ11" s="5">
        <v>130</v>
      </c>
      <c r="AK11" s="6">
        <v>13</v>
      </c>
      <c r="AL11" s="6">
        <v>3.25</v>
      </c>
      <c r="AM11" s="5" t="s">
        <v>27</v>
      </c>
    </row>
    <row r="12" spans="1:39" ht="18" x14ac:dyDescent="0.35">
      <c r="A12" s="33">
        <v>5</v>
      </c>
      <c r="B12" s="48" t="s">
        <v>12</v>
      </c>
      <c r="C12" s="33">
        <v>661923</v>
      </c>
      <c r="D12" s="50">
        <v>23</v>
      </c>
      <c r="E12" s="8">
        <v>21</v>
      </c>
      <c r="F12" s="9">
        <f t="shared" si="2"/>
        <v>44</v>
      </c>
      <c r="G12" s="10" t="str">
        <f t="shared" si="0"/>
        <v>4</v>
      </c>
      <c r="H12" s="11">
        <f t="shared" si="3"/>
        <v>4</v>
      </c>
      <c r="I12" s="12" t="str">
        <f t="shared" si="4"/>
        <v>A+</v>
      </c>
      <c r="J12" s="18">
        <v>25</v>
      </c>
      <c r="K12" s="18">
        <v>35</v>
      </c>
      <c r="L12" s="19">
        <f t="shared" si="5"/>
        <v>60</v>
      </c>
      <c r="M12" s="20" t="str">
        <f t="shared" si="6"/>
        <v>6</v>
      </c>
      <c r="N12" s="21">
        <f t="shared" si="7"/>
        <v>3</v>
      </c>
      <c r="O12" s="22" t="str">
        <f t="shared" si="8"/>
        <v>B</v>
      </c>
      <c r="P12" s="13">
        <v>19</v>
      </c>
      <c r="Q12" s="13">
        <v>21</v>
      </c>
      <c r="R12" s="13">
        <v>75</v>
      </c>
      <c r="S12" s="14">
        <f t="shared" si="9"/>
        <v>115</v>
      </c>
      <c r="T12" s="15" t="str">
        <f t="shared" si="1"/>
        <v>11.25</v>
      </c>
      <c r="U12" s="16">
        <f t="shared" si="10"/>
        <v>3.75</v>
      </c>
      <c r="V12" s="17" t="str">
        <f t="shared" si="11"/>
        <v>A</v>
      </c>
      <c r="W12" s="24">
        <v>39</v>
      </c>
      <c r="X12" s="24">
        <v>57</v>
      </c>
      <c r="Y12" s="24">
        <v>30</v>
      </c>
      <c r="Z12" s="25">
        <f t="shared" si="12"/>
        <v>126</v>
      </c>
      <c r="AA12" s="26" t="str">
        <f t="shared" si="13"/>
        <v>12</v>
      </c>
      <c r="AB12" s="27">
        <f t="shared" si="14"/>
        <v>3</v>
      </c>
      <c r="AC12" s="28" t="str">
        <f t="shared" si="15"/>
        <v>B</v>
      </c>
      <c r="AD12" s="87">
        <f t="shared" si="16"/>
        <v>3.3250000000000002</v>
      </c>
      <c r="AE12" s="28" t="str">
        <f t="shared" si="17"/>
        <v>B+</v>
      </c>
      <c r="AI12" s="5"/>
      <c r="AJ12" s="5">
        <v>120</v>
      </c>
      <c r="AK12" s="6">
        <v>12</v>
      </c>
      <c r="AL12" s="6">
        <v>3</v>
      </c>
      <c r="AM12" s="5" t="s">
        <v>28</v>
      </c>
    </row>
    <row r="13" spans="1:39" ht="18" x14ac:dyDescent="0.35">
      <c r="A13" s="33">
        <v>6</v>
      </c>
      <c r="B13" s="48" t="s">
        <v>13</v>
      </c>
      <c r="C13" s="33">
        <v>661924</v>
      </c>
      <c r="D13" s="50">
        <v>21</v>
      </c>
      <c r="E13" s="8">
        <v>23</v>
      </c>
      <c r="F13" s="9">
        <f t="shared" si="2"/>
        <v>44</v>
      </c>
      <c r="G13" s="10" t="str">
        <f t="shared" si="0"/>
        <v>4</v>
      </c>
      <c r="H13" s="11">
        <f t="shared" si="3"/>
        <v>4</v>
      </c>
      <c r="I13" s="12" t="str">
        <f t="shared" si="4"/>
        <v>A+</v>
      </c>
      <c r="J13" s="18">
        <v>38</v>
      </c>
      <c r="K13" s="18">
        <v>33</v>
      </c>
      <c r="L13" s="19">
        <f t="shared" si="5"/>
        <v>71</v>
      </c>
      <c r="M13" s="20" t="str">
        <f t="shared" si="6"/>
        <v>7</v>
      </c>
      <c r="N13" s="21">
        <f t="shared" si="7"/>
        <v>3.5</v>
      </c>
      <c r="O13" s="22" t="str">
        <f t="shared" si="8"/>
        <v>A-</v>
      </c>
      <c r="P13" s="13">
        <v>15</v>
      </c>
      <c r="Q13" s="13">
        <v>14</v>
      </c>
      <c r="R13" s="13">
        <v>67</v>
      </c>
      <c r="S13" s="14">
        <f t="shared" si="9"/>
        <v>96</v>
      </c>
      <c r="T13" s="15" t="str">
        <f t="shared" si="1"/>
        <v>9</v>
      </c>
      <c r="U13" s="16">
        <f t="shared" si="10"/>
        <v>3</v>
      </c>
      <c r="V13" s="17" t="str">
        <f t="shared" si="11"/>
        <v>B</v>
      </c>
      <c r="W13" s="24">
        <v>32</v>
      </c>
      <c r="X13" s="24">
        <v>45</v>
      </c>
      <c r="Y13" s="24">
        <v>32</v>
      </c>
      <c r="Z13" s="25">
        <f t="shared" si="12"/>
        <v>109</v>
      </c>
      <c r="AA13" s="26" t="str">
        <f t="shared" si="13"/>
        <v>10</v>
      </c>
      <c r="AB13" s="27">
        <f t="shared" si="14"/>
        <v>2.5</v>
      </c>
      <c r="AC13" s="28" t="str">
        <f t="shared" si="15"/>
        <v>C+</v>
      </c>
      <c r="AD13" s="87">
        <f t="shared" si="16"/>
        <v>3</v>
      </c>
      <c r="AE13" s="28" t="str">
        <f t="shared" si="17"/>
        <v>B</v>
      </c>
      <c r="AI13" s="5"/>
      <c r="AJ13" s="5">
        <v>110</v>
      </c>
      <c r="AK13" s="6">
        <v>11</v>
      </c>
      <c r="AL13" s="6">
        <v>2.75</v>
      </c>
      <c r="AM13" s="5" t="s">
        <v>29</v>
      </c>
    </row>
    <row r="14" spans="1:39" ht="18" x14ac:dyDescent="0.35">
      <c r="A14" s="33">
        <v>7</v>
      </c>
      <c r="B14" s="48" t="s">
        <v>14</v>
      </c>
      <c r="C14" s="33">
        <v>661925</v>
      </c>
      <c r="D14" s="50">
        <v>15</v>
      </c>
      <c r="E14" s="8">
        <v>19</v>
      </c>
      <c r="F14" s="9">
        <f t="shared" si="2"/>
        <v>34</v>
      </c>
      <c r="G14" s="10" t="str">
        <f t="shared" si="0"/>
        <v>3.25</v>
      </c>
      <c r="H14" s="11">
        <f t="shared" si="3"/>
        <v>3.25</v>
      </c>
      <c r="I14" s="12" t="str">
        <f t="shared" si="4"/>
        <v>B+</v>
      </c>
      <c r="J14" s="18">
        <v>43</v>
      </c>
      <c r="K14" s="18">
        <v>22</v>
      </c>
      <c r="L14" s="19">
        <f t="shared" si="5"/>
        <v>65</v>
      </c>
      <c r="M14" s="20" t="str">
        <f t="shared" si="6"/>
        <v>6.5</v>
      </c>
      <c r="N14" s="21">
        <f t="shared" si="7"/>
        <v>3.25</v>
      </c>
      <c r="O14" s="22" t="str">
        <f t="shared" si="8"/>
        <v>B+</v>
      </c>
      <c r="P14" s="13">
        <v>22</v>
      </c>
      <c r="Q14" s="13">
        <v>19</v>
      </c>
      <c r="R14" s="13">
        <v>54</v>
      </c>
      <c r="S14" s="14">
        <f t="shared" si="9"/>
        <v>95</v>
      </c>
      <c r="T14" s="15" t="str">
        <f t="shared" si="1"/>
        <v>9</v>
      </c>
      <c r="U14" s="16">
        <f t="shared" si="10"/>
        <v>3</v>
      </c>
      <c r="V14" s="17" t="str">
        <f t="shared" si="11"/>
        <v>B</v>
      </c>
      <c r="W14" s="24">
        <v>42</v>
      </c>
      <c r="X14" s="24">
        <v>70</v>
      </c>
      <c r="Y14" s="24">
        <v>40</v>
      </c>
      <c r="Z14" s="25">
        <f t="shared" si="12"/>
        <v>152</v>
      </c>
      <c r="AA14" s="26" t="str">
        <f t="shared" si="13"/>
        <v>15</v>
      </c>
      <c r="AB14" s="27">
        <f t="shared" si="14"/>
        <v>3.75</v>
      </c>
      <c r="AC14" s="28" t="str">
        <f t="shared" si="15"/>
        <v>A</v>
      </c>
      <c r="AD14" s="87">
        <f t="shared" si="16"/>
        <v>3.375</v>
      </c>
      <c r="AE14" s="28" t="str">
        <f t="shared" si="17"/>
        <v>B+</v>
      </c>
      <c r="AI14" s="5"/>
      <c r="AJ14" s="5">
        <v>100</v>
      </c>
      <c r="AK14" s="6">
        <v>10</v>
      </c>
      <c r="AL14" s="6">
        <v>2.5</v>
      </c>
      <c r="AM14" s="5" t="s">
        <v>30</v>
      </c>
    </row>
    <row r="15" spans="1:39" ht="18" x14ac:dyDescent="0.35">
      <c r="A15" s="33">
        <v>8</v>
      </c>
      <c r="B15" s="48" t="s">
        <v>15</v>
      </c>
      <c r="C15" s="33">
        <v>661926</v>
      </c>
      <c r="D15" s="50">
        <v>17</v>
      </c>
      <c r="E15" s="8">
        <v>18</v>
      </c>
      <c r="F15" s="9">
        <f t="shared" si="2"/>
        <v>35</v>
      </c>
      <c r="G15" s="10" t="str">
        <f t="shared" si="0"/>
        <v>3.5</v>
      </c>
      <c r="H15" s="11">
        <f t="shared" si="3"/>
        <v>3.5</v>
      </c>
      <c r="I15" s="12" t="str">
        <f t="shared" si="4"/>
        <v>A-</v>
      </c>
      <c r="J15" s="18">
        <v>41</v>
      </c>
      <c r="K15" s="18">
        <v>38</v>
      </c>
      <c r="L15" s="19">
        <f t="shared" si="5"/>
        <v>79</v>
      </c>
      <c r="M15" s="20" t="str">
        <f t="shared" si="6"/>
        <v>7.5</v>
      </c>
      <c r="N15" s="21">
        <f t="shared" si="7"/>
        <v>3.75</v>
      </c>
      <c r="O15" s="22" t="str">
        <f t="shared" si="8"/>
        <v>A</v>
      </c>
      <c r="P15" s="13">
        <v>22</v>
      </c>
      <c r="Q15" s="13">
        <v>25</v>
      </c>
      <c r="R15" s="13">
        <v>80</v>
      </c>
      <c r="S15" s="14">
        <f t="shared" si="9"/>
        <v>127</v>
      </c>
      <c r="T15" s="15" t="str">
        <f t="shared" si="1"/>
        <v>12</v>
      </c>
      <c r="U15" s="16">
        <f t="shared" si="10"/>
        <v>4</v>
      </c>
      <c r="V15" s="17" t="str">
        <f t="shared" si="11"/>
        <v>A+</v>
      </c>
      <c r="W15" s="24">
        <v>44</v>
      </c>
      <c r="X15" s="24">
        <v>69</v>
      </c>
      <c r="Y15" s="24">
        <v>32</v>
      </c>
      <c r="Z15" s="25">
        <f t="shared" si="12"/>
        <v>145</v>
      </c>
      <c r="AA15" s="26" t="str">
        <f t="shared" si="13"/>
        <v>14</v>
      </c>
      <c r="AB15" s="27">
        <f t="shared" si="14"/>
        <v>3.5</v>
      </c>
      <c r="AC15" s="28" t="str">
        <f t="shared" si="15"/>
        <v>A-</v>
      </c>
      <c r="AD15" s="87">
        <f t="shared" si="16"/>
        <v>3.7</v>
      </c>
      <c r="AE15" s="28" t="str">
        <f t="shared" si="17"/>
        <v>A-</v>
      </c>
      <c r="AI15" s="5"/>
      <c r="AJ15" s="5">
        <v>90</v>
      </c>
      <c r="AK15" s="6">
        <v>9</v>
      </c>
      <c r="AL15" s="6">
        <v>2.25</v>
      </c>
      <c r="AM15" s="5" t="s">
        <v>33</v>
      </c>
    </row>
    <row r="16" spans="1:39" ht="18" x14ac:dyDescent="0.35">
      <c r="A16" s="33">
        <v>9</v>
      </c>
      <c r="B16" s="48" t="s">
        <v>16</v>
      </c>
      <c r="C16" s="33">
        <v>661927</v>
      </c>
      <c r="D16" s="50">
        <v>20</v>
      </c>
      <c r="E16" s="8">
        <v>20</v>
      </c>
      <c r="F16" s="9">
        <f t="shared" si="2"/>
        <v>40</v>
      </c>
      <c r="G16" s="10" t="str">
        <f t="shared" si="0"/>
        <v>4</v>
      </c>
      <c r="H16" s="11">
        <f t="shared" si="3"/>
        <v>4</v>
      </c>
      <c r="I16" s="12" t="str">
        <f t="shared" si="4"/>
        <v>A+</v>
      </c>
      <c r="J16" s="18">
        <v>42</v>
      </c>
      <c r="K16" s="18">
        <v>37</v>
      </c>
      <c r="L16" s="19">
        <f t="shared" si="5"/>
        <v>79</v>
      </c>
      <c r="M16" s="20" t="str">
        <f t="shared" si="6"/>
        <v>7.5</v>
      </c>
      <c r="N16" s="21">
        <f t="shared" si="7"/>
        <v>3.75</v>
      </c>
      <c r="O16" s="22" t="str">
        <f t="shared" si="8"/>
        <v>A</v>
      </c>
      <c r="P16" s="13">
        <v>11</v>
      </c>
      <c r="Q16" s="13">
        <v>12</v>
      </c>
      <c r="R16" s="13">
        <v>50</v>
      </c>
      <c r="S16" s="14">
        <f t="shared" si="9"/>
        <v>73</v>
      </c>
      <c r="T16" s="15" t="str">
        <f t="shared" si="1"/>
        <v>6.75</v>
      </c>
      <c r="U16" s="16">
        <f t="shared" si="10"/>
        <v>2.25</v>
      </c>
      <c r="V16" s="17" t="str">
        <f t="shared" si="11"/>
        <v>C</v>
      </c>
      <c r="W16" s="24">
        <v>26</v>
      </c>
      <c r="X16" s="24">
        <v>45</v>
      </c>
      <c r="Y16" s="24">
        <v>24</v>
      </c>
      <c r="Z16" s="25">
        <f t="shared" si="12"/>
        <v>95</v>
      </c>
      <c r="AA16" s="26" t="str">
        <f t="shared" si="13"/>
        <v>9</v>
      </c>
      <c r="AB16" s="27">
        <f t="shared" si="14"/>
        <v>2.25</v>
      </c>
      <c r="AC16" s="28" t="str">
        <f t="shared" si="15"/>
        <v>C</v>
      </c>
      <c r="AD16" s="87">
        <f t="shared" si="16"/>
        <v>2.7250000000000001</v>
      </c>
      <c r="AE16" s="28" t="str">
        <f t="shared" si="17"/>
        <v>C+</v>
      </c>
      <c r="AI16" s="5"/>
      <c r="AJ16" s="5">
        <v>80</v>
      </c>
      <c r="AK16" s="6">
        <v>8</v>
      </c>
      <c r="AL16" s="6">
        <v>2</v>
      </c>
      <c r="AM16" s="5" t="s">
        <v>31</v>
      </c>
    </row>
    <row r="17" spans="1:39" ht="18" x14ac:dyDescent="0.35">
      <c r="A17" s="33">
        <v>10</v>
      </c>
      <c r="B17" s="48" t="s">
        <v>17</v>
      </c>
      <c r="C17" s="33">
        <v>661928</v>
      </c>
      <c r="D17" s="50">
        <v>17</v>
      </c>
      <c r="E17" s="8">
        <v>22</v>
      </c>
      <c r="F17" s="9">
        <f t="shared" si="2"/>
        <v>39</v>
      </c>
      <c r="G17" s="10" t="str">
        <f t="shared" si="0"/>
        <v>3.75</v>
      </c>
      <c r="H17" s="11">
        <f t="shared" si="3"/>
        <v>3.75</v>
      </c>
      <c r="I17" s="12" t="str">
        <f t="shared" si="4"/>
        <v>A</v>
      </c>
      <c r="J17" s="18">
        <v>40</v>
      </c>
      <c r="K17" s="18">
        <v>40</v>
      </c>
      <c r="L17" s="19">
        <f t="shared" si="5"/>
        <v>80</v>
      </c>
      <c r="M17" s="20" t="str">
        <f t="shared" si="6"/>
        <v>8</v>
      </c>
      <c r="N17" s="21">
        <f t="shared" si="7"/>
        <v>4</v>
      </c>
      <c r="O17" s="22" t="str">
        <f t="shared" si="8"/>
        <v>A+</v>
      </c>
      <c r="P17" s="13">
        <v>21</v>
      </c>
      <c r="Q17" s="13">
        <v>12</v>
      </c>
      <c r="R17" s="13">
        <v>52</v>
      </c>
      <c r="S17" s="14">
        <f t="shared" si="9"/>
        <v>85</v>
      </c>
      <c r="T17" s="15" t="str">
        <f t="shared" si="1"/>
        <v>8.25</v>
      </c>
      <c r="U17" s="16">
        <f t="shared" si="10"/>
        <v>2.75</v>
      </c>
      <c r="V17" s="17" t="str">
        <f t="shared" si="11"/>
        <v>B-</v>
      </c>
      <c r="W17" s="24">
        <v>39</v>
      </c>
      <c r="X17" s="24">
        <v>55</v>
      </c>
      <c r="Y17" s="24">
        <v>32</v>
      </c>
      <c r="Z17" s="25">
        <f t="shared" si="12"/>
        <v>126</v>
      </c>
      <c r="AA17" s="26" t="str">
        <f t="shared" si="13"/>
        <v>12</v>
      </c>
      <c r="AB17" s="27">
        <f t="shared" si="14"/>
        <v>3</v>
      </c>
      <c r="AC17" s="28" t="str">
        <f t="shared" si="15"/>
        <v>B</v>
      </c>
      <c r="AD17" s="87">
        <f t="shared" si="16"/>
        <v>3.2</v>
      </c>
      <c r="AE17" s="28" t="str">
        <f t="shared" si="17"/>
        <v>B</v>
      </c>
      <c r="AI17" s="5"/>
      <c r="AJ17" s="5">
        <v>70</v>
      </c>
      <c r="AK17" s="6">
        <v>7</v>
      </c>
      <c r="AL17" s="6">
        <v>1.75</v>
      </c>
      <c r="AM17" s="5" t="s">
        <v>32</v>
      </c>
    </row>
    <row r="18" spans="1:39" ht="18" x14ac:dyDescent="0.35">
      <c r="A18" s="33">
        <v>11</v>
      </c>
      <c r="B18" s="48" t="s">
        <v>18</v>
      </c>
      <c r="C18" s="33">
        <v>661929</v>
      </c>
      <c r="D18" s="50">
        <v>21</v>
      </c>
      <c r="E18" s="8">
        <v>22</v>
      </c>
      <c r="F18" s="9">
        <f t="shared" si="2"/>
        <v>43</v>
      </c>
      <c r="G18" s="10" t="str">
        <f t="shared" si="0"/>
        <v>4</v>
      </c>
      <c r="H18" s="11">
        <f t="shared" si="3"/>
        <v>4</v>
      </c>
      <c r="I18" s="12" t="str">
        <f t="shared" si="4"/>
        <v>A+</v>
      </c>
      <c r="J18" s="18">
        <v>44</v>
      </c>
      <c r="K18" s="18">
        <v>36</v>
      </c>
      <c r="L18" s="19">
        <v>70</v>
      </c>
      <c r="M18" s="20" t="str">
        <f t="shared" si="6"/>
        <v>7</v>
      </c>
      <c r="N18" s="21">
        <f t="shared" si="7"/>
        <v>3.5</v>
      </c>
      <c r="O18" s="22" t="str">
        <f t="shared" si="8"/>
        <v>A-</v>
      </c>
      <c r="P18" s="13">
        <v>21</v>
      </c>
      <c r="Q18" s="13">
        <v>19</v>
      </c>
      <c r="R18" s="13">
        <v>62</v>
      </c>
      <c r="S18" s="14">
        <f t="shared" si="9"/>
        <v>102</v>
      </c>
      <c r="T18" s="15" t="str">
        <f t="shared" si="1"/>
        <v>9.75</v>
      </c>
      <c r="U18" s="16">
        <f t="shared" si="10"/>
        <v>3.25</v>
      </c>
      <c r="V18" s="17" t="str">
        <f t="shared" si="11"/>
        <v>B+</v>
      </c>
      <c r="W18" s="24">
        <v>43</v>
      </c>
      <c r="X18" s="24">
        <v>53</v>
      </c>
      <c r="Y18" s="24">
        <v>35</v>
      </c>
      <c r="Z18" s="25">
        <f t="shared" si="12"/>
        <v>131</v>
      </c>
      <c r="AA18" s="26" t="str">
        <f t="shared" si="13"/>
        <v>13</v>
      </c>
      <c r="AB18" s="27">
        <f t="shared" si="14"/>
        <v>3.25</v>
      </c>
      <c r="AC18" s="28" t="str">
        <f t="shared" si="15"/>
        <v>B+</v>
      </c>
      <c r="AD18" s="87">
        <f t="shared" si="16"/>
        <v>3.375</v>
      </c>
      <c r="AE18" s="28" t="str">
        <f t="shared" si="17"/>
        <v>B+</v>
      </c>
    </row>
    <row r="19" spans="1:39" ht="18" x14ac:dyDescent="0.35">
      <c r="A19" s="33">
        <v>12</v>
      </c>
      <c r="B19" s="48" t="s">
        <v>19</v>
      </c>
      <c r="C19" s="33">
        <v>661930</v>
      </c>
      <c r="D19" s="50">
        <v>15</v>
      </c>
      <c r="E19" s="8">
        <v>21</v>
      </c>
      <c r="F19" s="9">
        <f t="shared" si="2"/>
        <v>36</v>
      </c>
      <c r="G19" s="10" t="str">
        <f t="shared" si="0"/>
        <v>3.5</v>
      </c>
      <c r="H19" s="11">
        <f t="shared" si="3"/>
        <v>3.5</v>
      </c>
      <c r="I19" s="12" t="str">
        <f t="shared" si="4"/>
        <v>A-</v>
      </c>
      <c r="J19" s="18">
        <v>41</v>
      </c>
      <c r="K19" s="18">
        <v>41</v>
      </c>
      <c r="L19" s="19">
        <f t="shared" si="5"/>
        <v>82</v>
      </c>
      <c r="M19" s="20" t="str">
        <f t="shared" si="6"/>
        <v>8</v>
      </c>
      <c r="N19" s="21">
        <f t="shared" si="7"/>
        <v>4</v>
      </c>
      <c r="O19" s="22" t="str">
        <f t="shared" si="8"/>
        <v>A+</v>
      </c>
      <c r="P19" s="13">
        <v>20</v>
      </c>
      <c r="Q19" s="13">
        <v>10</v>
      </c>
      <c r="R19" s="13">
        <v>63</v>
      </c>
      <c r="S19" s="14">
        <f t="shared" si="9"/>
        <v>93</v>
      </c>
      <c r="T19" s="15" t="str">
        <f t="shared" si="1"/>
        <v>9</v>
      </c>
      <c r="U19" s="16">
        <f t="shared" si="10"/>
        <v>3</v>
      </c>
      <c r="V19" s="17" t="str">
        <f t="shared" si="11"/>
        <v>B</v>
      </c>
      <c r="W19" s="24">
        <v>29</v>
      </c>
      <c r="X19" s="24">
        <v>38</v>
      </c>
      <c r="Y19" s="24">
        <v>20</v>
      </c>
      <c r="Z19" s="25">
        <f t="shared" si="12"/>
        <v>87</v>
      </c>
      <c r="AA19" s="26" t="str">
        <f t="shared" si="13"/>
        <v>8</v>
      </c>
      <c r="AB19" s="27">
        <f t="shared" si="14"/>
        <v>2</v>
      </c>
      <c r="AC19" s="28" t="str">
        <f t="shared" si="15"/>
        <v>D</v>
      </c>
      <c r="AD19" s="87">
        <f t="shared" si="16"/>
        <v>2.85</v>
      </c>
      <c r="AE19" s="28" t="str">
        <f t="shared" si="17"/>
        <v>B-</v>
      </c>
    </row>
    <row r="20" spans="1:39" ht="18" x14ac:dyDescent="0.35">
      <c r="A20" s="33">
        <v>13</v>
      </c>
      <c r="B20" s="48" t="s">
        <v>20</v>
      </c>
      <c r="C20" s="33">
        <v>661931</v>
      </c>
      <c r="D20" s="50">
        <v>20</v>
      </c>
      <c r="E20" s="8">
        <v>23</v>
      </c>
      <c r="F20" s="9">
        <f t="shared" si="2"/>
        <v>43</v>
      </c>
      <c r="G20" s="10" t="str">
        <f t="shared" si="0"/>
        <v>4</v>
      </c>
      <c r="H20" s="11">
        <f t="shared" si="3"/>
        <v>4</v>
      </c>
      <c r="I20" s="12" t="str">
        <f t="shared" si="4"/>
        <v>A+</v>
      </c>
      <c r="J20" s="18">
        <v>40</v>
      </c>
      <c r="K20" s="18">
        <v>36</v>
      </c>
      <c r="L20" s="19">
        <f t="shared" si="5"/>
        <v>76</v>
      </c>
      <c r="M20" s="20" t="str">
        <f t="shared" si="6"/>
        <v>7.5</v>
      </c>
      <c r="N20" s="21">
        <f t="shared" si="7"/>
        <v>3.75</v>
      </c>
      <c r="O20" s="22" t="str">
        <f t="shared" si="8"/>
        <v>A</v>
      </c>
      <c r="P20" s="13">
        <v>10</v>
      </c>
      <c r="Q20" s="13">
        <v>13</v>
      </c>
      <c r="R20" s="13">
        <v>42</v>
      </c>
      <c r="S20" s="14">
        <f t="shared" si="9"/>
        <v>65</v>
      </c>
      <c r="T20" s="15" t="str">
        <f t="shared" si="1"/>
        <v>6</v>
      </c>
      <c r="U20" s="16">
        <f t="shared" si="10"/>
        <v>2</v>
      </c>
      <c r="V20" s="17" t="str">
        <f t="shared" si="11"/>
        <v>D</v>
      </c>
      <c r="W20" s="24">
        <v>39</v>
      </c>
      <c r="X20" s="24">
        <v>62</v>
      </c>
      <c r="Y20" s="24">
        <v>32</v>
      </c>
      <c r="Z20" s="25">
        <f t="shared" si="12"/>
        <v>133</v>
      </c>
      <c r="AA20" s="26" t="str">
        <f t="shared" si="13"/>
        <v>13</v>
      </c>
      <c r="AB20" s="27">
        <f t="shared" si="14"/>
        <v>3.25</v>
      </c>
      <c r="AC20" s="28" t="str">
        <f t="shared" si="15"/>
        <v>B+</v>
      </c>
      <c r="AD20" s="87">
        <f t="shared" si="16"/>
        <v>3.05</v>
      </c>
      <c r="AE20" s="28" t="str">
        <f t="shared" si="17"/>
        <v>B</v>
      </c>
    </row>
    <row r="21" spans="1:39" ht="18" x14ac:dyDescent="0.35">
      <c r="A21" s="33">
        <v>14</v>
      </c>
      <c r="B21" s="48" t="s">
        <v>42</v>
      </c>
      <c r="C21" s="33">
        <v>661932</v>
      </c>
      <c r="D21" s="50">
        <v>19</v>
      </c>
      <c r="E21" s="8">
        <v>20</v>
      </c>
      <c r="F21" s="9">
        <f t="shared" si="2"/>
        <v>39</v>
      </c>
      <c r="G21" s="10" t="str">
        <f t="shared" si="0"/>
        <v>3.75</v>
      </c>
      <c r="H21" s="11">
        <f t="shared" si="3"/>
        <v>3.75</v>
      </c>
      <c r="I21" s="12" t="str">
        <f t="shared" si="4"/>
        <v>A</v>
      </c>
      <c r="J21" s="18">
        <v>38</v>
      </c>
      <c r="K21" s="18">
        <v>33</v>
      </c>
      <c r="L21" s="19">
        <f t="shared" si="5"/>
        <v>71</v>
      </c>
      <c r="M21" s="20" t="str">
        <f t="shared" si="6"/>
        <v>7</v>
      </c>
      <c r="N21" s="21">
        <f t="shared" si="7"/>
        <v>3.5</v>
      </c>
      <c r="O21" s="22" t="str">
        <f t="shared" si="8"/>
        <v>A-</v>
      </c>
      <c r="P21" s="13">
        <v>14</v>
      </c>
      <c r="Q21" s="13">
        <v>14</v>
      </c>
      <c r="R21" s="13">
        <v>50</v>
      </c>
      <c r="S21" s="14">
        <f t="shared" si="9"/>
        <v>78</v>
      </c>
      <c r="T21" s="15" t="str">
        <f t="shared" si="1"/>
        <v>7.5</v>
      </c>
      <c r="U21" s="16">
        <f t="shared" si="10"/>
        <v>2.5</v>
      </c>
      <c r="V21" s="17" t="str">
        <f t="shared" si="11"/>
        <v>C+</v>
      </c>
      <c r="W21" s="24">
        <v>45</v>
      </c>
      <c r="X21" s="24">
        <v>61</v>
      </c>
      <c r="Y21" s="24">
        <v>34</v>
      </c>
      <c r="Z21" s="25">
        <f t="shared" si="12"/>
        <v>140</v>
      </c>
      <c r="AA21" s="26" t="str">
        <f t="shared" si="13"/>
        <v>14</v>
      </c>
      <c r="AB21" s="27">
        <f t="shared" si="14"/>
        <v>3.5</v>
      </c>
      <c r="AC21" s="28" t="str">
        <f t="shared" si="15"/>
        <v>A-</v>
      </c>
      <c r="AD21" s="87">
        <f t="shared" si="16"/>
        <v>3.2250000000000001</v>
      </c>
      <c r="AE21" s="28" t="str">
        <f t="shared" si="17"/>
        <v>B</v>
      </c>
    </row>
    <row r="22" spans="1:39" x14ac:dyDescent="0.3">
      <c r="T22" s="1"/>
      <c r="U22" s="1"/>
      <c r="V22" s="1"/>
      <c r="W22" s="1"/>
      <c r="X22" s="1"/>
    </row>
  </sheetData>
  <mergeCells count="19">
    <mergeCell ref="W5:AC5"/>
    <mergeCell ref="AC6:AC7"/>
    <mergeCell ref="AB6:AB7"/>
    <mergeCell ref="AA6:AA7"/>
    <mergeCell ref="U6:U7"/>
    <mergeCell ref="T6:T7"/>
    <mergeCell ref="C5:C7"/>
    <mergeCell ref="P5:V5"/>
    <mergeCell ref="V6:V7"/>
    <mergeCell ref="B5:B7"/>
    <mergeCell ref="A5:A7"/>
    <mergeCell ref="J5:O5"/>
    <mergeCell ref="O6:O7"/>
    <mergeCell ref="N6:N7"/>
    <mergeCell ref="M6:M7"/>
    <mergeCell ref="D5:I5"/>
    <mergeCell ref="I6:I7"/>
    <mergeCell ref="H6:H7"/>
    <mergeCell ref="G6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17"/>
  <sheetViews>
    <sheetView workbookViewId="0">
      <selection activeCell="B26" sqref="B26:B30"/>
    </sheetView>
  </sheetViews>
  <sheetFormatPr defaultRowHeight="14.4" x14ac:dyDescent="0.3"/>
  <cols>
    <col min="1" max="1" width="4.44140625" customWidth="1"/>
    <col min="2" max="2" width="14.21875" customWidth="1"/>
    <col min="3" max="3" width="10.33203125" customWidth="1"/>
    <col min="4" max="4" width="6.44140625" customWidth="1"/>
    <col min="5" max="5" width="6.21875" customWidth="1"/>
    <col min="6" max="7" width="7.77734375" customWidth="1"/>
    <col min="8" max="8" width="7.6640625" customWidth="1"/>
    <col min="9" max="9" width="7.33203125" customWidth="1"/>
    <col min="10" max="10" width="6.5546875" customWidth="1"/>
    <col min="11" max="11" width="6.88671875" customWidth="1"/>
    <col min="12" max="12" width="7.5546875" customWidth="1"/>
    <col min="13" max="13" width="8.109375" customWidth="1"/>
    <col min="14" max="14" width="7.21875" customWidth="1"/>
    <col min="15" max="15" width="7.44140625" customWidth="1"/>
    <col min="16" max="16" width="6.109375" customWidth="1"/>
    <col min="17" max="17" width="6.44140625" customWidth="1"/>
    <col min="18" max="18" width="6.33203125" customWidth="1"/>
    <col min="19" max="20" width="7.5546875" customWidth="1"/>
    <col min="21" max="21" width="6.88671875" customWidth="1"/>
    <col min="22" max="22" width="6.44140625" customWidth="1"/>
    <col min="23" max="23" width="6.21875" customWidth="1"/>
    <col min="24" max="24" width="6.44140625" customWidth="1"/>
    <col min="25" max="25" width="6.77734375" customWidth="1"/>
    <col min="26" max="26" width="7.44140625" customWidth="1"/>
    <col min="27" max="27" width="7.5546875" customWidth="1"/>
    <col min="28" max="28" width="6.77734375" customWidth="1"/>
    <col min="29" max="29" width="6.44140625" customWidth="1"/>
  </cols>
  <sheetData>
    <row r="3" spans="1:37" ht="21" x14ac:dyDescent="0.4">
      <c r="A3" s="73" t="s">
        <v>0</v>
      </c>
      <c r="B3" s="73" t="s">
        <v>1</v>
      </c>
      <c r="C3" s="73" t="s">
        <v>2</v>
      </c>
      <c r="D3" s="76">
        <v>66621</v>
      </c>
      <c r="E3" s="77"/>
      <c r="F3" s="77"/>
      <c r="G3" s="77"/>
      <c r="H3" s="77"/>
      <c r="I3" s="78"/>
      <c r="J3" s="68">
        <v>66622</v>
      </c>
      <c r="K3" s="69"/>
      <c r="L3" s="69"/>
      <c r="M3" s="69"/>
      <c r="N3" s="69"/>
      <c r="O3" s="70"/>
      <c r="P3" s="84">
        <v>65911</v>
      </c>
      <c r="Q3" s="85"/>
      <c r="R3" s="85"/>
      <c r="S3" s="85"/>
      <c r="T3" s="85"/>
      <c r="U3" s="85"/>
      <c r="V3" s="86"/>
      <c r="W3" s="81">
        <v>65912</v>
      </c>
      <c r="X3" s="82"/>
      <c r="Y3" s="82"/>
      <c r="Z3" s="82"/>
      <c r="AA3" s="82"/>
      <c r="AB3" s="82"/>
      <c r="AC3" s="83"/>
    </row>
    <row r="4" spans="1:37" ht="19.8" x14ac:dyDescent="0.3">
      <c r="A4" s="74"/>
      <c r="B4" s="74"/>
      <c r="C4" s="74"/>
      <c r="D4" s="31" t="s">
        <v>3</v>
      </c>
      <c r="E4" s="31" t="s">
        <v>4</v>
      </c>
      <c r="F4" s="31" t="s">
        <v>5</v>
      </c>
      <c r="G4" s="79" t="s">
        <v>21</v>
      </c>
      <c r="H4" s="79" t="s">
        <v>6</v>
      </c>
      <c r="I4" s="79" t="s">
        <v>7</v>
      </c>
      <c r="J4" s="32" t="s">
        <v>3</v>
      </c>
      <c r="K4" s="32" t="s">
        <v>4</v>
      </c>
      <c r="L4" s="32" t="s">
        <v>5</v>
      </c>
      <c r="M4" s="71" t="s">
        <v>21</v>
      </c>
      <c r="N4" s="71" t="s">
        <v>6</v>
      </c>
      <c r="O4" s="71" t="s">
        <v>7</v>
      </c>
      <c r="P4" s="2" t="s">
        <v>35</v>
      </c>
      <c r="Q4" s="2" t="s">
        <v>34</v>
      </c>
      <c r="R4" s="2" t="s">
        <v>3</v>
      </c>
      <c r="S4" s="2" t="s">
        <v>5</v>
      </c>
      <c r="T4" s="56" t="s">
        <v>21</v>
      </c>
      <c r="U4" s="56" t="s">
        <v>6</v>
      </c>
      <c r="V4" s="56" t="s">
        <v>7</v>
      </c>
      <c r="W4" s="23" t="s">
        <v>35</v>
      </c>
      <c r="X4" s="23" t="s">
        <v>34</v>
      </c>
      <c r="Y4" s="23" t="s">
        <v>3</v>
      </c>
      <c r="Z4" s="23" t="s">
        <v>5</v>
      </c>
      <c r="AA4" s="66" t="s">
        <v>21</v>
      </c>
      <c r="AB4" s="66" t="s">
        <v>6</v>
      </c>
      <c r="AC4" s="66" t="s">
        <v>7</v>
      </c>
    </row>
    <row r="5" spans="1:37" ht="19.8" x14ac:dyDescent="0.3">
      <c r="A5" s="75"/>
      <c r="B5" s="75"/>
      <c r="C5" s="75"/>
      <c r="D5" s="31">
        <v>25</v>
      </c>
      <c r="E5" s="31">
        <v>25</v>
      </c>
      <c r="F5" s="31">
        <v>50</v>
      </c>
      <c r="G5" s="80"/>
      <c r="H5" s="80"/>
      <c r="I5" s="80"/>
      <c r="J5" s="32">
        <v>50</v>
      </c>
      <c r="K5" s="32">
        <v>50</v>
      </c>
      <c r="L5" s="32">
        <v>100</v>
      </c>
      <c r="M5" s="72"/>
      <c r="N5" s="72"/>
      <c r="O5" s="72"/>
      <c r="P5" s="2">
        <v>30</v>
      </c>
      <c r="Q5" s="2">
        <v>90</v>
      </c>
      <c r="R5" s="2">
        <v>30</v>
      </c>
      <c r="S5" s="2">
        <v>150</v>
      </c>
      <c r="T5" s="57"/>
      <c r="U5" s="57"/>
      <c r="V5" s="57"/>
      <c r="W5" s="23">
        <v>60</v>
      </c>
      <c r="X5" s="23">
        <v>90</v>
      </c>
      <c r="Y5" s="23">
        <v>50</v>
      </c>
      <c r="Z5" s="23">
        <v>200</v>
      </c>
      <c r="AA5" s="67"/>
      <c r="AB5" s="67"/>
      <c r="AC5" s="67"/>
    </row>
    <row r="6" spans="1:37" ht="18" x14ac:dyDescent="0.35">
      <c r="A6" s="47">
        <v>1</v>
      </c>
      <c r="B6" s="47" t="s">
        <v>9</v>
      </c>
      <c r="C6" s="47">
        <v>661918</v>
      </c>
      <c r="D6" s="33">
        <v>25</v>
      </c>
      <c r="E6" s="33">
        <v>24</v>
      </c>
      <c r="F6" s="34">
        <f>SUM(D6+E6)</f>
        <v>49</v>
      </c>
      <c r="G6" s="35" t="str">
        <f>IF(AND(F6&gt;=17.5,F6&lt;20),"1.75",IF(AND(F6&gt;=20,F6&lt;22.5),"2",IF(AND(F6&gt;=22.5,F6&lt;25),"2.25",IF(AND(F6&gt;=25,F6&lt;27.5),"2.5",IF(AND(F6&gt;=27.5,F6&lt;30),"2.75",IF(AND(F6&gt;=30,F6&lt;32.5),"3",IF(AND(F6&gt;=32.5,F6&lt;35),"3.25",IF(AND(F6&gt;=35,F6&lt;37.5),"3.5",IF(AND(F6&gt;=37.5,F6&lt;40),"3.75",IF(F6&gt;=40,"4",))))))))))</f>
        <v>4</v>
      </c>
      <c r="H6" s="36">
        <f>G6/1</f>
        <v>4</v>
      </c>
      <c r="I6" s="37" t="str">
        <f>IF(AND(H6&gt;=2,H6&lt;2.25),"D",IF(AND(H6&gt;=2.25,H6&lt;2.5),"C",IF(AND(H6&gt;=2.5,H6&lt;2.75),"C+",IF(AND(H6&gt;=2.75,H6&lt;3),"B-",IF(AND(H6&gt;=3,H6&lt;3.25),"B",IF(AND(H6&gt;=3.25,H6&lt;3.5),"B+",IF(AND(H6&gt;=3.5,H6&lt;3.75),"A-",IF(AND(H6&gt;=3.75,H6&lt;4),"A",IF(H6&gt;=4,"A+",)))))))))</f>
        <v>A+</v>
      </c>
      <c r="J6" s="38">
        <v>44</v>
      </c>
      <c r="K6" s="38">
        <v>35</v>
      </c>
      <c r="L6" s="39">
        <f>SUM(J6+K6)</f>
        <v>79</v>
      </c>
      <c r="M6" s="40" t="str">
        <f>IF(AND(L6&gt;=35,L6&lt;40),"3.5",IF(AND(L6&gt;=40,L6&lt;45),"4",IF(AND(L6&gt;=45,L6&lt;50),"4.5",IF(AND(L6&gt;=50,L6&lt;55),"5",IF(AND(L6&gt;=55,L6&lt;60),"5.5",IF(AND(L6&gt;=60,L6&lt;65),"6",IF(AND(L6&gt;=65,L6&lt;70),"6.5",IF(AND(L6&gt;=70,L6&lt;75),"7",IF(AND(L6&gt;=75,L6&lt;80),"7.5",IF(L6&gt;=80,"8",))))))))))</f>
        <v>7.5</v>
      </c>
      <c r="N6" s="41">
        <f>M6/2</f>
        <v>3.75</v>
      </c>
      <c r="O6" s="42" t="str">
        <f>IF(AND(N6&gt;=2,N6&lt;2.25),"D",IF(AND(N6&gt;=2.25,N6&lt;2.5),"C",IF(AND(N6&gt;=2.5,N6&lt;2.75),"C+",IF(AND(N6&gt;=2.75,N6&lt;3),"B-",IF(AND(N6&gt;=3,N6&lt;3.25),"B",IF(AND(N6&gt;=3.25,N6&lt;3.5),"B+",IF(AND(N6&gt;=3.5,N6&lt;3.75),"A-",IF(AND(N6&gt;=3.75,N6&lt;4),"A",IF(N6&gt;=4,"A+",)))))))))</f>
        <v>A</v>
      </c>
      <c r="P6" s="29">
        <v>25</v>
      </c>
      <c r="Q6" s="29">
        <v>70</v>
      </c>
      <c r="R6" s="29">
        <v>25</v>
      </c>
      <c r="S6" s="43">
        <f>(P6+Q6+R6)</f>
        <v>120</v>
      </c>
      <c r="T6" s="44" t="str">
        <f>IF(AND(S6&gt;=52.5,S6&lt;60),"5.25",IF(AND(S6&gt;=60,S6&lt;67.5),"6",IF(AND(S6&gt;=67.5,S6&lt;75),"6.75",IF(AND(S6&gt;=75,S6&lt;82.5),"7.5",IF(AND(S6&gt;=82.5,S6&lt;90),"8.25",IF(AND(S6&gt;=90,S6&lt;97.5),"9",IF(AND(S6&gt;=97.5,S6&lt;105),"9.75",IF(AND(S6&gt;=105,S6&lt;112.5),"10.5",IF(AND(S6&gt;=112.5,S6&lt;120),"11.25",IF(S6&gt;=120,"12",))))))))))</f>
        <v>12</v>
      </c>
      <c r="U6" s="45">
        <f>T6/3</f>
        <v>4</v>
      </c>
      <c r="V6" s="46" t="str">
        <f>IF(AND(U6&gt;=2,U6&lt;2.25),"D",IF(AND(U6&gt;=2.25,U6&lt;2.5),"C",IF(AND(U6&gt;=2.5,U6&lt;2.75),"C+",IF(AND(U6&gt;=2.75,U6&lt;3),"B-",IF(AND(U6&gt;=3,U6&lt;3.25),"B",IF(AND(U6&gt;=3.25,U6&lt;3.5),"B+",IF(AND(U6&gt;=3.5,U6&lt;3.75),"A-",IF(AND(U6&gt;=3.75,U6&lt;4),"A",IF(U6&gt;=4,"A+",)))))))))</f>
        <v>A+</v>
      </c>
      <c r="W6" s="18">
        <v>55</v>
      </c>
      <c r="X6" s="18">
        <v>48</v>
      </c>
      <c r="Y6" s="18">
        <v>32</v>
      </c>
      <c r="Z6" s="19">
        <f>(W6+X6+Y6)</f>
        <v>135</v>
      </c>
      <c r="AA6" s="20" t="str">
        <f>IF(AND(Z6&gt;=70,Z6&lt;80),"7",IF(AND(Z6&gt;=80,Z6&lt;90),"8",IF(AND(Z6&gt;=90,Z6&lt;100),"9",IF(AND(Z6&gt;=100,Z6&lt;110),"10",IF(AND(Z6&gt;=110,Z6&lt;120),"11",IF(AND(Z6&gt;=120,Z6&lt;130),"12",IF(AND(Z6&gt;=130,Z6&lt;140),"13",IF(AND(Z6&gt;=140,Z6&lt;150),"14",IF(AND(Z6&gt;=150,Z6&lt;160),"15",IF(Z6&gt;=160,"16",))))))))))</f>
        <v>13</v>
      </c>
      <c r="AB6" s="21">
        <f>AA6/4</f>
        <v>3.25</v>
      </c>
      <c r="AC6" s="22" t="str">
        <f>IF(AND(AB6&gt;=2,AB6&lt;2.25),"D",IF(AND(AB6&gt;=2.25,AB6&lt;2.5),"C",IF(AND(AB6&gt;=2.5,AB6&lt;2.75),"C+",IF(AND(AB6&gt;=2.75,AB6&lt;3),"B-",IF(AND(AB6&gt;=3,AB6&lt;3.25),"B",IF(AND(AB6&gt;=3.25,AB6&lt;3.5),"B+",IF(AND(AB6&gt;=3.5,AB6&lt;3.75),"A-",IF(AND(AB6&gt;=3.75,AB6&lt;4),"A",IF(AB6&gt;=4,"A+",)))))))))</f>
        <v>B+</v>
      </c>
    </row>
    <row r="7" spans="1:37" ht="18" x14ac:dyDescent="0.35">
      <c r="A7" s="47">
        <v>2</v>
      </c>
      <c r="B7" s="47" t="s">
        <v>36</v>
      </c>
      <c r="C7" s="47">
        <v>661919</v>
      </c>
      <c r="D7" s="33">
        <v>21</v>
      </c>
      <c r="E7" s="33">
        <v>18</v>
      </c>
      <c r="F7" s="34">
        <f t="shared" ref="F7:F17" si="0">SUM(D7+E7)</f>
        <v>39</v>
      </c>
      <c r="G7" s="35" t="str">
        <f t="shared" ref="G7:G17" si="1">IF(AND(F7&gt;=17.5,F7&lt;20),"1.75",IF(AND(F7&gt;=20,F7&lt;22.5),"2",IF(AND(F7&gt;=22.5,F7&lt;25),"2.25",IF(AND(F7&gt;=25,F7&lt;27.5),"2.5",IF(AND(F7&gt;=27.5,F7&lt;30),"2.75",IF(AND(F7&gt;=30,F7&lt;32.5),"3",IF(AND(F7&gt;=32.5,F7&lt;35),"3.25",IF(AND(F7&gt;=35,F7&lt;37.5),"3.5",IF(AND(F7&gt;=37.5,F7&lt;40),"3.75",IF(F7&gt;=40,"4",))))))))))</f>
        <v>3.75</v>
      </c>
      <c r="H7" s="36">
        <f t="shared" ref="H7:H17" si="2">G7/1</f>
        <v>3.75</v>
      </c>
      <c r="I7" s="37" t="str">
        <f t="shared" ref="I7:I17" si="3">IF(AND(H7&gt;=2,H7&lt;2.25),"D",IF(AND(H7&gt;=2.25,H7&lt;2.5),"C",IF(AND(H7&gt;=2.5,H7&lt;2.75),"C+",IF(AND(H7&gt;=2.75,H7&lt;3),"B-",IF(AND(H7&gt;=3,H7&lt;3.25),"B",IF(AND(H7&gt;=3.25,H7&lt;3.5),"B+",IF(AND(H7&gt;=3.5,H7&lt;3.75),"A-",IF(AND(H7&gt;=3.75,H7&lt;4),"A",IF(H7&gt;=4,"A+",)))))))))</f>
        <v>A</v>
      </c>
      <c r="J7" s="38">
        <v>40</v>
      </c>
      <c r="K7" s="38">
        <v>39</v>
      </c>
      <c r="L7" s="39">
        <f t="shared" ref="L7:L17" si="4">SUM(J7+K7)</f>
        <v>79</v>
      </c>
      <c r="M7" s="40" t="str">
        <f t="shared" ref="M7:M17" si="5">IF(AND(L7&gt;=35,L7&lt;40),"3.5",IF(AND(L7&gt;=40,L7&lt;45),"4",IF(AND(L7&gt;=45,L7&lt;50),"4.5",IF(AND(L7&gt;=50,L7&lt;55),"5",IF(AND(L7&gt;=55,L7&lt;60),"5.5",IF(AND(L7&gt;=60,L7&lt;65),"6",IF(AND(L7&gt;=65,L7&lt;70),"6.5",IF(AND(L7&gt;=70,L7&lt;75),"7",IF(AND(L7&gt;=75,L7&lt;80),"7.5",IF(L7&gt;=80,"8",))))))))))</f>
        <v>7.5</v>
      </c>
      <c r="N7" s="41">
        <f t="shared" ref="N7:N17" si="6">M7/2</f>
        <v>3.75</v>
      </c>
      <c r="O7" s="42" t="str">
        <f t="shared" ref="O7:O17" si="7">IF(AND(N7&gt;=2,N7&lt;2.25),"D",IF(AND(N7&gt;=2.25,N7&lt;2.5),"C",IF(AND(N7&gt;=2.5,N7&lt;2.75),"C+",IF(AND(N7&gt;=2.75,N7&lt;3),"B-",IF(AND(N7&gt;=3,N7&lt;3.25),"B",IF(AND(N7&gt;=3.25,N7&lt;3.5),"B+",IF(AND(N7&gt;=3.5,N7&lt;3.75),"A-",IF(AND(N7&gt;=3.75,N7&lt;4),"A",IF(N7&gt;=4,"A+",)))))))))</f>
        <v>A</v>
      </c>
      <c r="P7" s="29">
        <v>24</v>
      </c>
      <c r="Q7" s="29">
        <v>65</v>
      </c>
      <c r="R7" s="29">
        <v>23</v>
      </c>
      <c r="S7" s="43">
        <f t="shared" ref="S7:S17" si="8">(P7+Q7+R7)</f>
        <v>112</v>
      </c>
      <c r="T7" s="44" t="str">
        <f t="shared" ref="T7:T17" si="9">IF(AND(S7&gt;=52.5,S7&lt;60),"5.25",IF(AND(S7&gt;=60,S7&lt;67.5),"6",IF(AND(S7&gt;=67.5,S7&lt;75),"6.75",IF(AND(S7&gt;=75,S7&lt;82.5),"7.5",IF(AND(S7&gt;=82.5,S7&lt;90),"8.25",IF(AND(S7&gt;=90,S7&lt;97.5),"9",IF(AND(S7&gt;=97.5,S7&lt;105),"9.75",IF(AND(S7&gt;=105,S7&lt;112.5),"10.5",IF(AND(S7&gt;=112.5,S7&lt;120),"11.25",IF(S7&gt;=120,"12",))))))))))</f>
        <v>10.5</v>
      </c>
      <c r="U7" s="45">
        <f t="shared" ref="U7:U17" si="10">T7/3</f>
        <v>3.5</v>
      </c>
      <c r="V7" s="46" t="str">
        <f t="shared" ref="V7:V17" si="11">IF(AND(U7&gt;=2,U7&lt;2.25),"D",IF(AND(U7&gt;=2.25,U7&lt;2.5),"C",IF(AND(U7&gt;=2.5,U7&lt;2.75),"C+",IF(AND(U7&gt;=2.75,U7&lt;3),"B-",IF(AND(U7&gt;=3,U7&lt;3.25),"B",IF(AND(U7&gt;=3.25,U7&lt;3.5),"B+",IF(AND(U7&gt;=3.5,U7&lt;3.75),"A-",IF(AND(U7&gt;=3.75,U7&lt;4),"A",IF(U7&gt;=4,"A+",)))))))))</f>
        <v>A-</v>
      </c>
      <c r="W7" s="18">
        <v>36</v>
      </c>
      <c r="X7" s="18">
        <v>52</v>
      </c>
      <c r="Y7" s="18">
        <v>42</v>
      </c>
      <c r="Z7" s="19">
        <f t="shared" ref="Z7:Z17" si="12">(W7+X7+Y7)</f>
        <v>130</v>
      </c>
      <c r="AA7" s="20" t="str">
        <f t="shared" ref="AA7:AA17" si="13">IF(AND(Z7&gt;=70,Z7&lt;80),"7",IF(AND(Z7&gt;=80,Z7&lt;90),"8",IF(AND(Z7&gt;=90,Z7&lt;100),"9",IF(AND(Z7&gt;=100,Z7&lt;110),"10",IF(AND(Z7&gt;=110,Z7&lt;120),"11",IF(AND(Z7&gt;=120,Z7&lt;130),"12",IF(AND(Z7&gt;=130,Z7&lt;140),"13",IF(AND(Z7&gt;=140,Z7&lt;150),"14",IF(AND(Z7&gt;=150,Z7&lt;160),"15",IF(Z7&gt;=160,"16",))))))))))</f>
        <v>13</v>
      </c>
      <c r="AB7" s="21">
        <f t="shared" ref="AB7:AB17" si="14">AA7/4</f>
        <v>3.25</v>
      </c>
      <c r="AC7" s="22" t="str">
        <f t="shared" ref="AC7:AC17" si="15">IF(AND(AB7&gt;=2,AB7&lt;2.25),"D",IF(AND(AB7&gt;=2.25,AB7&lt;2.5),"C",IF(AND(AB7&gt;=2.5,AB7&lt;2.75),"C+",IF(AND(AB7&gt;=2.75,AB7&lt;3),"B-",IF(AND(AB7&gt;=3,AB7&lt;3.25),"B",IF(AND(AB7&gt;=3.25,AB7&lt;3.5),"B+",IF(AND(AB7&gt;=3.5,AB7&lt;3.75),"A-",IF(AND(AB7&gt;=3.75,AB7&lt;4),"A",IF(AB7&gt;=4,"A+",)))))))))</f>
        <v>B+</v>
      </c>
      <c r="AG7" s="5" t="s">
        <v>22</v>
      </c>
      <c r="AH7" s="5" t="s">
        <v>21</v>
      </c>
      <c r="AI7" s="5" t="s">
        <v>23</v>
      </c>
      <c r="AJ7" s="5" t="s">
        <v>6</v>
      </c>
      <c r="AK7" s="5" t="s">
        <v>7</v>
      </c>
    </row>
    <row r="8" spans="1:37" ht="18" x14ac:dyDescent="0.35">
      <c r="A8" s="47">
        <v>3</v>
      </c>
      <c r="B8" s="47" t="s">
        <v>19</v>
      </c>
      <c r="C8" s="47">
        <v>661920</v>
      </c>
      <c r="D8" s="33">
        <v>18</v>
      </c>
      <c r="E8" s="33">
        <v>18</v>
      </c>
      <c r="F8" s="34">
        <f t="shared" si="0"/>
        <v>36</v>
      </c>
      <c r="G8" s="35" t="str">
        <f t="shared" si="1"/>
        <v>3.5</v>
      </c>
      <c r="H8" s="36">
        <f t="shared" si="2"/>
        <v>3.5</v>
      </c>
      <c r="I8" s="37" t="str">
        <f t="shared" si="3"/>
        <v>A-</v>
      </c>
      <c r="J8" s="38">
        <v>39</v>
      </c>
      <c r="K8" s="38">
        <v>32</v>
      </c>
      <c r="L8" s="39">
        <f t="shared" si="4"/>
        <v>71</v>
      </c>
      <c r="M8" s="40" t="str">
        <f t="shared" si="5"/>
        <v>7</v>
      </c>
      <c r="N8" s="41">
        <f t="shared" si="6"/>
        <v>3.5</v>
      </c>
      <c r="O8" s="42" t="str">
        <f t="shared" si="7"/>
        <v>A-</v>
      </c>
      <c r="P8" s="29">
        <v>20</v>
      </c>
      <c r="Q8" s="29">
        <v>60</v>
      </c>
      <c r="R8" s="29">
        <v>20</v>
      </c>
      <c r="S8" s="43">
        <f t="shared" si="8"/>
        <v>100</v>
      </c>
      <c r="T8" s="44" t="str">
        <f t="shared" si="9"/>
        <v>9.75</v>
      </c>
      <c r="U8" s="45">
        <f t="shared" si="10"/>
        <v>3.25</v>
      </c>
      <c r="V8" s="46" t="str">
        <f t="shared" si="11"/>
        <v>B+</v>
      </c>
      <c r="W8" s="18">
        <v>42</v>
      </c>
      <c r="X8" s="18">
        <v>65</v>
      </c>
      <c r="Y8" s="18">
        <v>42</v>
      </c>
      <c r="Z8" s="19">
        <f t="shared" si="12"/>
        <v>149</v>
      </c>
      <c r="AA8" s="20" t="str">
        <f t="shared" si="13"/>
        <v>14</v>
      </c>
      <c r="AB8" s="21">
        <f t="shared" si="14"/>
        <v>3.5</v>
      </c>
      <c r="AC8" s="22" t="str">
        <f t="shared" si="15"/>
        <v>A-</v>
      </c>
      <c r="AG8" s="5">
        <v>200</v>
      </c>
      <c r="AH8" s="5">
        <v>160</v>
      </c>
      <c r="AI8" s="6">
        <v>16</v>
      </c>
      <c r="AJ8" s="6">
        <v>4</v>
      </c>
      <c r="AK8" s="5" t="s">
        <v>24</v>
      </c>
    </row>
    <row r="9" spans="1:37" ht="18" x14ac:dyDescent="0.35">
      <c r="A9" s="47">
        <v>4</v>
      </c>
      <c r="B9" s="47" t="s">
        <v>20</v>
      </c>
      <c r="C9" s="47">
        <v>661921</v>
      </c>
      <c r="D9" s="33">
        <v>16</v>
      </c>
      <c r="E9" s="33">
        <v>17</v>
      </c>
      <c r="F9" s="34">
        <f t="shared" si="0"/>
        <v>33</v>
      </c>
      <c r="G9" s="35" t="str">
        <f t="shared" si="1"/>
        <v>3.25</v>
      </c>
      <c r="H9" s="36">
        <f t="shared" si="2"/>
        <v>3.25</v>
      </c>
      <c r="I9" s="37" t="str">
        <f t="shared" si="3"/>
        <v>B+</v>
      </c>
      <c r="J9" s="38">
        <v>41</v>
      </c>
      <c r="K9" s="38">
        <v>39</v>
      </c>
      <c r="L9" s="39">
        <f t="shared" si="4"/>
        <v>80</v>
      </c>
      <c r="M9" s="40" t="str">
        <f t="shared" si="5"/>
        <v>8</v>
      </c>
      <c r="N9" s="41">
        <f t="shared" si="6"/>
        <v>4</v>
      </c>
      <c r="O9" s="42" t="str">
        <f t="shared" si="7"/>
        <v>A+</v>
      </c>
      <c r="P9" s="29">
        <v>24</v>
      </c>
      <c r="Q9" s="29">
        <v>67</v>
      </c>
      <c r="R9" s="29">
        <v>25</v>
      </c>
      <c r="S9" s="43">
        <f t="shared" si="8"/>
        <v>116</v>
      </c>
      <c r="T9" s="44" t="str">
        <f t="shared" si="9"/>
        <v>11.25</v>
      </c>
      <c r="U9" s="45">
        <f t="shared" si="10"/>
        <v>3.75</v>
      </c>
      <c r="V9" s="46" t="str">
        <f t="shared" si="11"/>
        <v>A</v>
      </c>
      <c r="W9" s="18">
        <v>30</v>
      </c>
      <c r="X9" s="18">
        <v>34</v>
      </c>
      <c r="Y9" s="18">
        <v>25</v>
      </c>
      <c r="Z9" s="19">
        <f t="shared" si="12"/>
        <v>89</v>
      </c>
      <c r="AA9" s="20" t="str">
        <f t="shared" si="13"/>
        <v>8</v>
      </c>
      <c r="AB9" s="21">
        <f t="shared" si="14"/>
        <v>2</v>
      </c>
      <c r="AC9" s="22" t="str">
        <f t="shared" si="15"/>
        <v>D</v>
      </c>
      <c r="AG9" s="5"/>
      <c r="AH9" s="5">
        <v>150</v>
      </c>
      <c r="AI9" s="6">
        <v>15</v>
      </c>
      <c r="AJ9" s="6">
        <v>3.75</v>
      </c>
      <c r="AK9" s="5" t="s">
        <v>25</v>
      </c>
    </row>
    <row r="10" spans="1:37" ht="18" x14ac:dyDescent="0.35">
      <c r="A10" s="47">
        <v>5</v>
      </c>
      <c r="B10" s="47" t="s">
        <v>11</v>
      </c>
      <c r="C10" s="47">
        <v>661922</v>
      </c>
      <c r="D10" s="33">
        <v>22</v>
      </c>
      <c r="E10" s="33">
        <v>19</v>
      </c>
      <c r="F10" s="34">
        <f t="shared" si="0"/>
        <v>41</v>
      </c>
      <c r="G10" s="35" t="str">
        <f t="shared" si="1"/>
        <v>4</v>
      </c>
      <c r="H10" s="36">
        <f t="shared" si="2"/>
        <v>4</v>
      </c>
      <c r="I10" s="37" t="str">
        <f t="shared" si="3"/>
        <v>A+</v>
      </c>
      <c r="J10" s="38">
        <v>42</v>
      </c>
      <c r="K10" s="38">
        <v>35</v>
      </c>
      <c r="L10" s="39">
        <f t="shared" si="4"/>
        <v>77</v>
      </c>
      <c r="M10" s="40" t="str">
        <f t="shared" si="5"/>
        <v>7.5</v>
      </c>
      <c r="N10" s="41">
        <f t="shared" si="6"/>
        <v>3.75</v>
      </c>
      <c r="O10" s="42" t="str">
        <f t="shared" si="7"/>
        <v>A</v>
      </c>
      <c r="P10" s="29">
        <v>23</v>
      </c>
      <c r="Q10" s="29">
        <v>34</v>
      </c>
      <c r="R10" s="29">
        <v>22</v>
      </c>
      <c r="S10" s="43">
        <f t="shared" si="8"/>
        <v>79</v>
      </c>
      <c r="T10" s="44" t="str">
        <f t="shared" si="9"/>
        <v>7.5</v>
      </c>
      <c r="U10" s="45">
        <f t="shared" si="10"/>
        <v>2.5</v>
      </c>
      <c r="V10" s="46" t="str">
        <f t="shared" si="11"/>
        <v>C+</v>
      </c>
      <c r="W10" s="18">
        <v>52</v>
      </c>
      <c r="X10" s="18">
        <v>70</v>
      </c>
      <c r="Y10" s="18">
        <v>42</v>
      </c>
      <c r="Z10" s="19">
        <f t="shared" si="12"/>
        <v>164</v>
      </c>
      <c r="AA10" s="20" t="str">
        <f t="shared" si="13"/>
        <v>16</v>
      </c>
      <c r="AB10" s="21">
        <f t="shared" si="14"/>
        <v>4</v>
      </c>
      <c r="AC10" s="22" t="str">
        <f t="shared" si="15"/>
        <v>A+</v>
      </c>
      <c r="AG10" s="5"/>
      <c r="AH10" s="5">
        <v>140</v>
      </c>
      <c r="AI10" s="6">
        <v>14</v>
      </c>
      <c r="AJ10" s="6">
        <v>3.5</v>
      </c>
      <c r="AK10" s="5" t="s">
        <v>26</v>
      </c>
    </row>
    <row r="11" spans="1:37" ht="18" x14ac:dyDescent="0.35">
      <c r="A11" s="47">
        <v>6</v>
      </c>
      <c r="B11" s="47" t="s">
        <v>37</v>
      </c>
      <c r="C11" s="47">
        <v>661923</v>
      </c>
      <c r="D11" s="33">
        <v>14</v>
      </c>
      <c r="E11" s="33">
        <v>23</v>
      </c>
      <c r="F11" s="34">
        <f t="shared" si="0"/>
        <v>37</v>
      </c>
      <c r="G11" s="35" t="str">
        <f t="shared" si="1"/>
        <v>3.5</v>
      </c>
      <c r="H11" s="36">
        <f t="shared" si="2"/>
        <v>3.5</v>
      </c>
      <c r="I11" s="37" t="str">
        <f t="shared" si="3"/>
        <v>A-</v>
      </c>
      <c r="J11" s="38">
        <v>44</v>
      </c>
      <c r="K11" s="38">
        <v>37</v>
      </c>
      <c r="L11" s="39">
        <f t="shared" si="4"/>
        <v>81</v>
      </c>
      <c r="M11" s="40" t="str">
        <f t="shared" si="5"/>
        <v>8</v>
      </c>
      <c r="N11" s="41">
        <f t="shared" si="6"/>
        <v>4</v>
      </c>
      <c r="O11" s="42" t="str">
        <f t="shared" si="7"/>
        <v>A+</v>
      </c>
      <c r="P11" s="29">
        <v>26</v>
      </c>
      <c r="Q11" s="29">
        <v>55</v>
      </c>
      <c r="R11" s="29">
        <v>21</v>
      </c>
      <c r="S11" s="43">
        <f t="shared" si="8"/>
        <v>102</v>
      </c>
      <c r="T11" s="44" t="str">
        <f t="shared" si="9"/>
        <v>9.75</v>
      </c>
      <c r="U11" s="45">
        <f t="shared" si="10"/>
        <v>3.25</v>
      </c>
      <c r="V11" s="46" t="str">
        <f t="shared" si="11"/>
        <v>B+</v>
      </c>
      <c r="W11" s="18">
        <v>39</v>
      </c>
      <c r="X11" s="18">
        <v>65</v>
      </c>
      <c r="Y11" s="18">
        <v>39</v>
      </c>
      <c r="Z11" s="19">
        <f t="shared" si="12"/>
        <v>143</v>
      </c>
      <c r="AA11" s="20" t="str">
        <f t="shared" si="13"/>
        <v>14</v>
      </c>
      <c r="AB11" s="21">
        <f t="shared" si="14"/>
        <v>3.5</v>
      </c>
      <c r="AC11" s="22" t="str">
        <f t="shared" si="15"/>
        <v>A-</v>
      </c>
      <c r="AG11" s="5"/>
      <c r="AH11" s="5">
        <v>130</v>
      </c>
      <c r="AI11" s="6">
        <v>13</v>
      </c>
      <c r="AJ11" s="6">
        <v>3.25</v>
      </c>
      <c r="AK11" s="5" t="s">
        <v>27</v>
      </c>
    </row>
    <row r="12" spans="1:37" ht="18" x14ac:dyDescent="0.35">
      <c r="A12" s="47">
        <v>7</v>
      </c>
      <c r="B12" s="47" t="s">
        <v>38</v>
      </c>
      <c r="C12" s="47">
        <v>661924</v>
      </c>
      <c r="D12" s="33">
        <v>14</v>
      </c>
      <c r="E12" s="33">
        <v>12</v>
      </c>
      <c r="F12" s="34">
        <f t="shared" si="0"/>
        <v>26</v>
      </c>
      <c r="G12" s="35" t="str">
        <f t="shared" si="1"/>
        <v>2.5</v>
      </c>
      <c r="H12" s="36">
        <f t="shared" si="2"/>
        <v>2.5</v>
      </c>
      <c r="I12" s="37" t="str">
        <f t="shared" si="3"/>
        <v>C+</v>
      </c>
      <c r="J12" s="38">
        <v>43</v>
      </c>
      <c r="K12" s="38">
        <v>35</v>
      </c>
      <c r="L12" s="39">
        <f t="shared" si="4"/>
        <v>78</v>
      </c>
      <c r="M12" s="40" t="str">
        <f t="shared" si="5"/>
        <v>7.5</v>
      </c>
      <c r="N12" s="41">
        <f t="shared" si="6"/>
        <v>3.75</v>
      </c>
      <c r="O12" s="42" t="str">
        <f t="shared" si="7"/>
        <v>A</v>
      </c>
      <c r="P12" s="29">
        <v>25</v>
      </c>
      <c r="Q12" s="29">
        <v>50</v>
      </c>
      <c r="R12" s="29">
        <v>22</v>
      </c>
      <c r="S12" s="43">
        <f t="shared" si="8"/>
        <v>97</v>
      </c>
      <c r="T12" s="44" t="str">
        <f t="shared" si="9"/>
        <v>9</v>
      </c>
      <c r="U12" s="45">
        <f t="shared" si="10"/>
        <v>3</v>
      </c>
      <c r="V12" s="46" t="str">
        <f t="shared" si="11"/>
        <v>B</v>
      </c>
      <c r="W12" s="18">
        <v>51</v>
      </c>
      <c r="X12" s="18">
        <v>80</v>
      </c>
      <c r="Y12" s="18">
        <v>31</v>
      </c>
      <c r="Z12" s="19">
        <f t="shared" si="12"/>
        <v>162</v>
      </c>
      <c r="AA12" s="20" t="str">
        <f t="shared" si="13"/>
        <v>16</v>
      </c>
      <c r="AB12" s="21">
        <f t="shared" si="14"/>
        <v>4</v>
      </c>
      <c r="AC12" s="22" t="str">
        <f t="shared" si="15"/>
        <v>A+</v>
      </c>
      <c r="AG12" s="5"/>
      <c r="AH12" s="5">
        <v>120</v>
      </c>
      <c r="AI12" s="6">
        <v>12</v>
      </c>
      <c r="AJ12" s="6">
        <v>3</v>
      </c>
      <c r="AK12" s="5" t="s">
        <v>28</v>
      </c>
    </row>
    <row r="13" spans="1:37" ht="18" x14ac:dyDescent="0.35">
      <c r="A13" s="47">
        <v>8</v>
      </c>
      <c r="B13" s="47" t="s">
        <v>12</v>
      </c>
      <c r="C13" s="47">
        <v>661925</v>
      </c>
      <c r="D13" s="33">
        <v>11</v>
      </c>
      <c r="E13" s="33">
        <v>12</v>
      </c>
      <c r="F13" s="34">
        <f t="shared" si="0"/>
        <v>23</v>
      </c>
      <c r="G13" s="35" t="str">
        <f t="shared" si="1"/>
        <v>2.25</v>
      </c>
      <c r="H13" s="36">
        <f t="shared" si="2"/>
        <v>2.25</v>
      </c>
      <c r="I13" s="37" t="str">
        <f t="shared" si="3"/>
        <v>C</v>
      </c>
      <c r="J13" s="38">
        <v>39</v>
      </c>
      <c r="K13" s="38">
        <v>32</v>
      </c>
      <c r="L13" s="39">
        <f t="shared" si="4"/>
        <v>71</v>
      </c>
      <c r="M13" s="40" t="str">
        <f t="shared" si="5"/>
        <v>7</v>
      </c>
      <c r="N13" s="41">
        <f t="shared" si="6"/>
        <v>3.5</v>
      </c>
      <c r="O13" s="42" t="str">
        <f>IF(AND(N13&gt;=2,N13&lt;2.25),"D",IF(AND(N13&gt;=2.25,N13&lt;2.5),"C",IF(AND(N13&gt;=2.5,N13&lt;2.75),"C+",IF(AND(N13&gt;=2.75,N13&lt;3),"B-",IF(AND(N13&gt;=3,N13&lt;3.25),"B",IF(AND(N13&gt;=3.25,N13&lt;3.5),"B+",IF(AND(N13&gt;=3.5,N13&lt;3.75),"A-",IF(AND(N13&gt;=3.75,N13&lt;4),"A",IF(N13&gt;=4,"A+",)))))))))</f>
        <v>A-</v>
      </c>
      <c r="P13" s="29">
        <v>22</v>
      </c>
      <c r="Q13" s="29">
        <v>38</v>
      </c>
      <c r="R13" s="29">
        <v>23</v>
      </c>
      <c r="S13" s="43">
        <f t="shared" si="8"/>
        <v>83</v>
      </c>
      <c r="T13" s="44" t="str">
        <f t="shared" si="9"/>
        <v>8.25</v>
      </c>
      <c r="U13" s="45">
        <f t="shared" si="10"/>
        <v>2.75</v>
      </c>
      <c r="V13" s="46" t="str">
        <f t="shared" si="11"/>
        <v>B-</v>
      </c>
      <c r="W13" s="18">
        <v>45</v>
      </c>
      <c r="X13" s="18">
        <v>40</v>
      </c>
      <c r="Y13" s="18">
        <v>35</v>
      </c>
      <c r="Z13" s="19">
        <f t="shared" si="12"/>
        <v>120</v>
      </c>
      <c r="AA13" s="20" t="str">
        <f t="shared" si="13"/>
        <v>12</v>
      </c>
      <c r="AB13" s="21">
        <f t="shared" si="14"/>
        <v>3</v>
      </c>
      <c r="AC13" s="22" t="str">
        <f t="shared" si="15"/>
        <v>B</v>
      </c>
      <c r="AG13" s="5"/>
      <c r="AH13" s="5">
        <v>110</v>
      </c>
      <c r="AI13" s="6">
        <v>11</v>
      </c>
      <c r="AJ13" s="6">
        <v>2.75</v>
      </c>
      <c r="AK13" s="5" t="s">
        <v>29</v>
      </c>
    </row>
    <row r="14" spans="1:37" ht="18" x14ac:dyDescent="0.35">
      <c r="A14" s="47">
        <v>9</v>
      </c>
      <c r="B14" s="47" t="s">
        <v>39</v>
      </c>
      <c r="C14" s="47">
        <v>661926</v>
      </c>
      <c r="D14" s="33">
        <v>11</v>
      </c>
      <c r="E14" s="33">
        <v>10</v>
      </c>
      <c r="F14" s="34">
        <f t="shared" si="0"/>
        <v>21</v>
      </c>
      <c r="G14" s="35" t="str">
        <f t="shared" si="1"/>
        <v>2</v>
      </c>
      <c r="H14" s="36">
        <f t="shared" si="2"/>
        <v>2</v>
      </c>
      <c r="I14" s="37" t="str">
        <f t="shared" si="3"/>
        <v>D</v>
      </c>
      <c r="J14" s="38">
        <v>38</v>
      </c>
      <c r="K14" s="38">
        <v>39</v>
      </c>
      <c r="L14" s="39">
        <f t="shared" si="4"/>
        <v>77</v>
      </c>
      <c r="M14" s="40" t="str">
        <f t="shared" si="5"/>
        <v>7.5</v>
      </c>
      <c r="N14" s="41">
        <f t="shared" si="6"/>
        <v>3.75</v>
      </c>
      <c r="O14" s="42" t="str">
        <f t="shared" si="7"/>
        <v>A</v>
      </c>
      <c r="P14" s="29">
        <v>20</v>
      </c>
      <c r="Q14" s="29">
        <v>59</v>
      </c>
      <c r="R14" s="29">
        <v>21</v>
      </c>
      <c r="S14" s="43">
        <f t="shared" si="8"/>
        <v>100</v>
      </c>
      <c r="T14" s="44" t="str">
        <f t="shared" si="9"/>
        <v>9.75</v>
      </c>
      <c r="U14" s="45">
        <f t="shared" si="10"/>
        <v>3.25</v>
      </c>
      <c r="V14" s="46" t="str">
        <f t="shared" si="11"/>
        <v>B+</v>
      </c>
      <c r="W14" s="18">
        <v>36</v>
      </c>
      <c r="X14" s="18">
        <v>45</v>
      </c>
      <c r="Y14" s="18">
        <v>40</v>
      </c>
      <c r="Z14" s="19">
        <f t="shared" si="12"/>
        <v>121</v>
      </c>
      <c r="AA14" s="20" t="str">
        <f t="shared" si="13"/>
        <v>12</v>
      </c>
      <c r="AB14" s="21">
        <f t="shared" si="14"/>
        <v>3</v>
      </c>
      <c r="AC14" s="22" t="str">
        <f t="shared" si="15"/>
        <v>B</v>
      </c>
      <c r="AG14" s="5"/>
      <c r="AH14" s="5">
        <v>100</v>
      </c>
      <c r="AI14" s="6">
        <v>10</v>
      </c>
      <c r="AJ14" s="6">
        <v>2.5</v>
      </c>
      <c r="AK14" s="5" t="s">
        <v>30</v>
      </c>
    </row>
    <row r="15" spans="1:37" ht="18" x14ac:dyDescent="0.35">
      <c r="A15" s="47">
        <v>10</v>
      </c>
      <c r="B15" s="47" t="s">
        <v>14</v>
      </c>
      <c r="C15" s="47">
        <v>661927</v>
      </c>
      <c r="D15" s="33">
        <v>10</v>
      </c>
      <c r="E15" s="33">
        <v>12</v>
      </c>
      <c r="F15" s="34">
        <f t="shared" si="0"/>
        <v>22</v>
      </c>
      <c r="G15" s="35" t="str">
        <f t="shared" si="1"/>
        <v>2</v>
      </c>
      <c r="H15" s="36">
        <f t="shared" si="2"/>
        <v>2</v>
      </c>
      <c r="I15" s="37" t="str">
        <f>IF(AND(H15&gt;=2,H15&lt;2.25),"D",IF(AND(H15&gt;=2.25,H15&lt;2.5),"C",IF(AND(H15&gt;=2.5,H15&lt;2.75),"C+",IF(AND(H15&gt;=2.75,H15&lt;3),"B-",IF(AND(H15&gt;=3,H15&lt;3.25),"B",IF(AND(H15&gt;=3.25,H15&lt;3.5),"B+",IF(AND(H15&gt;=3.5,H15&lt;3.75),"A-",IF(AND(H15&gt;=3.75,H15&lt;4),"A",IF(H15&gt;=4,"A+",)))))))))</f>
        <v>D</v>
      </c>
      <c r="J15" s="38">
        <v>41</v>
      </c>
      <c r="K15" s="38">
        <v>45</v>
      </c>
      <c r="L15" s="39">
        <f t="shared" si="4"/>
        <v>86</v>
      </c>
      <c r="M15" s="40" t="str">
        <f t="shared" si="5"/>
        <v>8</v>
      </c>
      <c r="N15" s="41">
        <f t="shared" si="6"/>
        <v>4</v>
      </c>
      <c r="O15" s="42" t="str">
        <f t="shared" si="7"/>
        <v>A+</v>
      </c>
      <c r="P15" s="29">
        <v>23</v>
      </c>
      <c r="Q15" s="29">
        <v>45</v>
      </c>
      <c r="R15" s="29">
        <v>20</v>
      </c>
      <c r="S15" s="43">
        <f t="shared" si="8"/>
        <v>88</v>
      </c>
      <c r="T15" s="44" t="str">
        <f t="shared" si="9"/>
        <v>8.25</v>
      </c>
      <c r="U15" s="45">
        <f t="shared" si="10"/>
        <v>2.75</v>
      </c>
      <c r="V15" s="46" t="str">
        <f t="shared" si="11"/>
        <v>B-</v>
      </c>
      <c r="W15" s="18">
        <v>32</v>
      </c>
      <c r="X15" s="18">
        <v>42</v>
      </c>
      <c r="Y15" s="18">
        <v>39</v>
      </c>
      <c r="Z15" s="19">
        <f t="shared" si="12"/>
        <v>113</v>
      </c>
      <c r="AA15" s="20" t="str">
        <f t="shared" si="13"/>
        <v>11</v>
      </c>
      <c r="AB15" s="21">
        <f t="shared" si="14"/>
        <v>2.75</v>
      </c>
      <c r="AC15" s="22" t="str">
        <f t="shared" si="15"/>
        <v>B-</v>
      </c>
      <c r="AG15" s="5"/>
      <c r="AH15" s="5">
        <v>90</v>
      </c>
      <c r="AI15" s="6">
        <v>9</v>
      </c>
      <c r="AJ15" s="6">
        <v>2.25</v>
      </c>
      <c r="AK15" s="5" t="s">
        <v>33</v>
      </c>
    </row>
    <row r="16" spans="1:37" ht="18" x14ac:dyDescent="0.35">
      <c r="A16" s="47">
        <v>11</v>
      </c>
      <c r="B16" s="47" t="s">
        <v>40</v>
      </c>
      <c r="C16" s="47">
        <v>661928</v>
      </c>
      <c r="D16" s="33">
        <v>10</v>
      </c>
      <c r="E16" s="33">
        <v>15</v>
      </c>
      <c r="F16" s="34">
        <f t="shared" si="0"/>
        <v>25</v>
      </c>
      <c r="G16" s="35" t="str">
        <f t="shared" si="1"/>
        <v>2.5</v>
      </c>
      <c r="H16" s="36">
        <f t="shared" si="2"/>
        <v>2.5</v>
      </c>
      <c r="I16" s="37" t="str">
        <f t="shared" si="3"/>
        <v>C+</v>
      </c>
      <c r="J16" s="38">
        <v>40</v>
      </c>
      <c r="K16" s="38">
        <v>35</v>
      </c>
      <c r="L16" s="39">
        <f t="shared" si="4"/>
        <v>75</v>
      </c>
      <c r="M16" s="40" t="str">
        <f t="shared" si="5"/>
        <v>7.5</v>
      </c>
      <c r="N16" s="41">
        <f t="shared" si="6"/>
        <v>3.75</v>
      </c>
      <c r="O16" s="42" t="str">
        <f t="shared" si="7"/>
        <v>A</v>
      </c>
      <c r="P16" s="29">
        <v>26</v>
      </c>
      <c r="Q16" s="29">
        <v>65</v>
      </c>
      <c r="R16" s="29">
        <v>26</v>
      </c>
      <c r="S16" s="43">
        <f t="shared" si="8"/>
        <v>117</v>
      </c>
      <c r="T16" s="44" t="str">
        <f t="shared" si="9"/>
        <v>11.25</v>
      </c>
      <c r="U16" s="45">
        <f t="shared" si="10"/>
        <v>3.75</v>
      </c>
      <c r="V16" s="46" t="str">
        <f t="shared" si="11"/>
        <v>A</v>
      </c>
      <c r="W16" s="18">
        <v>51</v>
      </c>
      <c r="X16" s="18">
        <v>59</v>
      </c>
      <c r="Y16" s="18">
        <v>42</v>
      </c>
      <c r="Z16" s="19">
        <f t="shared" si="12"/>
        <v>152</v>
      </c>
      <c r="AA16" s="20" t="str">
        <f t="shared" si="13"/>
        <v>15</v>
      </c>
      <c r="AB16" s="21">
        <f t="shared" si="14"/>
        <v>3.75</v>
      </c>
      <c r="AC16" s="22" t="str">
        <f t="shared" si="15"/>
        <v>A</v>
      </c>
      <c r="AG16" s="5"/>
      <c r="AH16" s="5">
        <v>80</v>
      </c>
      <c r="AI16" s="6">
        <v>8</v>
      </c>
      <c r="AJ16" s="6">
        <v>2</v>
      </c>
      <c r="AK16" s="5" t="s">
        <v>31</v>
      </c>
    </row>
    <row r="17" spans="1:37" ht="18" x14ac:dyDescent="0.35">
      <c r="A17" s="47">
        <v>12</v>
      </c>
      <c r="B17" s="47" t="s">
        <v>41</v>
      </c>
      <c r="C17" s="47">
        <v>661929</v>
      </c>
      <c r="D17" s="33">
        <v>11</v>
      </c>
      <c r="E17" s="33">
        <v>18</v>
      </c>
      <c r="F17" s="34">
        <f t="shared" si="0"/>
        <v>29</v>
      </c>
      <c r="G17" s="35" t="str">
        <f t="shared" si="1"/>
        <v>2.75</v>
      </c>
      <c r="H17" s="36">
        <f t="shared" si="2"/>
        <v>2.75</v>
      </c>
      <c r="I17" s="37" t="str">
        <f t="shared" si="3"/>
        <v>B-</v>
      </c>
      <c r="J17" s="38">
        <v>42</v>
      </c>
      <c r="K17" s="38">
        <v>34</v>
      </c>
      <c r="L17" s="39">
        <f t="shared" si="4"/>
        <v>76</v>
      </c>
      <c r="M17" s="40" t="str">
        <f t="shared" si="5"/>
        <v>7.5</v>
      </c>
      <c r="N17" s="41">
        <f t="shared" si="6"/>
        <v>3.75</v>
      </c>
      <c r="O17" s="42" t="str">
        <f t="shared" si="7"/>
        <v>A</v>
      </c>
      <c r="P17" s="29">
        <v>21</v>
      </c>
      <c r="Q17" s="29">
        <v>72</v>
      </c>
      <c r="R17" s="29">
        <v>21</v>
      </c>
      <c r="S17" s="43">
        <f t="shared" si="8"/>
        <v>114</v>
      </c>
      <c r="T17" s="44" t="str">
        <f t="shared" si="9"/>
        <v>11.25</v>
      </c>
      <c r="U17" s="45">
        <f t="shared" si="10"/>
        <v>3.75</v>
      </c>
      <c r="V17" s="46" t="str">
        <f t="shared" si="11"/>
        <v>A</v>
      </c>
      <c r="W17" s="18">
        <v>48</v>
      </c>
      <c r="X17" s="18">
        <v>41</v>
      </c>
      <c r="Y17" s="18">
        <v>46</v>
      </c>
      <c r="Z17" s="19">
        <f t="shared" si="12"/>
        <v>135</v>
      </c>
      <c r="AA17" s="20" t="str">
        <f t="shared" si="13"/>
        <v>13</v>
      </c>
      <c r="AB17" s="21">
        <f t="shared" si="14"/>
        <v>3.25</v>
      </c>
      <c r="AC17" s="22" t="str">
        <f t="shared" si="15"/>
        <v>B+</v>
      </c>
      <c r="AG17" s="5"/>
      <c r="AH17" s="5">
        <v>70</v>
      </c>
      <c r="AI17" s="6">
        <v>7</v>
      </c>
      <c r="AJ17" s="6">
        <v>1.75</v>
      </c>
      <c r="AK17" s="5" t="s">
        <v>32</v>
      </c>
    </row>
  </sheetData>
  <mergeCells count="19">
    <mergeCell ref="W3:AC3"/>
    <mergeCell ref="AC4:AC5"/>
    <mergeCell ref="AB4:AB5"/>
    <mergeCell ref="AA4:AA5"/>
    <mergeCell ref="U4:U5"/>
    <mergeCell ref="P3:V3"/>
    <mergeCell ref="V4:V5"/>
    <mergeCell ref="T4:T5"/>
    <mergeCell ref="J3:O3"/>
    <mergeCell ref="N4:N5"/>
    <mergeCell ref="O4:O5"/>
    <mergeCell ref="M4:M5"/>
    <mergeCell ref="A3:A5"/>
    <mergeCell ref="B3:B5"/>
    <mergeCell ref="C3:C5"/>
    <mergeCell ref="D3:I3"/>
    <mergeCell ref="I4:I5"/>
    <mergeCell ref="H4:H5"/>
    <mergeCell ref="G4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Razult Sit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2021-10-10T03:58:49Z</dcterms:modified>
</cp:coreProperties>
</file>