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\rd\outer\interview\templates\202201\"/>
    </mc:Choice>
  </mc:AlternateContent>
  <xr:revisionPtr revIDLastSave="0" documentId="13_ncr:1_{DC6F67B7-3AE0-4A9C-8C0D-EF645DBC8F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Вопросы" sheetId="1" r:id="rId1"/>
    <sheet name="Результат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2" l="1" a="1"/>
  <c r="N2" i="2" s="1"/>
  <c r="O2" i="2" l="1" a="1"/>
  <c r="O2" i="2" s="1"/>
  <c r="L2" i="2" a="1"/>
  <c r="L2" i="2" s="1"/>
  <c r="K2" i="2" a="1"/>
  <c r="K2" i="2" s="1"/>
  <c r="CZ12" i="1"/>
  <c r="CY12" i="1"/>
  <c r="CX12" i="1"/>
  <c r="CW12" i="1"/>
  <c r="CV12" i="1"/>
  <c r="CU12" i="1"/>
  <c r="CT12" i="1"/>
  <c r="CS12" i="1"/>
  <c r="CR12" i="1"/>
  <c r="CQ12" i="1"/>
  <c r="CP12" i="1"/>
  <c r="CO12" i="1"/>
  <c r="CN12" i="1"/>
  <c r="CM12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A12" i="1" l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BB12" i="1"/>
  <c r="G12" i="1"/>
  <c r="F12" i="1"/>
  <c r="E12" i="1"/>
  <c r="M2" i="2" l="1" a="1"/>
  <c r="M2" i="2" s="1"/>
  <c r="D2" i="2" s="1" a="1"/>
  <c r="C6" i="2" s="1"/>
  <c r="C95" i="2"/>
  <c r="C87" i="2"/>
  <c r="C79" i="2"/>
  <c r="C71" i="2"/>
  <c r="C63" i="2"/>
  <c r="C55" i="2"/>
  <c r="C47" i="2"/>
  <c r="C39" i="2"/>
  <c r="C31" i="2"/>
  <c r="C23" i="2"/>
  <c r="C15" i="2"/>
  <c r="C86" i="2"/>
  <c r="C78" i="2"/>
  <c r="C70" i="2"/>
  <c r="C62" i="2"/>
  <c r="C46" i="2"/>
  <c r="C38" i="2"/>
  <c r="C30" i="2"/>
  <c r="C14" i="2"/>
  <c r="C93" i="2"/>
  <c r="C69" i="2"/>
  <c r="C53" i="2"/>
  <c r="C37" i="2"/>
  <c r="C29" i="2"/>
  <c r="C12" i="2"/>
  <c r="C99" i="2"/>
  <c r="C67" i="2"/>
  <c r="C43" i="2"/>
  <c r="C48" i="2"/>
  <c r="C16" i="2"/>
  <c r="C94" i="2"/>
  <c r="C54" i="2"/>
  <c r="C22" i="2"/>
  <c r="C101" i="2"/>
  <c r="C85" i="2"/>
  <c r="C77" i="2"/>
  <c r="C61" i="2"/>
  <c r="C45" i="2"/>
  <c r="C21" i="2"/>
  <c r="C13" i="2"/>
  <c r="C20" i="2"/>
  <c r="C91" i="2"/>
  <c r="C75" i="2"/>
  <c r="C51" i="2"/>
  <c r="C35" i="2"/>
  <c r="C19" i="2"/>
  <c r="C72" i="2"/>
  <c r="C32" i="2"/>
  <c r="C100" i="2"/>
  <c r="C92" i="2"/>
  <c r="C84" i="2"/>
  <c r="C76" i="2"/>
  <c r="C68" i="2"/>
  <c r="C60" i="2"/>
  <c r="C52" i="2"/>
  <c r="C44" i="2"/>
  <c r="C36" i="2"/>
  <c r="C28" i="2"/>
  <c r="C83" i="2"/>
  <c r="C59" i="2"/>
  <c r="C27" i="2"/>
  <c r="C56" i="2"/>
  <c r="C24" i="2"/>
  <c r="C98" i="2"/>
  <c r="C90" i="2"/>
  <c r="C82" i="2"/>
  <c r="C74" i="2"/>
  <c r="C66" i="2"/>
  <c r="C58" i="2"/>
  <c r="C50" i="2"/>
  <c r="C42" i="2"/>
  <c r="C34" i="2"/>
  <c r="C26" i="2"/>
  <c r="C18" i="2"/>
  <c r="C97" i="2"/>
  <c r="C89" i="2"/>
  <c r="C81" i="2"/>
  <c r="C73" i="2"/>
  <c r="C65" i="2"/>
  <c r="C57" i="2"/>
  <c r="C49" i="2"/>
  <c r="C41" i="2"/>
  <c r="C33" i="2"/>
  <c r="C25" i="2"/>
  <c r="C17" i="2"/>
  <c r="C96" i="2"/>
  <c r="C88" i="2"/>
  <c r="C80" i="2"/>
  <c r="C64" i="2"/>
  <c r="C40" i="2"/>
  <c r="C11" i="2" l="1"/>
  <c r="C10" i="2"/>
  <c r="C9" i="2"/>
  <c r="C8" i="2"/>
  <c r="C7" i="2"/>
  <c r="D2" i="2"/>
  <c r="C4" i="2"/>
  <c r="C5" i="2"/>
  <c r="A24" i="2"/>
  <c r="A20" i="2"/>
  <c r="C3" i="2"/>
  <c r="C2" i="2"/>
  <c r="A2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<sst xmlns="http://schemas.openxmlformats.org/spreadsheetml/2006/main" count="236" uniqueCount="135">
  <si>
    <t>Дата набора:</t>
  </si>
  <si>
    <t>Кандидат 1</t>
  </si>
  <si>
    <t>Кандидат 2</t>
  </si>
  <si>
    <t>Кандидат 3</t>
  </si>
  <si>
    <t>Кандидат 4</t>
  </si>
  <si>
    <t>Кандидат 5</t>
  </si>
  <si>
    <t>Кандидат 6</t>
  </si>
  <si>
    <t>Кандидат 7</t>
  </si>
  <si>
    <t>Кандидат 8</t>
  </si>
  <si>
    <t>Кандидат 9</t>
  </si>
  <si>
    <t>Кандидат 10</t>
  </si>
  <si>
    <t>Кандидат 11</t>
  </si>
  <si>
    <t>Кандидат 12</t>
  </si>
  <si>
    <t>Кандидат 13</t>
  </si>
  <si>
    <t>Кандидат 14</t>
  </si>
  <si>
    <t>Кандидат 15</t>
  </si>
  <si>
    <t>Кандидат 16</t>
  </si>
  <si>
    <t>Кандидат 17</t>
  </si>
  <si>
    <t>Кандидат 18</t>
  </si>
  <si>
    <t>Кандидат 19</t>
  </si>
  <si>
    <t>Кандидат 20</t>
  </si>
  <si>
    <t>Кандидат 21</t>
  </si>
  <si>
    <t>Кандидат 22</t>
  </si>
  <si>
    <t>Кандидат 23</t>
  </si>
  <si>
    <t>Кандидат 24</t>
  </si>
  <si>
    <t>Кандидат 25</t>
  </si>
  <si>
    <t>Кандидат 26</t>
  </si>
  <si>
    <t>Кандидат 27</t>
  </si>
  <si>
    <t>Кандидат 28</t>
  </si>
  <si>
    <t>Кандидат 29</t>
  </si>
  <si>
    <t>Кандидат 30</t>
  </si>
  <si>
    <t>Кандидат 31</t>
  </si>
  <si>
    <t>Кандидат 32</t>
  </si>
  <si>
    <t>Кандидат 33</t>
  </si>
  <si>
    <t>Кандидат 34</t>
  </si>
  <si>
    <t>Кандидат 35</t>
  </si>
  <si>
    <t>Кандидат 36</t>
  </si>
  <si>
    <t>Кандидат 37</t>
  </si>
  <si>
    <t>Кандидат 38</t>
  </si>
  <si>
    <t>Кандидат 39</t>
  </si>
  <si>
    <t>Кандидат 40</t>
  </si>
  <si>
    <t>Кандидат 41</t>
  </si>
  <si>
    <t>Кандидат 42</t>
  </si>
  <si>
    <t>Кандидат 43</t>
  </si>
  <si>
    <t>Кандидат 44</t>
  </si>
  <si>
    <t>Кандидат 45</t>
  </si>
  <si>
    <t>Кандидат 46</t>
  </si>
  <si>
    <t>Кандидат 47</t>
  </si>
  <si>
    <t>Кандидат 48</t>
  </si>
  <si>
    <t>Кандидат 49</t>
  </si>
  <si>
    <t>Кандидат 50</t>
  </si>
  <si>
    <t>Кандидат 51</t>
  </si>
  <si>
    <t>Кандидат 52</t>
  </si>
  <si>
    <t>Кандидат 53</t>
  </si>
  <si>
    <t>Кандидат 54</t>
  </si>
  <si>
    <t>Кандидат 55</t>
  </si>
  <si>
    <t>Кандидат 56</t>
  </si>
  <si>
    <t>Кандидат 57</t>
  </si>
  <si>
    <t>Кандидат 58</t>
  </si>
  <si>
    <t>Кандидат 59</t>
  </si>
  <si>
    <t>Кандидат 60</t>
  </si>
  <si>
    <t>Кандидат 61</t>
  </si>
  <si>
    <t>Кандидат 62</t>
  </si>
  <si>
    <t>Кандидат 63</t>
  </si>
  <si>
    <t>Кандидат 64</t>
  </si>
  <si>
    <t>Кандидат 65</t>
  </si>
  <si>
    <t>Кандидат 66</t>
  </si>
  <si>
    <t>Кандидат 67</t>
  </si>
  <si>
    <t>Кандидат 68</t>
  </si>
  <si>
    <t>Кандидат 69</t>
  </si>
  <si>
    <t>Кандидат 70</t>
  </si>
  <si>
    <t>Кандидат 71</t>
  </si>
  <si>
    <t>Кандидат 72</t>
  </si>
  <si>
    <t>Кандидат 73</t>
  </si>
  <si>
    <t>Кандидат 74</t>
  </si>
  <si>
    <t>Кандидат 75</t>
  </si>
  <si>
    <t>Кандидат 76</t>
  </si>
  <si>
    <t>Кандидат 77</t>
  </si>
  <si>
    <t>Кандидат 78</t>
  </si>
  <si>
    <t>Кандидат 79</t>
  </si>
  <si>
    <t>Кандидат 80</t>
  </si>
  <si>
    <t>Кандидат 81</t>
  </si>
  <si>
    <t>Кандидат 82</t>
  </si>
  <si>
    <t>Кандидат 83</t>
  </si>
  <si>
    <t>Кандидат 84</t>
  </si>
  <si>
    <t>Кандидат 85</t>
  </si>
  <si>
    <t>Кандидат 86</t>
  </si>
  <si>
    <t>Кандидат 87</t>
  </si>
  <si>
    <t>Кандидат 88</t>
  </si>
  <si>
    <t>Кандидат 89</t>
  </si>
  <si>
    <t>Кандидат 90</t>
  </si>
  <si>
    <t>Кандидат 91</t>
  </si>
  <si>
    <t>Кандидат 92</t>
  </si>
  <si>
    <t>Кандидат 93</t>
  </si>
  <si>
    <t>Кандидат 94</t>
  </si>
  <si>
    <t>Кандидат 95</t>
  </si>
  <si>
    <t>Кандидат 96</t>
  </si>
  <si>
    <t>Кандидат 97</t>
  </si>
  <si>
    <t>Кандидат 98</t>
  </si>
  <si>
    <t>Кандидат 99</t>
  </si>
  <si>
    <t>Кандидат 100</t>
  </si>
  <si>
    <t>Имя 
Фамилия</t>
  </si>
  <si>
    <t>№</t>
  </si>
  <si>
    <t>Вопросы</t>
  </si>
  <si>
    <t>Ответы</t>
  </si>
  <si>
    <t>Вес</t>
  </si>
  <si>
    <t xml:space="preserve">Итоговый балл </t>
  </si>
  <si>
    <t>Комментарий</t>
  </si>
  <si>
    <t>№ Кандидата</t>
  </si>
  <si>
    <t>Кандидат</t>
  </si>
  <si>
    <t>Итоговый балл</t>
  </si>
  <si>
    <t>Проходной балл</t>
  </si>
  <si>
    <t>Минимальный балл</t>
  </si>
  <si>
    <t>Средний балл набора</t>
  </si>
  <si>
    <t>Средний балл топ-20</t>
  </si>
  <si>
    <t>Средний балл топ-10</t>
  </si>
  <si>
    <t>Английский (разговорный)</t>
  </si>
  <si>
    <t>Англ</t>
  </si>
  <si>
    <t>месяц и год</t>
  </si>
  <si>
    <t>Напишите функцию для умножения двух чисел и возвращения результата</t>
  </si>
  <si>
    <t>Напишите цикл на 10 итераций, который будет выводить сообщение с номером текущей итерации от 1 до 10</t>
  </si>
  <si>
    <t>for (let i = 1; i &lt;= 10; i++) {
    alert(i);
}
На 1 балл - написание и for, и alert/console.log, но с ошибками</t>
  </si>
  <si>
    <t>function имя_функции(a, b) { return a * b; }
a и b могут иметь другие имена (x, y или a1, a2), это не имеет значения
На 1 балл - использование и параметров, и return, но с любыми ошибками</t>
  </si>
  <si>
    <t>Напишите HTML код, чтобы подключить CSS-файл к HTML-документу</t>
  </si>
  <si>
    <t>Напишите HTML код, чтобы подключить Javascript-файл к HTML-документу</t>
  </si>
  <si>
    <t>- тег link c указанием в атрибуте href ссылки на CSS-файл:
&lt;link href="путь_к_файлу/имя_файла.css"&gt;
*- в теге может быть указано rel="stylesheet" type="text/css"
На 1 балл - верное написание либо link, либо href</t>
  </si>
  <si>
    <t>- тег script с указанием в атрибуте src ссылки на JS-файл:
&lt;script src="путь_к_файлу/имя_файла.js"&gt;
*- в теге может быть указано type="text/javascript"
На 1 балл - верное написание либо script, либо src</t>
  </si>
  <si>
    <r>
      <t xml:space="preserve">Объявлено 2 переменные:
</t>
    </r>
    <r>
      <rPr>
        <sz val="11"/>
        <color theme="1"/>
        <rFont val="Calibri"/>
        <family val="2"/>
        <charset val="204"/>
        <scheme val="minor"/>
      </rPr>
      <t xml:space="preserve">const x = getNumber(); // число
let y;
</t>
    </r>
    <r>
      <rPr>
        <sz val="11"/>
        <color theme="1"/>
        <rFont val="Calibri"/>
        <family val="2"/>
        <scheme val="minor"/>
      </rPr>
      <t xml:space="preserve">Напишите код, чтобы присвоить для </t>
    </r>
    <r>
      <rPr>
        <b/>
        <sz val="11"/>
        <color theme="1"/>
        <rFont val="Calibri"/>
        <family val="2"/>
        <charset val="204"/>
        <scheme val="minor"/>
      </rPr>
      <t>y</t>
    </r>
    <r>
      <rPr>
        <sz val="11"/>
        <color theme="1"/>
        <rFont val="Calibri"/>
        <family val="2"/>
        <scheme val="minor"/>
      </rPr>
      <t xml:space="preserve"> значение </t>
    </r>
    <r>
      <rPr>
        <b/>
        <sz val="11"/>
        <color theme="1"/>
        <rFont val="Calibri"/>
        <family val="2"/>
        <charset val="204"/>
        <scheme val="minor"/>
      </rPr>
      <t>true</t>
    </r>
    <r>
      <rPr>
        <sz val="11"/>
        <color theme="1"/>
        <rFont val="Calibri"/>
        <family val="2"/>
        <scheme val="minor"/>
      </rPr>
      <t xml:space="preserve">, если </t>
    </r>
    <r>
      <rPr>
        <b/>
        <sz val="11"/>
        <color theme="1"/>
        <rFont val="Calibri"/>
        <family val="2"/>
        <charset val="204"/>
        <scheme val="minor"/>
      </rPr>
      <t>x</t>
    </r>
    <r>
      <rPr>
        <sz val="11"/>
        <color theme="1"/>
        <rFont val="Calibri"/>
        <family val="2"/>
        <scheme val="minor"/>
      </rPr>
      <t xml:space="preserve"> больше </t>
    </r>
    <r>
      <rPr>
        <b/>
        <sz val="11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  <scheme val="minor"/>
      </rPr>
      <t xml:space="preserve">. А если </t>
    </r>
    <r>
      <rPr>
        <b/>
        <sz val="11"/>
        <color theme="1"/>
        <rFont val="Calibri"/>
        <family val="2"/>
        <charset val="204"/>
        <scheme val="minor"/>
      </rPr>
      <t>x</t>
    </r>
    <r>
      <rPr>
        <sz val="11"/>
        <color theme="1"/>
        <rFont val="Calibri"/>
        <family val="2"/>
        <scheme val="minor"/>
      </rPr>
      <t xml:space="preserve"> не больше 10, то присвойте для </t>
    </r>
    <r>
      <rPr>
        <b/>
        <sz val="11"/>
        <color theme="1"/>
        <rFont val="Calibri"/>
        <family val="2"/>
        <charset val="204"/>
        <scheme val="minor"/>
      </rPr>
      <t>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false</t>
    </r>
    <r>
      <rPr>
        <sz val="11"/>
        <color theme="1"/>
        <rFont val="Calibri"/>
        <family val="2"/>
        <scheme val="minor"/>
      </rPr>
      <t>. Напишите 3 разных способа.</t>
    </r>
  </si>
  <si>
    <t>y = x &gt; 10;
y = x &gt; 10 ? true : false;
if (x &gt; 10) { y = true; }
else { y = false; }
Любой 1 способ - на 1 балл
На 2 балла - все 3 способа</t>
  </si>
  <si>
    <t>Некий человек сказал - я всегда не прав в своих утверждениях. Вопрос - почему он соврал?</t>
  </si>
  <si>
    <t>Потому что то, что сказал человек - тоже утверждение, которое не может быть правдой из-за противоречия.
На 1 балл - упомянуть "противоречие"
На 2 балла - рассуждать, дать развёрнутый ответ</t>
  </si>
  <si>
    <r>
      <t xml:space="preserve">Представьте, что есть робот-бармен, но ещё не запрограммированный.
Роботу нужна программа, с помощью которой он будет </t>
    </r>
    <r>
      <rPr>
        <b/>
        <sz val="11"/>
        <color theme="1"/>
        <rFont val="Calibri"/>
        <family val="2"/>
        <charset val="204"/>
        <scheme val="minor"/>
      </rPr>
      <t>наливать воду из бутылки в стакан</t>
    </r>
    <r>
      <rPr>
        <sz val="11"/>
        <color theme="1"/>
        <rFont val="Calibri"/>
        <family val="2"/>
        <scheme val="minor"/>
      </rPr>
      <t>.
Опишите словами алгоритм такой программы.</t>
    </r>
  </si>
  <si>
    <t>На 1 балл - алгоритм на минимум 4 шага, например:
- взять бутылку, подвести к стакану, наклонить бутылку, выпрямить бутылку, когда стакан наполнится
На 2 балла - более подробный алгоритм, с более мелкими деталями, например: вычисление координат бутылки/стакана, замер высоты стакана, задание градуса наклона бутылки, вычислить градус наклона руки и т.д.</t>
  </si>
  <si>
    <t>Сколько будет 14 * 51
Посчитайте в уме, рассуждайте вслух (можно уже после ответа)</t>
  </si>
  <si>
    <t>714
На 1 балл - ответ без рассуждения, либо очень короткое объяснение вроде "умножил в столбик"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</si>
</sst>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4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6"/>
      <color theme="6" tint="0.3999755851924192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E5F2"/>
        <bgColor indexed="64"/>
      </patternFill>
    </fill>
  </fills>
  <borders count="2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rgb="FF808080"/>
      </left>
      <right/>
      <top style="thin">
        <color rgb="FF808080"/>
      </top>
      <bottom style="thin">
        <color theme="0" tint="-0.499984740745262"/>
      </bottom>
      <diagonal/>
    </border>
    <border>
      <left/>
      <right/>
      <top style="thin">
        <color rgb="FF808080"/>
      </top>
      <bottom style="thin">
        <color theme="0" tint="-0.499984740745262"/>
      </bottom>
      <diagonal/>
    </border>
    <border>
      <left/>
      <right style="thin">
        <color rgb="FF808080"/>
      </right>
      <top style="thin">
        <color rgb="FF808080"/>
      </top>
      <bottom style="thin">
        <color theme="0" tint="-0.499984740745262"/>
      </bottom>
      <diagonal/>
    </border>
    <border>
      <left/>
      <right style="thin">
        <color theme="0"/>
      </right>
      <top/>
      <bottom style="thin">
        <color theme="0" tint="-0.499984740745262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/>
      <diagonal/>
    </border>
    <border>
      <left style="thin">
        <color theme="0"/>
      </left>
      <right style="thin">
        <color theme="0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rgb="FF808080"/>
      </bottom>
      <diagonal/>
    </border>
    <border>
      <left style="thin">
        <color theme="0"/>
      </left>
      <right/>
      <top style="thin">
        <color theme="0" tint="-0.499984740745262"/>
      </top>
      <bottom/>
      <diagonal/>
    </border>
    <border>
      <left style="thin">
        <color theme="0"/>
      </left>
      <right/>
      <top/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08080"/>
      </bottom>
      <diagonal/>
    </border>
    <border>
      <left/>
      <right/>
      <top style="thin">
        <color theme="0" tint="-0.499984740745262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left" vertical="top" wrapText="1"/>
    </xf>
    <xf numFmtId="0" fontId="0" fillId="0" borderId="1" xfId="0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quotePrefix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11" fillId="3" borderId="0" xfId="0" applyFont="1" applyFill="1" applyAlignment="1">
      <alignment horizontal="center" vertical="center"/>
    </xf>
    <xf numFmtId="0" fontId="11" fillId="3" borderId="0" xfId="0" applyFont="1" applyFill="1"/>
    <xf numFmtId="0" fontId="11" fillId="3" borderId="0" xfId="0" applyFont="1" applyFill="1" applyAlignment="1">
      <alignment horizontal="left" vertical="top" wrapText="1"/>
    </xf>
    <xf numFmtId="0" fontId="7" fillId="0" borderId="19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9" fillId="0" borderId="17" xfId="0" applyFont="1" applyBorder="1" applyAlignment="1" applyProtection="1">
      <alignment horizontal="center" vertical="center"/>
      <protection locked="0"/>
    </xf>
    <xf numFmtId="0" fontId="0" fillId="0" borderId="0" xfId="0" applyFill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49" fontId="0" fillId="3" borderId="26" xfId="0" applyNumberFormat="1" applyFill="1" applyBorder="1" applyAlignment="1">
      <alignment horizontal="left" vertical="top" wrapText="1"/>
    </xf>
    <xf numFmtId="0" fontId="4" fillId="4" borderId="27" xfId="0" applyFont="1" applyFill="1" applyBorder="1" applyAlignment="1">
      <alignment horizontal="center" vertical="center" wrapText="1"/>
    </xf>
    <xf numFmtId="49" fontId="0" fillId="0" borderId="1" xfId="0" applyNumberFormat="1" applyBorder="1" applyAlignment="1" applyProtection="1">
      <alignment horizontal="left" vertical="top" wrapText="1"/>
      <protection locked="0"/>
    </xf>
    <xf numFmtId="0" fontId="4" fillId="8" borderId="1" xfId="0" applyFont="1" applyFill="1" applyBorder="1" applyAlignment="1" applyProtection="1">
      <alignment horizontal="center" vertical="center" wrapText="1"/>
      <protection locked="0"/>
    </xf>
    <xf numFmtId="0" fontId="15" fillId="8" borderId="25" xfId="0" applyFont="1" applyFill="1" applyBorder="1" applyAlignment="1">
      <alignment horizontal="right" vertical="center" wrapText="1"/>
    </xf>
    <xf numFmtId="49" fontId="0" fillId="0" borderId="26" xfId="0" applyNumberFormat="1" applyBorder="1" applyAlignment="1">
      <alignment horizontal="right" vertical="center" wrapText="1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14" xfId="0" applyFont="1" applyBorder="1" applyAlignment="1" applyProtection="1">
      <alignment horizontal="center" vertical="center" wrapText="1"/>
      <protection locked="0"/>
    </xf>
    <xf numFmtId="0" fontId="4" fillId="4" borderId="7" xfId="0" applyFont="1" applyFill="1" applyBorder="1" applyAlignment="1">
      <alignment horizontal="right" vertical="center" wrapText="1"/>
    </xf>
    <xf numFmtId="0" fontId="4" fillId="4" borderId="8" xfId="0" applyFont="1" applyFill="1" applyBorder="1" applyAlignment="1">
      <alignment horizontal="right" vertical="center" wrapText="1"/>
    </xf>
    <xf numFmtId="0" fontId="4" fillId="4" borderId="9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horizontal="right" vertical="center"/>
    </xf>
    <xf numFmtId="0" fontId="3" fillId="0" borderId="13" xfId="0" applyFont="1" applyBorder="1" applyAlignment="1">
      <alignment horizontal="right" vertical="center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0" fontId="1" fillId="0" borderId="16" xfId="0" applyFont="1" applyBorder="1" applyAlignment="1" applyProtection="1">
      <alignment horizontal="left" vertical="center"/>
      <protection locked="0"/>
    </xf>
    <xf numFmtId="0" fontId="1" fillId="0" borderId="6" xfId="0" applyFont="1" applyBorder="1" applyAlignment="1" applyProtection="1">
      <alignment horizontal="left" vertical="center"/>
      <protection locked="0"/>
    </xf>
    <xf numFmtId="0" fontId="10" fillId="6" borderId="0" xfId="0" applyFont="1" applyFill="1" applyAlignment="1" applyProtection="1">
      <alignment horizontal="center" vertical="center"/>
      <protection locked="0"/>
    </xf>
    <xf numFmtId="0" fontId="10" fillId="7" borderId="0" xfId="0" applyFont="1" applyFill="1" applyAlignment="1" applyProtection="1">
      <alignment horizontal="center" vertical="center"/>
      <protection locked="0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6">
    <dxf>
      <fill>
        <patternFill>
          <bgColor rgb="FFC6E0B4"/>
        </patternFill>
      </fill>
    </dxf>
    <dxf>
      <fill>
        <patternFill>
          <bgColor rgb="FFFFE699"/>
        </patternFill>
      </fill>
    </dxf>
    <dxf>
      <fill>
        <patternFill>
          <bgColor rgb="FFFFC1C1"/>
        </patternFill>
      </fill>
    </dxf>
    <dxf>
      <fill>
        <patternFill>
          <bgColor rgb="FFFFD1D1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</dxfs>
  <tableStyles count="0" defaultTableStyle="TableStyleMedium2" defaultPivotStyle="PivotStyleMedium9"/>
  <colors>
    <mruColors>
      <color rgb="FFFFC1C1"/>
      <color rgb="FFFFE699"/>
      <color rgb="FFC6E0B4"/>
      <color rgb="FFFFD1D1"/>
      <color rgb="FFFFF2CC"/>
      <color rgb="FFC4DEB4"/>
      <color rgb="FFCDE3BF"/>
      <color rgb="FFE2EFDA"/>
      <color rgb="FFC0E5F2"/>
      <color rgb="FFB9E2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60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A2"/>
    </sheetView>
  </sheetViews>
  <sheetFormatPr defaultRowHeight="15" x14ac:dyDescent="0.25"/>
  <cols>
    <col min="1" max="1" width="4.28515625" style="2" customWidth="1"/>
    <col min="2" max="2" width="30.7109375" customWidth="1"/>
    <col min="3" max="3" width="61.42578125" style="1" customWidth="1"/>
    <col min="4" max="4" width="5.7109375" customWidth="1"/>
    <col min="5" max="104" width="21.42578125" customWidth="1"/>
  </cols>
  <sheetData>
    <row r="1" spans="1:104" ht="15" customHeight="1" x14ac:dyDescent="0.25">
      <c r="A1" s="63"/>
      <c r="B1" s="61" t="s">
        <v>0</v>
      </c>
      <c r="C1" s="65" t="s">
        <v>118</v>
      </c>
      <c r="D1" s="66"/>
      <c r="E1" s="23" t="s">
        <v>1</v>
      </c>
      <c r="F1" s="23" t="s">
        <v>2</v>
      </c>
      <c r="G1" s="23" t="s">
        <v>3</v>
      </c>
      <c r="H1" s="23" t="s">
        <v>4</v>
      </c>
      <c r="I1" s="23" t="s">
        <v>5</v>
      </c>
      <c r="J1" s="23" t="s">
        <v>6</v>
      </c>
      <c r="K1" s="23" t="s">
        <v>7</v>
      </c>
      <c r="L1" s="23" t="s">
        <v>8</v>
      </c>
      <c r="M1" s="23" t="s">
        <v>9</v>
      </c>
      <c r="N1" s="23" t="s">
        <v>10</v>
      </c>
      <c r="O1" s="23" t="s">
        <v>11</v>
      </c>
      <c r="P1" s="23" t="s">
        <v>12</v>
      </c>
      <c r="Q1" s="23" t="s">
        <v>13</v>
      </c>
      <c r="R1" s="23" t="s">
        <v>14</v>
      </c>
      <c r="S1" s="23" t="s">
        <v>15</v>
      </c>
      <c r="T1" s="23" t="s">
        <v>16</v>
      </c>
      <c r="U1" s="23" t="s">
        <v>17</v>
      </c>
      <c r="V1" s="23" t="s">
        <v>18</v>
      </c>
      <c r="W1" s="23" t="s">
        <v>19</v>
      </c>
      <c r="X1" s="23" t="s">
        <v>20</v>
      </c>
      <c r="Y1" s="23" t="s">
        <v>21</v>
      </c>
      <c r="Z1" s="23" t="s">
        <v>22</v>
      </c>
      <c r="AA1" s="23" t="s">
        <v>23</v>
      </c>
      <c r="AB1" s="23" t="s">
        <v>24</v>
      </c>
      <c r="AC1" s="23" t="s">
        <v>25</v>
      </c>
      <c r="AD1" s="23" t="s">
        <v>26</v>
      </c>
      <c r="AE1" s="23" t="s">
        <v>27</v>
      </c>
      <c r="AF1" s="23" t="s">
        <v>28</v>
      </c>
      <c r="AG1" s="23" t="s">
        <v>29</v>
      </c>
      <c r="AH1" s="23" t="s">
        <v>30</v>
      </c>
      <c r="AI1" s="23" t="s">
        <v>31</v>
      </c>
      <c r="AJ1" s="23" t="s">
        <v>32</v>
      </c>
      <c r="AK1" s="23" t="s">
        <v>33</v>
      </c>
      <c r="AL1" s="23" t="s">
        <v>34</v>
      </c>
      <c r="AM1" s="23" t="s">
        <v>35</v>
      </c>
      <c r="AN1" s="23" t="s">
        <v>36</v>
      </c>
      <c r="AO1" s="23" t="s">
        <v>37</v>
      </c>
      <c r="AP1" s="23" t="s">
        <v>38</v>
      </c>
      <c r="AQ1" s="23" t="s">
        <v>39</v>
      </c>
      <c r="AR1" s="23" t="s">
        <v>40</v>
      </c>
      <c r="AS1" s="23" t="s">
        <v>41</v>
      </c>
      <c r="AT1" s="23" t="s">
        <v>42</v>
      </c>
      <c r="AU1" s="23" t="s">
        <v>43</v>
      </c>
      <c r="AV1" s="23" t="s">
        <v>44</v>
      </c>
      <c r="AW1" s="23" t="s">
        <v>45</v>
      </c>
      <c r="AX1" s="23" t="s">
        <v>46</v>
      </c>
      <c r="AY1" s="23" t="s">
        <v>47</v>
      </c>
      <c r="AZ1" s="23" t="s">
        <v>48</v>
      </c>
      <c r="BA1" s="23" t="s">
        <v>49</v>
      </c>
      <c r="BB1" s="23" t="s">
        <v>50</v>
      </c>
      <c r="BC1" s="23" t="s">
        <v>51</v>
      </c>
      <c r="BD1" s="23" t="s">
        <v>52</v>
      </c>
      <c r="BE1" s="23" t="s">
        <v>53</v>
      </c>
      <c r="BF1" s="23" t="s">
        <v>54</v>
      </c>
      <c r="BG1" s="23" t="s">
        <v>55</v>
      </c>
      <c r="BH1" s="23" t="s">
        <v>56</v>
      </c>
      <c r="BI1" s="23" t="s">
        <v>57</v>
      </c>
      <c r="BJ1" s="23" t="s">
        <v>58</v>
      </c>
      <c r="BK1" s="23" t="s">
        <v>59</v>
      </c>
      <c r="BL1" s="23" t="s">
        <v>60</v>
      </c>
      <c r="BM1" s="23" t="s">
        <v>61</v>
      </c>
      <c r="BN1" s="23" t="s">
        <v>62</v>
      </c>
      <c r="BO1" s="23" t="s">
        <v>63</v>
      </c>
      <c r="BP1" s="23" t="s">
        <v>64</v>
      </c>
      <c r="BQ1" s="23" t="s">
        <v>65</v>
      </c>
      <c r="BR1" s="23" t="s">
        <v>66</v>
      </c>
      <c r="BS1" s="23" t="s">
        <v>67</v>
      </c>
      <c r="BT1" s="23" t="s">
        <v>68</v>
      </c>
      <c r="BU1" s="23" t="s">
        <v>69</v>
      </c>
      <c r="BV1" s="23" t="s">
        <v>70</v>
      </c>
      <c r="BW1" s="23" t="s">
        <v>71</v>
      </c>
      <c r="BX1" s="23" t="s">
        <v>72</v>
      </c>
      <c r="BY1" s="23" t="s">
        <v>73</v>
      </c>
      <c r="BZ1" s="23" t="s">
        <v>74</v>
      </c>
      <c r="CA1" s="23" t="s">
        <v>75</v>
      </c>
      <c r="CB1" s="23" t="s">
        <v>76</v>
      </c>
      <c r="CC1" s="23" t="s">
        <v>77</v>
      </c>
      <c r="CD1" s="23" t="s">
        <v>78</v>
      </c>
      <c r="CE1" s="23" t="s">
        <v>79</v>
      </c>
      <c r="CF1" s="23" t="s">
        <v>80</v>
      </c>
      <c r="CG1" s="23" t="s">
        <v>81</v>
      </c>
      <c r="CH1" s="23" t="s">
        <v>82</v>
      </c>
      <c r="CI1" s="23" t="s">
        <v>83</v>
      </c>
      <c r="CJ1" s="23" t="s">
        <v>84</v>
      </c>
      <c r="CK1" s="23" t="s">
        <v>85</v>
      </c>
      <c r="CL1" s="23" t="s">
        <v>86</v>
      </c>
      <c r="CM1" s="23" t="s">
        <v>87</v>
      </c>
      <c r="CN1" s="23" t="s">
        <v>88</v>
      </c>
      <c r="CO1" s="23" t="s">
        <v>89</v>
      </c>
      <c r="CP1" s="23" t="s">
        <v>90</v>
      </c>
      <c r="CQ1" s="23" t="s">
        <v>91</v>
      </c>
      <c r="CR1" s="23" t="s">
        <v>92</v>
      </c>
      <c r="CS1" s="23" t="s">
        <v>93</v>
      </c>
      <c r="CT1" s="23" t="s">
        <v>94</v>
      </c>
      <c r="CU1" s="23" t="s">
        <v>95</v>
      </c>
      <c r="CV1" s="23" t="s">
        <v>96</v>
      </c>
      <c r="CW1" s="23" t="s">
        <v>97</v>
      </c>
      <c r="CX1" s="23" t="s">
        <v>98</v>
      </c>
      <c r="CY1" s="23" t="s">
        <v>99</v>
      </c>
      <c r="CZ1" s="23" t="s">
        <v>100</v>
      </c>
    </row>
    <row r="2" spans="1:104" ht="15" customHeight="1" x14ac:dyDescent="0.25">
      <c r="A2" s="64"/>
      <c r="B2" s="62"/>
      <c r="C2" s="67"/>
      <c r="D2" s="68"/>
      <c r="E2" s="56" t="s">
        <v>101</v>
      </c>
      <c r="F2" s="56" t="s">
        <v>101</v>
      </c>
      <c r="G2" s="56" t="s">
        <v>101</v>
      </c>
      <c r="H2" s="56" t="s">
        <v>101</v>
      </c>
      <c r="I2" s="56" t="s">
        <v>101</v>
      </c>
      <c r="J2" s="56" t="s">
        <v>101</v>
      </c>
      <c r="K2" s="56" t="s">
        <v>101</v>
      </c>
      <c r="L2" s="56" t="s">
        <v>101</v>
      </c>
      <c r="M2" s="56" t="s">
        <v>101</v>
      </c>
      <c r="N2" s="56" t="s">
        <v>101</v>
      </c>
      <c r="O2" s="56" t="s">
        <v>101</v>
      </c>
      <c r="P2" s="56" t="s">
        <v>101</v>
      </c>
      <c r="Q2" s="56" t="s">
        <v>101</v>
      </c>
      <c r="R2" s="56" t="s">
        <v>101</v>
      </c>
      <c r="S2" s="56" t="s">
        <v>101</v>
      </c>
      <c r="T2" s="56" t="s">
        <v>101</v>
      </c>
      <c r="U2" s="56" t="s">
        <v>101</v>
      </c>
      <c r="V2" s="56" t="s">
        <v>101</v>
      </c>
      <c r="W2" s="56" t="s">
        <v>101</v>
      </c>
      <c r="X2" s="56" t="s">
        <v>101</v>
      </c>
      <c r="Y2" s="56" t="s">
        <v>101</v>
      </c>
      <c r="Z2" s="56" t="s">
        <v>101</v>
      </c>
      <c r="AA2" s="56" t="s">
        <v>101</v>
      </c>
      <c r="AB2" s="56" t="s">
        <v>101</v>
      </c>
      <c r="AC2" s="56" t="s">
        <v>101</v>
      </c>
      <c r="AD2" s="56" t="s">
        <v>101</v>
      </c>
      <c r="AE2" s="56" t="s">
        <v>101</v>
      </c>
      <c r="AF2" s="56" t="s">
        <v>101</v>
      </c>
      <c r="AG2" s="56" t="s">
        <v>101</v>
      </c>
      <c r="AH2" s="56" t="s">
        <v>101</v>
      </c>
      <c r="AI2" s="56" t="s">
        <v>101</v>
      </c>
      <c r="AJ2" s="56" t="s">
        <v>101</v>
      </c>
      <c r="AK2" s="56" t="s">
        <v>101</v>
      </c>
      <c r="AL2" s="56" t="s">
        <v>101</v>
      </c>
      <c r="AM2" s="56" t="s">
        <v>101</v>
      </c>
      <c r="AN2" s="56" t="s">
        <v>101</v>
      </c>
      <c r="AO2" s="56" t="s">
        <v>101</v>
      </c>
      <c r="AP2" s="56" t="s">
        <v>101</v>
      </c>
      <c r="AQ2" s="56" t="s">
        <v>101</v>
      </c>
      <c r="AR2" s="56" t="s">
        <v>101</v>
      </c>
      <c r="AS2" s="56" t="s">
        <v>101</v>
      </c>
      <c r="AT2" s="56" t="s">
        <v>101</v>
      </c>
      <c r="AU2" s="56" t="s">
        <v>101</v>
      </c>
      <c r="AV2" s="56" t="s">
        <v>101</v>
      </c>
      <c r="AW2" s="56" t="s">
        <v>101</v>
      </c>
      <c r="AX2" s="56" t="s">
        <v>101</v>
      </c>
      <c r="AY2" s="56" t="s">
        <v>101</v>
      </c>
      <c r="AZ2" s="56" t="s">
        <v>101</v>
      </c>
      <c r="BA2" s="56" t="s">
        <v>101</v>
      </c>
      <c r="BB2" s="56" t="s">
        <v>101</v>
      </c>
      <c r="BC2" s="56" t="s">
        <v>101</v>
      </c>
      <c r="BD2" s="56" t="s">
        <v>101</v>
      </c>
      <c r="BE2" s="56" t="s">
        <v>101</v>
      </c>
      <c r="BF2" s="56" t="s">
        <v>101</v>
      </c>
      <c r="BG2" s="56" t="s">
        <v>101</v>
      </c>
      <c r="BH2" s="56" t="s">
        <v>101</v>
      </c>
      <c r="BI2" s="56" t="s">
        <v>101</v>
      </c>
      <c r="BJ2" s="56" t="s">
        <v>101</v>
      </c>
      <c r="BK2" s="56" t="s">
        <v>101</v>
      </c>
      <c r="BL2" s="56" t="s">
        <v>101</v>
      </c>
      <c r="BM2" s="56" t="s">
        <v>101</v>
      </c>
      <c r="BN2" s="56" t="s">
        <v>101</v>
      </c>
      <c r="BO2" s="56" t="s">
        <v>101</v>
      </c>
      <c r="BP2" s="56" t="s">
        <v>101</v>
      </c>
      <c r="BQ2" s="56" t="s">
        <v>101</v>
      </c>
      <c r="BR2" s="56" t="s">
        <v>101</v>
      </c>
      <c r="BS2" s="56" t="s">
        <v>101</v>
      </c>
      <c r="BT2" s="56" t="s">
        <v>101</v>
      </c>
      <c r="BU2" s="56" t="s">
        <v>101</v>
      </c>
      <c r="BV2" s="56" t="s">
        <v>101</v>
      </c>
      <c r="BW2" s="56" t="s">
        <v>101</v>
      </c>
      <c r="BX2" s="56" t="s">
        <v>101</v>
      </c>
      <c r="BY2" s="56" t="s">
        <v>101</v>
      </c>
      <c r="BZ2" s="56" t="s">
        <v>101</v>
      </c>
      <c r="CA2" s="56" t="s">
        <v>101</v>
      </c>
      <c r="CB2" s="56" t="s">
        <v>101</v>
      </c>
      <c r="CC2" s="56" t="s">
        <v>101</v>
      </c>
      <c r="CD2" s="56" t="s">
        <v>101</v>
      </c>
      <c r="CE2" s="56" t="s">
        <v>101</v>
      </c>
      <c r="CF2" s="56" t="s">
        <v>101</v>
      </c>
      <c r="CG2" s="56" t="s">
        <v>101</v>
      </c>
      <c r="CH2" s="56" t="s">
        <v>101</v>
      </c>
      <c r="CI2" s="56" t="s">
        <v>101</v>
      </c>
      <c r="CJ2" s="56" t="s">
        <v>101</v>
      </c>
      <c r="CK2" s="56" t="s">
        <v>101</v>
      </c>
      <c r="CL2" s="56" t="s">
        <v>101</v>
      </c>
      <c r="CM2" s="56" t="s">
        <v>101</v>
      </c>
      <c r="CN2" s="56" t="s">
        <v>101</v>
      </c>
      <c r="CO2" s="56" t="s">
        <v>101</v>
      </c>
      <c r="CP2" s="56" t="s">
        <v>101</v>
      </c>
      <c r="CQ2" s="56" t="s">
        <v>101</v>
      </c>
      <c r="CR2" s="56" t="s">
        <v>101</v>
      </c>
      <c r="CS2" s="56" t="s">
        <v>101</v>
      </c>
      <c r="CT2" s="56" t="s">
        <v>101</v>
      </c>
      <c r="CU2" s="56" t="s">
        <v>101</v>
      </c>
      <c r="CV2" s="56" t="s">
        <v>101</v>
      </c>
      <c r="CW2" s="56" t="s">
        <v>101</v>
      </c>
      <c r="CX2" s="56" t="s">
        <v>101</v>
      </c>
      <c r="CY2" s="56" t="s">
        <v>101</v>
      </c>
      <c r="CZ2" s="56" t="s">
        <v>101</v>
      </c>
    </row>
    <row r="3" spans="1:104" s="2" customFormat="1" x14ac:dyDescent="0.25">
      <c r="A3" s="8" t="s">
        <v>102</v>
      </c>
      <c r="B3" s="8" t="s">
        <v>103</v>
      </c>
      <c r="C3" s="9" t="s">
        <v>104</v>
      </c>
      <c r="D3" s="8" t="s">
        <v>105</v>
      </c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  <c r="CA3" s="57"/>
      <c r="CB3" s="57"/>
      <c r="CC3" s="57"/>
      <c r="CD3" s="57"/>
      <c r="CE3" s="57"/>
      <c r="CF3" s="57"/>
      <c r="CG3" s="57"/>
      <c r="CH3" s="57"/>
      <c r="CI3" s="57"/>
      <c r="CJ3" s="57"/>
      <c r="CK3" s="57"/>
      <c r="CL3" s="57"/>
      <c r="CM3" s="57"/>
      <c r="CN3" s="57"/>
      <c r="CO3" s="57"/>
      <c r="CP3" s="57"/>
      <c r="CQ3" s="57"/>
      <c r="CR3" s="57"/>
      <c r="CS3" s="57"/>
      <c r="CT3" s="57"/>
      <c r="CU3" s="57"/>
      <c r="CV3" s="57"/>
      <c r="CW3" s="57"/>
      <c r="CX3" s="57"/>
      <c r="CY3" s="57"/>
      <c r="CZ3" s="57"/>
    </row>
    <row r="4" spans="1:104" ht="60" x14ac:dyDescent="0.25">
      <c r="A4" s="16">
        <v>1</v>
      </c>
      <c r="B4" s="17" t="s">
        <v>123</v>
      </c>
      <c r="C4" s="21" t="s">
        <v>125</v>
      </c>
      <c r="D4" s="18">
        <v>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</row>
    <row r="5" spans="1:104" ht="60" x14ac:dyDescent="0.25">
      <c r="A5" s="10">
        <v>2</v>
      </c>
      <c r="B5" s="11" t="s">
        <v>124</v>
      </c>
      <c r="C5" s="14" t="s">
        <v>126</v>
      </c>
      <c r="D5" s="15">
        <v>1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</row>
    <row r="6" spans="1:104" ht="120" customHeight="1" x14ac:dyDescent="0.25">
      <c r="A6" s="19">
        <v>3</v>
      </c>
      <c r="B6" s="20" t="s">
        <v>127</v>
      </c>
      <c r="C6" s="21" t="s">
        <v>128</v>
      </c>
      <c r="D6" s="18">
        <v>3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</row>
    <row r="7" spans="1:104" ht="60" x14ac:dyDescent="0.25">
      <c r="A7" s="12">
        <v>4</v>
      </c>
      <c r="B7" s="13" t="s">
        <v>120</v>
      </c>
      <c r="C7" s="14" t="s">
        <v>121</v>
      </c>
      <c r="D7" s="15">
        <v>2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</row>
    <row r="8" spans="1:104" ht="75" x14ac:dyDescent="0.25">
      <c r="A8" s="19">
        <v>5</v>
      </c>
      <c r="B8" s="20" t="s">
        <v>119</v>
      </c>
      <c r="C8" s="21" t="s">
        <v>122</v>
      </c>
      <c r="D8" s="18">
        <v>3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</row>
    <row r="9" spans="1:104" ht="60" x14ac:dyDescent="0.25">
      <c r="A9" s="12">
        <v>6</v>
      </c>
      <c r="B9" s="13" t="s">
        <v>129</v>
      </c>
      <c r="C9" s="14" t="s">
        <v>130</v>
      </c>
      <c r="D9" s="15">
        <v>4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</row>
    <row r="10" spans="1:104" ht="135" x14ac:dyDescent="0.25">
      <c r="A10" s="19">
        <v>7</v>
      </c>
      <c r="B10" s="22" t="s">
        <v>131</v>
      </c>
      <c r="C10" s="21" t="s">
        <v>132</v>
      </c>
      <c r="D10" s="18">
        <v>4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</row>
    <row r="11" spans="1:104" ht="45" customHeight="1" x14ac:dyDescent="0.25">
      <c r="A11" s="12">
        <v>8</v>
      </c>
      <c r="B11" s="13" t="s">
        <v>133</v>
      </c>
      <c r="C11" s="14" t="s">
        <v>134</v>
      </c>
      <c r="D11" s="15">
        <v>3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</row>
    <row r="12" spans="1:104" s="2" customFormat="1" ht="30" customHeight="1" x14ac:dyDescent="0.25">
      <c r="A12" s="58" t="s">
        <v>106</v>
      </c>
      <c r="B12" s="59"/>
      <c r="C12" s="59"/>
      <c r="D12" s="60"/>
      <c r="E12" s="51" t="str">
        <f>IF(SUMPRODUCT(D4:D11, E4:E11) &gt; 0, SUMPRODUCT(D4:D11, E4:E11), "")</f>
        <v/>
      </c>
      <c r="F12" s="51" t="str">
        <f>IF(SUMPRODUCT(D4:D11, F4:F11) &gt; 0, SUMPRODUCT(D4:D11, F4:F11), "")</f>
        <v/>
      </c>
      <c r="G12" s="51" t="str">
        <f>IF(SUMPRODUCT(D4:D11, G4:G11) &gt; 0, SUMPRODUCT(D4:D11, G4:G11), "")</f>
        <v/>
      </c>
      <c r="H12" s="51" t="str">
        <f>IF(SUMPRODUCT(D4:D11, H4:H11) &gt; 0, SUMPRODUCT(D4:D11, H4:H11), "")</f>
        <v/>
      </c>
      <c r="I12" s="51" t="str">
        <f>IF(SUMPRODUCT(D4:D11, I4:I11) &gt; 0, SUMPRODUCT(D4:D11, I4:I11), "")</f>
        <v/>
      </c>
      <c r="J12" s="51" t="str">
        <f>IF(SUMPRODUCT(D4:D11, J4:J11) &gt; 0, SUMPRODUCT(D4:D11, J4:J11), "")</f>
        <v/>
      </c>
      <c r="K12" s="51" t="str">
        <f>IF(SUMPRODUCT(D4:D11, K4:K11) &gt; 0, SUMPRODUCT(D4:D11, K4:K11), "")</f>
        <v/>
      </c>
      <c r="L12" s="51" t="str">
        <f>IF(SUMPRODUCT(D4:D11, L4:L11) &gt; 0, SUMPRODUCT(D4:D11, L4:L11), "")</f>
        <v/>
      </c>
      <c r="M12" s="51" t="str">
        <f>IF(SUMPRODUCT(D4:D11, M4:M11) &gt; 0, SUMPRODUCT(D4:D11, M4:M11), "")</f>
        <v/>
      </c>
      <c r="N12" s="51" t="str">
        <f>IF(SUMPRODUCT(D4:D11, N4:N11) &gt; 0, SUMPRODUCT(D4:D11, N4:N11), "")</f>
        <v/>
      </c>
      <c r="O12" s="51" t="str">
        <f>IF(SUMPRODUCT(D4:D11, O4:O11) &gt; 0, SUMPRODUCT(D4:D11, O4:O11), "")</f>
        <v/>
      </c>
      <c r="P12" s="51" t="str">
        <f>IF(SUMPRODUCT(D4:D11, P4:P11) &gt; 0, SUMPRODUCT(D4:D11, P4:P11), "")</f>
        <v/>
      </c>
      <c r="Q12" s="51" t="str">
        <f>IF(SUMPRODUCT(D4:D11, Q4:Q11) &gt; 0, SUMPRODUCT(D4:D11, Q4:Q11), "")</f>
        <v/>
      </c>
      <c r="R12" s="51" t="str">
        <f>IF(SUMPRODUCT(D4:D11, R4:R11) &gt; 0, SUMPRODUCT(D4:D11, R4:R11), "")</f>
        <v/>
      </c>
      <c r="S12" s="51" t="str">
        <f>IF(SUMPRODUCT(D4:D11, S4:S11) &gt; 0, SUMPRODUCT(D4:D11, S4:S11), "")</f>
        <v/>
      </c>
      <c r="T12" s="51" t="str">
        <f>IF(SUMPRODUCT(D4:D11, T4:T11) &gt; 0, SUMPRODUCT(D4:D11, T4:T11), "")</f>
        <v/>
      </c>
      <c r="U12" s="51" t="str">
        <f>IF(SUMPRODUCT(D4:D11, U4:U11) &gt; 0, SUMPRODUCT(D4:D11, U4:U11), "")</f>
        <v/>
      </c>
      <c r="V12" s="51" t="str">
        <f>IF(SUMPRODUCT(D4:D11, V4:V11) &gt; 0, SUMPRODUCT(D4:D11, V4:V11), "")</f>
        <v/>
      </c>
      <c r="W12" s="51" t="str">
        <f>IF(SUMPRODUCT(D4:D11, W4:W11) &gt; 0, SUMPRODUCT(D4:D11, W4:W11), "")</f>
        <v/>
      </c>
      <c r="X12" s="51" t="str">
        <f>IF(SUMPRODUCT(D4:D11, X4:X11) &gt; 0, SUMPRODUCT(D4:D11, X4:X11), "")</f>
        <v/>
      </c>
      <c r="Y12" s="51" t="str">
        <f>IF(SUMPRODUCT(D4:D11, Y4:Y11) &gt; 0, SUMPRODUCT(D4:D11, Y4:Y11), "")</f>
        <v/>
      </c>
      <c r="Z12" s="51" t="str">
        <f>IF(SUMPRODUCT(D4:D11, Z4:Z11) &gt; 0, SUMPRODUCT(D4:D11, Z4:Z11), "")</f>
        <v/>
      </c>
      <c r="AA12" s="51" t="str">
        <f>IF(SUMPRODUCT(D4:D11, AA4:AA11) &gt; 0, SUMPRODUCT(D4:D11, AA4:AA11), "")</f>
        <v/>
      </c>
      <c r="AB12" s="51" t="str">
        <f>IF(SUMPRODUCT(D4:D11, AB4:AB11) &gt; 0, SUMPRODUCT(D4:D11, AB4:AB11), "")</f>
        <v/>
      </c>
      <c r="AC12" s="51" t="str">
        <f>IF(SUMPRODUCT(D4:D11, AC4:AC11) &gt; 0, SUMPRODUCT(D4:D11, AC4:AC11), "")</f>
        <v/>
      </c>
      <c r="AD12" s="51" t="str">
        <f>IF(SUMPRODUCT(D4:D11, AD4:AD11) &gt; 0, SUMPRODUCT(D4:D11, AD4:AD11), "")</f>
        <v/>
      </c>
      <c r="AE12" s="51" t="str">
        <f>IF(SUMPRODUCT(D4:D11, AE4:AE11) &gt; 0, SUMPRODUCT(D4:D11, AE4:AE11), "")</f>
        <v/>
      </c>
      <c r="AF12" s="51" t="str">
        <f>IF(SUMPRODUCT(D4:D11, AF4:AF11) &gt; 0, SUMPRODUCT(D4:D11, AF4:AF11), "")</f>
        <v/>
      </c>
      <c r="AG12" s="51" t="str">
        <f>IF(SUMPRODUCT(D4:D11, AG4:AG11) &gt; 0, SUMPRODUCT(D4:D11, AG4:AG11), "")</f>
        <v/>
      </c>
      <c r="AH12" s="51" t="str">
        <f>IF(SUMPRODUCT(D4:D11, AH4:AH11) &gt; 0, SUMPRODUCT(D4:D11, AH4:AH11), "")</f>
        <v/>
      </c>
      <c r="AI12" s="51" t="str">
        <f>IF(SUMPRODUCT(D4:D11, AI4:AI11) &gt; 0, SUMPRODUCT(D4:D11, AI4:AI11), "")</f>
        <v/>
      </c>
      <c r="AJ12" s="51" t="str">
        <f>IF(SUMPRODUCT(D4:D11, AJ4:AJ11) &gt; 0, SUMPRODUCT(D4:D11, AJ4:AJ11), "")</f>
        <v/>
      </c>
      <c r="AK12" s="51" t="str">
        <f>IF(SUMPRODUCT(D4:D11, AK4:AK11) &gt; 0, SUMPRODUCT(D4:D11, AK4:AK11), "")</f>
        <v/>
      </c>
      <c r="AL12" s="51" t="str">
        <f>IF(SUMPRODUCT(D4:D11, AL4:AL11) &gt; 0, SUMPRODUCT(D4:D11, AL4:AL11), "")</f>
        <v/>
      </c>
      <c r="AM12" s="51" t="str">
        <f>IF(SUMPRODUCT(D4:D11, AM4:AM11) &gt; 0, SUMPRODUCT(D4:D11, AM4:AM11), "")</f>
        <v/>
      </c>
      <c r="AN12" s="51" t="str">
        <f>IF(SUMPRODUCT(D4:D11, AN4:AN11) &gt; 0, SUMPRODUCT(D4:D11, AN4:AN11), "")</f>
        <v/>
      </c>
      <c r="AO12" s="51" t="str">
        <f>IF(SUMPRODUCT(D4:D11, AO4:AO11) &gt; 0, SUMPRODUCT(D4:D11, AO4:AO11), "")</f>
        <v/>
      </c>
      <c r="AP12" s="51" t="str">
        <f>IF(SUMPRODUCT(D4:D11, AP4:AP11) &gt; 0, SUMPRODUCT(D4:D11, AP4:AP11), "")</f>
        <v/>
      </c>
      <c r="AQ12" s="51" t="str">
        <f>IF(SUMPRODUCT(D4:D11, AQ4:AQ11) &gt; 0, SUMPRODUCT(D4:D11, AQ4:AQ11), "")</f>
        <v/>
      </c>
      <c r="AR12" s="51" t="str">
        <f>IF(SUMPRODUCT(D4:D11, AR4:AR11) &gt; 0, SUMPRODUCT(D4:D11, AR4:AR11), "")</f>
        <v/>
      </c>
      <c r="AS12" s="51" t="str">
        <f>IF(SUMPRODUCT(D4:D11, AS4:AS11) &gt; 0, SUMPRODUCT(D4:D11, AS4:AS11), "")</f>
        <v/>
      </c>
      <c r="AT12" s="51" t="str">
        <f>IF(SUMPRODUCT(D4:D11, AT4:AT11) &gt; 0, SUMPRODUCT(D4:D11, AT4:AT11), "")</f>
        <v/>
      </c>
      <c r="AU12" s="51" t="str">
        <f>IF(SUMPRODUCT(D4:D11, AU4:AU11) &gt; 0, SUMPRODUCT(D4:D11, AU4:AU11), "")</f>
        <v/>
      </c>
      <c r="AV12" s="51" t="str">
        <f>IF(SUMPRODUCT(D4:D11, AV4:AV11) &gt; 0, SUMPRODUCT(D4:D11, AV4:AV11), "")</f>
        <v/>
      </c>
      <c r="AW12" s="51" t="str">
        <f>IF(SUMPRODUCT(D4:D11, AW4:AW11) &gt; 0, SUMPRODUCT(D4:D11, AW4:AW11), "")</f>
        <v/>
      </c>
      <c r="AX12" s="51" t="str">
        <f>IF(SUMPRODUCT(D4:D11, AX4:AX11) &gt; 0, SUMPRODUCT(D4:D11, AX4:AX11), "")</f>
        <v/>
      </c>
      <c r="AY12" s="51" t="str">
        <f>IF(SUMPRODUCT(D4:D11, AY4:AY11) &gt; 0, SUMPRODUCT(D4:D11, AY4:AY11), "")</f>
        <v/>
      </c>
      <c r="AZ12" s="51" t="str">
        <f>IF(SUMPRODUCT(D4:D11, AZ4:AZ11) &gt; 0, SUMPRODUCT(D4:D11, AZ4:AZ11), "")</f>
        <v/>
      </c>
      <c r="BA12" s="51" t="str">
        <f>IF(SUMPRODUCT(D4:D11, BA4:BA11) &gt; 0, SUMPRODUCT(D4:D11, BA4:BA11), "")</f>
        <v/>
      </c>
      <c r="BB12" s="51" t="str">
        <f>IF(SUMPRODUCT(D4:D11, BB4:BB11) &gt; 0, SUMPRODUCT(D4:D11, BB4:BB11), "")</f>
        <v/>
      </c>
      <c r="BC12" s="51" t="str">
        <f>IF(SUMPRODUCT(D4:D11, BC4:BC11) &gt; 0, SUMPRODUCT(D4:D11, BC4:BC11), "")</f>
        <v/>
      </c>
      <c r="BD12" s="51" t="str">
        <f>IF(SUMPRODUCT(D4:D11, BD4:BD11) &gt; 0, SUMPRODUCT(D4:D11, BD4:BD11), "")</f>
        <v/>
      </c>
      <c r="BE12" s="51" t="str">
        <f>IF(SUMPRODUCT(D4:D11, BE4:BE11) &gt; 0, SUMPRODUCT(D4:D11, BE4:BE11), "")</f>
        <v/>
      </c>
      <c r="BF12" s="51" t="str">
        <f>IF(SUMPRODUCT(D4:D11, BF4:BF11) &gt; 0, SUMPRODUCT(D4:D11, BF4:BF11), "")</f>
        <v/>
      </c>
      <c r="BG12" s="51" t="str">
        <f>IF(SUMPRODUCT(D4:D11, BG4:BG11) &gt; 0, SUMPRODUCT(D4:D11, BG4:BG11), "")</f>
        <v/>
      </c>
      <c r="BH12" s="51" t="str">
        <f>IF(SUMPRODUCT(D4:D11, BH4:BH11) &gt; 0, SUMPRODUCT(D4:D11, BH4:BH11), "")</f>
        <v/>
      </c>
      <c r="BI12" s="51" t="str">
        <f>IF(SUMPRODUCT(D4:D11, BI4:BI11) &gt; 0, SUMPRODUCT(D4:D11, BI4:BI11), "")</f>
        <v/>
      </c>
      <c r="BJ12" s="51" t="str">
        <f>IF(SUMPRODUCT(D4:D11, BJ4:BJ11) &gt; 0, SUMPRODUCT(D4:D11, BJ4:BJ11), "")</f>
        <v/>
      </c>
      <c r="BK12" s="51" t="str">
        <f>IF(SUMPRODUCT(D4:D11, BK4:BK11) &gt; 0, SUMPRODUCT(D4:D11, BK4:BK11), "")</f>
        <v/>
      </c>
      <c r="BL12" s="51" t="str">
        <f>IF(SUMPRODUCT(D4:D11, BL4:BL11) &gt; 0, SUMPRODUCT(D4:D11, BL4:BL11), "")</f>
        <v/>
      </c>
      <c r="BM12" s="51" t="str">
        <f>IF(SUMPRODUCT(D4:D11, BM4:BM11) &gt; 0, SUMPRODUCT(D4:D11, BM4:BM11), "")</f>
        <v/>
      </c>
      <c r="BN12" s="51" t="str">
        <f>IF(SUMPRODUCT(D4:D11, BN4:BN11) &gt; 0, SUMPRODUCT(D4:D11, BN4:BN11), "")</f>
        <v/>
      </c>
      <c r="BO12" s="51" t="str">
        <f>IF(SUMPRODUCT(D4:D11, BO4:BO11) &gt; 0, SUMPRODUCT(D4:D11, BO4:BO11), "")</f>
        <v/>
      </c>
      <c r="BP12" s="51" t="str">
        <f>IF(SUMPRODUCT(D4:D11, BP4:BP11) &gt; 0, SUMPRODUCT(D4:D11, BP4:BP11), "")</f>
        <v/>
      </c>
      <c r="BQ12" s="51" t="str">
        <f>IF(SUMPRODUCT(D4:D11, BQ4:BQ11) &gt; 0, SUMPRODUCT(D4:D11, BQ4:BQ11), "")</f>
        <v/>
      </c>
      <c r="BR12" s="51" t="str">
        <f>IF(SUMPRODUCT(D4:D11, BR4:BR11) &gt; 0, SUMPRODUCT(D4:D11, BR4:BR11), "")</f>
        <v/>
      </c>
      <c r="BS12" s="51" t="str">
        <f>IF(SUMPRODUCT(D4:D11, BS4:BS11) &gt; 0, SUMPRODUCT(D4:D11, BS4:BS11), "")</f>
        <v/>
      </c>
      <c r="BT12" s="51" t="str">
        <f>IF(SUMPRODUCT(D4:D11, BT4:BT11) &gt; 0, SUMPRODUCT(D4:D11, BT4:BT11), "")</f>
        <v/>
      </c>
      <c r="BU12" s="51" t="str">
        <f>IF(SUMPRODUCT(D4:D11, BU4:BU11) &gt; 0, SUMPRODUCT(D4:D11, BU4:BU11), "")</f>
        <v/>
      </c>
      <c r="BV12" s="51" t="str">
        <f>IF(SUMPRODUCT(D4:D11, BV4:BV11) &gt; 0, SUMPRODUCT(D4:D11, BV4:BV11), "")</f>
        <v/>
      </c>
      <c r="BW12" s="51" t="str">
        <f>IF(SUMPRODUCT(D4:D11, BW4:BW11) &gt; 0, SUMPRODUCT(D4:D11, BW4:BW11), "")</f>
        <v/>
      </c>
      <c r="BX12" s="51" t="str">
        <f>IF(SUMPRODUCT(D4:D11, BX4:BX11) &gt; 0, SUMPRODUCT(D4:D11, BX4:BX11), "")</f>
        <v/>
      </c>
      <c r="BY12" s="51" t="str">
        <f>IF(SUMPRODUCT(D4:D11, BY4:BY11) &gt; 0, SUMPRODUCT(D4:D11, BY4:BY11), "")</f>
        <v/>
      </c>
      <c r="BZ12" s="51" t="str">
        <f>IF(SUMPRODUCT(D4:D11, BZ4:BZ11) &gt; 0, SUMPRODUCT(D4:D11, BZ4:BZ11), "")</f>
        <v/>
      </c>
      <c r="CA12" s="51" t="str">
        <f>IF(SUMPRODUCT(D4:D11, CA4:CA11) &gt; 0, SUMPRODUCT(D4:D11, CA4:CA11), "")</f>
        <v/>
      </c>
      <c r="CB12" s="51" t="str">
        <f>IF(SUMPRODUCT(D4:D11, CB4:CB11) &gt; 0, SUMPRODUCT(D4:D11, CB4:CB11), "")</f>
        <v/>
      </c>
      <c r="CC12" s="51" t="str">
        <f>IF(SUMPRODUCT(D4:D11, CC4:CC11) &gt; 0, SUMPRODUCT(D4:D11, CC4:CC11), "")</f>
        <v/>
      </c>
      <c r="CD12" s="51" t="str">
        <f>IF(SUMPRODUCT(D4:D11, CD4:CD11) &gt; 0, SUMPRODUCT(D4:D11, CD4:CD11), "")</f>
        <v/>
      </c>
      <c r="CE12" s="51" t="str">
        <f>IF(SUMPRODUCT(D4:D11, CE4:CE11) &gt; 0, SUMPRODUCT(D4:D11, CE4:CE11), "")</f>
        <v/>
      </c>
      <c r="CF12" s="51" t="str">
        <f>IF(SUMPRODUCT(D4:D11, CF4:CF11) &gt; 0, SUMPRODUCT(D4:D11, CF4:CF11), "")</f>
        <v/>
      </c>
      <c r="CG12" s="51" t="str">
        <f>IF(SUMPRODUCT(D4:D11, CG4:CG11) &gt; 0, SUMPRODUCT(D4:D11, CG4:CG11), "")</f>
        <v/>
      </c>
      <c r="CH12" s="51" t="str">
        <f>IF(SUMPRODUCT(D4:D11, CH4:CH11) &gt; 0, SUMPRODUCT(D4:D11, CH4:CH11), "")</f>
        <v/>
      </c>
      <c r="CI12" s="51" t="str">
        <f>IF(SUMPRODUCT(D4:D11, CI4:CI11) &gt; 0, SUMPRODUCT(D4:D11, CI4:CI11), "")</f>
        <v/>
      </c>
      <c r="CJ12" s="51" t="str">
        <f>IF(SUMPRODUCT(D4:D11, CJ4:CJ11) &gt; 0, SUMPRODUCT(D4:D11, CJ4:CJ11), "")</f>
        <v/>
      </c>
      <c r="CK12" s="51" t="str">
        <f>IF(SUMPRODUCT(D4:D11, CK4:CK11) &gt; 0, SUMPRODUCT(D4:D11, CK4:CK11), "")</f>
        <v/>
      </c>
      <c r="CL12" s="51" t="str">
        <f>IF(SUMPRODUCT(D4:D11, CL4:CL11) &gt; 0, SUMPRODUCT(D4:D11, CL4:CL11), "")</f>
        <v/>
      </c>
      <c r="CM12" s="51" t="str">
        <f>IF(SUMPRODUCT(D4:D11, CM4:CM11) &gt; 0, SUMPRODUCT(D4:D11, CM4:CM11), "")</f>
        <v/>
      </c>
      <c r="CN12" s="51" t="str">
        <f>IF(SUMPRODUCT(D4:D11, CN4:CN11) &gt; 0, SUMPRODUCT(D4:D11, CN4:CN11), "")</f>
        <v/>
      </c>
      <c r="CO12" s="51" t="str">
        <f>IF(SUMPRODUCT(D4:D11, CO4:CO11) &gt; 0, SUMPRODUCT(D4:D11, CO4:CO11), "")</f>
        <v/>
      </c>
      <c r="CP12" s="51" t="str">
        <f>IF(SUMPRODUCT(D4:D11, CP4:CP11) &gt; 0, SUMPRODUCT(D4:D11, CP4:CP11), "")</f>
        <v/>
      </c>
      <c r="CQ12" s="51" t="str">
        <f>IF(SUMPRODUCT(D4:D11, CQ4:CQ11) &gt; 0, SUMPRODUCT(D4:D11, CQ4:CQ11), "")</f>
        <v/>
      </c>
      <c r="CR12" s="51" t="str">
        <f>IF(SUMPRODUCT(D4:D11, CR4:CR11) &gt; 0, SUMPRODUCT(D4:D11, CR4:CR11), "")</f>
        <v/>
      </c>
      <c r="CS12" s="51" t="str">
        <f>IF(SUMPRODUCT(D4:D11, CS4:CS11) &gt; 0, SUMPRODUCT(D4:D11, CS4:CS11), "")</f>
        <v/>
      </c>
      <c r="CT12" s="51" t="str">
        <f>IF(SUMPRODUCT(D4:D11, CT4:CT11) &gt; 0, SUMPRODUCT(D4:D11, CT4:CT11), "")</f>
        <v/>
      </c>
      <c r="CU12" s="51" t="str">
        <f>IF(SUMPRODUCT(D4:D11, CU4:CU11) &gt; 0, SUMPRODUCT(D4:D11, CU4:CU11), "")</f>
        <v/>
      </c>
      <c r="CV12" s="51" t="str">
        <f>IF(SUMPRODUCT(D4:D11, CV4:CV11) &gt; 0, SUMPRODUCT(D4:D11, CV4:CV11), "")</f>
        <v/>
      </c>
      <c r="CW12" s="51" t="str">
        <f>IF(SUMPRODUCT(D4:D11, CW4:CW11) &gt; 0, SUMPRODUCT(D4:D11, CW4:CW11), "")</f>
        <v/>
      </c>
      <c r="CX12" s="51" t="str">
        <f>IF(SUMPRODUCT(D4:D11, CX4:CX11) &gt; 0, SUMPRODUCT(D4:D11, CX4:CX11), "")</f>
        <v/>
      </c>
      <c r="CY12" s="51" t="str">
        <f>IF(SUMPRODUCT(D4:D11, CY4:CY11) &gt; 0, SUMPRODUCT(D4:D11, CY4:CY11), "")</f>
        <v/>
      </c>
      <c r="CZ12" s="51" t="str">
        <f>IF(SUMPRODUCT(D4:D11, CZ4:CZ11) &gt; 0, SUMPRODUCT(D4:D11, CZ4:CZ11), "")</f>
        <v/>
      </c>
    </row>
    <row r="13" spans="1:104" s="49" customFormat="1" ht="30" customHeight="1" x14ac:dyDescent="0.25">
      <c r="A13" s="54" t="s">
        <v>116</v>
      </c>
      <c r="B13" s="54"/>
      <c r="C13" s="54"/>
      <c r="D13" s="54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  <c r="CW13" s="53"/>
      <c r="CX13" s="53"/>
      <c r="CY13" s="53"/>
      <c r="CZ13" s="53"/>
    </row>
    <row r="14" spans="1:104" s="50" customFormat="1" ht="90" customHeight="1" x14ac:dyDescent="0.25">
      <c r="A14" s="55" t="s">
        <v>107</v>
      </c>
      <c r="B14" s="55"/>
      <c r="C14" s="55"/>
      <c r="D14" s="55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2"/>
      <c r="CH14" s="52"/>
      <c r="CI14" s="52"/>
      <c r="CJ14" s="52"/>
      <c r="CK14" s="52"/>
      <c r="CL14" s="52"/>
      <c r="CM14" s="52"/>
      <c r="CN14" s="52"/>
      <c r="CO14" s="52"/>
      <c r="CP14" s="52"/>
      <c r="CQ14" s="52"/>
      <c r="CR14" s="52"/>
      <c r="CS14" s="52"/>
      <c r="CT14" s="52"/>
      <c r="CU14" s="52"/>
      <c r="CV14" s="52"/>
      <c r="CW14" s="52"/>
      <c r="CX14" s="52"/>
      <c r="CY14" s="52"/>
      <c r="CZ14" s="52"/>
    </row>
    <row r="15" spans="1:104" s="25" customFormat="1" x14ac:dyDescent="0.25">
      <c r="A15" s="24"/>
      <c r="C15" s="26"/>
      <c r="E15" s="25">
        <v>1</v>
      </c>
      <c r="F15" s="25">
        <v>2</v>
      </c>
      <c r="G15" s="25">
        <v>3</v>
      </c>
      <c r="H15" s="25">
        <v>4</v>
      </c>
      <c r="I15" s="25">
        <v>5</v>
      </c>
      <c r="J15" s="25">
        <v>6</v>
      </c>
      <c r="K15" s="25">
        <v>7</v>
      </c>
      <c r="L15" s="25">
        <v>8</v>
      </c>
      <c r="M15" s="25">
        <v>9</v>
      </c>
      <c r="N15" s="25">
        <v>10</v>
      </c>
      <c r="O15" s="25">
        <v>11</v>
      </c>
      <c r="P15" s="25">
        <v>12</v>
      </c>
      <c r="Q15" s="25">
        <v>13</v>
      </c>
      <c r="R15" s="25">
        <v>14</v>
      </c>
      <c r="S15" s="25">
        <v>15</v>
      </c>
      <c r="T15" s="25">
        <v>16</v>
      </c>
      <c r="U15" s="25">
        <v>17</v>
      </c>
      <c r="V15" s="25">
        <v>18</v>
      </c>
      <c r="W15" s="25">
        <v>19</v>
      </c>
      <c r="X15" s="25">
        <v>20</v>
      </c>
      <c r="Y15" s="25">
        <v>21</v>
      </c>
      <c r="Z15" s="25">
        <v>22</v>
      </c>
      <c r="AA15" s="25">
        <v>23</v>
      </c>
      <c r="AB15" s="25">
        <v>24</v>
      </c>
      <c r="AC15" s="25">
        <v>25</v>
      </c>
      <c r="AD15" s="25">
        <v>26</v>
      </c>
      <c r="AE15" s="25">
        <v>27</v>
      </c>
      <c r="AF15" s="25">
        <v>28</v>
      </c>
      <c r="AG15" s="25">
        <v>29</v>
      </c>
      <c r="AH15" s="25">
        <v>30</v>
      </c>
      <c r="AI15" s="25">
        <v>31</v>
      </c>
      <c r="AJ15" s="25">
        <v>32</v>
      </c>
      <c r="AK15" s="25">
        <v>33</v>
      </c>
      <c r="AL15" s="25">
        <v>34</v>
      </c>
      <c r="AM15" s="25">
        <v>35</v>
      </c>
      <c r="AN15" s="25">
        <v>36</v>
      </c>
      <c r="AO15" s="25">
        <v>37</v>
      </c>
      <c r="AP15" s="25">
        <v>38</v>
      </c>
      <c r="AQ15" s="25">
        <v>39</v>
      </c>
      <c r="AR15" s="25">
        <v>40</v>
      </c>
      <c r="AS15" s="25">
        <v>41</v>
      </c>
      <c r="AT15" s="25">
        <v>42</v>
      </c>
      <c r="AU15" s="25">
        <v>43</v>
      </c>
      <c r="AV15" s="25">
        <v>44</v>
      </c>
      <c r="AW15" s="25">
        <v>45</v>
      </c>
      <c r="AX15" s="25">
        <v>46</v>
      </c>
      <c r="AY15" s="25">
        <v>47</v>
      </c>
      <c r="AZ15" s="25">
        <v>48</v>
      </c>
      <c r="BA15" s="25">
        <v>49</v>
      </c>
      <c r="BB15" s="25">
        <v>50</v>
      </c>
      <c r="BC15" s="25">
        <v>51</v>
      </c>
      <c r="BD15" s="25">
        <v>52</v>
      </c>
      <c r="BE15" s="25">
        <v>53</v>
      </c>
      <c r="BF15" s="25">
        <v>54</v>
      </c>
      <c r="BG15" s="25">
        <v>55</v>
      </c>
      <c r="BH15" s="25">
        <v>56</v>
      </c>
      <c r="BI15" s="25">
        <v>57</v>
      </c>
      <c r="BJ15" s="25">
        <v>58</v>
      </c>
      <c r="BK15" s="25">
        <v>59</v>
      </c>
      <c r="BL15" s="25">
        <v>60</v>
      </c>
      <c r="BM15" s="25">
        <v>61</v>
      </c>
      <c r="BN15" s="25">
        <v>62</v>
      </c>
      <c r="BO15" s="25">
        <v>63</v>
      </c>
      <c r="BP15" s="25">
        <v>64</v>
      </c>
      <c r="BQ15" s="25">
        <v>65</v>
      </c>
      <c r="BR15" s="25">
        <v>66</v>
      </c>
      <c r="BS15" s="25">
        <v>67</v>
      </c>
      <c r="BT15" s="25">
        <v>68</v>
      </c>
      <c r="BU15" s="25">
        <v>69</v>
      </c>
      <c r="BV15" s="25">
        <v>70</v>
      </c>
      <c r="BW15" s="25">
        <v>71</v>
      </c>
      <c r="BX15" s="25">
        <v>72</v>
      </c>
      <c r="BY15" s="25">
        <v>73</v>
      </c>
      <c r="BZ15" s="25">
        <v>74</v>
      </c>
      <c r="CA15" s="25">
        <v>75</v>
      </c>
      <c r="CB15" s="25">
        <v>76</v>
      </c>
      <c r="CC15" s="25">
        <v>77</v>
      </c>
      <c r="CD15" s="25">
        <v>78</v>
      </c>
      <c r="CE15" s="25">
        <v>79</v>
      </c>
      <c r="CF15" s="25">
        <v>80</v>
      </c>
      <c r="CG15" s="25">
        <v>81</v>
      </c>
      <c r="CH15" s="25">
        <v>82</v>
      </c>
      <c r="CI15" s="25">
        <v>83</v>
      </c>
      <c r="CJ15" s="25">
        <v>84</v>
      </c>
      <c r="CK15" s="25">
        <v>85</v>
      </c>
      <c r="CL15" s="25">
        <v>86</v>
      </c>
      <c r="CM15" s="25">
        <v>87</v>
      </c>
      <c r="CN15" s="25">
        <v>88</v>
      </c>
      <c r="CO15" s="25">
        <v>89</v>
      </c>
      <c r="CP15" s="25">
        <v>90</v>
      </c>
      <c r="CQ15" s="25">
        <v>91</v>
      </c>
      <c r="CR15" s="25">
        <v>92</v>
      </c>
      <c r="CS15" s="25">
        <v>93</v>
      </c>
      <c r="CT15" s="25">
        <v>94</v>
      </c>
      <c r="CU15" s="25">
        <v>95</v>
      </c>
      <c r="CV15" s="25">
        <v>96</v>
      </c>
      <c r="CW15" s="25">
        <v>97</v>
      </c>
      <c r="CX15" s="25">
        <v>98</v>
      </c>
      <c r="CY15" s="25">
        <v>99</v>
      </c>
      <c r="CZ15" s="25">
        <v>100</v>
      </c>
    </row>
    <row r="16" spans="1:104" s="4" customFormat="1" x14ac:dyDescent="0.25">
      <c r="A16" s="3"/>
      <c r="C16" s="5"/>
    </row>
    <row r="17" spans="1:3" s="4" customFormat="1" x14ac:dyDescent="0.25">
      <c r="A17" s="3"/>
      <c r="C17" s="5"/>
    </row>
    <row r="18" spans="1:3" s="4" customFormat="1" x14ac:dyDescent="0.25">
      <c r="A18" s="3"/>
      <c r="C18" s="5"/>
    </row>
    <row r="19" spans="1:3" s="4" customFormat="1" x14ac:dyDescent="0.25">
      <c r="A19" s="3"/>
      <c r="C19" s="5"/>
    </row>
    <row r="20" spans="1:3" s="4" customFormat="1" x14ac:dyDescent="0.25">
      <c r="A20" s="3"/>
      <c r="C20" s="5"/>
    </row>
    <row r="21" spans="1:3" s="4" customFormat="1" x14ac:dyDescent="0.25">
      <c r="A21" s="3"/>
      <c r="C21" s="5"/>
    </row>
    <row r="22" spans="1:3" s="4" customFormat="1" x14ac:dyDescent="0.25">
      <c r="A22" s="3"/>
      <c r="C22" s="5"/>
    </row>
    <row r="23" spans="1:3" s="4" customFormat="1" x14ac:dyDescent="0.25">
      <c r="A23" s="3"/>
      <c r="C23" s="5"/>
    </row>
    <row r="24" spans="1:3" s="4" customFormat="1" x14ac:dyDescent="0.25">
      <c r="A24" s="3"/>
      <c r="C24" s="5"/>
    </row>
    <row r="25" spans="1:3" s="4" customFormat="1" x14ac:dyDescent="0.25">
      <c r="A25" s="3"/>
      <c r="C25" s="5"/>
    </row>
    <row r="26" spans="1:3" s="4" customFormat="1" x14ac:dyDescent="0.25">
      <c r="A26" s="3"/>
      <c r="C26" s="5"/>
    </row>
    <row r="27" spans="1:3" s="4" customFormat="1" x14ac:dyDescent="0.25">
      <c r="A27" s="3"/>
      <c r="C27" s="5"/>
    </row>
    <row r="28" spans="1:3" s="4" customFormat="1" x14ac:dyDescent="0.25">
      <c r="A28" s="3"/>
      <c r="C28" s="5"/>
    </row>
    <row r="29" spans="1:3" s="4" customFormat="1" x14ac:dyDescent="0.25">
      <c r="A29" s="3"/>
      <c r="C29" s="5"/>
    </row>
    <row r="30" spans="1:3" s="4" customFormat="1" x14ac:dyDescent="0.25">
      <c r="A30" s="3"/>
      <c r="C30" s="5"/>
    </row>
    <row r="31" spans="1:3" s="4" customFormat="1" x14ac:dyDescent="0.25">
      <c r="A31" s="3"/>
      <c r="C31" s="5"/>
    </row>
    <row r="32" spans="1:3" s="4" customFormat="1" x14ac:dyDescent="0.25">
      <c r="A32" s="3"/>
      <c r="C32" s="5"/>
    </row>
    <row r="33" spans="1:3" s="4" customFormat="1" x14ac:dyDescent="0.25">
      <c r="A33" s="3"/>
      <c r="C33" s="5"/>
    </row>
    <row r="34" spans="1:3" s="4" customFormat="1" x14ac:dyDescent="0.25">
      <c r="A34" s="3"/>
      <c r="C34" s="5"/>
    </row>
    <row r="35" spans="1:3" s="4" customFormat="1" x14ac:dyDescent="0.25">
      <c r="A35" s="3"/>
      <c r="C35" s="5"/>
    </row>
    <row r="36" spans="1:3" s="4" customFormat="1" x14ac:dyDescent="0.25">
      <c r="A36" s="3"/>
      <c r="C36" s="5"/>
    </row>
    <row r="37" spans="1:3" s="4" customFormat="1" x14ac:dyDescent="0.25">
      <c r="A37" s="3"/>
      <c r="C37" s="5"/>
    </row>
    <row r="38" spans="1:3" s="4" customFormat="1" x14ac:dyDescent="0.25">
      <c r="A38" s="3"/>
      <c r="C38" s="5"/>
    </row>
    <row r="39" spans="1:3" s="4" customFormat="1" x14ac:dyDescent="0.25">
      <c r="A39" s="3"/>
      <c r="C39" s="5"/>
    </row>
    <row r="40" spans="1:3" s="4" customFormat="1" x14ac:dyDescent="0.25">
      <c r="A40" s="3"/>
      <c r="C40" s="5"/>
    </row>
    <row r="41" spans="1:3" s="4" customFormat="1" x14ac:dyDescent="0.25">
      <c r="A41" s="3"/>
      <c r="C41" s="5"/>
    </row>
    <row r="42" spans="1:3" s="4" customFormat="1" x14ac:dyDescent="0.25">
      <c r="A42" s="3"/>
      <c r="C42" s="5"/>
    </row>
    <row r="43" spans="1:3" s="4" customFormat="1" x14ac:dyDescent="0.25">
      <c r="A43" s="3"/>
      <c r="C43" s="5"/>
    </row>
    <row r="44" spans="1:3" s="4" customFormat="1" x14ac:dyDescent="0.25">
      <c r="A44" s="3"/>
      <c r="C44" s="5"/>
    </row>
    <row r="45" spans="1:3" s="4" customFormat="1" x14ac:dyDescent="0.25">
      <c r="A45" s="3"/>
      <c r="C45" s="5"/>
    </row>
    <row r="46" spans="1:3" s="4" customFormat="1" x14ac:dyDescent="0.25">
      <c r="A46" s="3"/>
      <c r="C46" s="5"/>
    </row>
    <row r="47" spans="1:3" s="4" customFormat="1" x14ac:dyDescent="0.25">
      <c r="A47" s="3"/>
      <c r="C47" s="5"/>
    </row>
    <row r="48" spans="1:3" s="4" customFormat="1" x14ac:dyDescent="0.25">
      <c r="A48" s="3"/>
      <c r="C48" s="5"/>
    </row>
    <row r="49" spans="1:3" s="4" customFormat="1" x14ac:dyDescent="0.25">
      <c r="A49" s="3"/>
      <c r="C49" s="5"/>
    </row>
    <row r="50" spans="1:3" s="4" customFormat="1" x14ac:dyDescent="0.25">
      <c r="A50" s="3"/>
      <c r="C50" s="5"/>
    </row>
    <row r="51" spans="1:3" s="4" customFormat="1" x14ac:dyDescent="0.25">
      <c r="A51" s="3"/>
      <c r="C51" s="5"/>
    </row>
    <row r="52" spans="1:3" s="4" customFormat="1" x14ac:dyDescent="0.25">
      <c r="A52" s="3"/>
      <c r="C52" s="5"/>
    </row>
    <row r="53" spans="1:3" s="4" customFormat="1" x14ac:dyDescent="0.25">
      <c r="A53" s="3"/>
      <c r="C53" s="5"/>
    </row>
    <row r="54" spans="1:3" s="4" customFormat="1" x14ac:dyDescent="0.25">
      <c r="A54" s="3"/>
      <c r="C54" s="5"/>
    </row>
    <row r="55" spans="1:3" s="4" customFormat="1" x14ac:dyDescent="0.25">
      <c r="A55" s="3"/>
      <c r="C55" s="5"/>
    </row>
    <row r="56" spans="1:3" s="4" customFormat="1" x14ac:dyDescent="0.25">
      <c r="A56" s="3"/>
      <c r="C56" s="5"/>
    </row>
    <row r="57" spans="1:3" s="4" customFormat="1" x14ac:dyDescent="0.25">
      <c r="A57" s="3"/>
      <c r="C57" s="5"/>
    </row>
    <row r="58" spans="1:3" s="4" customFormat="1" x14ac:dyDescent="0.25">
      <c r="A58" s="3"/>
      <c r="C58" s="5"/>
    </row>
    <row r="59" spans="1:3" s="4" customFormat="1" x14ac:dyDescent="0.25">
      <c r="A59" s="3"/>
      <c r="C59" s="5"/>
    </row>
    <row r="60" spans="1:3" s="4" customFormat="1" x14ac:dyDescent="0.25">
      <c r="A60" s="3"/>
      <c r="C60" s="5"/>
    </row>
  </sheetData>
  <sheetProtection algorithmName="SHA-512" hashValue="g4wQPB19ODpEblVFSQk+BOrGS1FCgwzfuc0H0ANoNN/1a6+25FNqeLHQzlhuiUB62mnzJUD7stKqTy2b7bjnEg==" saltValue="g9SE4oMT8eA6W58+DxkjMA==" spinCount="100000" sheet="1" selectLockedCells="1"/>
  <mergeCells count="106">
    <mergeCell ref="P2:P3"/>
    <mergeCell ref="I2:I3"/>
    <mergeCell ref="J2:J3"/>
    <mergeCell ref="K2:K3"/>
    <mergeCell ref="L2:L3"/>
    <mergeCell ref="M2:M3"/>
    <mergeCell ref="A12:D12"/>
    <mergeCell ref="E2:E3"/>
    <mergeCell ref="F2:F3"/>
    <mergeCell ref="N2:N3"/>
    <mergeCell ref="O2:O3"/>
    <mergeCell ref="G2:G3"/>
    <mergeCell ref="B1:B2"/>
    <mergeCell ref="H2:H3"/>
    <mergeCell ref="A1:A2"/>
    <mergeCell ref="C1:D2"/>
    <mergeCell ref="V2:V3"/>
    <mergeCell ref="W2:W3"/>
    <mergeCell ref="X2:X3"/>
    <mergeCell ref="Y2:Y3"/>
    <mergeCell ref="Z2:Z3"/>
    <mergeCell ref="Q2:Q3"/>
    <mergeCell ref="R2:R3"/>
    <mergeCell ref="S2:S3"/>
    <mergeCell ref="T2:T3"/>
    <mergeCell ref="U2:U3"/>
    <mergeCell ref="AF2:AF3"/>
    <mergeCell ref="AG2:AG3"/>
    <mergeCell ref="AH2:AH3"/>
    <mergeCell ref="AI2:AI3"/>
    <mergeCell ref="AJ2:AJ3"/>
    <mergeCell ref="AA2:AA3"/>
    <mergeCell ref="AB2:AB3"/>
    <mergeCell ref="AC2:AC3"/>
    <mergeCell ref="AD2:AD3"/>
    <mergeCell ref="AE2:AE3"/>
    <mergeCell ref="AP2:AP3"/>
    <mergeCell ref="AQ2:AQ3"/>
    <mergeCell ref="AR2:AR3"/>
    <mergeCell ref="AS2:AS3"/>
    <mergeCell ref="AT2:AT3"/>
    <mergeCell ref="AK2:AK3"/>
    <mergeCell ref="AL2:AL3"/>
    <mergeCell ref="AM2:AM3"/>
    <mergeCell ref="AN2:AN3"/>
    <mergeCell ref="AO2:AO3"/>
    <mergeCell ref="BC2:BC3"/>
    <mergeCell ref="BD2:BD3"/>
    <mergeCell ref="BE2:BE3"/>
    <mergeCell ref="BF2:BF3"/>
    <mergeCell ref="BG2:BG3"/>
    <mergeCell ref="AZ2:AZ3"/>
    <mergeCell ref="BA2:BA3"/>
    <mergeCell ref="BB2:BB3"/>
    <mergeCell ref="AU2:AU3"/>
    <mergeCell ref="AV2:AV3"/>
    <mergeCell ref="AW2:AW3"/>
    <mergeCell ref="AX2:AX3"/>
    <mergeCell ref="AY2:AY3"/>
    <mergeCell ref="BM2:BM3"/>
    <mergeCell ref="BN2:BN3"/>
    <mergeCell ref="BO2:BO3"/>
    <mergeCell ref="BP2:BP3"/>
    <mergeCell ref="BQ2:BQ3"/>
    <mergeCell ref="BH2:BH3"/>
    <mergeCell ref="BI2:BI3"/>
    <mergeCell ref="BJ2:BJ3"/>
    <mergeCell ref="BK2:BK3"/>
    <mergeCell ref="BL2:BL3"/>
    <mergeCell ref="CD2:CD3"/>
    <mergeCell ref="CE2:CE3"/>
    <mergeCell ref="CF2:CF3"/>
    <mergeCell ref="BW2:BW3"/>
    <mergeCell ref="BX2:BX3"/>
    <mergeCell ref="BY2:BY3"/>
    <mergeCell ref="BZ2:BZ3"/>
    <mergeCell ref="CA2:CA3"/>
    <mergeCell ref="BR2:BR3"/>
    <mergeCell ref="BS2:BS3"/>
    <mergeCell ref="BT2:BT3"/>
    <mergeCell ref="BU2:BU3"/>
    <mergeCell ref="BV2:BV3"/>
    <mergeCell ref="A13:D13"/>
    <mergeCell ref="A14:D14"/>
    <mergeCell ref="CV2:CV3"/>
    <mergeCell ref="CW2:CW3"/>
    <mergeCell ref="CX2:CX3"/>
    <mergeCell ref="CY2:CY3"/>
    <mergeCell ref="CZ2:CZ3"/>
    <mergeCell ref="CQ2:CQ3"/>
    <mergeCell ref="CR2:CR3"/>
    <mergeCell ref="CS2:CS3"/>
    <mergeCell ref="CT2:CT3"/>
    <mergeCell ref="CU2:CU3"/>
    <mergeCell ref="CL2:CL3"/>
    <mergeCell ref="CM2:CM3"/>
    <mergeCell ref="CN2:CN3"/>
    <mergeCell ref="CO2:CO3"/>
    <mergeCell ref="CP2:CP3"/>
    <mergeCell ref="CG2:CG3"/>
    <mergeCell ref="CH2:CH3"/>
    <mergeCell ref="CI2:CI3"/>
    <mergeCell ref="CJ2:CJ3"/>
    <mergeCell ref="CK2:CK3"/>
    <mergeCell ref="CB2:CB3"/>
    <mergeCell ref="CC2:CC3"/>
  </mergeCells>
  <phoneticPr fontId="6" type="noConversion"/>
  <dataValidations count="2">
    <dataValidation type="list" allowBlank="1" showInputMessage="1" showErrorMessage="1" errorTitle="Неверное значение" error="Только: 0, 1, 2" promptTitle="Только: 0, 1, 2" sqref="E4:CZ11" xr:uid="{D969490D-03B9-4319-A6FA-C984FBC322D4}">
      <formula1>"0,1,2"</formula1>
    </dataValidation>
    <dataValidation type="list" allowBlank="1" showInputMessage="1" showErrorMessage="1" sqref="E13:CZ13" xr:uid="{259389DA-5CDE-40DB-B30D-66EE67ADE726}">
      <formula1>"A0,A1,A2,A2+,B1,B1+,B2,B2+,C1,C2"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C1DC-79F6-4130-B7EB-CDC2978714F6}">
  <dimension ref="A1:O101"/>
  <sheetViews>
    <sheetView workbookViewId="0">
      <pane ySplit="1" topLeftCell="A2" activePane="bottomLeft" state="frozen"/>
      <selection pane="bottomLeft" activeCell="A5" sqref="A5:A6"/>
    </sheetView>
  </sheetViews>
  <sheetFormatPr defaultColWidth="9.140625" defaultRowHeight="12" customHeight="1" x14ac:dyDescent="0.25"/>
  <cols>
    <col min="1" max="1" width="25.7109375" style="32" customWidth="1"/>
    <col min="2" max="2" width="8.5703125" style="41" customWidth="1"/>
    <col min="3" max="3" width="4.28515625" style="34" customWidth="1"/>
    <col min="4" max="4" width="2.5703125" style="35" customWidth="1"/>
    <col min="5" max="5" width="34.28515625" style="36" customWidth="1"/>
    <col min="6" max="6" width="17.140625" style="2" customWidth="1"/>
    <col min="7" max="7" width="8.5703125" style="2" customWidth="1"/>
    <col min="8" max="8" width="102.85546875" style="36" customWidth="1"/>
    <col min="9" max="9" width="9.140625" style="46"/>
    <col min="10" max="16384" width="9.140625" style="37"/>
  </cols>
  <sheetData>
    <row r="1" spans="1:15" s="31" customFormat="1" ht="12" customHeight="1" x14ac:dyDescent="0.25">
      <c r="A1" s="47"/>
      <c r="B1" s="27"/>
      <c r="C1" s="28" t="s">
        <v>102</v>
      </c>
      <c r="D1" s="29" t="s">
        <v>108</v>
      </c>
      <c r="E1" s="30" t="s">
        <v>109</v>
      </c>
      <c r="F1" s="30" t="s">
        <v>110</v>
      </c>
      <c r="G1" s="30" t="s">
        <v>117</v>
      </c>
      <c r="H1" s="30" t="s">
        <v>107</v>
      </c>
      <c r="I1" s="45"/>
    </row>
    <row r="2" spans="1:15" ht="12" customHeight="1" x14ac:dyDescent="0.25">
      <c r="B2" s="33"/>
      <c r="C2" s="34" t="str">
        <f>IF($F2="","",1)</f>
        <v/>
      </c>
      <c r="D2" s="35" t="str" cm="1">
        <f t="array" ref="D2">IF(SUM(Вопросы!E12:CZ12)=0,"",_xlfn._xlws.SORT(_xlfn._xlws.FILTER(K2:O101,NOT(M2:M101=""),""),{3;1},{-1;1}))</f>
        <v/>
      </c>
      <c r="G2" s="48"/>
      <c r="K2" s="37" cm="1">
        <f t="array" ref="K2:K101">TRANSPOSE(Вопросы!E15:CZ15)</f>
        <v>1</v>
      </c>
      <c r="L2" s="37" t="str" cm="1">
        <f t="array" ref="L2:L101">TRANSPOSE(Вопросы!E2:CZ2)</f>
        <v>Имя 
Фамилия</v>
      </c>
      <c r="M2" s="37" t="str" cm="1">
        <f t="array" ref="M2:M101">TRANSPOSE(Вопросы!E12:CZ12)</f>
        <v/>
      </c>
      <c r="N2" s="37" t="str" cm="1">
        <f t="array" ref="N2:N101">IF(TRANSPOSE(Вопросы!E13:CZ13)=0,"",TRANSPOSE(Вопросы!E13:CZ13))</f>
        <v/>
      </c>
      <c r="O2" s="37" t="str" cm="1">
        <f t="array" ref="O2:O101">IF(TRANSPOSE(Вопросы!E14:CZ14)=0,"",TRANSPOSE(Вопросы!E14:CZ14))</f>
        <v/>
      </c>
    </row>
    <row r="3" spans="1:15" ht="12" customHeight="1" x14ac:dyDescent="0.25">
      <c r="A3" s="38"/>
      <c r="B3" s="33"/>
      <c r="C3" s="34" t="str">
        <f>IF($F3="","",2)</f>
        <v/>
      </c>
      <c r="G3" s="48"/>
      <c r="K3" s="37">
        <v>2</v>
      </c>
      <c r="L3" s="37" t="str">
        <v>Имя 
Фамилия</v>
      </c>
      <c r="M3" s="37" t="str">
        <v/>
      </c>
      <c r="N3" s="37" t="str">
        <v/>
      </c>
      <c r="O3" s="37" t="str">
        <v/>
      </c>
    </row>
    <row r="4" spans="1:15" ht="12" customHeight="1" x14ac:dyDescent="0.25">
      <c r="A4" s="39" t="s">
        <v>111</v>
      </c>
      <c r="B4" s="33"/>
      <c r="C4" s="34" t="str">
        <f>IF($F4="","",3)</f>
        <v/>
      </c>
      <c r="G4" s="48"/>
      <c r="K4" s="37">
        <v>3</v>
      </c>
      <c r="L4" s="37" t="str">
        <v>Имя 
Фамилия</v>
      </c>
      <c r="M4" s="37" t="str">
        <v/>
      </c>
      <c r="N4" s="37" t="str">
        <v/>
      </c>
      <c r="O4" s="37" t="str">
        <v/>
      </c>
    </row>
    <row r="5" spans="1:15" ht="12" customHeight="1" x14ac:dyDescent="0.25">
      <c r="A5" s="69">
        <v>35</v>
      </c>
      <c r="B5" s="33"/>
      <c r="C5" s="34" t="str">
        <f>IF($F5="","",4)</f>
        <v/>
      </c>
      <c r="K5" s="37">
        <v>4</v>
      </c>
      <c r="L5" s="37" t="str">
        <v>Имя 
Фамилия</v>
      </c>
      <c r="M5" s="37" t="str">
        <v/>
      </c>
      <c r="N5" s="37" t="str">
        <v/>
      </c>
      <c r="O5" s="37" t="str">
        <v/>
      </c>
    </row>
    <row r="6" spans="1:15" ht="12" customHeight="1" x14ac:dyDescent="0.25">
      <c r="A6" s="69"/>
      <c r="B6" s="33"/>
      <c r="C6" s="34" t="str">
        <f>IF($F6="","",5)</f>
        <v/>
      </c>
      <c r="K6" s="37">
        <v>5</v>
      </c>
      <c r="L6" s="37" t="str">
        <v>Имя 
Фамилия</v>
      </c>
      <c r="M6" s="37" t="str">
        <v/>
      </c>
      <c r="N6" s="37" t="str">
        <v/>
      </c>
      <c r="O6" s="37" t="str">
        <v/>
      </c>
    </row>
    <row r="7" spans="1:15" ht="12" customHeight="1" x14ac:dyDescent="0.25">
      <c r="A7" s="40"/>
      <c r="C7" s="34" t="str">
        <f>IF($F7="","",6)</f>
        <v/>
      </c>
      <c r="K7" s="37">
        <v>6</v>
      </c>
      <c r="L7" s="37" t="str">
        <v>Имя 
Фамилия</v>
      </c>
      <c r="M7" s="37" t="str">
        <v/>
      </c>
      <c r="N7" s="37" t="str">
        <v/>
      </c>
      <c r="O7" s="37" t="str">
        <v/>
      </c>
    </row>
    <row r="8" spans="1:15" ht="12" customHeight="1" x14ac:dyDescent="0.25">
      <c r="A8" s="42" t="s">
        <v>112</v>
      </c>
      <c r="B8" s="33"/>
      <c r="C8" s="34" t="str">
        <f>IF($F8="","",7)</f>
        <v/>
      </c>
      <c r="K8" s="37">
        <v>7</v>
      </c>
      <c r="L8" s="37" t="str">
        <v>Имя 
Фамилия</v>
      </c>
      <c r="M8" s="37" t="str">
        <v/>
      </c>
      <c r="N8" s="37" t="str">
        <v/>
      </c>
      <c r="O8" s="37" t="str">
        <v/>
      </c>
    </row>
    <row r="9" spans="1:15" ht="12" customHeight="1" x14ac:dyDescent="0.25">
      <c r="A9" s="70">
        <v>30</v>
      </c>
      <c r="B9" s="33"/>
      <c r="C9" s="34" t="str">
        <f>IF($F9="","",8)</f>
        <v/>
      </c>
      <c r="K9" s="37">
        <v>8</v>
      </c>
      <c r="L9" s="37" t="str">
        <v>Имя 
Фамилия</v>
      </c>
      <c r="M9" s="37" t="str">
        <v/>
      </c>
      <c r="N9" s="37" t="str">
        <v/>
      </c>
      <c r="O9" s="37" t="str">
        <v/>
      </c>
    </row>
    <row r="10" spans="1:15" ht="12" customHeight="1" x14ac:dyDescent="0.25">
      <c r="A10" s="70"/>
      <c r="B10" s="33"/>
      <c r="C10" s="34" t="str">
        <f>IF($F10="","",9)</f>
        <v/>
      </c>
      <c r="K10" s="37">
        <v>9</v>
      </c>
      <c r="L10" s="37" t="str">
        <v>Имя 
Фамилия</v>
      </c>
      <c r="M10" s="37" t="str">
        <v/>
      </c>
      <c r="N10" s="37" t="str">
        <v/>
      </c>
      <c r="O10" s="37" t="str">
        <v/>
      </c>
    </row>
    <row r="11" spans="1:15" ht="12" customHeight="1" x14ac:dyDescent="0.25">
      <c r="A11" s="43"/>
      <c r="C11" s="34" t="str">
        <f>IF($F11="","",10)</f>
        <v/>
      </c>
      <c r="K11" s="37">
        <v>10</v>
      </c>
      <c r="L11" s="37" t="str">
        <v>Имя 
Фамилия</v>
      </c>
      <c r="M11" s="37" t="str">
        <v/>
      </c>
      <c r="N11" s="37" t="str">
        <v/>
      </c>
      <c r="O11" s="37" t="str">
        <v/>
      </c>
    </row>
    <row r="12" spans="1:15" ht="12" customHeight="1" x14ac:dyDescent="0.25">
      <c r="C12" s="34" t="str">
        <f>IF($F12="","",11)</f>
        <v/>
      </c>
      <c r="K12" s="37">
        <v>11</v>
      </c>
      <c r="L12" s="37" t="str">
        <v>Имя 
Фамилия</v>
      </c>
      <c r="M12" s="37" t="str">
        <v/>
      </c>
      <c r="N12" s="37" t="str">
        <v/>
      </c>
      <c r="O12" s="37" t="str">
        <v/>
      </c>
    </row>
    <row r="13" spans="1:15" ht="12" customHeight="1" x14ac:dyDescent="0.25">
      <c r="C13" s="34" t="str">
        <f>IF($F13="","",12)</f>
        <v/>
      </c>
      <c r="K13" s="37">
        <v>12</v>
      </c>
      <c r="L13" s="37" t="str">
        <v>Имя 
Фамилия</v>
      </c>
      <c r="M13" s="37" t="str">
        <v/>
      </c>
      <c r="N13" s="37" t="str">
        <v/>
      </c>
      <c r="O13" s="37" t="str">
        <v/>
      </c>
    </row>
    <row r="14" spans="1:15" ht="12" customHeight="1" x14ac:dyDescent="0.25">
      <c r="C14" s="34" t="str">
        <f>IF($F14="","",13)</f>
        <v/>
      </c>
      <c r="K14" s="37">
        <v>13</v>
      </c>
      <c r="L14" s="37" t="str">
        <v>Имя 
Фамилия</v>
      </c>
      <c r="M14" s="37" t="str">
        <v/>
      </c>
      <c r="N14" s="37" t="str">
        <v/>
      </c>
      <c r="O14" s="37" t="str">
        <v/>
      </c>
    </row>
    <row r="15" spans="1:15" ht="12" customHeight="1" x14ac:dyDescent="0.25">
      <c r="C15" s="34" t="str">
        <f>IF($F15="","",14)</f>
        <v/>
      </c>
      <c r="K15" s="37">
        <v>14</v>
      </c>
      <c r="L15" s="37" t="str">
        <v>Имя 
Фамилия</v>
      </c>
      <c r="M15" s="37" t="str">
        <v/>
      </c>
      <c r="N15" s="37" t="str">
        <v/>
      </c>
      <c r="O15" s="37" t="str">
        <v/>
      </c>
    </row>
    <row r="16" spans="1:15" ht="12" customHeight="1" x14ac:dyDescent="0.25">
      <c r="C16" s="34" t="str">
        <f>IF($F16="","",15)</f>
        <v/>
      </c>
      <c r="K16" s="37">
        <v>15</v>
      </c>
      <c r="L16" s="37" t="str">
        <v>Имя 
Фамилия</v>
      </c>
      <c r="M16" s="37" t="str">
        <v/>
      </c>
      <c r="N16" s="37" t="str">
        <v/>
      </c>
      <c r="O16" s="37" t="str">
        <v/>
      </c>
    </row>
    <row r="17" spans="1:15" ht="12" customHeight="1" x14ac:dyDescent="0.25">
      <c r="C17" s="34" t="str">
        <f>IF($F17="","",16)</f>
        <v/>
      </c>
      <c r="K17" s="37">
        <v>16</v>
      </c>
      <c r="L17" s="37" t="str">
        <v>Имя 
Фамилия</v>
      </c>
      <c r="M17" s="37" t="str">
        <v/>
      </c>
      <c r="N17" s="37" t="str">
        <v/>
      </c>
      <c r="O17" s="37" t="str">
        <v/>
      </c>
    </row>
    <row r="18" spans="1:15" ht="12" customHeight="1" x14ac:dyDescent="0.25">
      <c r="A18" s="38"/>
      <c r="C18" s="34" t="str">
        <f>IF($F18="","",17)</f>
        <v/>
      </c>
      <c r="K18" s="37">
        <v>17</v>
      </c>
      <c r="L18" s="37" t="str">
        <v>Имя 
Фамилия</v>
      </c>
      <c r="M18" s="37" t="str">
        <v/>
      </c>
      <c r="N18" s="37" t="str">
        <v/>
      </c>
      <c r="O18" s="37" t="str">
        <v/>
      </c>
    </row>
    <row r="19" spans="1:15" ht="12" customHeight="1" x14ac:dyDescent="0.25">
      <c r="A19" s="44" t="s">
        <v>113</v>
      </c>
      <c r="B19" s="33"/>
      <c r="C19" s="34" t="str">
        <f>IF($F19="","",18)</f>
        <v/>
      </c>
      <c r="K19" s="37">
        <v>18</v>
      </c>
      <c r="L19" s="37" t="str">
        <v>Имя 
Фамилия</v>
      </c>
      <c r="M19" s="37" t="str">
        <v/>
      </c>
      <c r="N19" s="37" t="str">
        <v/>
      </c>
      <c r="O19" s="37" t="str">
        <v/>
      </c>
    </row>
    <row r="20" spans="1:15" ht="12" customHeight="1" x14ac:dyDescent="0.25">
      <c r="A20" s="71" t="str">
        <f>IFERROR(ROUND(AVERAGE($F$2:$F$101),1),"")</f>
        <v/>
      </c>
      <c r="B20" s="33"/>
      <c r="C20" s="34" t="str">
        <f>IF($F20="","",19)</f>
        <v/>
      </c>
      <c r="K20" s="37">
        <v>19</v>
      </c>
      <c r="L20" s="37" t="str">
        <v>Имя 
Фамилия</v>
      </c>
      <c r="M20" s="37" t="str">
        <v/>
      </c>
      <c r="N20" s="37" t="str">
        <v/>
      </c>
      <c r="O20" s="37" t="str">
        <v/>
      </c>
    </row>
    <row r="21" spans="1:15" ht="12" customHeight="1" x14ac:dyDescent="0.25">
      <c r="A21" s="71"/>
      <c r="B21" s="33"/>
      <c r="C21" s="34" t="str">
        <f>IF($F21="","",20)</f>
        <v/>
      </c>
      <c r="K21" s="37">
        <v>20</v>
      </c>
      <c r="L21" s="37" t="str">
        <v>Имя 
Фамилия</v>
      </c>
      <c r="M21" s="37" t="str">
        <v/>
      </c>
      <c r="N21" s="37" t="str">
        <v/>
      </c>
      <c r="O21" s="37" t="str">
        <v/>
      </c>
    </row>
    <row r="22" spans="1:15" ht="12" customHeight="1" x14ac:dyDescent="0.25">
      <c r="A22" s="40"/>
      <c r="C22" s="34" t="str">
        <f>IF($F22="","",21)</f>
        <v/>
      </c>
      <c r="K22" s="37">
        <v>21</v>
      </c>
      <c r="L22" s="37" t="str">
        <v>Имя 
Фамилия</v>
      </c>
      <c r="M22" s="37" t="str">
        <v/>
      </c>
      <c r="N22" s="37" t="str">
        <v/>
      </c>
      <c r="O22" s="37" t="str">
        <v/>
      </c>
    </row>
    <row r="23" spans="1:15" ht="12" customHeight="1" x14ac:dyDescent="0.25">
      <c r="A23" s="44" t="s">
        <v>114</v>
      </c>
      <c r="B23" s="33"/>
      <c r="C23" s="34" t="str">
        <f>IF($F23="","",22)</f>
        <v/>
      </c>
      <c r="K23" s="37">
        <v>22</v>
      </c>
      <c r="L23" s="37" t="str">
        <v>Имя 
Фамилия</v>
      </c>
      <c r="M23" s="37" t="str">
        <v/>
      </c>
      <c r="N23" s="37" t="str">
        <v/>
      </c>
      <c r="O23" s="37" t="str">
        <v/>
      </c>
    </row>
    <row r="24" spans="1:15" ht="12" customHeight="1" x14ac:dyDescent="0.25">
      <c r="A24" s="71" t="str">
        <f>IFERROR(ROUND(AVERAGE($F$2:$F$21),1),"")</f>
        <v/>
      </c>
      <c r="B24" s="33"/>
      <c r="C24" s="34" t="str">
        <f>IF($F24="","",23)</f>
        <v/>
      </c>
      <c r="K24" s="37">
        <v>23</v>
      </c>
      <c r="L24" s="37" t="str">
        <v>Имя 
Фамилия</v>
      </c>
      <c r="M24" s="37" t="str">
        <v/>
      </c>
      <c r="N24" s="37" t="str">
        <v/>
      </c>
      <c r="O24" s="37" t="str">
        <v/>
      </c>
    </row>
    <row r="25" spans="1:15" ht="12" customHeight="1" x14ac:dyDescent="0.25">
      <c r="A25" s="71"/>
      <c r="B25" s="33"/>
      <c r="C25" s="34" t="str">
        <f>IF($F25="","",24)</f>
        <v/>
      </c>
      <c r="K25" s="37">
        <v>24</v>
      </c>
      <c r="L25" s="37" t="str">
        <v>Имя 
Фамилия</v>
      </c>
      <c r="M25" s="37" t="str">
        <v/>
      </c>
      <c r="N25" s="37" t="str">
        <v/>
      </c>
      <c r="O25" s="37" t="str">
        <v/>
      </c>
    </row>
    <row r="26" spans="1:15" ht="12" customHeight="1" x14ac:dyDescent="0.25">
      <c r="A26" s="40"/>
      <c r="C26" s="34" t="str">
        <f>IF($F26="","",25)</f>
        <v/>
      </c>
      <c r="K26" s="37">
        <v>25</v>
      </c>
      <c r="L26" s="37" t="str">
        <v>Имя 
Фамилия</v>
      </c>
      <c r="M26" s="37" t="str">
        <v/>
      </c>
      <c r="N26" s="37" t="str">
        <v/>
      </c>
      <c r="O26" s="37" t="str">
        <v/>
      </c>
    </row>
    <row r="27" spans="1:15" ht="12" customHeight="1" x14ac:dyDescent="0.25">
      <c r="A27" s="44" t="s">
        <v>115</v>
      </c>
      <c r="B27" s="33"/>
      <c r="C27" s="34" t="str">
        <f>IF($F27="","",26)</f>
        <v/>
      </c>
      <c r="K27" s="37">
        <v>26</v>
      </c>
      <c r="L27" s="37" t="str">
        <v>Имя 
Фамилия</v>
      </c>
      <c r="M27" s="37" t="str">
        <v/>
      </c>
      <c r="N27" s="37" t="str">
        <v/>
      </c>
      <c r="O27" s="37" t="str">
        <v/>
      </c>
    </row>
    <row r="28" spans="1:15" ht="12" customHeight="1" x14ac:dyDescent="0.25">
      <c r="A28" s="71" t="str">
        <f>IFERROR(ROUND(AVERAGE($F$2:$F$11),1),"")</f>
        <v/>
      </c>
      <c r="B28" s="33"/>
      <c r="C28" s="34" t="str">
        <f>IF($F28="","",27)</f>
        <v/>
      </c>
      <c r="K28" s="37">
        <v>27</v>
      </c>
      <c r="L28" s="37" t="str">
        <v>Имя 
Фамилия</v>
      </c>
      <c r="M28" s="37" t="str">
        <v/>
      </c>
      <c r="N28" s="37" t="str">
        <v/>
      </c>
      <c r="O28" s="37" t="str">
        <v/>
      </c>
    </row>
    <row r="29" spans="1:15" ht="12" customHeight="1" x14ac:dyDescent="0.25">
      <c r="A29" s="71"/>
      <c r="B29" s="33"/>
      <c r="C29" s="34" t="str">
        <f>IF($F29="","",28)</f>
        <v/>
      </c>
      <c r="K29" s="37">
        <v>28</v>
      </c>
      <c r="L29" s="37" t="str">
        <v>Имя 
Фамилия</v>
      </c>
      <c r="M29" s="37" t="str">
        <v/>
      </c>
      <c r="N29" s="37" t="str">
        <v/>
      </c>
      <c r="O29" s="37" t="str">
        <v/>
      </c>
    </row>
    <row r="30" spans="1:15" ht="12" customHeight="1" x14ac:dyDescent="0.25">
      <c r="A30" s="43"/>
      <c r="C30" s="34" t="str">
        <f>IF($F30="","",29)</f>
        <v/>
      </c>
      <c r="K30" s="37">
        <v>29</v>
      </c>
      <c r="L30" s="37" t="str">
        <v>Имя 
Фамилия</v>
      </c>
      <c r="M30" s="37" t="str">
        <v/>
      </c>
      <c r="N30" s="37" t="str">
        <v/>
      </c>
      <c r="O30" s="37" t="str">
        <v/>
      </c>
    </row>
    <row r="31" spans="1:15" ht="12" customHeight="1" x14ac:dyDescent="0.25">
      <c r="C31" s="34" t="str">
        <f>IF($F31="","",30)</f>
        <v/>
      </c>
      <c r="K31" s="37">
        <v>30</v>
      </c>
      <c r="L31" s="37" t="str">
        <v>Имя 
Фамилия</v>
      </c>
      <c r="M31" s="37" t="str">
        <v/>
      </c>
      <c r="N31" s="37" t="str">
        <v/>
      </c>
      <c r="O31" s="37" t="str">
        <v/>
      </c>
    </row>
    <row r="32" spans="1:15" ht="12" customHeight="1" x14ac:dyDescent="0.25">
      <c r="C32" s="34" t="str">
        <f>IF($F32="","",31)</f>
        <v/>
      </c>
      <c r="K32" s="37">
        <v>31</v>
      </c>
      <c r="L32" s="37" t="str">
        <v>Имя 
Фамилия</v>
      </c>
      <c r="M32" s="37" t="str">
        <v/>
      </c>
      <c r="N32" s="37" t="str">
        <v/>
      </c>
      <c r="O32" s="37" t="str">
        <v/>
      </c>
    </row>
    <row r="33" spans="3:15" ht="12" customHeight="1" x14ac:dyDescent="0.25">
      <c r="C33" s="34" t="str">
        <f>IF($F33="","",32)</f>
        <v/>
      </c>
      <c r="K33" s="37">
        <v>32</v>
      </c>
      <c r="L33" s="37" t="str">
        <v>Имя 
Фамилия</v>
      </c>
      <c r="M33" s="37" t="str">
        <v/>
      </c>
      <c r="N33" s="37" t="str">
        <v/>
      </c>
      <c r="O33" s="37" t="str">
        <v/>
      </c>
    </row>
    <row r="34" spans="3:15" ht="12" customHeight="1" x14ac:dyDescent="0.25">
      <c r="C34" s="34" t="str">
        <f>IF($F34="","",33)</f>
        <v/>
      </c>
      <c r="K34" s="37">
        <v>33</v>
      </c>
      <c r="L34" s="37" t="str">
        <v>Имя 
Фамилия</v>
      </c>
      <c r="M34" s="37" t="str">
        <v/>
      </c>
      <c r="N34" s="37" t="str">
        <v/>
      </c>
      <c r="O34" s="37" t="str">
        <v/>
      </c>
    </row>
    <row r="35" spans="3:15" ht="12" customHeight="1" x14ac:dyDescent="0.25">
      <c r="C35" s="34" t="str">
        <f>IF($F35="","",34)</f>
        <v/>
      </c>
      <c r="K35" s="37">
        <v>34</v>
      </c>
      <c r="L35" s="37" t="str">
        <v>Имя 
Фамилия</v>
      </c>
      <c r="M35" s="37" t="str">
        <v/>
      </c>
      <c r="N35" s="37" t="str">
        <v/>
      </c>
      <c r="O35" s="37" t="str">
        <v/>
      </c>
    </row>
    <row r="36" spans="3:15" ht="12" customHeight="1" x14ac:dyDescent="0.25">
      <c r="C36" s="34" t="str">
        <f>IF($F36="","",35)</f>
        <v/>
      </c>
      <c r="K36" s="37">
        <v>35</v>
      </c>
      <c r="L36" s="37" t="str">
        <v>Имя 
Фамилия</v>
      </c>
      <c r="M36" s="37" t="str">
        <v/>
      </c>
      <c r="N36" s="37" t="str">
        <v/>
      </c>
      <c r="O36" s="37" t="str">
        <v/>
      </c>
    </row>
    <row r="37" spans="3:15" ht="12" customHeight="1" x14ac:dyDescent="0.25">
      <c r="C37" s="34" t="str">
        <f>IF($F37="","",36)</f>
        <v/>
      </c>
      <c r="K37" s="37">
        <v>36</v>
      </c>
      <c r="L37" s="37" t="str">
        <v>Имя 
Фамилия</v>
      </c>
      <c r="M37" s="37" t="str">
        <v/>
      </c>
      <c r="N37" s="37" t="str">
        <v/>
      </c>
      <c r="O37" s="37" t="str">
        <v/>
      </c>
    </row>
    <row r="38" spans="3:15" ht="12" customHeight="1" x14ac:dyDescent="0.25">
      <c r="C38" s="34" t="str">
        <f>IF($F38="","",37)</f>
        <v/>
      </c>
      <c r="K38" s="37">
        <v>37</v>
      </c>
      <c r="L38" s="37" t="str">
        <v>Имя 
Фамилия</v>
      </c>
      <c r="M38" s="37" t="str">
        <v/>
      </c>
      <c r="N38" s="37" t="str">
        <v/>
      </c>
      <c r="O38" s="37" t="str">
        <v/>
      </c>
    </row>
    <row r="39" spans="3:15" ht="12" customHeight="1" x14ac:dyDescent="0.25">
      <c r="C39" s="34" t="str">
        <f>IF($F39="","",38)</f>
        <v/>
      </c>
      <c r="K39" s="37">
        <v>38</v>
      </c>
      <c r="L39" s="37" t="str">
        <v>Имя 
Фамилия</v>
      </c>
      <c r="M39" s="37" t="str">
        <v/>
      </c>
      <c r="N39" s="37" t="str">
        <v/>
      </c>
      <c r="O39" s="37" t="str">
        <v/>
      </c>
    </row>
    <row r="40" spans="3:15" ht="12" customHeight="1" x14ac:dyDescent="0.25">
      <c r="C40" s="34" t="str">
        <f>IF($F40="","",39)</f>
        <v/>
      </c>
      <c r="K40" s="37">
        <v>39</v>
      </c>
      <c r="L40" s="37" t="str">
        <v>Имя 
Фамилия</v>
      </c>
      <c r="M40" s="37" t="str">
        <v/>
      </c>
      <c r="N40" s="37" t="str">
        <v/>
      </c>
      <c r="O40" s="37" t="str">
        <v/>
      </c>
    </row>
    <row r="41" spans="3:15" ht="12" customHeight="1" x14ac:dyDescent="0.25">
      <c r="C41" s="34" t="str">
        <f>IF($F41="","",40)</f>
        <v/>
      </c>
      <c r="K41" s="37">
        <v>40</v>
      </c>
      <c r="L41" s="37" t="str">
        <v>Имя 
Фамилия</v>
      </c>
      <c r="M41" s="37" t="str">
        <v/>
      </c>
      <c r="N41" s="37" t="str">
        <v/>
      </c>
      <c r="O41" s="37" t="str">
        <v/>
      </c>
    </row>
    <row r="42" spans="3:15" ht="12" customHeight="1" x14ac:dyDescent="0.25">
      <c r="C42" s="34" t="str">
        <f>IF($F42="","",41)</f>
        <v/>
      </c>
      <c r="K42" s="37">
        <v>41</v>
      </c>
      <c r="L42" s="37" t="str">
        <v>Имя 
Фамилия</v>
      </c>
      <c r="M42" s="37" t="str">
        <v/>
      </c>
      <c r="N42" s="37" t="str">
        <v/>
      </c>
      <c r="O42" s="37" t="str">
        <v/>
      </c>
    </row>
    <row r="43" spans="3:15" ht="12" customHeight="1" x14ac:dyDescent="0.25">
      <c r="C43" s="34" t="str">
        <f>IF($F43="","",42)</f>
        <v/>
      </c>
      <c r="K43" s="37">
        <v>42</v>
      </c>
      <c r="L43" s="37" t="str">
        <v>Имя 
Фамилия</v>
      </c>
      <c r="M43" s="37" t="str">
        <v/>
      </c>
      <c r="N43" s="37" t="str">
        <v/>
      </c>
      <c r="O43" s="37" t="str">
        <v/>
      </c>
    </row>
    <row r="44" spans="3:15" ht="12" customHeight="1" x14ac:dyDescent="0.25">
      <c r="C44" s="34" t="str">
        <f>IF($F44="","",43)</f>
        <v/>
      </c>
      <c r="K44" s="37">
        <v>43</v>
      </c>
      <c r="L44" s="37" t="str">
        <v>Имя 
Фамилия</v>
      </c>
      <c r="M44" s="37" t="str">
        <v/>
      </c>
      <c r="N44" s="37" t="str">
        <v/>
      </c>
      <c r="O44" s="37" t="str">
        <v/>
      </c>
    </row>
    <row r="45" spans="3:15" ht="12" customHeight="1" x14ac:dyDescent="0.25">
      <c r="C45" s="34" t="str">
        <f>IF($F45="","",44)</f>
        <v/>
      </c>
      <c r="K45" s="37">
        <v>44</v>
      </c>
      <c r="L45" s="37" t="str">
        <v>Имя 
Фамилия</v>
      </c>
      <c r="M45" s="37" t="str">
        <v/>
      </c>
      <c r="N45" s="37" t="str">
        <v/>
      </c>
      <c r="O45" s="37" t="str">
        <v/>
      </c>
    </row>
    <row r="46" spans="3:15" ht="12" customHeight="1" x14ac:dyDescent="0.25">
      <c r="C46" s="34" t="str">
        <f>IF($F46="","",45)</f>
        <v/>
      </c>
      <c r="K46" s="37">
        <v>45</v>
      </c>
      <c r="L46" s="37" t="str">
        <v>Имя 
Фамилия</v>
      </c>
      <c r="M46" s="37" t="str">
        <v/>
      </c>
      <c r="N46" s="37" t="str">
        <v/>
      </c>
      <c r="O46" s="37" t="str">
        <v/>
      </c>
    </row>
    <row r="47" spans="3:15" ht="12" customHeight="1" x14ac:dyDescent="0.25">
      <c r="C47" s="34" t="str">
        <f>IF($F47="","",46)</f>
        <v/>
      </c>
      <c r="K47" s="37">
        <v>46</v>
      </c>
      <c r="L47" s="37" t="str">
        <v>Имя 
Фамилия</v>
      </c>
      <c r="M47" s="37" t="str">
        <v/>
      </c>
      <c r="N47" s="37" t="str">
        <v/>
      </c>
      <c r="O47" s="37" t="str">
        <v/>
      </c>
    </row>
    <row r="48" spans="3:15" ht="12" customHeight="1" x14ac:dyDescent="0.25">
      <c r="C48" s="34" t="str">
        <f>IF($F48="","",47)</f>
        <v/>
      </c>
      <c r="K48" s="37">
        <v>47</v>
      </c>
      <c r="L48" s="37" t="str">
        <v>Имя 
Фамилия</v>
      </c>
      <c r="M48" s="37" t="str">
        <v/>
      </c>
      <c r="N48" s="37" t="str">
        <v/>
      </c>
      <c r="O48" s="37" t="str">
        <v/>
      </c>
    </row>
    <row r="49" spans="3:15" ht="12" customHeight="1" x14ac:dyDescent="0.25">
      <c r="C49" s="34" t="str">
        <f>IF($F49="","",48)</f>
        <v/>
      </c>
      <c r="K49" s="37">
        <v>48</v>
      </c>
      <c r="L49" s="37" t="str">
        <v>Имя 
Фамилия</v>
      </c>
      <c r="M49" s="37" t="str">
        <v/>
      </c>
      <c r="N49" s="37" t="str">
        <v/>
      </c>
      <c r="O49" s="37" t="str">
        <v/>
      </c>
    </row>
    <row r="50" spans="3:15" ht="12" customHeight="1" x14ac:dyDescent="0.25">
      <c r="C50" s="34" t="str">
        <f>IF($F50="","",49)</f>
        <v/>
      </c>
      <c r="K50" s="37">
        <v>49</v>
      </c>
      <c r="L50" s="37" t="str">
        <v>Имя 
Фамилия</v>
      </c>
      <c r="M50" s="37" t="str">
        <v/>
      </c>
      <c r="N50" s="37" t="str">
        <v/>
      </c>
      <c r="O50" s="37" t="str">
        <v/>
      </c>
    </row>
    <row r="51" spans="3:15" ht="12" customHeight="1" x14ac:dyDescent="0.25">
      <c r="C51" s="34" t="str">
        <f>IF($F51="","",50)</f>
        <v/>
      </c>
      <c r="K51" s="37">
        <v>50</v>
      </c>
      <c r="L51" s="37" t="str">
        <v>Имя 
Фамилия</v>
      </c>
      <c r="M51" s="37" t="str">
        <v/>
      </c>
      <c r="N51" s="37" t="str">
        <v/>
      </c>
      <c r="O51" s="37" t="str">
        <v/>
      </c>
    </row>
    <row r="52" spans="3:15" ht="12" customHeight="1" x14ac:dyDescent="0.25">
      <c r="C52" s="34" t="str">
        <f>IF($F52="","",51)</f>
        <v/>
      </c>
      <c r="K52" s="37">
        <v>51</v>
      </c>
      <c r="L52" s="37" t="str">
        <v>Имя 
Фамилия</v>
      </c>
      <c r="M52" s="37" t="str">
        <v/>
      </c>
      <c r="N52" s="37" t="str">
        <v/>
      </c>
      <c r="O52" s="37" t="str">
        <v/>
      </c>
    </row>
    <row r="53" spans="3:15" ht="12" customHeight="1" x14ac:dyDescent="0.25">
      <c r="C53" s="34" t="str">
        <f>IF($F53="","",52)</f>
        <v/>
      </c>
      <c r="K53" s="37">
        <v>52</v>
      </c>
      <c r="L53" s="37" t="str">
        <v>Имя 
Фамилия</v>
      </c>
      <c r="M53" s="37" t="str">
        <v/>
      </c>
      <c r="N53" s="37" t="str">
        <v/>
      </c>
      <c r="O53" s="37" t="str">
        <v/>
      </c>
    </row>
    <row r="54" spans="3:15" ht="12" customHeight="1" x14ac:dyDescent="0.25">
      <c r="C54" s="34" t="str">
        <f>IF($F54="","",53)</f>
        <v/>
      </c>
      <c r="K54" s="37">
        <v>53</v>
      </c>
      <c r="L54" s="37" t="str">
        <v>Имя 
Фамилия</v>
      </c>
      <c r="M54" s="37" t="str">
        <v/>
      </c>
      <c r="N54" s="37" t="str">
        <v/>
      </c>
      <c r="O54" s="37" t="str">
        <v/>
      </c>
    </row>
    <row r="55" spans="3:15" ht="12" customHeight="1" x14ac:dyDescent="0.25">
      <c r="C55" s="34" t="str">
        <f>IF($F55="","",54)</f>
        <v/>
      </c>
      <c r="K55" s="37">
        <v>54</v>
      </c>
      <c r="L55" s="37" t="str">
        <v>Имя 
Фамилия</v>
      </c>
      <c r="M55" s="37" t="str">
        <v/>
      </c>
      <c r="N55" s="37" t="str">
        <v/>
      </c>
      <c r="O55" s="37" t="str">
        <v/>
      </c>
    </row>
    <row r="56" spans="3:15" ht="12" customHeight="1" x14ac:dyDescent="0.25">
      <c r="C56" s="34" t="str">
        <f>IF($F56="","",55)</f>
        <v/>
      </c>
      <c r="K56" s="37">
        <v>55</v>
      </c>
      <c r="L56" s="37" t="str">
        <v>Имя 
Фамилия</v>
      </c>
      <c r="M56" s="37" t="str">
        <v/>
      </c>
      <c r="N56" s="37" t="str">
        <v/>
      </c>
      <c r="O56" s="37" t="str">
        <v/>
      </c>
    </row>
    <row r="57" spans="3:15" ht="12" customHeight="1" x14ac:dyDescent="0.25">
      <c r="C57" s="34" t="str">
        <f>IF($F57="","",56)</f>
        <v/>
      </c>
      <c r="K57" s="37">
        <v>56</v>
      </c>
      <c r="L57" s="37" t="str">
        <v>Имя 
Фамилия</v>
      </c>
      <c r="M57" s="37" t="str">
        <v/>
      </c>
      <c r="N57" s="37" t="str">
        <v/>
      </c>
      <c r="O57" s="37" t="str">
        <v/>
      </c>
    </row>
    <row r="58" spans="3:15" ht="12" customHeight="1" x14ac:dyDescent="0.25">
      <c r="C58" s="34" t="str">
        <f>IF($F58="","",57)</f>
        <v/>
      </c>
      <c r="K58" s="37">
        <v>57</v>
      </c>
      <c r="L58" s="37" t="str">
        <v>Имя 
Фамилия</v>
      </c>
      <c r="M58" s="37" t="str">
        <v/>
      </c>
      <c r="N58" s="37" t="str">
        <v/>
      </c>
      <c r="O58" s="37" t="str">
        <v/>
      </c>
    </row>
    <row r="59" spans="3:15" ht="12" customHeight="1" x14ac:dyDescent="0.25">
      <c r="C59" s="34" t="str">
        <f>IF($F59="","",58)</f>
        <v/>
      </c>
      <c r="K59" s="37">
        <v>58</v>
      </c>
      <c r="L59" s="37" t="str">
        <v>Имя 
Фамилия</v>
      </c>
      <c r="M59" s="37" t="str">
        <v/>
      </c>
      <c r="N59" s="37" t="str">
        <v/>
      </c>
      <c r="O59" s="37" t="str">
        <v/>
      </c>
    </row>
    <row r="60" spans="3:15" ht="12" customHeight="1" x14ac:dyDescent="0.25">
      <c r="C60" s="34" t="str">
        <f>IF($F60="","",59)</f>
        <v/>
      </c>
      <c r="K60" s="37">
        <v>59</v>
      </c>
      <c r="L60" s="37" t="str">
        <v>Имя 
Фамилия</v>
      </c>
      <c r="M60" s="37" t="str">
        <v/>
      </c>
      <c r="N60" s="37" t="str">
        <v/>
      </c>
      <c r="O60" s="37" t="str">
        <v/>
      </c>
    </row>
    <row r="61" spans="3:15" ht="12" customHeight="1" x14ac:dyDescent="0.25">
      <c r="C61" s="34" t="str">
        <f>IF($F61="","",60)</f>
        <v/>
      </c>
      <c r="K61" s="37">
        <v>60</v>
      </c>
      <c r="L61" s="37" t="str">
        <v>Имя 
Фамилия</v>
      </c>
      <c r="M61" s="37" t="str">
        <v/>
      </c>
      <c r="N61" s="37" t="str">
        <v/>
      </c>
      <c r="O61" s="37" t="str">
        <v/>
      </c>
    </row>
    <row r="62" spans="3:15" ht="12" customHeight="1" x14ac:dyDescent="0.25">
      <c r="C62" s="34" t="str">
        <f>IF($F62="","",61)</f>
        <v/>
      </c>
      <c r="K62" s="37">
        <v>61</v>
      </c>
      <c r="L62" s="37" t="str">
        <v>Имя 
Фамилия</v>
      </c>
      <c r="M62" s="37" t="str">
        <v/>
      </c>
      <c r="N62" s="37" t="str">
        <v/>
      </c>
      <c r="O62" s="37" t="str">
        <v/>
      </c>
    </row>
    <row r="63" spans="3:15" ht="12" customHeight="1" x14ac:dyDescent="0.25">
      <c r="C63" s="34" t="str">
        <f>IF($F63="","",62)</f>
        <v/>
      </c>
      <c r="K63" s="37">
        <v>62</v>
      </c>
      <c r="L63" s="37" t="str">
        <v>Имя 
Фамилия</v>
      </c>
      <c r="M63" s="37" t="str">
        <v/>
      </c>
      <c r="N63" s="37" t="str">
        <v/>
      </c>
      <c r="O63" s="37" t="str">
        <v/>
      </c>
    </row>
    <row r="64" spans="3:15" ht="12" customHeight="1" x14ac:dyDescent="0.25">
      <c r="C64" s="34" t="str">
        <f>IF($F64="","",63)</f>
        <v/>
      </c>
      <c r="K64" s="37">
        <v>63</v>
      </c>
      <c r="L64" s="37" t="str">
        <v>Имя 
Фамилия</v>
      </c>
      <c r="M64" s="37" t="str">
        <v/>
      </c>
      <c r="N64" s="37" t="str">
        <v/>
      </c>
      <c r="O64" s="37" t="str">
        <v/>
      </c>
    </row>
    <row r="65" spans="3:15" ht="12" customHeight="1" x14ac:dyDescent="0.25">
      <c r="C65" s="34" t="str">
        <f>IF($F65="","",64)</f>
        <v/>
      </c>
      <c r="K65" s="37">
        <v>64</v>
      </c>
      <c r="L65" s="37" t="str">
        <v>Имя 
Фамилия</v>
      </c>
      <c r="M65" s="37" t="str">
        <v/>
      </c>
      <c r="N65" s="37" t="str">
        <v/>
      </c>
      <c r="O65" s="37" t="str">
        <v/>
      </c>
    </row>
    <row r="66" spans="3:15" ht="12" customHeight="1" x14ac:dyDescent="0.25">
      <c r="C66" s="34" t="str">
        <f>IF($F66="","",65)</f>
        <v/>
      </c>
      <c r="K66" s="37">
        <v>65</v>
      </c>
      <c r="L66" s="37" t="str">
        <v>Имя 
Фамилия</v>
      </c>
      <c r="M66" s="37" t="str">
        <v/>
      </c>
      <c r="N66" s="37" t="str">
        <v/>
      </c>
      <c r="O66" s="37" t="str">
        <v/>
      </c>
    </row>
    <row r="67" spans="3:15" ht="12" customHeight="1" x14ac:dyDescent="0.25">
      <c r="C67" s="34" t="str">
        <f>IF($F67="","",66)</f>
        <v/>
      </c>
      <c r="K67" s="37">
        <v>66</v>
      </c>
      <c r="L67" s="37" t="str">
        <v>Имя 
Фамилия</v>
      </c>
      <c r="M67" s="37" t="str">
        <v/>
      </c>
      <c r="N67" s="37" t="str">
        <v/>
      </c>
      <c r="O67" s="37" t="str">
        <v/>
      </c>
    </row>
    <row r="68" spans="3:15" ht="12" customHeight="1" x14ac:dyDescent="0.25">
      <c r="C68" s="34" t="str">
        <f>IF($F68="","",67)</f>
        <v/>
      </c>
      <c r="K68" s="37">
        <v>67</v>
      </c>
      <c r="L68" s="37" t="str">
        <v>Имя 
Фамилия</v>
      </c>
      <c r="M68" s="37" t="str">
        <v/>
      </c>
      <c r="N68" s="37" t="str">
        <v/>
      </c>
      <c r="O68" s="37" t="str">
        <v/>
      </c>
    </row>
    <row r="69" spans="3:15" ht="12" customHeight="1" x14ac:dyDescent="0.25">
      <c r="C69" s="34" t="str">
        <f>IF($F69="","",68)</f>
        <v/>
      </c>
      <c r="K69" s="37">
        <v>68</v>
      </c>
      <c r="L69" s="37" t="str">
        <v>Имя 
Фамилия</v>
      </c>
      <c r="M69" s="37" t="str">
        <v/>
      </c>
      <c r="N69" s="37" t="str">
        <v/>
      </c>
      <c r="O69" s="37" t="str">
        <v/>
      </c>
    </row>
    <row r="70" spans="3:15" ht="12" customHeight="1" x14ac:dyDescent="0.25">
      <c r="C70" s="34" t="str">
        <f>IF($F70="","",69)</f>
        <v/>
      </c>
      <c r="K70" s="37">
        <v>69</v>
      </c>
      <c r="L70" s="37" t="str">
        <v>Имя 
Фамилия</v>
      </c>
      <c r="M70" s="37" t="str">
        <v/>
      </c>
      <c r="N70" s="37" t="str">
        <v/>
      </c>
      <c r="O70" s="37" t="str">
        <v/>
      </c>
    </row>
    <row r="71" spans="3:15" ht="12" customHeight="1" x14ac:dyDescent="0.25">
      <c r="C71" s="34" t="str">
        <f>IF($F71="","",70)</f>
        <v/>
      </c>
      <c r="K71" s="37">
        <v>70</v>
      </c>
      <c r="L71" s="37" t="str">
        <v>Имя 
Фамилия</v>
      </c>
      <c r="M71" s="37" t="str">
        <v/>
      </c>
      <c r="N71" s="37" t="str">
        <v/>
      </c>
      <c r="O71" s="37" t="str">
        <v/>
      </c>
    </row>
    <row r="72" spans="3:15" ht="12" customHeight="1" x14ac:dyDescent="0.25">
      <c r="C72" s="34" t="str">
        <f>IF($F72="","",71)</f>
        <v/>
      </c>
      <c r="K72" s="37">
        <v>71</v>
      </c>
      <c r="L72" s="37" t="str">
        <v>Имя 
Фамилия</v>
      </c>
      <c r="M72" s="37" t="str">
        <v/>
      </c>
      <c r="N72" s="37" t="str">
        <v/>
      </c>
      <c r="O72" s="37" t="str">
        <v/>
      </c>
    </row>
    <row r="73" spans="3:15" ht="12" customHeight="1" x14ac:dyDescent="0.25">
      <c r="C73" s="34" t="str">
        <f>IF($F73="","",72)</f>
        <v/>
      </c>
      <c r="K73" s="37">
        <v>72</v>
      </c>
      <c r="L73" s="37" t="str">
        <v>Имя 
Фамилия</v>
      </c>
      <c r="M73" s="37" t="str">
        <v/>
      </c>
      <c r="N73" s="37" t="str">
        <v/>
      </c>
      <c r="O73" s="37" t="str">
        <v/>
      </c>
    </row>
    <row r="74" spans="3:15" ht="12" customHeight="1" x14ac:dyDescent="0.25">
      <c r="C74" s="34" t="str">
        <f>IF($F74="","",73)</f>
        <v/>
      </c>
      <c r="K74" s="37">
        <v>73</v>
      </c>
      <c r="L74" s="37" t="str">
        <v>Имя 
Фамилия</v>
      </c>
      <c r="M74" s="37" t="str">
        <v/>
      </c>
      <c r="N74" s="37" t="str">
        <v/>
      </c>
      <c r="O74" s="37" t="str">
        <v/>
      </c>
    </row>
    <row r="75" spans="3:15" ht="12" customHeight="1" x14ac:dyDescent="0.25">
      <c r="C75" s="34" t="str">
        <f>IF($F75="","",74)</f>
        <v/>
      </c>
      <c r="K75" s="37">
        <v>74</v>
      </c>
      <c r="L75" s="37" t="str">
        <v>Имя 
Фамилия</v>
      </c>
      <c r="M75" s="37" t="str">
        <v/>
      </c>
      <c r="N75" s="37" t="str">
        <v/>
      </c>
      <c r="O75" s="37" t="str">
        <v/>
      </c>
    </row>
    <row r="76" spans="3:15" ht="12" customHeight="1" x14ac:dyDescent="0.25">
      <c r="C76" s="34" t="str">
        <f>IF($F76="","",75)</f>
        <v/>
      </c>
      <c r="K76" s="37">
        <v>75</v>
      </c>
      <c r="L76" s="37" t="str">
        <v>Имя 
Фамилия</v>
      </c>
      <c r="M76" s="37" t="str">
        <v/>
      </c>
      <c r="N76" s="37" t="str">
        <v/>
      </c>
      <c r="O76" s="37" t="str">
        <v/>
      </c>
    </row>
    <row r="77" spans="3:15" ht="12" customHeight="1" x14ac:dyDescent="0.25">
      <c r="C77" s="34" t="str">
        <f>IF($F77="","",76)</f>
        <v/>
      </c>
      <c r="K77" s="37">
        <v>76</v>
      </c>
      <c r="L77" s="37" t="str">
        <v>Имя 
Фамилия</v>
      </c>
      <c r="M77" s="37" t="str">
        <v/>
      </c>
      <c r="N77" s="37" t="str">
        <v/>
      </c>
      <c r="O77" s="37" t="str">
        <v/>
      </c>
    </row>
    <row r="78" spans="3:15" ht="12" customHeight="1" x14ac:dyDescent="0.25">
      <c r="C78" s="34" t="str">
        <f>IF($F78="","",77)</f>
        <v/>
      </c>
      <c r="K78" s="37">
        <v>77</v>
      </c>
      <c r="L78" s="37" t="str">
        <v>Имя 
Фамилия</v>
      </c>
      <c r="M78" s="37" t="str">
        <v/>
      </c>
      <c r="N78" s="37" t="str">
        <v/>
      </c>
      <c r="O78" s="37" t="str">
        <v/>
      </c>
    </row>
    <row r="79" spans="3:15" ht="12" customHeight="1" x14ac:dyDescent="0.25">
      <c r="C79" s="34" t="str">
        <f>IF($F79="","",78)</f>
        <v/>
      </c>
      <c r="K79" s="37">
        <v>78</v>
      </c>
      <c r="L79" s="37" t="str">
        <v>Имя 
Фамилия</v>
      </c>
      <c r="M79" s="37" t="str">
        <v/>
      </c>
      <c r="N79" s="37" t="str">
        <v/>
      </c>
      <c r="O79" s="37" t="str">
        <v/>
      </c>
    </row>
    <row r="80" spans="3:15" ht="12" customHeight="1" x14ac:dyDescent="0.25">
      <c r="C80" s="34" t="str">
        <f>IF($F80="","",79)</f>
        <v/>
      </c>
      <c r="K80" s="37">
        <v>79</v>
      </c>
      <c r="L80" s="37" t="str">
        <v>Имя 
Фамилия</v>
      </c>
      <c r="M80" s="37" t="str">
        <v/>
      </c>
      <c r="N80" s="37" t="str">
        <v/>
      </c>
      <c r="O80" s="37" t="str">
        <v/>
      </c>
    </row>
    <row r="81" spans="3:15" ht="12" customHeight="1" x14ac:dyDescent="0.25">
      <c r="C81" s="34" t="str">
        <f>IF($F81="","",80)</f>
        <v/>
      </c>
      <c r="K81" s="37">
        <v>80</v>
      </c>
      <c r="L81" s="37" t="str">
        <v>Имя 
Фамилия</v>
      </c>
      <c r="M81" s="37" t="str">
        <v/>
      </c>
      <c r="N81" s="37" t="str">
        <v/>
      </c>
      <c r="O81" s="37" t="str">
        <v/>
      </c>
    </row>
    <row r="82" spans="3:15" ht="12" customHeight="1" x14ac:dyDescent="0.25">
      <c r="C82" s="34" t="str">
        <f>IF($F82="","",81)</f>
        <v/>
      </c>
      <c r="K82" s="37">
        <v>81</v>
      </c>
      <c r="L82" s="37" t="str">
        <v>Имя 
Фамилия</v>
      </c>
      <c r="M82" s="37" t="str">
        <v/>
      </c>
      <c r="N82" s="37" t="str">
        <v/>
      </c>
      <c r="O82" s="37" t="str">
        <v/>
      </c>
    </row>
    <row r="83" spans="3:15" ht="12" customHeight="1" x14ac:dyDescent="0.25">
      <c r="C83" s="34" t="str">
        <f>IF($F83="","",82)</f>
        <v/>
      </c>
      <c r="K83" s="37">
        <v>82</v>
      </c>
      <c r="L83" s="37" t="str">
        <v>Имя 
Фамилия</v>
      </c>
      <c r="M83" s="37" t="str">
        <v/>
      </c>
      <c r="N83" s="37" t="str">
        <v/>
      </c>
      <c r="O83" s="37" t="str">
        <v/>
      </c>
    </row>
    <row r="84" spans="3:15" ht="12" customHeight="1" x14ac:dyDescent="0.25">
      <c r="C84" s="34" t="str">
        <f>IF($F84="","",83)</f>
        <v/>
      </c>
      <c r="K84" s="37">
        <v>83</v>
      </c>
      <c r="L84" s="37" t="str">
        <v>Имя 
Фамилия</v>
      </c>
      <c r="M84" s="37" t="str">
        <v/>
      </c>
      <c r="N84" s="37" t="str">
        <v/>
      </c>
      <c r="O84" s="37" t="str">
        <v/>
      </c>
    </row>
    <row r="85" spans="3:15" ht="12" customHeight="1" x14ac:dyDescent="0.25">
      <c r="C85" s="34" t="str">
        <f>IF($F85="","",84)</f>
        <v/>
      </c>
      <c r="K85" s="37">
        <v>84</v>
      </c>
      <c r="L85" s="37" t="str">
        <v>Имя 
Фамилия</v>
      </c>
      <c r="M85" s="37" t="str">
        <v/>
      </c>
      <c r="N85" s="37" t="str">
        <v/>
      </c>
      <c r="O85" s="37" t="str">
        <v/>
      </c>
    </row>
    <row r="86" spans="3:15" ht="12" customHeight="1" x14ac:dyDescent="0.25">
      <c r="C86" s="34" t="str">
        <f>IF($F86="","",85)</f>
        <v/>
      </c>
      <c r="K86" s="37">
        <v>85</v>
      </c>
      <c r="L86" s="37" t="str">
        <v>Имя 
Фамилия</v>
      </c>
      <c r="M86" s="37" t="str">
        <v/>
      </c>
      <c r="N86" s="37" t="str">
        <v/>
      </c>
      <c r="O86" s="37" t="str">
        <v/>
      </c>
    </row>
    <row r="87" spans="3:15" ht="12" customHeight="1" x14ac:dyDescent="0.25">
      <c r="C87" s="34" t="str">
        <f>IF($F87="","",86)</f>
        <v/>
      </c>
      <c r="K87" s="37">
        <v>86</v>
      </c>
      <c r="L87" s="37" t="str">
        <v>Имя 
Фамилия</v>
      </c>
      <c r="M87" s="37" t="str">
        <v/>
      </c>
      <c r="N87" s="37" t="str">
        <v/>
      </c>
      <c r="O87" s="37" t="str">
        <v/>
      </c>
    </row>
    <row r="88" spans="3:15" ht="12" customHeight="1" x14ac:dyDescent="0.25">
      <c r="C88" s="34" t="str">
        <f>IF($F88="","",87)</f>
        <v/>
      </c>
      <c r="K88" s="37">
        <v>87</v>
      </c>
      <c r="L88" s="37" t="str">
        <v>Имя 
Фамилия</v>
      </c>
      <c r="M88" s="37" t="str">
        <v/>
      </c>
      <c r="N88" s="37" t="str">
        <v/>
      </c>
      <c r="O88" s="37" t="str">
        <v/>
      </c>
    </row>
    <row r="89" spans="3:15" ht="12" customHeight="1" x14ac:dyDescent="0.25">
      <c r="C89" s="34" t="str">
        <f>IF($F89="","",88)</f>
        <v/>
      </c>
      <c r="K89" s="37">
        <v>88</v>
      </c>
      <c r="L89" s="37" t="str">
        <v>Имя 
Фамилия</v>
      </c>
      <c r="M89" s="37" t="str">
        <v/>
      </c>
      <c r="N89" s="37" t="str">
        <v/>
      </c>
      <c r="O89" s="37" t="str">
        <v/>
      </c>
    </row>
    <row r="90" spans="3:15" ht="12" customHeight="1" x14ac:dyDescent="0.25">
      <c r="C90" s="34" t="str">
        <f>IF($F90="","",89)</f>
        <v/>
      </c>
      <c r="K90" s="37">
        <v>89</v>
      </c>
      <c r="L90" s="37" t="str">
        <v>Имя 
Фамилия</v>
      </c>
      <c r="M90" s="37" t="str">
        <v/>
      </c>
      <c r="N90" s="37" t="str">
        <v/>
      </c>
      <c r="O90" s="37" t="str">
        <v/>
      </c>
    </row>
    <row r="91" spans="3:15" ht="12" customHeight="1" x14ac:dyDescent="0.25">
      <c r="C91" s="34" t="str">
        <f>IF($F91="","",90)</f>
        <v/>
      </c>
      <c r="K91" s="37">
        <v>90</v>
      </c>
      <c r="L91" s="37" t="str">
        <v>Имя 
Фамилия</v>
      </c>
      <c r="M91" s="37" t="str">
        <v/>
      </c>
      <c r="N91" s="37" t="str">
        <v/>
      </c>
      <c r="O91" s="37" t="str">
        <v/>
      </c>
    </row>
    <row r="92" spans="3:15" ht="12" customHeight="1" x14ac:dyDescent="0.25">
      <c r="C92" s="34" t="str">
        <f>IF($F92="","",91)</f>
        <v/>
      </c>
      <c r="K92" s="37">
        <v>91</v>
      </c>
      <c r="L92" s="37" t="str">
        <v>Имя 
Фамилия</v>
      </c>
      <c r="M92" s="37" t="str">
        <v/>
      </c>
      <c r="N92" s="37" t="str">
        <v/>
      </c>
      <c r="O92" s="37" t="str">
        <v/>
      </c>
    </row>
    <row r="93" spans="3:15" ht="12" customHeight="1" x14ac:dyDescent="0.25">
      <c r="C93" s="34" t="str">
        <f>IF($F93="","",92)</f>
        <v/>
      </c>
      <c r="K93" s="37">
        <v>92</v>
      </c>
      <c r="L93" s="37" t="str">
        <v>Имя 
Фамилия</v>
      </c>
      <c r="M93" s="37" t="str">
        <v/>
      </c>
      <c r="N93" s="37" t="str">
        <v/>
      </c>
      <c r="O93" s="37" t="str">
        <v/>
      </c>
    </row>
    <row r="94" spans="3:15" ht="12" customHeight="1" x14ac:dyDescent="0.25">
      <c r="C94" s="34" t="str">
        <f>IF($F94="","",93)</f>
        <v/>
      </c>
      <c r="K94" s="37">
        <v>93</v>
      </c>
      <c r="L94" s="37" t="str">
        <v>Имя 
Фамилия</v>
      </c>
      <c r="M94" s="37" t="str">
        <v/>
      </c>
      <c r="N94" s="37" t="str">
        <v/>
      </c>
      <c r="O94" s="37" t="str">
        <v/>
      </c>
    </row>
    <row r="95" spans="3:15" ht="12" customHeight="1" x14ac:dyDescent="0.25">
      <c r="C95" s="34" t="str">
        <f>IF($F95="","",94)</f>
        <v/>
      </c>
      <c r="K95" s="37">
        <v>94</v>
      </c>
      <c r="L95" s="37" t="str">
        <v>Имя 
Фамилия</v>
      </c>
      <c r="M95" s="37" t="str">
        <v/>
      </c>
      <c r="N95" s="37" t="str">
        <v/>
      </c>
      <c r="O95" s="37" t="str">
        <v/>
      </c>
    </row>
    <row r="96" spans="3:15" ht="12" customHeight="1" x14ac:dyDescent="0.25">
      <c r="C96" s="34" t="str">
        <f>IF($F96="","",95)</f>
        <v/>
      </c>
      <c r="K96" s="37">
        <v>95</v>
      </c>
      <c r="L96" s="37" t="str">
        <v>Имя 
Фамилия</v>
      </c>
      <c r="M96" s="37" t="str">
        <v/>
      </c>
      <c r="N96" s="37" t="str">
        <v/>
      </c>
      <c r="O96" s="37" t="str">
        <v/>
      </c>
    </row>
    <row r="97" spans="3:15" ht="12" customHeight="1" x14ac:dyDescent="0.25">
      <c r="C97" s="34" t="str">
        <f>IF($F97="","",96)</f>
        <v/>
      </c>
      <c r="K97" s="37">
        <v>96</v>
      </c>
      <c r="L97" s="37" t="str">
        <v>Имя 
Фамилия</v>
      </c>
      <c r="M97" s="37" t="str">
        <v/>
      </c>
      <c r="N97" s="37" t="str">
        <v/>
      </c>
      <c r="O97" s="37" t="str">
        <v/>
      </c>
    </row>
    <row r="98" spans="3:15" ht="12" customHeight="1" x14ac:dyDescent="0.25">
      <c r="C98" s="34" t="str">
        <f>IF($F98="","",97)</f>
        <v/>
      </c>
      <c r="K98" s="37">
        <v>97</v>
      </c>
      <c r="L98" s="37" t="str">
        <v>Имя 
Фамилия</v>
      </c>
      <c r="M98" s="37" t="str">
        <v/>
      </c>
      <c r="N98" s="37" t="str">
        <v/>
      </c>
      <c r="O98" s="37" t="str">
        <v/>
      </c>
    </row>
    <row r="99" spans="3:15" ht="12" customHeight="1" x14ac:dyDescent="0.25">
      <c r="C99" s="34" t="str">
        <f>IF($F99="","",98)</f>
        <v/>
      </c>
      <c r="K99" s="37">
        <v>98</v>
      </c>
      <c r="L99" s="37" t="str">
        <v>Имя 
Фамилия</v>
      </c>
      <c r="M99" s="37" t="str">
        <v/>
      </c>
      <c r="N99" s="37" t="str">
        <v/>
      </c>
      <c r="O99" s="37" t="str">
        <v/>
      </c>
    </row>
    <row r="100" spans="3:15" ht="12" customHeight="1" x14ac:dyDescent="0.25">
      <c r="C100" s="34" t="str">
        <f>IF($F100="","",99)</f>
        <v/>
      </c>
      <c r="K100" s="37">
        <v>99</v>
      </c>
      <c r="L100" s="37" t="str">
        <v>Имя 
Фамилия</v>
      </c>
      <c r="M100" s="37" t="str">
        <v/>
      </c>
      <c r="N100" s="37" t="str">
        <v/>
      </c>
      <c r="O100" s="37" t="str">
        <v/>
      </c>
    </row>
    <row r="101" spans="3:15" ht="12" customHeight="1" x14ac:dyDescent="0.25">
      <c r="C101" s="34" t="str">
        <f>IF($F101="","",100)</f>
        <v/>
      </c>
      <c r="K101" s="37">
        <v>100</v>
      </c>
      <c r="L101" s="37" t="str">
        <v>Имя 
Фамилия</v>
      </c>
      <c r="M101" s="37" t="str">
        <v/>
      </c>
      <c r="N101" s="37" t="str">
        <v/>
      </c>
      <c r="O101" s="37" t="str">
        <v/>
      </c>
    </row>
  </sheetData>
  <sheetProtection algorithmName="SHA-512" hashValue="Eed1c9/D0LxhEe2w28536b7kt4JLTSTfLW0Bml1K5kmMWC9XxDHP6NGPpOzWg9XKLcMVGDplpkhUHULtvnh4VA==" saltValue="T+4j6eaAZ+MLDYUNFhnz1Q==" spinCount="100000" sheet="1" objects="1" scenarios="1" selectLockedCells="1"/>
  <mergeCells count="5">
    <mergeCell ref="A5:A6"/>
    <mergeCell ref="A9:A10"/>
    <mergeCell ref="A20:A21"/>
    <mergeCell ref="A24:A25"/>
    <mergeCell ref="A28:A29"/>
  </mergeCells>
  <phoneticPr fontId="6" type="noConversion"/>
  <conditionalFormatting sqref="C2:F101">
    <cfRule type="expression" dxfId="5" priority="4" stopIfTrue="1">
      <formula>$F2:$F101&gt;=$A$5</formula>
    </cfRule>
    <cfRule type="expression" dxfId="4" priority="7" stopIfTrue="1">
      <formula>$F2:$F101&gt;=$A$9</formula>
    </cfRule>
    <cfRule type="expression" dxfId="3" priority="8" stopIfTrue="1">
      <formula>$F2:$F101&lt;$A$9*NOT($F2:$F101="")</formula>
    </cfRule>
  </conditionalFormatting>
  <conditionalFormatting sqref="G2:G101">
    <cfRule type="expression" dxfId="2" priority="1">
      <formula>OR($G2="A0",$G2="A1")</formula>
    </cfRule>
    <cfRule type="expression" dxfId="1" priority="2">
      <formula>OR($G2="A2",$G2="A2+")</formula>
    </cfRule>
    <cfRule type="expression" dxfId="0" priority="3">
      <formula>OR($G2="C2",$G2="C1",$G2="B2+",$G2="B2",$G2="B1+",$G2="B1")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Вопросы</vt:lpstr>
      <vt:lpstr>Результат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Anastasiia Ermakova</dc:creator>
  <cp:keywords/>
  <dc:description/>
  <cp:lastModifiedBy>Anton Kanopkin</cp:lastModifiedBy>
  <cp:revision/>
  <dcterms:created xsi:type="dcterms:W3CDTF">2020-06-22T07:21:33Z</dcterms:created>
  <dcterms:modified xsi:type="dcterms:W3CDTF">2022-01-13T12:01:17Z</dcterms:modified>
  <cp:category/>
  <cp:contentStatus/>
</cp:coreProperties>
</file>