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todos los archivos\"/>
    </mc:Choice>
  </mc:AlternateContent>
  <bookViews>
    <workbookView xWindow="0" yWindow="0" windowWidth="20490" windowHeight="8235" activeTab="1"/>
  </bookViews>
  <sheets>
    <sheet name="DATOS" sheetId="1" r:id="rId1"/>
    <sheet name="FACTURA" sheetId="2" r:id="rId2"/>
  </sheets>
  <definedNames>
    <definedName name="_xlnm._FilterDatabase" localSheetId="0" hidden="1">DATOS!$A$1:$S$39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15" i="2"/>
  <c r="F16" i="2"/>
  <c r="F17" i="2"/>
  <c r="F18" i="2"/>
  <c r="F19" i="2"/>
  <c r="F20" i="2"/>
  <c r="F15" i="2"/>
  <c r="E16" i="2"/>
  <c r="E17" i="2"/>
  <c r="E18" i="2"/>
  <c r="E19" i="2"/>
  <c r="E20" i="2"/>
  <c r="E15" i="2"/>
  <c r="C16" i="2"/>
  <c r="C17" i="2"/>
  <c r="C18" i="2"/>
  <c r="C19" i="2"/>
  <c r="C20" i="2"/>
  <c r="C15" i="2"/>
  <c r="G12" i="2"/>
  <c r="G11" i="2"/>
  <c r="C12" i="2"/>
  <c r="C11" i="2"/>
  <c r="G8" i="2"/>
  <c r="G7" i="2"/>
  <c r="C9" i="2"/>
  <c r="C8" i="2"/>
  <c r="C7" i="2"/>
  <c r="H4" i="2"/>
  <c r="F5" i="2"/>
  <c r="F4" i="2"/>
  <c r="C5" i="2"/>
  <c r="H5" i="2" l="1"/>
</calcChain>
</file>

<file path=xl/sharedStrings.xml><?xml version="1.0" encoding="utf-8"?>
<sst xmlns="http://schemas.openxmlformats.org/spreadsheetml/2006/main" count="651" uniqueCount="160">
  <si>
    <t>Customer:</t>
  </si>
  <si>
    <t>Price</t>
  </si>
  <si>
    <t>Name</t>
  </si>
  <si>
    <t>Ordered</t>
  </si>
  <si>
    <t>Shipped</t>
  </si>
  <si>
    <t>Street</t>
  </si>
  <si>
    <t>ZIP Code / City</t>
  </si>
  <si>
    <t>Region</t>
  </si>
  <si>
    <t>Country</t>
  </si>
  <si>
    <t>Employee ID</t>
  </si>
  <si>
    <t>Job Title</t>
  </si>
  <si>
    <t>Phone</t>
  </si>
  <si>
    <t>Order</t>
  </si>
  <si>
    <t>Product</t>
  </si>
  <si>
    <t>Unit Price</t>
  </si>
  <si>
    <t>Quantity</t>
  </si>
  <si>
    <t>Total</t>
  </si>
  <si>
    <t>Order 7991</t>
  </si>
  <si>
    <t>Customer: Berglunds snabbköp</t>
  </si>
  <si>
    <t xml:space="preserve">410.418,22 </t>
  </si>
  <si>
    <t>Ordered: 20 nov 2016</t>
  </si>
  <si>
    <t>Shipped: 24 nov 2016</t>
  </si>
  <si>
    <t>ShipEx</t>
  </si>
  <si>
    <t>5th Avenue 610</t>
  </si>
  <si>
    <t>10020 New York</t>
  </si>
  <si>
    <t>New Jersey</t>
  </si>
  <si>
    <t>United Stated of America</t>
  </si>
  <si>
    <t>Andrew Fuller</t>
  </si>
  <si>
    <t>Louisiana Hot Spiced Okra
4663</t>
  </si>
  <si>
    <t>9.31 EUR
Resaltado
Número de objeto</t>
  </si>
  <si>
    <t>88.361,21 EUR
Resaltado
Número de objeto</t>
  </si>
  <si>
    <t>Tunnbröd
5672</t>
  </si>
  <si>
    <t>14.77 EUR
Resaltado
Número de objeto</t>
  </si>
  <si>
    <t>8.079,19 EUR
Resaltado
Número de objeto</t>
  </si>
  <si>
    <t>Sir Rodney's Marmalade
4008</t>
  </si>
  <si>
    <t>47.10 EUR
Resaltado
Número de objeto</t>
  </si>
  <si>
    <t>272.238,00 EUR
Resaltado
Número de objeto</t>
  </si>
  <si>
    <t>Camembert Pierrot
9505</t>
  </si>
  <si>
    <t>3.07 EUR
Resaltado
Número de objeto</t>
  </si>
  <si>
    <t>9.943,73 EUR
Resaltado
Número de objeto</t>
  </si>
  <si>
    <t>Mascarpone Fabioli
8486</t>
  </si>
  <si>
    <t>6.31 EUR
Resaltado
Número de objeto</t>
  </si>
  <si>
    <t>31.796,09 EUR
Resaltado
Número de objeto</t>
  </si>
  <si>
    <t>Order 7918</t>
  </si>
  <si>
    <t>Customer: Tortuga Restaurante</t>
  </si>
  <si>
    <t xml:space="preserve">150.935,13 </t>
  </si>
  <si>
    <t>Ordered: 17 sept 2016</t>
  </si>
  <si>
    <t>Shipped: 25 sept 2016</t>
  </si>
  <si>
    <t>ExcellentParcel</t>
  </si>
  <si>
    <t>Tottenham Court Road</t>
  </si>
  <si>
    <t>N170AA London</t>
  </si>
  <si>
    <t>Greater London</t>
  </si>
  <si>
    <t>United Kingdom</t>
  </si>
  <si>
    <t>Jack Smith</t>
  </si>
  <si>
    <t>Aniseed Syrup
1412</t>
  </si>
  <si>
    <t>65.89 EUR
Resaltado
Número de objeto</t>
  </si>
  <si>
    <t>59.235,11 EUR
Resaltado
Número de objeto</t>
  </si>
  <si>
    <t>34.960,59 EUR
Resaltado
Número de objeto</t>
  </si>
  <si>
    <t>Northwoods Cranberry Sauce
5046</t>
  </si>
  <si>
    <t>61.69 EUR
Resaltado
Número de objeto</t>
  </si>
  <si>
    <t>53.485,23 EUR
Resaltado
Número de objeto</t>
  </si>
  <si>
    <t>3.254,20 EUR
Resaltado
Número de objeto</t>
  </si>
  <si>
    <t>Order 7375</t>
  </si>
  <si>
    <t>Customer: Around the Horn</t>
  </si>
  <si>
    <t xml:space="preserve">313.977,81999999995 </t>
  </si>
  <si>
    <t>Ordered: 5 oct 2016</t>
  </si>
  <si>
    <t>Shipped: 13 oct 2016</t>
  </si>
  <si>
    <t>Order 7311</t>
  </si>
  <si>
    <t>Customer: Alfreds Futterkiste</t>
  </si>
  <si>
    <t xml:space="preserve">755.055,40 </t>
  </si>
  <si>
    <t>Loura Hajjar</t>
  </si>
  <si>
    <t>409.374,84 EUR
Resaltado
Número de objeto</t>
  </si>
  <si>
    <t>226.398,04 EUR
Resaltado
Número de objeto</t>
  </si>
  <si>
    <t>119.282,52 EUR
Resaltado
Número de objeto</t>
  </si>
  <si>
    <t>Order 6858</t>
  </si>
  <si>
    <t xml:space="preserve">429.358,40 </t>
  </si>
  <si>
    <t>Ordered: 12 nov 2016</t>
  </si>
  <si>
    <t>Shipped: 13 nov 2016</t>
  </si>
  <si>
    <t>Anne Dodsworth</t>
  </si>
  <si>
    <t>Grandma's Boysenberry Spread
1114</t>
  </si>
  <si>
    <t>20.50 EUR
Resaltado
Número de objeto</t>
  </si>
  <si>
    <t>60.680,00 EUR
Resaltado
Número de objeto</t>
  </si>
  <si>
    <t>Order 6368</t>
  </si>
  <si>
    <t xml:space="preserve">41.739,81999999999 </t>
  </si>
  <si>
    <t>Shipped: 18 nov 2016</t>
  </si>
  <si>
    <t>Order 6189</t>
  </si>
  <si>
    <t xml:space="preserve">483.574,12 </t>
  </si>
  <si>
    <t>Ordered: 27 nov 2016</t>
  </si>
  <si>
    <t>Shipped: 29 nov 2016</t>
  </si>
  <si>
    <t>1A Paket- und Lieferservice</t>
  </si>
  <si>
    <t>Bismarckstraße 5</t>
  </si>
  <si>
    <t>10179 Berlin</t>
  </si>
  <si>
    <t>Berlin</t>
  </si>
  <si>
    <t>Deutschland</t>
  </si>
  <si>
    <t>Steven Buchanan</t>
  </si>
  <si>
    <t>8.153,04 EUR
Resaltado
Número de objeto</t>
  </si>
  <si>
    <t>9.794,12 EUR
Resaltado
Número de objeto</t>
  </si>
  <si>
    <t>Uncle Bob's Organic Dried Pears
5267</t>
  </si>
  <si>
    <t>24.34 EUR
Resaltado
Número de objeto</t>
  </si>
  <si>
    <t>20.737,68 EUR
Resaltado
Número de objeto</t>
  </si>
  <si>
    <t>444.889,28 EUR
Resaltado
Número de objeto</t>
  </si>
  <si>
    <t>Order 3115</t>
  </si>
  <si>
    <t xml:space="preserve">273.993,56 </t>
  </si>
  <si>
    <t>Ordered: 3 dic 2016</t>
  </si>
  <si>
    <t>Shipped: 22 dic 2016</t>
  </si>
  <si>
    <t>31.365,00 EUR
Resaltado
Número de objeto</t>
  </si>
  <si>
    <t>Chef Anton's Cajun Seasoning
5079</t>
  </si>
  <si>
    <t>62.40 EUR
Resaltado
Número de objeto</t>
  </si>
  <si>
    <t>147.888,00 EUR
Resaltado
Número de objeto</t>
  </si>
  <si>
    <t>16.197,77 EUR
Resaltado
Número de objeto</t>
  </si>
  <si>
    <t>16.841,79 EUR
Resaltado
Número de objeto</t>
  </si>
  <si>
    <t>61.701,00 EUR
Resaltado
Número de objeto</t>
  </si>
  <si>
    <t>Order 2686</t>
  </si>
  <si>
    <t>Customer: Bottom-Dollar Markets</t>
  </si>
  <si>
    <t xml:space="preserve">220.887,56 </t>
  </si>
  <si>
    <t>Ordered: 26 oct 2016</t>
  </si>
  <si>
    <t>Shipped: 31 oct 2016</t>
  </si>
  <si>
    <t>189.438,22 EUR
Resaltado
Número de objeto</t>
  </si>
  <si>
    <t>10.721,50 EUR
Resaltado
Número de objeto</t>
  </si>
  <si>
    <t>20.727,84 EUR
Resaltado
Número de objeto</t>
  </si>
  <si>
    <t>Order 828</t>
  </si>
  <si>
    <t xml:space="preserve">436.955,64 </t>
  </si>
  <si>
    <t>7.597,24 EUR
Resaltado
Número de objeto</t>
  </si>
  <si>
    <t>Developer</t>
  </si>
  <si>
    <t>Manager</t>
  </si>
  <si>
    <t>Designer</t>
  </si>
  <si>
    <t>Nº ORDEN</t>
  </si>
  <si>
    <t>CLIENTE</t>
  </si>
  <si>
    <t>ORDENADO</t>
  </si>
  <si>
    <t>ENTREGADO</t>
  </si>
  <si>
    <t>DATOS DIRECCION</t>
  </si>
  <si>
    <t>NOMBRE</t>
  </si>
  <si>
    <t>CALLE</t>
  </si>
  <si>
    <t>CODIGO ZIP</t>
  </si>
  <si>
    <t>REGION</t>
  </si>
  <si>
    <t>PAIS</t>
  </si>
  <si>
    <t>DATOS EMPLEADO</t>
  </si>
  <si>
    <t>ID EMPLEADO</t>
  </si>
  <si>
    <t>TRABAJO</t>
  </si>
  <si>
    <t>TELEFONO</t>
  </si>
  <si>
    <t>DETALLES COMPRA</t>
  </si>
  <si>
    <t xml:space="preserve">CODIGO </t>
  </si>
  <si>
    <t>PRODUCTO</t>
  </si>
  <si>
    <t>CANTIDAD</t>
  </si>
  <si>
    <t>TOTAL</t>
  </si>
  <si>
    <t>CANTIDAD ARTICULOS</t>
  </si>
  <si>
    <t>code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</si>
  <si>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</si>
  <si>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</si>
  <si>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</si>
  <si>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</si>
  <si>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</si>
  <si>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</si>
  <si>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</si>
  <si>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</si>
  <si>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</si>
  <si>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</si>
  <si>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FECHA</t>
  </si>
  <si>
    <t>PRECIO</t>
  </si>
  <si>
    <t>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</si>
</sst>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5"/>
      <color rgb="FF1D2D3E"/>
      <name val="Arial"/>
      <family val="2"/>
    </font>
    <font>
      <sz val="11"/>
      <color rgb="FF556B82"/>
      <name val="Arial"/>
      <family val="2"/>
    </font>
    <font>
      <sz val="11"/>
      <color rgb="FF1D2D3E"/>
      <name val="Arial"/>
      <family val="2"/>
    </font>
    <font>
      <b/>
      <sz val="11"/>
      <color rgb="FF1D2D3E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medium">
        <color rgb="FFE5E5E5"/>
      </top>
      <bottom style="medium">
        <color rgb="FFA8B3BD"/>
      </bottom>
      <diagonal/>
    </border>
    <border>
      <left/>
      <right/>
      <top/>
      <bottom style="medium">
        <color rgb="FFA8B3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15" fontId="2" fillId="0" borderId="0" xfId="0" applyNumberFormat="1" applyFont="1"/>
    <xf numFmtId="0" fontId="3" fillId="0" borderId="0" xfId="0" applyFont="1"/>
    <xf numFmtId="0" fontId="5" fillId="0" borderId="0" xfId="1"/>
    <xf numFmtId="0" fontId="3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" fontId="4" fillId="0" borderId="0" xfId="0" applyNumberFormat="1" applyFont="1"/>
    <xf numFmtId="0" fontId="0" fillId="0" borderId="0" xfId="0" applyAlignment="1">
      <alignment wrapText="1"/>
    </xf>
    <xf numFmtId="0" fontId="0" fillId="0" borderId="4" xfId="0" applyBorder="1"/>
    <xf numFmtId="0" fontId="0" fillId="0" borderId="4" xfId="0" applyBorder="1"/>
    <xf numFmtId="0" fontId="0" fillId="0" borderId="7" xfId="0" applyBorder="1"/>
    <xf numFmtId="0" fontId="6" fillId="3" borderId="4" xfId="0" applyFont="1" applyFill="1" applyBorder="1"/>
    <xf numFmtId="0" fontId="6" fillId="3" borderId="7" xfId="0" applyFont="1" applyFill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4" xfId="0" applyNumberFormat="1" applyBorder="1"/>
    <xf numFmtId="0" fontId="0" fillId="0" borderId="6" xfId="0" applyBorder="1"/>
    <xf numFmtId="0" fontId="6" fillId="3" borderId="4" xfId="0" applyFont="1" applyFill="1" applyBorder="1" applyAlignment="1">
      <alignment horizontal="center"/>
    </xf>
    <xf numFmtId="0" fontId="0" fillId="0" borderId="4" xfId="0" applyBorder="1" applyProtection="1">
      <protection locked="0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0" fillId="0" borderId="5" xfId="0" applyBorder="1"/>
    <xf numFmtId="0" fontId="0" fillId="0" borderId="6" xfId="0" applyBorder="1"/>
    <xf numFmtId="0" fontId="6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0" fontId="0" fillId="0" borderId="4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O2" sqref="O2"/>
    </sheetView>
  </sheetViews>
  <sheetFormatPr baseColWidth="10" defaultRowHeight="15" x14ac:dyDescent="0.25"/>
  <cols>
    <col min="8" max="8" width="14.85546875" bestFit="1" customWidth="1"/>
    <col min="9" max="9" width="11.85546875" bestFit="1" customWidth="1"/>
    <col min="12" max="12" width="12.85546875" bestFit="1" customWidth="1"/>
    <col min="16" max="16" width="12.85546875" bestFit="1" customWidth="1"/>
  </cols>
  <sheetData>
    <row r="1" spans="1:20" ht="19.5" thickBot="1" x14ac:dyDescent="0.3">
      <c r="A1" s="20" t="s">
        <v>12</v>
      </c>
      <c r="B1" s="21" t="s">
        <v>0</v>
      </c>
      <c r="C1" s="21" t="s">
        <v>1</v>
      </c>
      <c r="D1" s="21" t="s">
        <v>3</v>
      </c>
      <c r="E1" s="21" t="s">
        <v>4</v>
      </c>
      <c r="F1" s="21" t="s">
        <v>2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2</v>
      </c>
      <c r="L1" s="21" t="s">
        <v>9</v>
      </c>
      <c r="M1" s="21" t="s">
        <v>10</v>
      </c>
      <c r="N1" s="21" t="s">
        <v>11</v>
      </c>
      <c r="O1" s="21" t="s">
        <v>146</v>
      </c>
      <c r="P1" s="22" t="s">
        <v>13</v>
      </c>
      <c r="Q1" s="11" t="s">
        <v>14</v>
      </c>
      <c r="R1" s="12" t="s">
        <v>15</v>
      </c>
      <c r="S1" s="12" t="s">
        <v>16</v>
      </c>
    </row>
    <row r="2" spans="1:20" ht="75" x14ac:dyDescent="0.25">
      <c r="A2" s="3" t="s">
        <v>17</v>
      </c>
      <c r="B2" s="2" t="s">
        <v>18</v>
      </c>
      <c r="C2" s="13" t="s">
        <v>19</v>
      </c>
      <c r="D2" s="5" t="s">
        <v>20</v>
      </c>
      <c r="E2" s="5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>
        <v>7830</v>
      </c>
      <c r="M2" s="6" t="s">
        <v>123</v>
      </c>
      <c r="N2" s="7">
        <v>1781234598</v>
      </c>
      <c r="O2" s="7" t="s">
        <v>147</v>
      </c>
      <c r="P2" s="9" t="s">
        <v>28</v>
      </c>
      <c r="Q2" s="9" t="s">
        <v>29</v>
      </c>
      <c r="R2" s="9">
        <v>9491</v>
      </c>
      <c r="S2" s="9" t="s">
        <v>30</v>
      </c>
    </row>
    <row r="3" spans="1:20" ht="75" x14ac:dyDescent="0.25">
      <c r="A3" s="3" t="s">
        <v>17</v>
      </c>
      <c r="B3" s="2" t="s">
        <v>18</v>
      </c>
      <c r="C3" s="13" t="s">
        <v>19</v>
      </c>
      <c r="D3" s="5" t="s">
        <v>20</v>
      </c>
      <c r="E3" s="5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>
        <v>7830</v>
      </c>
      <c r="M3" s="6" t="s">
        <v>123</v>
      </c>
      <c r="N3" s="7">
        <v>1781234598</v>
      </c>
      <c r="O3" s="7" t="s">
        <v>148</v>
      </c>
      <c r="P3" s="9" t="s">
        <v>31</v>
      </c>
      <c r="Q3" s="9" t="s">
        <v>32</v>
      </c>
      <c r="R3" s="9">
        <v>547</v>
      </c>
      <c r="S3" s="9" t="s">
        <v>33</v>
      </c>
    </row>
    <row r="4" spans="1:20" ht="75" x14ac:dyDescent="0.25">
      <c r="A4" s="3" t="s">
        <v>17</v>
      </c>
      <c r="B4" s="2" t="s">
        <v>18</v>
      </c>
      <c r="C4" s="13" t="s">
        <v>19</v>
      </c>
      <c r="D4" s="5" t="s">
        <v>20</v>
      </c>
      <c r="E4" s="5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J4" s="6" t="s">
        <v>26</v>
      </c>
      <c r="K4" s="6" t="s">
        <v>27</v>
      </c>
      <c r="L4" s="6">
        <v>7830</v>
      </c>
      <c r="M4" s="6" t="s">
        <v>123</v>
      </c>
      <c r="N4" s="7">
        <v>1781234598</v>
      </c>
      <c r="O4" s="7" t="s">
        <v>149</v>
      </c>
      <c r="P4" s="9" t="s">
        <v>34</v>
      </c>
      <c r="Q4" s="9" t="s">
        <v>35</v>
      </c>
      <c r="R4" s="9">
        <v>5780</v>
      </c>
      <c r="S4" s="9" t="s">
        <v>36</v>
      </c>
    </row>
    <row r="5" spans="1:20" ht="75.75" thickBot="1" x14ac:dyDescent="0.3">
      <c r="A5" s="3" t="s">
        <v>17</v>
      </c>
      <c r="B5" s="2" t="s">
        <v>18</v>
      </c>
      <c r="C5" s="13" t="s">
        <v>19</v>
      </c>
      <c r="D5" s="5" t="s">
        <v>20</v>
      </c>
      <c r="E5" s="5" t="s">
        <v>21</v>
      </c>
      <c r="F5" s="6" t="s">
        <v>22</v>
      </c>
      <c r="G5" s="6" t="s">
        <v>23</v>
      </c>
      <c r="H5" s="6" t="s">
        <v>24</v>
      </c>
      <c r="I5" s="6" t="s">
        <v>25</v>
      </c>
      <c r="J5" s="6" t="s">
        <v>26</v>
      </c>
      <c r="K5" s="6" t="s">
        <v>27</v>
      </c>
      <c r="L5" s="6">
        <v>7830</v>
      </c>
      <c r="M5" s="6" t="s">
        <v>123</v>
      </c>
      <c r="N5" s="7">
        <v>1781234598</v>
      </c>
      <c r="O5" s="7" t="s">
        <v>150</v>
      </c>
      <c r="P5" s="9" t="s">
        <v>37</v>
      </c>
      <c r="Q5" s="9" t="s">
        <v>38</v>
      </c>
      <c r="R5" s="9">
        <v>3239</v>
      </c>
      <c r="S5" s="9" t="s">
        <v>39</v>
      </c>
    </row>
    <row r="6" spans="1:20" ht="75.75" thickBot="1" x14ac:dyDescent="0.3">
      <c r="A6" s="3" t="s">
        <v>17</v>
      </c>
      <c r="B6" s="2" t="s">
        <v>18</v>
      </c>
      <c r="C6" s="13" t="s">
        <v>19</v>
      </c>
      <c r="D6" s="5" t="s">
        <v>20</v>
      </c>
      <c r="E6" s="5" t="s">
        <v>21</v>
      </c>
      <c r="F6" s="6" t="s">
        <v>22</v>
      </c>
      <c r="G6" s="6" t="s">
        <v>23</v>
      </c>
      <c r="H6" s="6" t="s">
        <v>24</v>
      </c>
      <c r="I6" s="6" t="s">
        <v>25</v>
      </c>
      <c r="J6" s="6" t="s">
        <v>26</v>
      </c>
      <c r="K6" s="6" t="s">
        <v>27</v>
      </c>
      <c r="L6" s="6">
        <v>7830</v>
      </c>
      <c r="M6" s="6" t="s">
        <v>123</v>
      </c>
      <c r="N6" s="7">
        <v>1781234598</v>
      </c>
      <c r="O6" s="7" t="s">
        <v>151</v>
      </c>
      <c r="P6" s="9" t="s">
        <v>40</v>
      </c>
      <c r="Q6" s="9" t="s">
        <v>41</v>
      </c>
      <c r="R6" s="9">
        <v>5039</v>
      </c>
      <c r="S6" s="9" t="s">
        <v>42</v>
      </c>
      <c r="T6" s="8"/>
    </row>
    <row r="7" spans="1:20" ht="75" x14ac:dyDescent="0.25">
      <c r="A7" t="s">
        <v>43</v>
      </c>
      <c r="B7" s="2" t="s">
        <v>44</v>
      </c>
      <c r="C7" s="4" t="s">
        <v>45</v>
      </c>
      <c r="D7" s="5" t="s">
        <v>46</v>
      </c>
      <c r="E7" s="5" t="s">
        <v>47</v>
      </c>
      <c r="F7" s="6" t="s">
        <v>48</v>
      </c>
      <c r="G7" s="6" t="s">
        <v>49</v>
      </c>
      <c r="H7" s="6" t="s">
        <v>50</v>
      </c>
      <c r="I7" s="6" t="s">
        <v>51</v>
      </c>
      <c r="J7" s="6" t="s">
        <v>52</v>
      </c>
      <c r="K7" s="6" t="s">
        <v>53</v>
      </c>
      <c r="L7" s="6">
        <v>7424</v>
      </c>
      <c r="M7" s="6" t="s">
        <v>123</v>
      </c>
      <c r="N7" s="7">
        <v>1781163487</v>
      </c>
      <c r="O7" s="7" t="s">
        <v>152</v>
      </c>
      <c r="P7" s="9" t="s">
        <v>54</v>
      </c>
      <c r="Q7" s="9" t="s">
        <v>55</v>
      </c>
      <c r="R7" s="9">
        <v>899</v>
      </c>
      <c r="S7" s="9" t="s">
        <v>56</v>
      </c>
    </row>
    <row r="8" spans="1:20" ht="75" x14ac:dyDescent="0.25">
      <c r="A8" t="s">
        <v>43</v>
      </c>
      <c r="B8" s="2" t="s">
        <v>44</v>
      </c>
      <c r="C8" s="4" t="s">
        <v>45</v>
      </c>
      <c r="D8" s="5" t="s">
        <v>46</v>
      </c>
      <c r="E8" s="5" t="s">
        <v>47</v>
      </c>
      <c r="F8" s="6" t="s">
        <v>48</v>
      </c>
      <c r="G8" s="6" t="s">
        <v>49</v>
      </c>
      <c r="H8" s="6" t="s">
        <v>50</v>
      </c>
      <c r="I8" s="6" t="s">
        <v>51</v>
      </c>
      <c r="J8" s="6" t="s">
        <v>52</v>
      </c>
      <c r="K8" s="6" t="s">
        <v>53</v>
      </c>
      <c r="L8" s="6">
        <v>7424</v>
      </c>
      <c r="M8" s="6" t="s">
        <v>123</v>
      </c>
      <c r="N8" s="7">
        <v>1781163487</v>
      </c>
      <c r="O8" s="7" t="s">
        <v>148</v>
      </c>
      <c r="P8" s="9" t="s">
        <v>31</v>
      </c>
      <c r="Q8" s="9" t="s">
        <v>32</v>
      </c>
      <c r="R8" s="9">
        <v>2367</v>
      </c>
      <c r="S8" s="9" t="s">
        <v>57</v>
      </c>
    </row>
    <row r="9" spans="1:20" ht="15" customHeight="1" x14ac:dyDescent="0.25">
      <c r="A9" t="s">
        <v>43</v>
      </c>
      <c r="B9" s="2" t="s">
        <v>44</v>
      </c>
      <c r="C9" s="4" t="s">
        <v>45</v>
      </c>
      <c r="D9" s="5" t="s">
        <v>46</v>
      </c>
      <c r="E9" s="5" t="s">
        <v>47</v>
      </c>
      <c r="F9" s="6" t="s">
        <v>48</v>
      </c>
      <c r="G9" s="6" t="s">
        <v>49</v>
      </c>
      <c r="H9" s="6" t="s">
        <v>50</v>
      </c>
      <c r="I9" s="6" t="s">
        <v>51</v>
      </c>
      <c r="J9" s="6" t="s">
        <v>52</v>
      </c>
      <c r="K9" s="6" t="s">
        <v>53</v>
      </c>
      <c r="L9" s="6">
        <v>7424</v>
      </c>
      <c r="M9" s="6" t="s">
        <v>123</v>
      </c>
      <c r="N9" s="7">
        <v>1781163487</v>
      </c>
      <c r="O9" s="7" t="s">
        <v>153</v>
      </c>
      <c r="P9" s="9" t="s">
        <v>58</v>
      </c>
      <c r="Q9" s="9" t="s">
        <v>59</v>
      </c>
      <c r="R9" s="9">
        <v>867</v>
      </c>
      <c r="S9" s="9" t="s">
        <v>60</v>
      </c>
    </row>
    <row r="10" spans="1:20" ht="75" x14ac:dyDescent="0.25">
      <c r="A10" t="s">
        <v>43</v>
      </c>
      <c r="B10" s="2" t="s">
        <v>44</v>
      </c>
      <c r="C10" s="4" t="s">
        <v>45</v>
      </c>
      <c r="D10" s="5" t="s">
        <v>46</v>
      </c>
      <c r="E10" s="5" t="s">
        <v>47</v>
      </c>
      <c r="F10" s="6" t="s">
        <v>48</v>
      </c>
      <c r="G10" s="6" t="s">
        <v>49</v>
      </c>
      <c r="H10" s="6" t="s">
        <v>50</v>
      </c>
      <c r="I10" s="6" t="s">
        <v>51</v>
      </c>
      <c r="J10" s="6" t="s">
        <v>52</v>
      </c>
      <c r="K10" s="6" t="s">
        <v>53</v>
      </c>
      <c r="L10" s="6">
        <v>7424</v>
      </c>
      <c r="M10" s="6" t="s">
        <v>123</v>
      </c>
      <c r="N10" s="7">
        <v>1781163487</v>
      </c>
      <c r="O10" s="7" t="s">
        <v>150</v>
      </c>
      <c r="P10" s="9" t="s">
        <v>37</v>
      </c>
      <c r="Q10" s="9" t="s">
        <v>38</v>
      </c>
      <c r="R10" s="9">
        <v>1060</v>
      </c>
      <c r="S10" s="9" t="s">
        <v>61</v>
      </c>
    </row>
    <row r="11" spans="1:20" ht="75" x14ac:dyDescent="0.25">
      <c r="A11" s="1" t="s">
        <v>62</v>
      </c>
      <c r="B11" s="2" t="s">
        <v>63</v>
      </c>
      <c r="C11" s="4" t="s">
        <v>64</v>
      </c>
      <c r="D11" s="5" t="s">
        <v>65</v>
      </c>
      <c r="E11" s="5" t="s">
        <v>66</v>
      </c>
      <c r="F11" s="6" t="s">
        <v>48</v>
      </c>
      <c r="G11" s="6" t="s">
        <v>49</v>
      </c>
      <c r="H11" s="6" t="s">
        <v>50</v>
      </c>
      <c r="I11" s="6" t="s">
        <v>51</v>
      </c>
      <c r="J11" s="6" t="s">
        <v>52</v>
      </c>
      <c r="K11" s="6" t="s">
        <v>53</v>
      </c>
      <c r="L11" s="6">
        <v>7424</v>
      </c>
      <c r="M11" s="6" t="s">
        <v>123</v>
      </c>
      <c r="N11" s="7">
        <v>1781163487</v>
      </c>
      <c r="O11" s="7" t="s">
        <v>149</v>
      </c>
      <c r="P11" s="9" t="s">
        <v>34</v>
      </c>
      <c r="Q11" s="9" t="s">
        <v>35</v>
      </c>
      <c r="R11" s="9">
        <v>5780</v>
      </c>
      <c r="S11" s="9" t="s">
        <v>36</v>
      </c>
    </row>
    <row r="12" spans="1:20" ht="75" x14ac:dyDescent="0.25">
      <c r="A12" s="1" t="s">
        <v>62</v>
      </c>
      <c r="B12" s="2" t="s">
        <v>63</v>
      </c>
      <c r="C12" s="4" t="s">
        <v>64</v>
      </c>
      <c r="D12" s="5" t="s">
        <v>65</v>
      </c>
      <c r="E12" s="5" t="s">
        <v>66</v>
      </c>
      <c r="F12" s="6" t="s">
        <v>48</v>
      </c>
      <c r="G12" s="6" t="s">
        <v>49</v>
      </c>
      <c r="H12" s="6" t="s">
        <v>50</v>
      </c>
      <c r="I12" s="6" t="s">
        <v>51</v>
      </c>
      <c r="J12" s="6" t="s">
        <v>52</v>
      </c>
      <c r="K12" s="6" t="s">
        <v>53</v>
      </c>
      <c r="L12" s="6">
        <v>7424</v>
      </c>
      <c r="M12" s="6" t="s">
        <v>123</v>
      </c>
      <c r="N12" s="7">
        <v>1781163487</v>
      </c>
      <c r="O12" s="7" t="s">
        <v>150</v>
      </c>
      <c r="P12" s="9" t="s">
        <v>37</v>
      </c>
      <c r="Q12" s="9" t="s">
        <v>38</v>
      </c>
      <c r="R12" s="9">
        <v>3239</v>
      </c>
      <c r="S12" s="9" t="s">
        <v>39</v>
      </c>
    </row>
    <row r="13" spans="1:20" ht="75" x14ac:dyDescent="0.25">
      <c r="A13" s="1" t="s">
        <v>62</v>
      </c>
      <c r="B13" s="2" t="s">
        <v>63</v>
      </c>
      <c r="C13" s="4" t="s">
        <v>64</v>
      </c>
      <c r="D13" s="5" t="s">
        <v>65</v>
      </c>
      <c r="E13" s="5" t="s">
        <v>66</v>
      </c>
      <c r="F13" s="6" t="s">
        <v>48</v>
      </c>
      <c r="G13" s="6" t="s">
        <v>49</v>
      </c>
      <c r="H13" s="6" t="s">
        <v>50</v>
      </c>
      <c r="I13" s="6" t="s">
        <v>51</v>
      </c>
      <c r="J13" s="6" t="s">
        <v>52</v>
      </c>
      <c r="K13" s="6" t="s">
        <v>53</v>
      </c>
      <c r="L13" s="6">
        <v>7424</v>
      </c>
      <c r="M13" s="6" t="s">
        <v>123</v>
      </c>
      <c r="N13" s="7">
        <v>1781163487</v>
      </c>
      <c r="O13" s="7" t="s">
        <v>151</v>
      </c>
      <c r="P13" s="9" t="s">
        <v>40</v>
      </c>
      <c r="Q13" s="9" t="s">
        <v>41</v>
      </c>
      <c r="R13" s="9">
        <v>5039</v>
      </c>
      <c r="S13" s="9" t="s">
        <v>42</v>
      </c>
    </row>
    <row r="14" spans="1:20" ht="75" x14ac:dyDescent="0.25">
      <c r="A14" s="3" t="s">
        <v>67</v>
      </c>
      <c r="B14" s="2" t="s">
        <v>68</v>
      </c>
      <c r="C14" s="4" t="s">
        <v>69</v>
      </c>
      <c r="D14" s="5" t="s">
        <v>20</v>
      </c>
      <c r="E14" s="5" t="s">
        <v>21</v>
      </c>
      <c r="F14" s="6" t="s">
        <v>48</v>
      </c>
      <c r="G14" s="6" t="s">
        <v>49</v>
      </c>
      <c r="H14" s="6" t="s">
        <v>50</v>
      </c>
      <c r="I14" s="6" t="s">
        <v>51</v>
      </c>
      <c r="J14" s="6" t="s">
        <v>52</v>
      </c>
      <c r="K14" s="6" t="s">
        <v>70</v>
      </c>
      <c r="L14" s="6">
        <v>7827</v>
      </c>
      <c r="M14" s="6" t="s">
        <v>123</v>
      </c>
      <c r="N14" s="7">
        <v>1781237845</v>
      </c>
      <c r="O14" s="7" t="s">
        <v>153</v>
      </c>
      <c r="P14" s="9" t="s">
        <v>58</v>
      </c>
      <c r="Q14" s="9" t="s">
        <v>59</v>
      </c>
      <c r="R14" s="9">
        <v>6636</v>
      </c>
      <c r="S14" s="9" t="s">
        <v>71</v>
      </c>
    </row>
    <row r="15" spans="1:20" ht="75" x14ac:dyDescent="0.25">
      <c r="A15" s="3" t="s">
        <v>67</v>
      </c>
      <c r="B15" s="2" t="s">
        <v>68</v>
      </c>
      <c r="C15" s="4" t="s">
        <v>69</v>
      </c>
      <c r="D15" s="5" t="s">
        <v>20</v>
      </c>
      <c r="E15" s="5" t="s">
        <v>21</v>
      </c>
      <c r="F15" s="6" t="s">
        <v>48</v>
      </c>
      <c r="G15" s="6" t="s">
        <v>49</v>
      </c>
      <c r="H15" s="6" t="s">
        <v>50</v>
      </c>
      <c r="I15" s="6" t="s">
        <v>51</v>
      </c>
      <c r="J15" s="6" t="s">
        <v>52</v>
      </c>
      <c r="K15" s="6" t="s">
        <v>70</v>
      </c>
      <c r="L15" s="6">
        <v>7827</v>
      </c>
      <c r="M15" s="6" t="s">
        <v>123</v>
      </c>
      <c r="N15" s="7">
        <v>1781237845</v>
      </c>
      <c r="O15" s="7" t="s">
        <v>152</v>
      </c>
      <c r="P15" s="9" t="s">
        <v>54</v>
      </c>
      <c r="Q15" s="9" t="s">
        <v>55</v>
      </c>
      <c r="R15" s="9">
        <v>3436</v>
      </c>
      <c r="S15" s="9" t="s">
        <v>72</v>
      </c>
    </row>
    <row r="16" spans="1:20" ht="75" x14ac:dyDescent="0.25">
      <c r="A16" s="3" t="s">
        <v>67</v>
      </c>
      <c r="B16" s="2" t="s">
        <v>68</v>
      </c>
      <c r="C16" s="4" t="s">
        <v>69</v>
      </c>
      <c r="D16" s="5" t="s">
        <v>20</v>
      </c>
      <c r="E16" s="5" t="s">
        <v>21</v>
      </c>
      <c r="F16" s="6" t="s">
        <v>48</v>
      </c>
      <c r="G16" s="6" t="s">
        <v>49</v>
      </c>
      <c r="H16" s="6" t="s">
        <v>50</v>
      </c>
      <c r="I16" s="6" t="s">
        <v>51</v>
      </c>
      <c r="J16" s="6" t="s">
        <v>52</v>
      </c>
      <c r="K16" s="6" t="s">
        <v>70</v>
      </c>
      <c r="L16" s="6">
        <v>7827</v>
      </c>
      <c r="M16" s="6" t="s">
        <v>123</v>
      </c>
      <c r="N16" s="7">
        <v>1781237845</v>
      </c>
      <c r="O16" s="7" t="s">
        <v>148</v>
      </c>
      <c r="P16" s="9" t="s">
        <v>31</v>
      </c>
      <c r="Q16" s="9" t="s">
        <v>32</v>
      </c>
      <c r="R16" s="9">
        <v>8076</v>
      </c>
      <c r="S16" s="9" t="s">
        <v>73</v>
      </c>
    </row>
    <row r="17" spans="1:19" ht="75" x14ac:dyDescent="0.25">
      <c r="A17" s="3" t="s">
        <v>74</v>
      </c>
      <c r="B17" s="2" t="s">
        <v>44</v>
      </c>
      <c r="C17" s="4" t="s">
        <v>75</v>
      </c>
      <c r="D17" s="5" t="s">
        <v>76</v>
      </c>
      <c r="E17" s="5" t="s">
        <v>77</v>
      </c>
      <c r="F17" s="6" t="s">
        <v>48</v>
      </c>
      <c r="G17" s="6" t="s">
        <v>49</v>
      </c>
      <c r="H17" s="6" t="s">
        <v>50</v>
      </c>
      <c r="I17" s="6" t="s">
        <v>51</v>
      </c>
      <c r="J17" s="6" t="s">
        <v>52</v>
      </c>
      <c r="K17" s="6" t="s">
        <v>78</v>
      </c>
      <c r="L17" s="6">
        <v>7840</v>
      </c>
      <c r="M17" s="6" t="s">
        <v>123</v>
      </c>
      <c r="N17" s="7">
        <v>1796577660</v>
      </c>
      <c r="O17" s="7" t="s">
        <v>154</v>
      </c>
      <c r="P17" s="9" t="s">
        <v>79</v>
      </c>
      <c r="Q17" s="9" t="s">
        <v>80</v>
      </c>
      <c r="R17" s="9">
        <v>2960</v>
      </c>
      <c r="S17" s="9" t="s">
        <v>81</v>
      </c>
    </row>
    <row r="18" spans="1:19" ht="75" x14ac:dyDescent="0.25">
      <c r="A18" s="3" t="s">
        <v>74</v>
      </c>
      <c r="B18" s="2" t="s">
        <v>44</v>
      </c>
      <c r="C18" s="4" t="s">
        <v>75</v>
      </c>
      <c r="D18" s="5" t="s">
        <v>76</v>
      </c>
      <c r="E18" s="5" t="s">
        <v>77</v>
      </c>
      <c r="F18" s="6" t="s">
        <v>48</v>
      </c>
      <c r="G18" s="6" t="s">
        <v>49</v>
      </c>
      <c r="H18" s="6" t="s">
        <v>50</v>
      </c>
      <c r="I18" s="6" t="s">
        <v>51</v>
      </c>
      <c r="J18" s="6" t="s">
        <v>52</v>
      </c>
      <c r="K18" s="6" t="s">
        <v>78</v>
      </c>
      <c r="L18" s="6">
        <v>7840</v>
      </c>
      <c r="M18" s="6" t="s">
        <v>123</v>
      </c>
      <c r="N18" s="7">
        <v>1796577660</v>
      </c>
      <c r="O18" s="7" t="s">
        <v>147</v>
      </c>
      <c r="P18" s="9" t="s">
        <v>28</v>
      </c>
      <c r="Q18" s="9" t="s">
        <v>29</v>
      </c>
      <c r="R18" s="9">
        <v>9491</v>
      </c>
      <c r="S18" s="9" t="s">
        <v>30</v>
      </c>
    </row>
    <row r="19" spans="1:19" ht="75" x14ac:dyDescent="0.25">
      <c r="A19" s="3" t="s">
        <v>74</v>
      </c>
      <c r="B19" s="2" t="s">
        <v>44</v>
      </c>
      <c r="C19" s="4" t="s">
        <v>75</v>
      </c>
      <c r="D19" s="5" t="s">
        <v>76</v>
      </c>
      <c r="E19" s="5" t="s">
        <v>77</v>
      </c>
      <c r="F19" s="6" t="s">
        <v>48</v>
      </c>
      <c r="G19" s="6" t="s">
        <v>49</v>
      </c>
      <c r="H19" s="6" t="s">
        <v>50</v>
      </c>
      <c r="I19" s="6" t="s">
        <v>51</v>
      </c>
      <c r="J19" s="6" t="s">
        <v>52</v>
      </c>
      <c r="K19" s="6" t="s">
        <v>78</v>
      </c>
      <c r="L19" s="6">
        <v>7840</v>
      </c>
      <c r="M19" s="6" t="s">
        <v>123</v>
      </c>
      <c r="N19" s="7">
        <v>1796577660</v>
      </c>
      <c r="O19" s="7" t="s">
        <v>148</v>
      </c>
      <c r="P19" s="9" t="s">
        <v>31</v>
      </c>
      <c r="Q19" s="9" t="s">
        <v>32</v>
      </c>
      <c r="R19" s="9">
        <v>547</v>
      </c>
      <c r="S19" s="9" t="s">
        <v>33</v>
      </c>
    </row>
    <row r="20" spans="1:19" ht="75" x14ac:dyDescent="0.25">
      <c r="A20" s="3" t="s">
        <v>74</v>
      </c>
      <c r="B20" s="2" t="s">
        <v>44</v>
      </c>
      <c r="C20" s="4" t="s">
        <v>75</v>
      </c>
      <c r="D20" s="5" t="s">
        <v>76</v>
      </c>
      <c r="E20" s="5" t="s">
        <v>77</v>
      </c>
      <c r="F20" s="6" t="s">
        <v>48</v>
      </c>
      <c r="G20" s="6" t="s">
        <v>49</v>
      </c>
      <c r="H20" s="6" t="s">
        <v>50</v>
      </c>
      <c r="I20" s="6" t="s">
        <v>51</v>
      </c>
      <c r="J20" s="6" t="s">
        <v>52</v>
      </c>
      <c r="K20" s="6" t="s">
        <v>78</v>
      </c>
      <c r="L20" s="6">
        <v>7840</v>
      </c>
      <c r="M20" s="6" t="s">
        <v>123</v>
      </c>
      <c r="N20" s="7">
        <v>1796577660</v>
      </c>
      <c r="O20" s="7" t="s">
        <v>149</v>
      </c>
      <c r="P20" s="9" t="s">
        <v>34</v>
      </c>
      <c r="Q20" s="9" t="s">
        <v>35</v>
      </c>
      <c r="R20" s="9">
        <v>5780</v>
      </c>
      <c r="S20" s="9" t="s">
        <v>36</v>
      </c>
    </row>
    <row r="21" spans="1:19" ht="75.75" thickBot="1" x14ac:dyDescent="0.3">
      <c r="A21" t="s">
        <v>82</v>
      </c>
      <c r="B21" t="s">
        <v>68</v>
      </c>
      <c r="C21" t="s">
        <v>83</v>
      </c>
      <c r="D21" t="s">
        <v>76</v>
      </c>
      <c r="E21" t="s">
        <v>84</v>
      </c>
      <c r="F21" t="s">
        <v>48</v>
      </c>
      <c r="G21" t="s">
        <v>49</v>
      </c>
      <c r="H21" t="s">
        <v>50</v>
      </c>
      <c r="I21" t="s">
        <v>51</v>
      </c>
      <c r="J21" t="s">
        <v>52</v>
      </c>
      <c r="K21" t="s">
        <v>53</v>
      </c>
      <c r="L21">
        <v>7424</v>
      </c>
      <c r="M21" s="6" t="s">
        <v>123</v>
      </c>
      <c r="N21">
        <v>1781163487</v>
      </c>
      <c r="O21" s="7" t="s">
        <v>150</v>
      </c>
      <c r="P21" s="10" t="s">
        <v>37</v>
      </c>
      <c r="Q21" s="10" t="s">
        <v>38</v>
      </c>
      <c r="R21" s="10">
        <v>3239</v>
      </c>
      <c r="S21" s="10" t="s">
        <v>39</v>
      </c>
    </row>
    <row r="22" spans="1:19" ht="75" x14ac:dyDescent="0.25">
      <c r="A22" t="s">
        <v>82</v>
      </c>
      <c r="B22" t="s">
        <v>68</v>
      </c>
      <c r="C22" t="s">
        <v>83</v>
      </c>
      <c r="D22" t="s">
        <v>76</v>
      </c>
      <c r="E22" t="s">
        <v>84</v>
      </c>
      <c r="F22" t="s">
        <v>48</v>
      </c>
      <c r="G22" t="s">
        <v>49</v>
      </c>
      <c r="H22" t="s">
        <v>50</v>
      </c>
      <c r="I22" t="s">
        <v>51</v>
      </c>
      <c r="J22" t="s">
        <v>52</v>
      </c>
      <c r="K22" t="s">
        <v>53</v>
      </c>
      <c r="L22">
        <v>7424</v>
      </c>
      <c r="M22" s="6" t="s">
        <v>123</v>
      </c>
      <c r="N22">
        <v>1781163487</v>
      </c>
      <c r="O22" s="7" t="s">
        <v>151</v>
      </c>
      <c r="P22" s="14" t="s">
        <v>40</v>
      </c>
      <c r="Q22" s="14" t="s">
        <v>41</v>
      </c>
      <c r="R22">
        <v>5039</v>
      </c>
      <c r="S22" s="14" t="s">
        <v>42</v>
      </c>
    </row>
    <row r="23" spans="1:19" ht="75" x14ac:dyDescent="0.25">
      <c r="A23" t="s">
        <v>85</v>
      </c>
      <c r="B23" t="s">
        <v>18</v>
      </c>
      <c r="C23" t="s">
        <v>86</v>
      </c>
      <c r="D23" t="s">
        <v>87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>
        <v>7829</v>
      </c>
      <c r="M23" s="6" t="s">
        <v>124</v>
      </c>
      <c r="N23">
        <v>1787650439</v>
      </c>
      <c r="O23" s="7" t="s">
        <v>148</v>
      </c>
      <c r="P23" s="14" t="s">
        <v>31</v>
      </c>
      <c r="Q23" s="14" t="s">
        <v>32</v>
      </c>
      <c r="R23">
        <v>552</v>
      </c>
      <c r="S23" s="14" t="s">
        <v>95</v>
      </c>
    </row>
    <row r="24" spans="1:19" ht="75" x14ac:dyDescent="0.25">
      <c r="A24" t="s">
        <v>85</v>
      </c>
      <c r="B24" t="s">
        <v>18</v>
      </c>
      <c r="C24" t="s">
        <v>86</v>
      </c>
      <c r="D24" t="s">
        <v>87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>
        <v>7829</v>
      </c>
      <c r="M24" s="6" t="s">
        <v>124</v>
      </c>
      <c r="N24">
        <v>1787650439</v>
      </c>
      <c r="O24" s="7" t="s">
        <v>147</v>
      </c>
      <c r="P24" s="14" t="s">
        <v>28</v>
      </c>
      <c r="Q24" s="14" t="s">
        <v>29</v>
      </c>
      <c r="R24">
        <v>1052</v>
      </c>
      <c r="S24" s="14" t="s">
        <v>96</v>
      </c>
    </row>
    <row r="25" spans="1:19" ht="75" x14ac:dyDescent="0.25">
      <c r="A25" t="s">
        <v>85</v>
      </c>
      <c r="B25" t="s">
        <v>18</v>
      </c>
      <c r="C25" t="s">
        <v>86</v>
      </c>
      <c r="D25" t="s">
        <v>87</v>
      </c>
      <c r="E25" t="s">
        <v>88</v>
      </c>
      <c r="F25" t="s">
        <v>89</v>
      </c>
      <c r="G25" t="s">
        <v>90</v>
      </c>
      <c r="H25" t="s">
        <v>91</v>
      </c>
      <c r="I25" t="s">
        <v>92</v>
      </c>
      <c r="J25" t="s">
        <v>93</v>
      </c>
      <c r="K25" t="s">
        <v>94</v>
      </c>
      <c r="L25">
        <v>7829</v>
      </c>
      <c r="M25" s="6" t="s">
        <v>124</v>
      </c>
      <c r="N25">
        <v>1787650439</v>
      </c>
      <c r="O25" s="7" t="s">
        <v>155</v>
      </c>
      <c r="P25" s="14" t="s">
        <v>97</v>
      </c>
      <c r="Q25" s="14" t="s">
        <v>98</v>
      </c>
      <c r="R25">
        <v>852</v>
      </c>
      <c r="S25" s="14" t="s">
        <v>99</v>
      </c>
    </row>
    <row r="26" spans="1:19" ht="75" x14ac:dyDescent="0.25">
      <c r="A26" t="s">
        <v>85</v>
      </c>
      <c r="B26" t="s">
        <v>18</v>
      </c>
      <c r="C26" t="s">
        <v>86</v>
      </c>
      <c r="D26" t="s">
        <v>87</v>
      </c>
      <c r="E26" t="s">
        <v>88</v>
      </c>
      <c r="F26" t="s">
        <v>89</v>
      </c>
      <c r="G26" t="s">
        <v>90</v>
      </c>
      <c r="H26" t="s">
        <v>91</v>
      </c>
      <c r="I26" t="s">
        <v>92</v>
      </c>
      <c r="J26" t="s">
        <v>93</v>
      </c>
      <c r="K26" t="s">
        <v>94</v>
      </c>
      <c r="L26">
        <v>7829</v>
      </c>
      <c r="M26" s="6" t="s">
        <v>124</v>
      </c>
      <c r="N26">
        <v>1787650439</v>
      </c>
      <c r="O26" s="7" t="s">
        <v>152</v>
      </c>
      <c r="P26" s="14" t="s">
        <v>54</v>
      </c>
      <c r="Q26" s="14" t="s">
        <v>55</v>
      </c>
      <c r="R26">
        <v>6752</v>
      </c>
      <c r="S26" s="14" t="s">
        <v>100</v>
      </c>
    </row>
    <row r="27" spans="1:19" ht="75" x14ac:dyDescent="0.25">
      <c r="A27" t="s">
        <v>101</v>
      </c>
      <c r="B27" t="s">
        <v>18</v>
      </c>
      <c r="C27" t="s">
        <v>102</v>
      </c>
      <c r="D27" t="s">
        <v>103</v>
      </c>
      <c r="E27" t="s">
        <v>104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</v>
      </c>
      <c r="L27">
        <v>7830</v>
      </c>
      <c r="M27" s="6" t="s">
        <v>125</v>
      </c>
      <c r="N27">
        <v>1781234598</v>
      </c>
      <c r="O27" s="7" t="s">
        <v>154</v>
      </c>
      <c r="P27" s="14" t="s">
        <v>79</v>
      </c>
      <c r="Q27" s="14" t="s">
        <v>80</v>
      </c>
      <c r="R27">
        <v>1530</v>
      </c>
      <c r="S27" s="14" t="s">
        <v>105</v>
      </c>
    </row>
    <row r="28" spans="1:19" ht="75" x14ac:dyDescent="0.25">
      <c r="A28" t="s">
        <v>101</v>
      </c>
      <c r="B28" t="s">
        <v>18</v>
      </c>
      <c r="C28" t="s">
        <v>102</v>
      </c>
      <c r="D28" t="s">
        <v>103</v>
      </c>
      <c r="E28" t="s">
        <v>104</v>
      </c>
      <c r="F28" t="s">
        <v>89</v>
      </c>
      <c r="G28" t="s">
        <v>90</v>
      </c>
      <c r="H28" t="s">
        <v>91</v>
      </c>
      <c r="I28" t="s">
        <v>92</v>
      </c>
      <c r="J28" t="s">
        <v>93</v>
      </c>
      <c r="K28" t="s">
        <v>27</v>
      </c>
      <c r="L28">
        <v>7830</v>
      </c>
      <c r="M28" s="6" t="s">
        <v>125</v>
      </c>
      <c r="N28">
        <v>1781234598</v>
      </c>
      <c r="O28" s="7" t="s">
        <v>156</v>
      </c>
      <c r="P28" s="14" t="s">
        <v>106</v>
      </c>
      <c r="Q28" s="14" t="s">
        <v>107</v>
      </c>
      <c r="R28">
        <v>2370</v>
      </c>
      <c r="S28" s="14" t="s">
        <v>108</v>
      </c>
    </row>
    <row r="29" spans="1:19" ht="75" x14ac:dyDescent="0.25">
      <c r="A29" t="s">
        <v>101</v>
      </c>
      <c r="B29" t="s">
        <v>18</v>
      </c>
      <c r="C29" t="s">
        <v>102</v>
      </c>
      <c r="D29" t="s">
        <v>103</v>
      </c>
      <c r="E29" t="s">
        <v>104</v>
      </c>
      <c r="F29" t="s">
        <v>89</v>
      </c>
      <c r="G29" t="s">
        <v>90</v>
      </c>
      <c r="H29" t="s">
        <v>91</v>
      </c>
      <c r="I29" t="s">
        <v>92</v>
      </c>
      <c r="J29" t="s">
        <v>93</v>
      </c>
      <c r="K29" t="s">
        <v>27</v>
      </c>
      <c r="L29">
        <v>7830</v>
      </c>
      <c r="M29" s="6" t="s">
        <v>125</v>
      </c>
      <c r="N29">
        <v>1781234598</v>
      </c>
      <c r="O29" s="7" t="s">
        <v>151</v>
      </c>
      <c r="P29" s="14" t="s">
        <v>40</v>
      </c>
      <c r="Q29" s="14" t="s">
        <v>41</v>
      </c>
      <c r="R29">
        <v>2567</v>
      </c>
      <c r="S29" s="14" t="s">
        <v>109</v>
      </c>
    </row>
    <row r="30" spans="1:19" ht="75" x14ac:dyDescent="0.25">
      <c r="A30" t="s">
        <v>101</v>
      </c>
      <c r="B30" t="s">
        <v>18</v>
      </c>
      <c r="C30" t="s">
        <v>102</v>
      </c>
      <c r="D30" t="s">
        <v>103</v>
      </c>
      <c r="E30" t="s">
        <v>104</v>
      </c>
      <c r="F30" t="s">
        <v>89</v>
      </c>
      <c r="G30" t="s">
        <v>90</v>
      </c>
      <c r="H30" t="s">
        <v>91</v>
      </c>
      <c r="I30" t="s">
        <v>92</v>
      </c>
      <c r="J30" t="s">
        <v>93</v>
      </c>
      <c r="K30" t="s">
        <v>27</v>
      </c>
      <c r="L30">
        <v>7830</v>
      </c>
      <c r="M30" s="6" t="s">
        <v>125</v>
      </c>
      <c r="N30">
        <v>1781234598</v>
      </c>
      <c r="O30" s="7" t="s">
        <v>147</v>
      </c>
      <c r="P30" s="14" t="s">
        <v>28</v>
      </c>
      <c r="Q30" s="14" t="s">
        <v>29</v>
      </c>
      <c r="R30">
        <v>1809</v>
      </c>
      <c r="S30" s="14" t="s">
        <v>110</v>
      </c>
    </row>
    <row r="31" spans="1:19" ht="75" x14ac:dyDescent="0.25">
      <c r="A31" t="s">
        <v>101</v>
      </c>
      <c r="B31" t="s">
        <v>18</v>
      </c>
      <c r="C31" t="s">
        <v>102</v>
      </c>
      <c r="D31" t="s">
        <v>103</v>
      </c>
      <c r="E31" t="s">
        <v>104</v>
      </c>
      <c r="F31" t="s">
        <v>89</v>
      </c>
      <c r="G31" t="s">
        <v>90</v>
      </c>
      <c r="H31" t="s">
        <v>91</v>
      </c>
      <c r="I31" t="s">
        <v>92</v>
      </c>
      <c r="J31" t="s">
        <v>93</v>
      </c>
      <c r="K31" t="s">
        <v>27</v>
      </c>
      <c r="L31">
        <v>7830</v>
      </c>
      <c r="M31" s="6" t="s">
        <v>125</v>
      </c>
      <c r="N31">
        <v>1781234598</v>
      </c>
      <c r="O31" s="7" t="s">
        <v>149</v>
      </c>
      <c r="P31" s="14" t="s">
        <v>34</v>
      </c>
      <c r="Q31" s="14" t="s">
        <v>35</v>
      </c>
      <c r="R31">
        <v>1310</v>
      </c>
      <c r="S31" s="14" t="s">
        <v>111</v>
      </c>
    </row>
    <row r="32" spans="1:19" ht="75" x14ac:dyDescent="0.25">
      <c r="A32" t="s">
        <v>112</v>
      </c>
      <c r="B32" t="s">
        <v>113</v>
      </c>
      <c r="C32" t="s">
        <v>114</v>
      </c>
      <c r="D32" t="s">
        <v>115</v>
      </c>
      <c r="E32" t="s">
        <v>116</v>
      </c>
      <c r="F32" t="s">
        <v>89</v>
      </c>
      <c r="G32" t="s">
        <v>90</v>
      </c>
      <c r="H32" t="s">
        <v>91</v>
      </c>
      <c r="I32" t="s">
        <v>92</v>
      </c>
      <c r="J32" t="s">
        <v>93</v>
      </c>
      <c r="K32" t="s">
        <v>78</v>
      </c>
      <c r="L32">
        <v>7840</v>
      </c>
      <c r="M32" s="6" t="s">
        <v>123</v>
      </c>
      <c r="N32">
        <v>1796577660</v>
      </c>
      <c r="O32" s="7" t="s">
        <v>155</v>
      </c>
      <c r="P32" s="14" t="s">
        <v>97</v>
      </c>
      <c r="Q32" s="14" t="s">
        <v>98</v>
      </c>
      <c r="R32">
        <v>7783</v>
      </c>
      <c r="S32" s="14" t="s">
        <v>117</v>
      </c>
    </row>
    <row r="33" spans="1:19" ht="75" x14ac:dyDescent="0.25">
      <c r="A33" t="s">
        <v>112</v>
      </c>
      <c r="B33" t="s">
        <v>113</v>
      </c>
      <c r="C33" t="s">
        <v>114</v>
      </c>
      <c r="D33" t="s">
        <v>115</v>
      </c>
      <c r="E33" t="s">
        <v>116</v>
      </c>
      <c r="F33" t="s">
        <v>89</v>
      </c>
      <c r="G33" t="s">
        <v>90</v>
      </c>
      <c r="H33" t="s">
        <v>91</v>
      </c>
      <c r="I33" t="s">
        <v>92</v>
      </c>
      <c r="J33" t="s">
        <v>93</v>
      </c>
      <c r="K33" t="s">
        <v>78</v>
      </c>
      <c r="L33">
        <v>7840</v>
      </c>
      <c r="M33" s="6" t="s">
        <v>123</v>
      </c>
      <c r="N33">
        <v>1796577660</v>
      </c>
      <c r="O33" s="7" t="s">
        <v>154</v>
      </c>
      <c r="P33" s="14" t="s">
        <v>79</v>
      </c>
      <c r="Q33" s="14" t="s">
        <v>80</v>
      </c>
      <c r="R33">
        <v>523</v>
      </c>
      <c r="S33" s="14" t="s">
        <v>118</v>
      </c>
    </row>
    <row r="34" spans="1:19" ht="75" x14ac:dyDescent="0.25">
      <c r="A34" t="s">
        <v>112</v>
      </c>
      <c r="B34" t="s">
        <v>113</v>
      </c>
      <c r="C34" t="s">
        <v>114</v>
      </c>
      <c r="D34" t="s">
        <v>115</v>
      </c>
      <c r="E34" t="s">
        <v>116</v>
      </c>
      <c r="F34" t="s">
        <v>89</v>
      </c>
      <c r="G34" t="s">
        <v>90</v>
      </c>
      <c r="H34" t="s">
        <v>91</v>
      </c>
      <c r="I34" t="s">
        <v>92</v>
      </c>
      <c r="J34" t="s">
        <v>93</v>
      </c>
      <c r="K34" t="s">
        <v>78</v>
      </c>
      <c r="L34">
        <v>7840</v>
      </c>
      <c r="M34" s="6" t="s">
        <v>123</v>
      </c>
      <c r="N34">
        <v>1796577660</v>
      </c>
      <c r="O34" s="7" t="s">
        <v>153</v>
      </c>
      <c r="P34" s="14" t="s">
        <v>58</v>
      </c>
      <c r="Q34" s="14" t="s">
        <v>59</v>
      </c>
      <c r="R34">
        <v>336</v>
      </c>
      <c r="S34" s="14" t="s">
        <v>119</v>
      </c>
    </row>
    <row r="35" spans="1:19" ht="75" x14ac:dyDescent="0.25">
      <c r="A35" t="s">
        <v>120</v>
      </c>
      <c r="B35" t="s">
        <v>63</v>
      </c>
      <c r="C35" t="s">
        <v>121</v>
      </c>
      <c r="D35" t="s">
        <v>20</v>
      </c>
      <c r="E35" t="s">
        <v>21</v>
      </c>
      <c r="F35" t="s">
        <v>22</v>
      </c>
      <c r="G35" t="s">
        <v>23</v>
      </c>
      <c r="H35" t="s">
        <v>24</v>
      </c>
      <c r="I35" t="s">
        <v>25</v>
      </c>
      <c r="J35" t="s">
        <v>26</v>
      </c>
      <c r="K35" t="s">
        <v>94</v>
      </c>
      <c r="L35">
        <v>7829</v>
      </c>
      <c r="M35" s="6" t="s">
        <v>124</v>
      </c>
      <c r="N35">
        <v>1787650439</v>
      </c>
      <c r="O35" s="7" t="s">
        <v>151</v>
      </c>
      <c r="P35" s="14" t="s">
        <v>40</v>
      </c>
      <c r="Q35" s="14" t="s">
        <v>41</v>
      </c>
      <c r="R35">
        <v>1204</v>
      </c>
      <c r="S35" s="14" t="s">
        <v>122</v>
      </c>
    </row>
    <row r="36" spans="1:19" ht="75" x14ac:dyDescent="0.25">
      <c r="A36" t="s">
        <v>120</v>
      </c>
      <c r="B36" t="s">
        <v>63</v>
      </c>
      <c r="C36" t="s">
        <v>121</v>
      </c>
      <c r="D36" t="s">
        <v>20</v>
      </c>
      <c r="E36" t="s">
        <v>21</v>
      </c>
      <c r="F36" t="s">
        <v>22</v>
      </c>
      <c r="G36" t="s">
        <v>23</v>
      </c>
      <c r="H36" t="s">
        <v>24</v>
      </c>
      <c r="I36" t="s">
        <v>25</v>
      </c>
      <c r="J36" t="s">
        <v>26</v>
      </c>
      <c r="K36" t="s">
        <v>94</v>
      </c>
      <c r="L36">
        <v>7829</v>
      </c>
      <c r="M36" s="6" t="s">
        <v>124</v>
      </c>
      <c r="N36">
        <v>1787650439</v>
      </c>
      <c r="O36" s="7" t="s">
        <v>154</v>
      </c>
      <c r="P36" s="14" t="s">
        <v>79</v>
      </c>
      <c r="Q36" s="14" t="s">
        <v>80</v>
      </c>
      <c r="R36">
        <v>2960</v>
      </c>
      <c r="S36" s="14" t="s">
        <v>81</v>
      </c>
    </row>
    <row r="37" spans="1:19" ht="75" x14ac:dyDescent="0.25">
      <c r="A37" t="s">
        <v>120</v>
      </c>
      <c r="B37" t="s">
        <v>63</v>
      </c>
      <c r="C37" t="s">
        <v>121</v>
      </c>
      <c r="D37" t="s">
        <v>20</v>
      </c>
      <c r="E37" t="s">
        <v>21</v>
      </c>
      <c r="F37" t="s">
        <v>22</v>
      </c>
      <c r="G37" t="s">
        <v>23</v>
      </c>
      <c r="H37" t="s">
        <v>24</v>
      </c>
      <c r="I37" t="s">
        <v>25</v>
      </c>
      <c r="J37" t="s">
        <v>26</v>
      </c>
      <c r="K37" t="s">
        <v>94</v>
      </c>
      <c r="L37">
        <v>7829</v>
      </c>
      <c r="M37" s="6" t="s">
        <v>124</v>
      </c>
      <c r="N37">
        <v>1787650439</v>
      </c>
      <c r="O37" s="7" t="s">
        <v>147</v>
      </c>
      <c r="P37" s="14" t="s">
        <v>28</v>
      </c>
      <c r="Q37" s="14" t="s">
        <v>29</v>
      </c>
      <c r="R37">
        <v>9491</v>
      </c>
      <c r="S37" s="14" t="s">
        <v>30</v>
      </c>
    </row>
    <row r="38" spans="1:19" ht="75" x14ac:dyDescent="0.25">
      <c r="A38" t="s">
        <v>120</v>
      </c>
      <c r="B38" t="s">
        <v>63</v>
      </c>
      <c r="C38" t="s">
        <v>121</v>
      </c>
      <c r="D38" t="s">
        <v>20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94</v>
      </c>
      <c r="L38">
        <v>7829</v>
      </c>
      <c r="M38" s="6" t="s">
        <v>124</v>
      </c>
      <c r="N38">
        <v>1787650439</v>
      </c>
      <c r="O38" s="7" t="s">
        <v>148</v>
      </c>
      <c r="P38" s="14" t="s">
        <v>31</v>
      </c>
      <c r="Q38" s="14" t="s">
        <v>32</v>
      </c>
      <c r="R38">
        <v>547</v>
      </c>
      <c r="S38" s="14" t="s">
        <v>33</v>
      </c>
    </row>
    <row r="39" spans="1:19" ht="75" x14ac:dyDescent="0.25">
      <c r="A39" t="s">
        <v>120</v>
      </c>
      <c r="B39" t="s">
        <v>63</v>
      </c>
      <c r="C39" t="s">
        <v>121</v>
      </c>
      <c r="D39" t="s">
        <v>20</v>
      </c>
      <c r="E39" t="s">
        <v>21</v>
      </c>
      <c r="F39" t="s">
        <v>22</v>
      </c>
      <c r="G39" t="s">
        <v>23</v>
      </c>
      <c r="H39" t="s">
        <v>24</v>
      </c>
      <c r="I39" t="s">
        <v>25</v>
      </c>
      <c r="J39" t="s">
        <v>26</v>
      </c>
      <c r="K39" t="s">
        <v>94</v>
      </c>
      <c r="L39">
        <v>7829</v>
      </c>
      <c r="M39" s="6" t="s">
        <v>124</v>
      </c>
      <c r="N39">
        <v>1787650439</v>
      </c>
      <c r="O39" s="7" t="s">
        <v>149</v>
      </c>
      <c r="P39" s="14" t="s">
        <v>34</v>
      </c>
      <c r="Q39" s="14" t="s">
        <v>35</v>
      </c>
      <c r="R39">
        <v>5780</v>
      </c>
      <c r="S39" s="14" t="s">
        <v>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1"/>
  <sheetViews>
    <sheetView tabSelected="1" zoomScale="110" zoomScaleNormal="110" workbookViewId="0">
      <selection activeCell="B15" sqref="B15"/>
    </sheetView>
  </sheetViews>
  <sheetFormatPr baseColWidth="10" defaultRowHeight="15" x14ac:dyDescent="0.25"/>
  <cols>
    <col min="2" max="2" width="13.42578125" bestFit="1" customWidth="1"/>
    <col min="3" max="3" width="28.85546875" bestFit="1" customWidth="1"/>
    <col min="4" max="4" width="12.140625" bestFit="1" customWidth="1"/>
    <col min="5" max="5" width="35" bestFit="1" customWidth="1"/>
    <col min="6" max="6" width="20.28515625" bestFit="1" customWidth="1"/>
    <col min="8" max="8" width="11.42578125" bestFit="1" customWidth="1"/>
  </cols>
  <sheetData>
    <row r="4" spans="2:8" x14ac:dyDescent="0.25">
      <c r="B4" s="18" t="s">
        <v>126</v>
      </c>
      <c r="C4" s="26"/>
      <c r="D4" s="27" t="s">
        <v>128</v>
      </c>
      <c r="E4" s="28"/>
      <c r="F4" s="15" t="str">
        <f>IFERROR(VLOOKUP(C4,DATOS!A:S,4,FALSE)," ")</f>
        <v xml:space="preserve"> </v>
      </c>
      <c r="G4" s="18" t="s">
        <v>158</v>
      </c>
      <c r="H4" s="15" t="str">
        <f>IFERROR(VLOOKUP(C4,DATOS!A:S,3,FALSE)," ")</f>
        <v xml:space="preserve"> </v>
      </c>
    </row>
    <row r="5" spans="2:8" x14ac:dyDescent="0.25">
      <c r="B5" s="19" t="s">
        <v>127</v>
      </c>
      <c r="C5" s="17" t="str">
        <f>IFERROR(VLOOKUP(C4,DATOS!A:S,2,FALSE), " ")</f>
        <v xml:space="preserve"> </v>
      </c>
      <c r="D5" s="27" t="s">
        <v>129</v>
      </c>
      <c r="E5" s="28"/>
      <c r="F5" s="15" t="str">
        <f>IFERROR(VLOOKUP(C4,DATOS!A:S,5,FALSE)," ")</f>
        <v xml:space="preserve"> </v>
      </c>
      <c r="G5" s="18" t="s">
        <v>157</v>
      </c>
      <c r="H5" s="23">
        <f ca="1">TODAY()</f>
        <v>45266</v>
      </c>
    </row>
    <row r="6" spans="2:8" x14ac:dyDescent="0.25">
      <c r="B6" s="38" t="s">
        <v>130</v>
      </c>
      <c r="C6" s="38"/>
      <c r="D6" s="38"/>
      <c r="E6" s="38"/>
      <c r="F6" s="38"/>
      <c r="G6" s="38"/>
      <c r="H6" s="38"/>
    </row>
    <row r="7" spans="2:8" x14ac:dyDescent="0.25">
      <c r="B7" s="18" t="s">
        <v>131</v>
      </c>
      <c r="C7" s="33" t="str">
        <f>IFERROR(VLOOKUP(C4,DATOS!A:S,6,FALSE)," ")</f>
        <v xml:space="preserve"> </v>
      </c>
      <c r="D7" s="34"/>
      <c r="E7" s="35"/>
      <c r="F7" s="18" t="s">
        <v>132</v>
      </c>
      <c r="G7" s="40" t="str">
        <f>IFERROR(VLOOKUP(C4,DATOS!A:S,7,FALSE)," ")</f>
        <v xml:space="preserve"> </v>
      </c>
      <c r="H7" s="40"/>
    </row>
    <row r="8" spans="2:8" x14ac:dyDescent="0.25">
      <c r="B8" s="18" t="s">
        <v>133</v>
      </c>
      <c r="C8" s="33" t="str">
        <f>IFERROR(VLOOKUP(C4,DATOS!A:S,8,FALSE)," ")</f>
        <v xml:space="preserve"> </v>
      </c>
      <c r="D8" s="34"/>
      <c r="E8" s="35"/>
      <c r="F8" s="18" t="s">
        <v>134</v>
      </c>
      <c r="G8" s="40" t="str">
        <f>IFERROR(VLOOKUP(C4,DATOS!A:S,9,FALSE)," ")</f>
        <v xml:space="preserve"> </v>
      </c>
      <c r="H8" s="40"/>
    </row>
    <row r="9" spans="2:8" x14ac:dyDescent="0.25">
      <c r="B9" s="18" t="s">
        <v>135</v>
      </c>
      <c r="C9" s="30" t="str">
        <f>IFERROR(VLOOKUP(C4,DATOS!A:S,10,FALSE)," ")</f>
        <v xml:space="preserve"> </v>
      </c>
      <c r="D9" s="31"/>
      <c r="E9" s="31"/>
      <c r="F9" s="31"/>
      <c r="G9" s="31"/>
      <c r="H9" s="32"/>
    </row>
    <row r="10" spans="2:8" x14ac:dyDescent="0.25">
      <c r="B10" s="38" t="s">
        <v>136</v>
      </c>
      <c r="C10" s="38"/>
      <c r="D10" s="38"/>
      <c r="E10" s="38"/>
      <c r="F10" s="38"/>
      <c r="G10" s="38"/>
      <c r="H10" s="38"/>
    </row>
    <row r="11" spans="2:8" x14ac:dyDescent="0.25">
      <c r="B11" s="18" t="s">
        <v>137</v>
      </c>
      <c r="C11" s="30" t="str">
        <f>IFERROR(VLOOKUP(C4,DATOS!A:S,12,FALSE)," ")</f>
        <v xml:space="preserve"> </v>
      </c>
      <c r="D11" s="31"/>
      <c r="E11" s="32"/>
      <c r="F11" s="18" t="s">
        <v>131</v>
      </c>
      <c r="G11" s="39" t="str">
        <f>IFERROR(VLOOKUP(C4,DATOS!A:S,11,FALSE)," ")</f>
        <v xml:space="preserve"> </v>
      </c>
      <c r="H11" s="39"/>
    </row>
    <row r="12" spans="2:8" x14ac:dyDescent="0.25">
      <c r="B12" s="18" t="s">
        <v>138</v>
      </c>
      <c r="C12" s="30" t="str">
        <f>IFERROR(VLOOKUP(C4,DATOS!A:S,13,FALSE)," ")</f>
        <v xml:space="preserve"> </v>
      </c>
      <c r="D12" s="31"/>
      <c r="E12" s="32"/>
      <c r="F12" s="18" t="s">
        <v>139</v>
      </c>
      <c r="G12" s="39" t="str">
        <f>IFERROR(VLOOKUP(C4,DATOS!A:S,14,FALSE)," ")</f>
        <v xml:space="preserve"> </v>
      </c>
      <c r="H12" s="39"/>
    </row>
    <row r="13" spans="2:8" x14ac:dyDescent="0.25">
      <c r="B13" s="38" t="s">
        <v>140</v>
      </c>
      <c r="C13" s="38"/>
      <c r="D13" s="38"/>
      <c r="E13" s="38"/>
      <c r="F13" s="38"/>
      <c r="G13" s="38"/>
      <c r="H13" s="38"/>
    </row>
    <row r="14" spans="2:8" x14ac:dyDescent="0.25">
      <c r="B14" s="18" t="s">
        <v>141</v>
      </c>
      <c r="C14" s="38" t="s">
        <v>142</v>
      </c>
      <c r="D14" s="38"/>
      <c r="E14" s="25" t="s">
        <v>159</v>
      </c>
      <c r="F14" s="18" t="s">
        <v>143</v>
      </c>
      <c r="G14" s="38" t="s">
        <v>144</v>
      </c>
      <c r="H14" s="38"/>
    </row>
    <row r="15" spans="2:8" x14ac:dyDescent="0.25">
      <c r="B15" s="26"/>
      <c r="C15" s="36" t="str">
        <f>IFERROR(VLOOKUP(B15,DATOS!O:S,2,FALSE)," ")</f>
        <v xml:space="preserve"> </v>
      </c>
      <c r="D15" s="37"/>
      <c r="E15" s="24" t="str">
        <f>IFERROR(VLOOKUP(B15,DATOS!O:S,3,FALSE)," ")</f>
        <v xml:space="preserve"> </v>
      </c>
      <c r="F15" s="15" t="str">
        <f>IFERROR(VLOOKUP(B15,DATOS!O:S,4,FALSE)," ")</f>
        <v xml:space="preserve"> </v>
      </c>
      <c r="G15" s="41" t="str">
        <f>IFERROR(VLOOKUP(B15,DATOS!O:S,5,FALSE)," ")</f>
        <v xml:space="preserve"> </v>
      </c>
      <c r="H15" s="41"/>
    </row>
    <row r="16" spans="2:8" x14ac:dyDescent="0.25">
      <c r="B16" s="26"/>
      <c r="C16" s="36" t="str">
        <f>IFERROR(VLOOKUP(B16,DATOS!O:S,2,FALSE)," ")</f>
        <v xml:space="preserve"> </v>
      </c>
      <c r="D16" s="37"/>
      <c r="E16" s="24" t="str">
        <f>IFERROR(VLOOKUP(B16,DATOS!O:S,3,FALSE)," ")</f>
        <v xml:space="preserve"> </v>
      </c>
      <c r="F16" s="16" t="str">
        <f>IFERROR(VLOOKUP(B16,DATOS!O:S,4,FALSE)," ")</f>
        <v xml:space="preserve"> </v>
      </c>
      <c r="G16" s="41" t="str">
        <f>IFERROR(VLOOKUP(B16,DATOS!O:S,5,FALSE)," ")</f>
        <v xml:space="preserve"> </v>
      </c>
      <c r="H16" s="41"/>
    </row>
    <row r="17" spans="2:8" x14ac:dyDescent="0.25">
      <c r="B17" s="26"/>
      <c r="C17" s="36" t="str">
        <f>IFERROR(VLOOKUP(B17,DATOS!O:S,2,FALSE)," ")</f>
        <v xml:space="preserve"> </v>
      </c>
      <c r="D17" s="37"/>
      <c r="E17" s="24" t="str">
        <f>IFERROR(VLOOKUP(B17,DATOS!O:S,3,FALSE)," ")</f>
        <v xml:space="preserve"> </v>
      </c>
      <c r="F17" s="16" t="str">
        <f>IFERROR(VLOOKUP(B17,DATOS!O:S,4,FALSE)," ")</f>
        <v xml:space="preserve"> </v>
      </c>
      <c r="G17" s="41" t="str">
        <f>IFERROR(VLOOKUP(B17,DATOS!O:S,5,FALSE)," ")</f>
        <v xml:space="preserve"> </v>
      </c>
      <c r="H17" s="41"/>
    </row>
    <row r="18" spans="2:8" x14ac:dyDescent="0.25">
      <c r="B18" s="26"/>
      <c r="C18" s="36" t="str">
        <f>IFERROR(VLOOKUP(B18,DATOS!O:S,2,FALSE)," ")</f>
        <v xml:space="preserve"> </v>
      </c>
      <c r="D18" s="37"/>
      <c r="E18" s="24" t="str">
        <f>IFERROR(VLOOKUP(B18,DATOS!O:S,3,FALSE)," ")</f>
        <v xml:space="preserve"> </v>
      </c>
      <c r="F18" s="16" t="str">
        <f>IFERROR(VLOOKUP(B18,DATOS!O:S,4,FALSE)," ")</f>
        <v xml:space="preserve"> </v>
      </c>
      <c r="G18" s="41" t="str">
        <f>IFERROR(VLOOKUP(B18,DATOS!O:S,5,FALSE)," ")</f>
        <v xml:space="preserve"> </v>
      </c>
      <c r="H18" s="41"/>
    </row>
    <row r="19" spans="2:8" x14ac:dyDescent="0.25">
      <c r="B19" s="26"/>
      <c r="C19" s="36" t="str">
        <f>IFERROR(VLOOKUP(B19,DATOS!O:S,2,FALSE)," ")</f>
        <v xml:space="preserve"> </v>
      </c>
      <c r="D19" s="37"/>
      <c r="E19" s="24" t="str">
        <f>IFERROR(VLOOKUP(B19,DATOS!O:S,3,FALSE)," ")</f>
        <v xml:space="preserve"> </v>
      </c>
      <c r="F19" s="16" t="str">
        <f>IFERROR(VLOOKUP(B19,DATOS!O:S,4,FALSE)," ")</f>
        <v xml:space="preserve"> </v>
      </c>
      <c r="G19" s="41" t="str">
        <f>IFERROR(VLOOKUP(B19,DATOS!O:S,5,FALSE)," ")</f>
        <v xml:space="preserve"> </v>
      </c>
      <c r="H19" s="41"/>
    </row>
    <row r="20" spans="2:8" x14ac:dyDescent="0.25">
      <c r="B20" s="26"/>
      <c r="C20" s="36" t="str">
        <f>IFERROR(VLOOKUP(B20,DATOS!O:S,2,FALSE)," ")</f>
        <v xml:space="preserve"> </v>
      </c>
      <c r="D20" s="37"/>
      <c r="E20" s="24" t="str">
        <f>IFERROR(VLOOKUP(B20,DATOS!O:S,3,FALSE)," ")</f>
        <v xml:space="preserve"> </v>
      </c>
      <c r="F20" s="16" t="str">
        <f>IFERROR(VLOOKUP(B20,DATOS!O:S,4,FALSE)," ")</f>
        <v xml:space="preserve"> </v>
      </c>
      <c r="G20" s="41" t="str">
        <f>IFERROR(VLOOKUP(B20,DATOS!O:S,5,FALSE)," ")</f>
        <v xml:space="preserve"> </v>
      </c>
      <c r="H20" s="41"/>
    </row>
    <row r="21" spans="2:8" x14ac:dyDescent="0.25">
      <c r="D21" s="27" t="s">
        <v>145</v>
      </c>
      <c r="E21" s="29"/>
      <c r="F21" s="16"/>
    </row>
  </sheetData>
  <sheetProtection selectLockedCells="1"/>
  <mergeCells count="29">
    <mergeCell ref="G19:H19"/>
    <mergeCell ref="G20:H20"/>
    <mergeCell ref="C14:D14"/>
    <mergeCell ref="C15:D15"/>
    <mergeCell ref="C16:D16"/>
    <mergeCell ref="C17:D17"/>
    <mergeCell ref="C18:D18"/>
    <mergeCell ref="C19:D19"/>
    <mergeCell ref="G14:H14"/>
    <mergeCell ref="G15:H15"/>
    <mergeCell ref="G16:H16"/>
    <mergeCell ref="G17:H17"/>
    <mergeCell ref="G18:H18"/>
    <mergeCell ref="D4:E4"/>
    <mergeCell ref="D5:E5"/>
    <mergeCell ref="D21:E21"/>
    <mergeCell ref="C11:E11"/>
    <mergeCell ref="C12:E12"/>
    <mergeCell ref="C7:E7"/>
    <mergeCell ref="C8:E8"/>
    <mergeCell ref="C20:D20"/>
    <mergeCell ref="B10:H10"/>
    <mergeCell ref="G11:H11"/>
    <mergeCell ref="G12:H12"/>
    <mergeCell ref="B13:H13"/>
    <mergeCell ref="B6:H6"/>
    <mergeCell ref="G7:H7"/>
    <mergeCell ref="G8:H8"/>
    <mergeCell ref="C9:H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2023-10-09T20:52:21Z</dcterms:created>
  <dcterms:modified xsi:type="dcterms:W3CDTF">2023-12-06T15:00:45Z</dcterms:modified>
</cp:coreProperties>
</file>