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a1155e4bc0ed57/Desktop/Sulzer/Deliverables/"/>
    </mc:Choice>
  </mc:AlternateContent>
  <xr:revisionPtr revIDLastSave="55" documentId="8_{14DC3E51-974C-4535-BAFC-76849D99A98D}" xr6:coauthVersionLast="47" xr6:coauthVersionMax="47" xr10:uidLastSave="{F1D9C21B-CDAE-44A0-A31F-8ED96488E5E1}"/>
  <bookViews>
    <workbookView xWindow="6230" yWindow="2150" windowWidth="28800" windowHeight="15370" activeTab="1" xr2:uid="{82FAA161-ECD4-43EA-BA2F-38AB79B03FC0}"/>
  </bookViews>
  <sheets>
    <sheet name="Basic &amp; Mixed Scenarios" sheetId="1" r:id="rId1"/>
    <sheet name="Annual and Cummulativa Cost" sheetId="4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D14" i="1"/>
  <c r="D13" i="1"/>
  <c r="D12" i="1"/>
  <c r="D11" i="1"/>
  <c r="E7" i="1"/>
  <c r="F6" i="1"/>
  <c r="E14" i="1" s="1"/>
  <c r="F5" i="1"/>
  <c r="E13" i="1" s="1"/>
  <c r="F4" i="1"/>
  <c r="E12" i="1" s="1"/>
  <c r="F3" i="1"/>
  <c r="E11" i="1" s="1"/>
  <c r="F11" i="1" s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7" i="1"/>
</calcChain>
</file>

<file path=xl/sharedStrings.xml><?xml version="1.0" encoding="utf-8"?>
<sst xmlns="http://schemas.openxmlformats.org/spreadsheetml/2006/main" count="93" uniqueCount="51">
  <si>
    <t>Service</t>
  </si>
  <si>
    <t>Usage</t>
  </si>
  <si>
    <t>Cost per Unit</t>
  </si>
  <si>
    <t>Units</t>
  </si>
  <si>
    <t>Monthly Cost</t>
  </si>
  <si>
    <t>Annual Cost</t>
  </si>
  <si>
    <t>AKS</t>
  </si>
  <si>
    <t>1 node, D2 v2 (2 vCPUs, 7 GB)</t>
  </si>
  <si>
    <t>730h</t>
  </si>
  <si>
    <t>0.1/h</t>
  </si>
  <si>
    <t>Blob Storage</t>
  </si>
  <si>
    <t>1 TB</t>
  </si>
  <si>
    <t>0.0184/GB/month</t>
  </si>
  <si>
    <t>1024GB</t>
  </si>
  <si>
    <t>Data Factory</t>
  </si>
  <si>
    <t>100 activity runs/day</t>
  </si>
  <si>
    <t>$1/1000 runs</t>
  </si>
  <si>
    <t>3000 runs</t>
  </si>
  <si>
    <t>Azure B2C</t>
  </si>
  <si>
    <t>50,000 MAU</t>
  </si>
  <si>
    <t>$0.00325/MAU</t>
  </si>
  <si>
    <t>Total</t>
  </si>
  <si>
    <t>Scale Level</t>
  </si>
  <si>
    <t>Details</t>
  </si>
  <si>
    <t>Cummulative Annual Cost</t>
  </si>
  <si>
    <t>Base</t>
  </si>
  <si>
    <t xml:space="preserve"> 1 node, D2 v2 (2 vCPUs, 7 GB)</t>
  </si>
  <si>
    <t>Medium</t>
  </si>
  <si>
    <t>Azure SQL DB</t>
  </si>
  <si>
    <t>Basic tier, 5 DTUs</t>
  </si>
  <si>
    <t xml:space="preserve"> 3 node, D2 v2 (2 vCPUs, 7 GB)</t>
  </si>
  <si>
    <t>5 TB</t>
  </si>
  <si>
    <t>500 activity runs/day</t>
  </si>
  <si>
    <t>100,000 MAU</t>
  </si>
  <si>
    <t>Standard tier, 50 DTU</t>
  </si>
  <si>
    <t>Large</t>
  </si>
  <si>
    <t>5 nodes, D2 v2 (2 vCPUs, 7 GB)</t>
  </si>
  <si>
    <t>10 TB</t>
  </si>
  <si>
    <t>1000 activity runs/day</t>
  </si>
  <si>
    <t>200,000 MAU</t>
  </si>
  <si>
    <t>Premium tier, 125 DTUs</t>
  </si>
  <si>
    <t>Suma de Annual Cost</t>
  </si>
  <si>
    <t>Total general</t>
  </si>
  <si>
    <t>50000 MAU</t>
  </si>
  <si>
    <t>Basic Service Analysis</t>
  </si>
  <si>
    <t>Scenarios comparison</t>
  </si>
  <si>
    <t>Total Azure B2C</t>
  </si>
  <si>
    <t>Total AKS</t>
  </si>
  <si>
    <t>Total Azure SQL DB</t>
  </si>
  <si>
    <t>Total Blob Storage</t>
  </si>
  <si>
    <t>Total Data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</si>
</sst>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u/>
      <sz val="11"/>
      <color theme="1"/>
      <name val="Aptos Narrow"/>
      <family val="2"/>
      <scheme val="minor"/>
    </font>
    <font>
      <u/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pivotButton="1" applyFont="1"/>
    <xf numFmtId="164" fontId="2" fillId="0" borderId="0" xfId="0" applyNumberFormat="1" applyFont="1"/>
  </cellXfs>
  <cellStyles count="1">
    <cellStyle name="Normal" xfId="0" builtinId="0"/>
  </cellStyles>
  <dxfs count="20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[Cost_Analysis_Azure_Services.xlsx]Annual and Cummulativa Cost!Tabla dinámica3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'Annual and Cummulativa Cost'!$C$2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'Annual and Cummulativa Cost'!$A$3:$B$23</c:f>
              <c:multiLvlStrCache>
                <c:ptCount val="15"/>
                <c:lvl>
                  <c:pt idx="0">
                    <c:v>200,000 MAU</c:v>
                  </c:pt>
                  <c:pt idx="1">
                    <c:v>100,000 MAU</c:v>
                  </c:pt>
                  <c:pt idx="2">
                    <c:v>50,000 MAU</c:v>
                  </c:pt>
                  <c:pt idx="3">
                    <c:v>5 nodes, D2 v2 (2 vCPUs, 7 GB)</c:v>
                  </c:pt>
                  <c:pt idx="4">
                    <c:v> 3 node, D2 v2 (2 vCPUs, 7 GB)</c:v>
                  </c:pt>
                  <c:pt idx="5">
                    <c:v> 1 node, D2 v2 (2 vCPUs, 7 GB)</c:v>
                  </c:pt>
                  <c:pt idx="6">
                    <c:v>Premium tier, 125 DTUs</c:v>
                  </c:pt>
                  <c:pt idx="7">
                    <c:v>Standard tier, 50 DTU</c:v>
                  </c:pt>
                  <c:pt idx="8">
                    <c:v>Basic tier, 5 DTUs</c:v>
                  </c:pt>
                  <c:pt idx="9">
                    <c:v>10 TB</c:v>
                  </c:pt>
                  <c:pt idx="10">
                    <c:v>5 TB</c:v>
                  </c:pt>
                  <c:pt idx="11">
                    <c:v>1 TB</c:v>
                  </c:pt>
                  <c:pt idx="12">
                    <c:v>1000 activity runs/day</c:v>
                  </c:pt>
                  <c:pt idx="13">
                    <c:v>500 activity runs/day</c:v>
                  </c:pt>
                  <c:pt idx="14">
                    <c:v>100 activity runs/day</c:v>
                  </c:pt>
                </c:lvl>
                <c:lvl>
                  <c:pt idx="0">
                    <c:v>Azure B2C</c:v>
                  </c:pt>
                  <c:pt idx="3">
                    <c:v>AKS</c:v>
                  </c:pt>
                  <c:pt idx="6">
                    <c:v>Azure SQL DB</c:v>
                  </c:pt>
                  <c:pt idx="9">
                    <c:v>Blob Storage</c:v>
                  </c:pt>
                  <c:pt idx="12">
                    <c:v>Data Factory</c:v>
                  </c:pt>
                </c:lvl>
              </c:multiLvlStrCache>
            </c:multiLvlStrRef>
          </c:cat>
          <c:val>
            <c:numRef>
              <c:f>'Annual and Cummulativa Cost'!$C$3:$C$23</c:f>
              <c:numCache>
                <c:formatCode>_-[$$-409]* #,##0.00_ ;_-[$$-409]* \-#,##0.00\ ;_-[$$-409]* "-"??_ ;_-@_ </c:formatCode>
                <c:ptCount val="15"/>
                <c:pt idx="0">
                  <c:v>7800</c:v>
                </c:pt>
                <c:pt idx="1">
                  <c:v>3900</c:v>
                </c:pt>
                <c:pt idx="2">
                  <c:v>1950</c:v>
                </c:pt>
                <c:pt idx="3">
                  <c:v>4380</c:v>
                </c:pt>
                <c:pt idx="4">
                  <c:v>2628</c:v>
                </c:pt>
                <c:pt idx="5">
                  <c:v>876</c:v>
                </c:pt>
                <c:pt idx="6">
                  <c:v>2743.32</c:v>
                </c:pt>
                <c:pt idx="7">
                  <c:v>887.64</c:v>
                </c:pt>
                <c:pt idx="8">
                  <c:v>58.800000000000004</c:v>
                </c:pt>
                <c:pt idx="9">
                  <c:v>2260.8000000000002</c:v>
                </c:pt>
                <c:pt idx="10">
                  <c:v>1130.4000000000001</c:v>
                </c:pt>
                <c:pt idx="11">
                  <c:v>226.07999999999998</c:v>
                </c:pt>
                <c:pt idx="12">
                  <c:v>360</c:v>
                </c:pt>
                <c:pt idx="13">
                  <c:v>180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C-4B02-8ED0-E94558AC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6356480"/>
        <c:axId val="1696355040"/>
        <c:axId val="0"/>
      </c:bar3DChart>
      <c:catAx>
        <c:axId val="16963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55040"/>
        <c:crosses val="autoZero"/>
        <c:auto val="1"/>
        <c:lblAlgn val="ctr"/>
        <c:lblOffset val="100"/>
        <c:noMultiLvlLbl val="0"/>
      </c:catAx>
      <c:valAx>
        <c:axId val="16963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158750</xdr:rowOff>
    </xdr:from>
    <xdr:to>
      <xdr:col>9</xdr:col>
      <xdr:colOff>381000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FCBA85-E977-8276-B807-A5D760A03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 Gibertoni" refreshedDate="45581.836828356485" createdVersion="8" refreshedVersion="8" minRefreshableVersion="3" recordCount="15" xr:uid="{4EE05349-41FE-44D4-BAAA-3B99983356BC}">
  <cacheSource type="worksheet">
    <worksheetSource name="Tabla2"/>
  </cacheSource>
  <cacheFields count="6">
    <cacheField name="Scale Level" numFmtId="0">
      <sharedItems containsBlank="1"/>
    </cacheField>
    <cacheField name="Service" numFmtId="0">
      <sharedItems count="5">
        <s v="AKS"/>
        <s v="Blob Storage"/>
        <s v="Data Factory"/>
        <s v="Azure B2C"/>
        <s v="Azure SQL DB"/>
      </sharedItems>
    </cacheField>
    <cacheField name="Details" numFmtId="0">
      <sharedItems count="15">
        <s v=" 1 node, D2 v2 (2 vCPUs, 7 GB)"/>
        <s v="1 TB"/>
        <s v="100 activity runs/day"/>
        <s v="50,000 MAU"/>
        <s v="Basic tier, 5 DTUs"/>
        <s v=" 3 node, D2 v2 (2 vCPUs, 7 GB)"/>
        <s v="5 TB"/>
        <s v="500 activity runs/day"/>
        <s v="100,000 MAU"/>
        <s v="Standard tier, 50 DTU"/>
        <s v="5 nodes, D2 v2 (2 vCPUs, 7 GB)"/>
        <s v="10 TB"/>
        <s v="1000 activity runs/day"/>
        <s v="200,000 MAU"/>
        <s v="Premium tier, 125 DTUs"/>
      </sharedItems>
    </cacheField>
    <cacheField name="Monthly Cost" numFmtId="164">
      <sharedItems containsSemiMixedTypes="0" containsString="0" containsNumber="1" minValue="3" maxValue="650"/>
    </cacheField>
    <cacheField name="Annual Cost" numFmtId="164">
      <sharedItems containsSemiMixedTypes="0" containsString="0" containsNumber="1" minValue="36" maxValue="7800"/>
    </cacheField>
    <cacheField name="Cummulative Annual Cost" numFmtId="164">
      <sharedItems containsSemiMixedTypes="0" containsString="0" containsNumber="1" minValue="876" maxValue="29417.0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Base"/>
    <x v="0"/>
    <x v="0"/>
    <n v="73"/>
    <n v="876"/>
    <n v="876"/>
  </r>
  <r>
    <m/>
    <x v="1"/>
    <x v="1"/>
    <n v="18.84"/>
    <n v="226.07999999999998"/>
    <n v="1102.08"/>
  </r>
  <r>
    <m/>
    <x v="2"/>
    <x v="2"/>
    <n v="3"/>
    <n v="36"/>
    <n v="1138.08"/>
  </r>
  <r>
    <m/>
    <x v="3"/>
    <x v="3"/>
    <n v="162.5"/>
    <n v="1950"/>
    <n v="3088.08"/>
  </r>
  <r>
    <m/>
    <x v="4"/>
    <x v="4"/>
    <n v="4.9000000000000004"/>
    <n v="58.800000000000004"/>
    <n v="3146.88"/>
  </r>
  <r>
    <s v="Medium"/>
    <x v="0"/>
    <x v="5"/>
    <n v="219"/>
    <n v="2628"/>
    <n v="5774.88"/>
  </r>
  <r>
    <m/>
    <x v="1"/>
    <x v="6"/>
    <n v="94.2"/>
    <n v="1130.4000000000001"/>
    <n v="6905.2800000000007"/>
  </r>
  <r>
    <m/>
    <x v="2"/>
    <x v="7"/>
    <n v="15"/>
    <n v="180"/>
    <n v="7085.2800000000007"/>
  </r>
  <r>
    <m/>
    <x v="3"/>
    <x v="8"/>
    <n v="325"/>
    <n v="3900"/>
    <n v="10985.28"/>
  </r>
  <r>
    <m/>
    <x v="4"/>
    <x v="9"/>
    <n v="73.97"/>
    <n v="887.64"/>
    <n v="11872.92"/>
  </r>
  <r>
    <s v="Large"/>
    <x v="0"/>
    <x v="10"/>
    <n v="365"/>
    <n v="4380"/>
    <n v="16252.92"/>
  </r>
  <r>
    <m/>
    <x v="1"/>
    <x v="11"/>
    <n v="188.4"/>
    <n v="2260.8000000000002"/>
    <n v="18513.72"/>
  </r>
  <r>
    <m/>
    <x v="2"/>
    <x v="12"/>
    <n v="30"/>
    <n v="360"/>
    <n v="18873.72"/>
  </r>
  <r>
    <m/>
    <x v="3"/>
    <x v="13"/>
    <n v="650"/>
    <n v="7800"/>
    <n v="26673.72"/>
  </r>
  <r>
    <m/>
    <x v="4"/>
    <x v="14"/>
    <n v="228.61"/>
    <n v="2743.32"/>
    <n v="29417.04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A386A-2215-495D-9496-9A640DF7840F}" name="Tabla diná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6">
  <location ref="A2:C23" firstHeaderRow="1" firstDataRow="1" firstDataCol="2"/>
  <pivotFields count="6">
    <pivotField compact="0" outline="0" showAll="0"/>
    <pivotField axis="axisRow" compact="0" outline="0" showAll="0" sortType="descending">
      <items count="6">
        <item x="0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16">
        <item x="9"/>
        <item x="14"/>
        <item x="4"/>
        <item x="7"/>
        <item x="3"/>
        <item x="6"/>
        <item x="10"/>
        <item x="13"/>
        <item x="12"/>
        <item x="8"/>
        <item x="2"/>
        <item x="11"/>
        <item x="1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dataField="1" compact="0" numFmtId="164" outline="0" showAll="0"/>
    <pivotField compact="0" numFmtId="164" outline="0" showAll="0"/>
  </pivotFields>
  <rowFields count="2">
    <field x="1"/>
    <field x="2"/>
  </rowFields>
  <rowItems count="21">
    <i>
      <x v="1"/>
      <x v="7"/>
    </i>
    <i r="1">
      <x v="9"/>
    </i>
    <i r="1">
      <x v="4"/>
    </i>
    <i t="default">
      <x v="1"/>
    </i>
    <i>
      <x/>
      <x v="6"/>
    </i>
    <i r="1">
      <x v="13"/>
    </i>
    <i r="1">
      <x v="14"/>
    </i>
    <i t="default">
      <x/>
    </i>
    <i>
      <x v="2"/>
      <x v="1"/>
    </i>
    <i r="1">
      <x/>
    </i>
    <i r="1">
      <x v="2"/>
    </i>
    <i t="default">
      <x v="2"/>
    </i>
    <i>
      <x v="3"/>
      <x v="11"/>
    </i>
    <i r="1">
      <x v="5"/>
    </i>
    <i r="1">
      <x v="12"/>
    </i>
    <i t="default">
      <x v="3"/>
    </i>
    <i>
      <x v="4"/>
      <x v="8"/>
    </i>
    <i r="1">
      <x v="3"/>
    </i>
    <i r="1">
      <x v="10"/>
    </i>
    <i t="default">
      <x v="4"/>
    </i>
    <i t="grand">
      <x/>
    </i>
  </rowItems>
  <colItems count="1">
    <i/>
  </colItems>
  <dataFields count="1">
    <dataField name="Suma de Annual Cost" fld="4" baseField="0" baseItem="0" numFmtId="164"/>
  </dataFields>
  <formats count="13">
    <format dxfId="14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field="2" type="button" dataOnly="0" labelOnly="1" outline="0" axis="axisRow" fieldPosition="1"/>
    </format>
    <format dxfId="9">
      <pivotArea dataOnly="0" labelOnly="1" outline="0" fieldPosition="0">
        <references count="1">
          <reference field="1" count="0"/>
        </references>
      </pivotArea>
    </format>
    <format dxfId="8">
      <pivotArea dataOnly="0" labelOnly="1" outline="0" fieldPosition="0">
        <references count="1">
          <reference field="1" count="0" defaultSubtotal="1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2">
          <reference field="1" count="1" selected="0">
            <x v="1"/>
          </reference>
          <reference field="2" count="3">
            <x v="4"/>
            <x v="7"/>
            <x v="9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0"/>
          </reference>
          <reference field="2" count="3">
            <x v="6"/>
            <x v="13"/>
            <x v="14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2"/>
          </reference>
          <reference field="2" count="3">
            <x v="0"/>
            <x v="1"/>
            <x v="2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3"/>
          </reference>
          <reference field="2" count="3">
            <x v="5"/>
            <x v="11"/>
            <x v="12"/>
          </reference>
        </references>
      </pivotArea>
    </format>
    <format dxfId="2">
      <pivotArea dataOnly="0" labelOnly="1" outline="0" fieldPosition="0">
        <references count="2">
          <reference field="1" count="1" selected="0">
            <x v="4"/>
          </reference>
          <reference field="2" count="3">
            <x v="3"/>
            <x v="8"/>
            <x v="10"/>
          </reference>
        </references>
      </pivotArea>
    </format>
    <format dxfId="1">
      <pivotArea dataOnly="0" labelOnly="1" outline="0" axis="axisValues" fieldPosition="0"/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13148-E147-493C-A3EF-2D6A8A2A44F9}" name="Tabla1" displayName="Tabla1" ref="A2:F7" totalsRowShown="0">
  <autoFilter ref="A2:F7" xr:uid="{23813148-E147-493C-A3EF-2D6A8A2A44F9}"/>
  <tableColumns count="6">
    <tableColumn id="1" xr3:uid="{89575831-8ED6-4282-90F9-C736E42F82CA}" name="Service"/>
    <tableColumn id="2" xr3:uid="{F831553C-17BB-4238-9F80-E5635B57362A}" name="Usage"/>
    <tableColumn id="3" xr3:uid="{29724484-87A1-4516-A3D7-90D733D1CDD5}" name="Cost per Unit"/>
    <tableColumn id="4" xr3:uid="{6D7356CE-E249-4ECE-A94C-B36B59181B9E}" name="Units"/>
    <tableColumn id="5" xr3:uid="{A49659AD-6870-4BD1-AFE0-433B15444704}" name="Monthly Cost" dataDxfId="19"/>
    <tableColumn id="6" xr3:uid="{BB849714-52E9-4BC7-B12A-16BE76F05255}" name="Annual Cost" dataDxfId="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33A8D-73A3-4E5F-AC70-9C04B7D3417D}" name="Tabla2" displayName="Tabla2" ref="A10:F25" totalsRowShown="0">
  <autoFilter ref="A10:F25" xr:uid="{E6333A8D-73A3-4E5F-AC70-9C04B7D3417D}"/>
  <tableColumns count="6">
    <tableColumn id="1" xr3:uid="{1271BE16-458A-4020-9AD0-9A93A9BD0E78}" name="Scale Level"/>
    <tableColumn id="2" xr3:uid="{6FE22C2E-DCE0-49A8-9655-92EB3B521E7E}" name="Service"/>
    <tableColumn id="3" xr3:uid="{F8DB8059-F886-4647-B08A-88756AFFC95B}" name="Details"/>
    <tableColumn id="4" xr3:uid="{9A336D67-6D17-44D9-A902-00FBACC997D8}" name="Monthly Cost" dataDxfId="17"/>
    <tableColumn id="5" xr3:uid="{E1B8BFA6-2736-4F03-8483-30C6DCBDD79E}" name="Annual Cost" dataDxfId="16">
      <calculatedColumnFormula>D11*12</calculatedColumnFormula>
    </tableColumn>
    <tableColumn id="6" xr3:uid="{B3A7346E-B97D-46C2-A9AE-D9F81E2D55FC}" name="Cummulative Annual Cost" dataDxfId="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1C0D-8B85-4C15-A66E-95AA99379D09}">
  <dimension ref="A1:H42"/>
  <sheetViews>
    <sheetView workbookViewId="0">
      <selection activeCell="H25" sqref="H25"/>
    </sheetView>
  </sheetViews>
  <sheetFormatPr baseColWidth="10" defaultRowHeight="14.5" x14ac:dyDescent="0.35"/>
  <cols>
    <col min="1" max="1" width="16.54296875" customWidth="1"/>
    <col min="2" max="2" width="24.7265625" bestFit="1" customWidth="1"/>
    <col min="3" max="3" width="25.6328125" bestFit="1" customWidth="1"/>
    <col min="4" max="4" width="13.90625" customWidth="1"/>
    <col min="5" max="5" width="16.81640625" customWidth="1"/>
    <col min="6" max="6" width="26.90625" customWidth="1"/>
    <col min="8" max="8" width="13.6328125" customWidth="1"/>
    <col min="11" max="11" width="13.36328125" customWidth="1"/>
    <col min="12" max="12" width="12.54296875" customWidth="1"/>
    <col min="13" max="13" width="23.6328125" customWidth="1"/>
    <col min="14" max="14" width="11.08984375" customWidth="1"/>
  </cols>
  <sheetData>
    <row r="1" spans="1:8" x14ac:dyDescent="0.35">
      <c r="A1" t="s">
        <v>44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8" x14ac:dyDescent="0.35">
      <c r="A3" t="s">
        <v>6</v>
      </c>
      <c r="B3" t="s">
        <v>7</v>
      </c>
      <c r="C3" t="s">
        <v>9</v>
      </c>
      <c r="D3" t="s">
        <v>8</v>
      </c>
      <c r="E3" s="3">
        <v>73</v>
      </c>
      <c r="F3" s="3">
        <f>E3*12</f>
        <v>876</v>
      </c>
    </row>
    <row r="4" spans="1:8" x14ac:dyDescent="0.35">
      <c r="A4" t="s">
        <v>10</v>
      </c>
      <c r="B4" t="s">
        <v>11</v>
      </c>
      <c r="C4" t="s">
        <v>12</v>
      </c>
      <c r="D4" t="s">
        <v>13</v>
      </c>
      <c r="E4" s="3">
        <v>18.84</v>
      </c>
      <c r="F4" s="3">
        <f>E4*12</f>
        <v>226.07999999999998</v>
      </c>
    </row>
    <row r="5" spans="1:8" x14ac:dyDescent="0.35">
      <c r="A5" t="s">
        <v>14</v>
      </c>
      <c r="B5" t="s">
        <v>15</v>
      </c>
      <c r="C5" t="s">
        <v>16</v>
      </c>
      <c r="D5" t="s">
        <v>17</v>
      </c>
      <c r="E5" s="3">
        <v>3</v>
      </c>
      <c r="F5" s="3">
        <f>E5*12</f>
        <v>36</v>
      </c>
    </row>
    <row r="6" spans="1:8" x14ac:dyDescent="0.35">
      <c r="A6" t="s">
        <v>18</v>
      </c>
      <c r="B6" t="s">
        <v>19</v>
      </c>
      <c r="C6" t="s">
        <v>20</v>
      </c>
      <c r="D6" t="s">
        <v>43</v>
      </c>
      <c r="E6" s="3">
        <v>162.5</v>
      </c>
      <c r="F6" s="3">
        <f>E6*12</f>
        <v>1950</v>
      </c>
    </row>
    <row r="7" spans="1:8" x14ac:dyDescent="0.35">
      <c r="D7" t="s">
        <v>21</v>
      </c>
      <c r="E7" s="3">
        <f>SUM(E3:E6)</f>
        <v>257.34000000000003</v>
      </c>
      <c r="F7" s="3">
        <f>SUM(F3:F6)</f>
        <v>3088.08</v>
      </c>
    </row>
    <row r="9" spans="1:8" ht="16" x14ac:dyDescent="0.35">
      <c r="A9" s="1" t="s">
        <v>45</v>
      </c>
    </row>
    <row r="10" spans="1:8" ht="16" x14ac:dyDescent="0.35">
      <c r="A10" s="4" t="s">
        <v>22</v>
      </c>
      <c r="B10" t="s">
        <v>0</v>
      </c>
      <c r="C10" t="s">
        <v>23</v>
      </c>
      <c r="D10" t="s">
        <v>4</v>
      </c>
      <c r="E10" t="s">
        <v>5</v>
      </c>
      <c r="F10" t="s">
        <v>24</v>
      </c>
    </row>
    <row r="11" spans="1:8" ht="16" x14ac:dyDescent="0.35">
      <c r="A11" s="1" t="s">
        <v>25</v>
      </c>
      <c r="B11" t="s">
        <v>6</v>
      </c>
      <c r="C11" t="s">
        <v>26</v>
      </c>
      <c r="D11" s="3">
        <f t="shared" ref="D11:E14" si="0">E3</f>
        <v>73</v>
      </c>
      <c r="E11" s="3">
        <f t="shared" si="0"/>
        <v>876</v>
      </c>
      <c r="F11" s="3">
        <f>E11</f>
        <v>876</v>
      </c>
    </row>
    <row r="12" spans="1:8" x14ac:dyDescent="0.35">
      <c r="B12" t="s">
        <v>10</v>
      </c>
      <c r="C12" t="s">
        <v>11</v>
      </c>
      <c r="D12" s="3">
        <f t="shared" si="0"/>
        <v>18.84</v>
      </c>
      <c r="E12" s="3">
        <f t="shared" si="0"/>
        <v>226.07999999999998</v>
      </c>
      <c r="F12" s="3">
        <f>E12+F11</f>
        <v>1102.08</v>
      </c>
      <c r="H12" s="2"/>
    </row>
    <row r="13" spans="1:8" x14ac:dyDescent="0.35">
      <c r="B13" t="s">
        <v>14</v>
      </c>
      <c r="C13" t="s">
        <v>15</v>
      </c>
      <c r="D13" s="3">
        <f t="shared" si="0"/>
        <v>3</v>
      </c>
      <c r="E13" s="3">
        <f t="shared" si="0"/>
        <v>36</v>
      </c>
      <c r="F13" s="3">
        <f>E13+F12</f>
        <v>1138.08</v>
      </c>
    </row>
    <row r="14" spans="1:8" x14ac:dyDescent="0.35">
      <c r="B14" t="s">
        <v>18</v>
      </c>
      <c r="C14" t="s">
        <v>19</v>
      </c>
      <c r="D14" s="3">
        <f t="shared" si="0"/>
        <v>162.5</v>
      </c>
      <c r="E14" s="3">
        <f t="shared" si="0"/>
        <v>1950</v>
      </c>
      <c r="F14" s="3">
        <f t="shared" ref="F14:F19" si="1">F13+E14</f>
        <v>3088.08</v>
      </c>
    </row>
    <row r="15" spans="1:8" x14ac:dyDescent="0.35">
      <c r="B15" t="s">
        <v>28</v>
      </c>
      <c r="C15" t="s">
        <v>29</v>
      </c>
      <c r="D15" s="3">
        <v>4.9000000000000004</v>
      </c>
      <c r="E15" s="3">
        <f>12*D15</f>
        <v>58.800000000000004</v>
      </c>
      <c r="F15" s="3">
        <f t="shared" si="1"/>
        <v>3146.88</v>
      </c>
    </row>
    <row r="16" spans="1:8" x14ac:dyDescent="0.35">
      <c r="A16" t="s">
        <v>27</v>
      </c>
      <c r="B16" t="s">
        <v>6</v>
      </c>
      <c r="C16" t="s">
        <v>30</v>
      </c>
      <c r="D16" s="3">
        <v>219</v>
      </c>
      <c r="E16" s="3">
        <f t="shared" ref="E16:E25" si="2">D16*12</f>
        <v>2628</v>
      </c>
      <c r="F16" s="3">
        <f t="shared" si="1"/>
        <v>5774.88</v>
      </c>
    </row>
    <row r="17" spans="1:6" x14ac:dyDescent="0.35">
      <c r="B17" t="s">
        <v>10</v>
      </c>
      <c r="C17" t="s">
        <v>31</v>
      </c>
      <c r="D17" s="3">
        <v>94.2</v>
      </c>
      <c r="E17" s="3">
        <f t="shared" si="2"/>
        <v>1130.4000000000001</v>
      </c>
      <c r="F17" s="3">
        <f t="shared" si="1"/>
        <v>6905.2800000000007</v>
      </c>
    </row>
    <row r="18" spans="1:6" x14ac:dyDescent="0.35">
      <c r="B18" t="s">
        <v>14</v>
      </c>
      <c r="C18" t="s">
        <v>32</v>
      </c>
      <c r="D18" s="3">
        <v>15</v>
      </c>
      <c r="E18" s="3">
        <f t="shared" si="2"/>
        <v>180</v>
      </c>
      <c r="F18" s="3">
        <f t="shared" si="1"/>
        <v>7085.2800000000007</v>
      </c>
    </row>
    <row r="19" spans="1:6" x14ac:dyDescent="0.35">
      <c r="B19" t="s">
        <v>18</v>
      </c>
      <c r="C19" t="s">
        <v>33</v>
      </c>
      <c r="D19" s="3">
        <v>325</v>
      </c>
      <c r="E19" s="3">
        <f t="shared" si="2"/>
        <v>3900</v>
      </c>
      <c r="F19" s="3">
        <f t="shared" si="1"/>
        <v>10985.28</v>
      </c>
    </row>
    <row r="20" spans="1:6" x14ac:dyDescent="0.35">
      <c r="B20" t="s">
        <v>28</v>
      </c>
      <c r="C20" t="s">
        <v>34</v>
      </c>
      <c r="D20" s="3">
        <v>73.97</v>
      </c>
      <c r="E20" s="3">
        <f t="shared" si="2"/>
        <v>887.64</v>
      </c>
      <c r="F20" s="3">
        <f>E20+F19</f>
        <v>11872.92</v>
      </c>
    </row>
    <row r="21" spans="1:6" x14ac:dyDescent="0.35">
      <c r="A21" t="s">
        <v>35</v>
      </c>
      <c r="B21" t="s">
        <v>6</v>
      </c>
      <c r="C21" t="s">
        <v>36</v>
      </c>
      <c r="D21" s="3">
        <v>365</v>
      </c>
      <c r="E21" s="3">
        <f t="shared" si="2"/>
        <v>4380</v>
      </c>
      <c r="F21" s="3">
        <f>E21+F20</f>
        <v>16252.92</v>
      </c>
    </row>
    <row r="22" spans="1:6" x14ac:dyDescent="0.35">
      <c r="B22" t="s">
        <v>10</v>
      </c>
      <c r="C22" s="5" t="s">
        <v>37</v>
      </c>
      <c r="D22" s="3">
        <v>188.4</v>
      </c>
      <c r="E22" s="3">
        <f t="shared" si="2"/>
        <v>2260.8000000000002</v>
      </c>
      <c r="F22" s="3">
        <f>E22+F21</f>
        <v>18513.72</v>
      </c>
    </row>
    <row r="23" spans="1:6" x14ac:dyDescent="0.35">
      <c r="B23" t="s">
        <v>14</v>
      </c>
      <c r="C23" t="s">
        <v>38</v>
      </c>
      <c r="D23" s="3">
        <v>30</v>
      </c>
      <c r="E23" s="3">
        <f t="shared" si="2"/>
        <v>360</v>
      </c>
      <c r="F23" s="3">
        <f>E23+F22</f>
        <v>18873.72</v>
      </c>
    </row>
    <row r="24" spans="1:6" x14ac:dyDescent="0.35">
      <c r="B24" t="s">
        <v>18</v>
      </c>
      <c r="C24" t="s">
        <v>39</v>
      </c>
      <c r="D24" s="3">
        <v>650</v>
      </c>
      <c r="E24" s="3">
        <f t="shared" si="2"/>
        <v>7800</v>
      </c>
      <c r="F24" s="3">
        <f>E24+F23</f>
        <v>26673.72</v>
      </c>
    </row>
    <row r="25" spans="1:6" x14ac:dyDescent="0.35">
      <c r="B25" t="s">
        <v>28</v>
      </c>
      <c r="C25" t="s">
        <v>40</v>
      </c>
      <c r="D25" s="3">
        <v>228.61</v>
      </c>
      <c r="E25" s="3">
        <f t="shared" si="2"/>
        <v>2743.32</v>
      </c>
      <c r="F25" s="3">
        <f>F24+E25</f>
        <v>29417.040000000001</v>
      </c>
    </row>
    <row r="42" spans="6:6" x14ac:dyDescent="0.35">
      <c r="F42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6B23-8BD0-46FA-8B0D-7E179108585E}">
  <dimension ref="A1:J25"/>
  <sheetViews>
    <sheetView tabSelected="1" workbookViewId="0">
      <selection activeCell="K9" sqref="K9"/>
    </sheetView>
  </sheetViews>
  <sheetFormatPr baseColWidth="10" defaultRowHeight="14.5" x14ac:dyDescent="0.35"/>
  <cols>
    <col min="1" max="1" width="19.54296875" customWidth="1"/>
    <col min="2" max="2" width="25.6328125" bestFit="1" customWidth="1"/>
    <col min="3" max="3" width="18.6328125" bestFit="1" customWidth="1"/>
    <col min="4" max="4" width="30.54296875" bestFit="1" customWidth="1"/>
  </cols>
  <sheetData>
    <row r="1" spans="1:10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6" t="s">
        <v>0</v>
      </c>
      <c r="B2" s="6" t="s">
        <v>23</v>
      </c>
      <c r="C2" s="2" t="s">
        <v>41</v>
      </c>
      <c r="D2" s="2"/>
      <c r="E2" s="2"/>
      <c r="F2" s="2"/>
      <c r="G2" s="2"/>
      <c r="H2" s="2"/>
      <c r="I2" s="2"/>
      <c r="J2" s="2"/>
    </row>
    <row r="3" spans="1:10" x14ac:dyDescent="0.35">
      <c r="A3" s="2" t="s">
        <v>18</v>
      </c>
      <c r="B3" s="2" t="s">
        <v>39</v>
      </c>
      <c r="C3" s="7">
        <v>7800</v>
      </c>
      <c r="D3" s="2"/>
      <c r="E3" s="2"/>
      <c r="F3" s="2"/>
      <c r="G3" s="2"/>
      <c r="H3" s="2"/>
      <c r="I3" s="2"/>
      <c r="J3" s="2"/>
    </row>
    <row r="4" spans="1:10" x14ac:dyDescent="0.35">
      <c r="A4" s="2"/>
      <c r="B4" s="2" t="s">
        <v>33</v>
      </c>
      <c r="C4" s="7">
        <v>3900</v>
      </c>
      <c r="D4" s="2"/>
      <c r="E4" s="2"/>
      <c r="F4" s="2"/>
      <c r="G4" s="2"/>
      <c r="H4" s="2"/>
      <c r="I4" s="2"/>
      <c r="J4" s="2"/>
    </row>
    <row r="5" spans="1:10" x14ac:dyDescent="0.35">
      <c r="A5" s="2"/>
      <c r="B5" s="2" t="s">
        <v>19</v>
      </c>
      <c r="C5" s="7">
        <v>1950</v>
      </c>
      <c r="D5" s="2"/>
      <c r="E5" s="2"/>
      <c r="F5" s="2"/>
      <c r="G5" s="2"/>
      <c r="H5" s="2"/>
      <c r="I5" s="2"/>
      <c r="J5" s="2"/>
    </row>
    <row r="6" spans="1:10" x14ac:dyDescent="0.35">
      <c r="A6" s="2" t="s">
        <v>46</v>
      </c>
      <c r="B6" s="2"/>
      <c r="C6" s="7">
        <v>13650</v>
      </c>
      <c r="D6" s="2"/>
      <c r="E6" s="2"/>
      <c r="F6" s="2"/>
      <c r="G6" s="2"/>
      <c r="H6" s="2"/>
      <c r="I6" s="2"/>
      <c r="J6" s="2"/>
    </row>
    <row r="7" spans="1:10" x14ac:dyDescent="0.35">
      <c r="A7" s="2" t="s">
        <v>6</v>
      </c>
      <c r="B7" s="2" t="s">
        <v>36</v>
      </c>
      <c r="C7" s="7">
        <v>4380</v>
      </c>
      <c r="D7" s="2"/>
      <c r="E7" s="2"/>
      <c r="F7" s="2"/>
      <c r="G7" s="2"/>
      <c r="H7" s="2"/>
      <c r="I7" s="2"/>
      <c r="J7" s="2"/>
    </row>
    <row r="8" spans="1:10" x14ac:dyDescent="0.35">
      <c r="A8" s="2"/>
      <c r="B8" s="2" t="s">
        <v>30</v>
      </c>
      <c r="C8" s="7">
        <v>2628</v>
      </c>
      <c r="D8" s="2"/>
      <c r="E8" s="2"/>
      <c r="F8" s="2"/>
      <c r="G8" s="2"/>
      <c r="H8" s="2"/>
      <c r="I8" s="2"/>
      <c r="J8" s="2"/>
    </row>
    <row r="9" spans="1:10" x14ac:dyDescent="0.35">
      <c r="A9" s="2"/>
      <c r="B9" s="2" t="s">
        <v>26</v>
      </c>
      <c r="C9" s="7">
        <v>876</v>
      </c>
      <c r="D9" s="2"/>
      <c r="E9" s="2"/>
      <c r="F9" s="2"/>
      <c r="G9" s="2"/>
      <c r="H9" s="2"/>
      <c r="I9" s="2"/>
      <c r="J9" s="2"/>
    </row>
    <row r="10" spans="1:10" x14ac:dyDescent="0.35">
      <c r="A10" s="2" t="s">
        <v>47</v>
      </c>
      <c r="B10" s="2"/>
      <c r="C10" s="7">
        <v>7884</v>
      </c>
      <c r="D10" s="2"/>
      <c r="E10" s="2"/>
      <c r="F10" s="2"/>
      <c r="G10" s="2"/>
      <c r="H10" s="2"/>
      <c r="I10" s="2"/>
      <c r="J10" s="2"/>
    </row>
    <row r="11" spans="1:10" x14ac:dyDescent="0.35">
      <c r="A11" s="2" t="s">
        <v>28</v>
      </c>
      <c r="B11" s="2" t="s">
        <v>40</v>
      </c>
      <c r="C11" s="7">
        <v>2743.32</v>
      </c>
      <c r="D11" s="2"/>
      <c r="E11" s="2"/>
      <c r="F11" s="2"/>
      <c r="G11" s="2"/>
      <c r="H11" s="2"/>
      <c r="I11" s="2"/>
      <c r="J11" s="2"/>
    </row>
    <row r="12" spans="1:10" x14ac:dyDescent="0.35">
      <c r="A12" s="2"/>
      <c r="B12" s="2" t="s">
        <v>34</v>
      </c>
      <c r="C12" s="7">
        <v>887.64</v>
      </c>
      <c r="D12" s="2"/>
      <c r="E12" s="2"/>
      <c r="F12" s="2"/>
      <c r="G12" s="2"/>
      <c r="H12" s="2"/>
      <c r="I12" s="2"/>
      <c r="J12" s="2"/>
    </row>
    <row r="13" spans="1:10" x14ac:dyDescent="0.35">
      <c r="A13" s="2"/>
      <c r="B13" s="2" t="s">
        <v>29</v>
      </c>
      <c r="C13" s="7">
        <v>58.800000000000004</v>
      </c>
      <c r="D13" s="2"/>
      <c r="E13" s="2"/>
      <c r="F13" s="2"/>
      <c r="G13" s="2"/>
      <c r="H13" s="2"/>
      <c r="I13" s="2"/>
      <c r="J13" s="2"/>
    </row>
    <row r="14" spans="1:10" x14ac:dyDescent="0.35">
      <c r="A14" s="2" t="s">
        <v>48</v>
      </c>
      <c r="B14" s="2"/>
      <c r="C14" s="7">
        <v>3689.76</v>
      </c>
      <c r="D14" s="2"/>
      <c r="E14" s="2"/>
      <c r="F14" s="2"/>
      <c r="G14" s="2"/>
      <c r="H14" s="2"/>
      <c r="I14" s="2"/>
      <c r="J14" s="2"/>
    </row>
    <row r="15" spans="1:10" x14ac:dyDescent="0.35">
      <c r="A15" s="2" t="s">
        <v>10</v>
      </c>
      <c r="B15" s="2" t="s">
        <v>37</v>
      </c>
      <c r="C15" s="7">
        <v>2260.8000000000002</v>
      </c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 t="s">
        <v>31</v>
      </c>
      <c r="C16" s="7">
        <v>1130.4000000000001</v>
      </c>
      <c r="D16" s="2"/>
      <c r="E16" s="2"/>
      <c r="F16" s="2"/>
      <c r="G16" s="2"/>
      <c r="H16" s="2"/>
      <c r="I16" s="2"/>
      <c r="J16" s="2"/>
    </row>
    <row r="17" spans="1:10" x14ac:dyDescent="0.35">
      <c r="A17" s="2"/>
      <c r="B17" s="2" t="s">
        <v>11</v>
      </c>
      <c r="C17" s="7">
        <v>226.07999999999998</v>
      </c>
      <c r="D17" s="2"/>
      <c r="E17" s="2"/>
      <c r="F17" s="2"/>
      <c r="G17" s="2"/>
      <c r="H17" s="2"/>
      <c r="I17" s="2"/>
      <c r="J17" s="2"/>
    </row>
    <row r="18" spans="1:10" x14ac:dyDescent="0.35">
      <c r="A18" s="2" t="s">
        <v>49</v>
      </c>
      <c r="B18" s="2"/>
      <c r="C18" s="7">
        <v>3617.28</v>
      </c>
      <c r="D18" s="2"/>
      <c r="E18" s="2"/>
      <c r="F18" s="2"/>
      <c r="G18" s="2"/>
      <c r="H18" s="2"/>
      <c r="I18" s="2"/>
      <c r="J18" s="2"/>
    </row>
    <row r="19" spans="1:10" x14ac:dyDescent="0.35">
      <c r="A19" s="2" t="s">
        <v>14</v>
      </c>
      <c r="B19" s="2" t="s">
        <v>38</v>
      </c>
      <c r="C19" s="7">
        <v>360</v>
      </c>
      <c r="D19" s="2"/>
      <c r="E19" s="2"/>
      <c r="F19" s="2"/>
      <c r="G19" s="2"/>
      <c r="H19" s="2"/>
      <c r="I19" s="2"/>
      <c r="J19" s="2"/>
    </row>
    <row r="20" spans="1:10" x14ac:dyDescent="0.35">
      <c r="A20" s="2"/>
      <c r="B20" s="2" t="s">
        <v>32</v>
      </c>
      <c r="C20" s="7">
        <v>180</v>
      </c>
      <c r="D20" s="2"/>
      <c r="E20" s="2"/>
      <c r="F20" s="2"/>
      <c r="G20" s="2"/>
      <c r="H20" s="2"/>
      <c r="I20" s="2"/>
      <c r="J20" s="2"/>
    </row>
    <row r="21" spans="1:10" x14ac:dyDescent="0.35">
      <c r="A21" s="2"/>
      <c r="B21" s="2" t="s">
        <v>15</v>
      </c>
      <c r="C21" s="7">
        <v>36</v>
      </c>
      <c r="D21" s="2"/>
      <c r="E21" s="2"/>
      <c r="F21" s="2"/>
      <c r="G21" s="2"/>
      <c r="H21" s="2"/>
      <c r="I21" s="2"/>
      <c r="J21" s="2"/>
    </row>
    <row r="22" spans="1:10" x14ac:dyDescent="0.35">
      <c r="A22" s="2" t="s">
        <v>50</v>
      </c>
      <c r="B22" s="2"/>
      <c r="C22" s="7">
        <v>576</v>
      </c>
      <c r="D22" s="2"/>
      <c r="E22" s="2"/>
      <c r="F22" s="2"/>
      <c r="G22" s="2"/>
      <c r="H22" s="2"/>
      <c r="I22" s="2"/>
      <c r="J22" s="2"/>
    </row>
    <row r="23" spans="1:10" x14ac:dyDescent="0.35">
      <c r="A23" s="2" t="s">
        <v>42</v>
      </c>
      <c r="B23" s="2"/>
      <c r="C23" s="7">
        <v>29417.040000000001</v>
      </c>
      <c r="D23" s="2"/>
      <c r="E23" s="2"/>
      <c r="F23" s="2"/>
      <c r="G23" s="2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Basic &amp; Mixed Scenarios</vt:lpstr>
      <vt:lpstr>Annual and Cummulativa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Gibertoni</dc:creator>
  <cp:lastModifiedBy>Jaime Gibertoni</cp:lastModifiedBy>
  <dcterms:created xsi:type="dcterms:W3CDTF">2024-10-15T17:45:48Z</dcterms:created>
  <dcterms:modified xsi:type="dcterms:W3CDTF">2024-10-16T20:22:25Z</dcterms:modified>
</cp:coreProperties>
</file>