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ción" sheetId="1" r:id="rId4"/>
    <sheet state="visible" name="Responsables y responsabilidade" sheetId="2" r:id="rId5"/>
    <sheet state="visible" name="Costos" sheetId="3" r:id="rId6"/>
  </sheets>
  <definedNames/>
  <calcPr/>
  <extLst>
    <ext uri="GoogleSheetsCustomDataVersion1">
      <go:sheetsCustomData xmlns:go="http://customooxmlschemas.google.com/" r:id="rId7" roundtripDataSignature="AMtx7mi/oyynFkPKbr8EkysRLlNIsCPgCQ=="/>
    </ext>
  </extLst>
</workbook>
</file>

<file path=xl/sharedStrings.xml><?xml version="1.0" encoding="utf-8"?>
<sst xmlns="http://schemas.openxmlformats.org/spreadsheetml/2006/main" count="88" uniqueCount="63">
  <si>
    <t>Estimación de esfuerzos por módulos o componentes</t>
  </si>
  <si>
    <t>Tareas</t>
  </si>
  <si>
    <t>Simple</t>
  </si>
  <si>
    <t>Muy fácil</t>
  </si>
  <si>
    <t>Fácil</t>
  </si>
  <si>
    <t>Normal</t>
  </si>
  <si>
    <t>Difícil</t>
  </si>
  <si>
    <t>Muy Dificil</t>
  </si>
  <si>
    <t>Horas</t>
  </si>
  <si>
    <t xml:space="preserve">Levantamiento de requerimientos </t>
  </si>
  <si>
    <t>Análisis del levantamiento de requisitos</t>
  </si>
  <si>
    <t>Selección de plataforma de desarrollo</t>
  </si>
  <si>
    <t>Instalar y configurar BD</t>
  </si>
  <si>
    <t>Crear entidades de BD</t>
  </si>
  <si>
    <t>Crear Servicios Rest</t>
  </si>
  <si>
    <t>Crear UI</t>
  </si>
  <si>
    <t>Programar Validaciones</t>
  </si>
  <si>
    <t>Ingreso al Sistema</t>
  </si>
  <si>
    <t>Registro de usuarios por perfil</t>
  </si>
  <si>
    <t>Total de esfuerzos</t>
  </si>
  <si>
    <t>Días</t>
  </si>
  <si>
    <t>semanas</t>
  </si>
  <si>
    <t>meses</t>
  </si>
  <si>
    <t>Total Esfuerzo</t>
  </si>
  <si>
    <t>&lt;Modulo&gt;</t>
  </si>
  <si>
    <t>Tarea 1</t>
  </si>
  <si>
    <t>Tarea 2</t>
  </si>
  <si>
    <t>Tarea 3</t>
  </si>
  <si>
    <t>Agenda y Recursos</t>
  </si>
  <si>
    <t>Tarea 4</t>
  </si>
  <si>
    <t>1 Recurso</t>
  </si>
  <si>
    <t>2 Recursos</t>
  </si>
  <si>
    <t>3 Recursos</t>
  </si>
  <si>
    <t>4 Recursos</t>
  </si>
  <si>
    <t>Tarea 5</t>
  </si>
  <si>
    <t>Semanas</t>
  </si>
  <si>
    <t>Meses</t>
  </si>
  <si>
    <t>Gran Total</t>
  </si>
  <si>
    <t>Roles</t>
  </si>
  <si>
    <t>Responsable</t>
  </si>
  <si>
    <t>Responsabilidades</t>
  </si>
  <si>
    <t>Developer</t>
  </si>
  <si>
    <t>Lizeth Iza</t>
  </si>
  <si>
    <t>Desarrollo módulo de login e implementación de seguridad con el uso de cookies.</t>
  </si>
  <si>
    <t>Fernando Carrera</t>
  </si>
  <si>
    <t>Karla Cazares</t>
  </si>
  <si>
    <t>Desarrollo módulos de mantenimiento de usuarios por perfiles de acceso.</t>
  </si>
  <si>
    <t>Web Designer</t>
  </si>
  <si>
    <t>Jaime Rojas</t>
  </si>
  <si>
    <t>Diseño de interfaz aplicada al acceso y manejo de la plataforma con estandares de IHC.</t>
  </si>
  <si>
    <t>Quality Control</t>
  </si>
  <si>
    <t>Erick Maldonado</t>
  </si>
  <si>
    <t>Validación y verificación del producto software incluido control de errores.</t>
  </si>
  <si>
    <t>Costo x Hora</t>
  </si>
  <si>
    <t>Costo del proyecto</t>
  </si>
  <si>
    <t>Tiempo/recursos</t>
  </si>
  <si>
    <t>Total</t>
  </si>
  <si>
    <t>Desgloce de Proyecto</t>
  </si>
  <si>
    <t>Conceptos/Recursos</t>
  </si>
  <si>
    <t>Developers(50%)</t>
  </si>
  <si>
    <t>Costos Fijos(30%)</t>
  </si>
  <si>
    <t>Gastos Extra (10%)</t>
  </si>
  <si>
    <t>Ganancia (10%)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</si>
</sst>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000000000000000"/>
    <numFmt numFmtId="165" formatCode="[$$-2C0A]\ #,##0.00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0"/>
      <name val="Calibri"/>
    </font>
    <font/>
    <font>
      <b/>
      <color theme="1"/>
      <name val="Calibri"/>
      <scheme val="minor"/>
    </font>
    <font>
      <color theme="1"/>
      <name val="Calibri"/>
      <scheme val="minor"/>
    </font>
    <font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BDD6EE"/>
        <bgColor rgb="FFBDD6EE"/>
      </patternFill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1" fillId="2" fontId="4" numFmtId="0" xfId="0" applyBorder="1" applyFont="1"/>
    <xf borderId="1" fillId="2" fontId="5" numFmtId="0" xfId="0" applyBorder="1" applyFont="1"/>
    <xf borderId="1" fillId="3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3" fontId="1" numFmtId="0" xfId="0" applyBorder="1" applyFont="1"/>
    <xf borderId="1" fillId="3" fontId="2" numFmtId="0" xfId="0" applyBorder="1" applyFont="1"/>
    <xf borderId="2" fillId="2" fontId="4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5" fillId="4" fontId="2" numFmtId="0" xfId="0" applyBorder="1" applyFill="1" applyFont="1"/>
    <xf borderId="5" fillId="5" fontId="9" numFmtId="165" xfId="0" applyAlignment="1" applyBorder="1" applyFill="1" applyFont="1" applyNumberFormat="1">
      <alignment readingOrder="0"/>
    </xf>
    <xf borderId="2" fillId="0" fontId="1" numFmtId="0" xfId="0" applyAlignment="1" applyBorder="1" applyFont="1">
      <alignment horizontal="center"/>
    </xf>
    <xf borderId="1" fillId="6" fontId="2" numFmtId="0" xfId="0" applyBorder="1" applyFill="1" applyFont="1"/>
    <xf borderId="1" fillId="3" fontId="2" numFmtId="165" xfId="0" applyBorder="1" applyFont="1" applyNumberFormat="1"/>
    <xf borderId="1" fillId="6" fontId="2" numFmtId="0" xfId="0" applyAlignment="1" applyBorder="1" applyFont="1">
      <alignment readingOrder="0"/>
    </xf>
    <xf borderId="1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6" width="10.71"/>
  </cols>
  <sheetData>
    <row r="1" ht="14.25" customHeight="1">
      <c r="A1" s="1" t="s">
        <v>0</v>
      </c>
      <c r="I1" s="2"/>
    </row>
    <row r="2" ht="14.25" customHeight="1">
      <c r="I2" s="2"/>
    </row>
    <row r="3" ht="14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s="5"/>
      <c r="K3" s="5" t="s">
        <v>2</v>
      </c>
      <c r="L3" s="5" t="s">
        <v>3</v>
      </c>
      <c r="M3" s="5" t="s">
        <v>4</v>
      </c>
      <c r="N3" s="5" t="s">
        <v>5</v>
      </c>
      <c r="O3" s="5" t="s">
        <v>6</v>
      </c>
      <c r="P3" s="5" t="s">
        <v>7</v>
      </c>
    </row>
    <row r="4" ht="14.25" customHeight="1">
      <c r="A4" s="6" t="s">
        <v>9</v>
      </c>
      <c r="B4" s="7"/>
      <c r="C4" s="7"/>
      <c r="D4" s="7"/>
      <c r="E4" s="8">
        <v>1.0</v>
      </c>
      <c r="F4" s="7"/>
      <c r="G4" s="7"/>
      <c r="H4" s="7">
        <f t="array" ref="H4">IFS(B4=1,K$4,C4=1,L$4,D4=1,M$4,E4=1,N$4,F4=1,O$4,G4=1,P$4,COUNTBLANK(B5:G5)&gt;5," ")</f>
        <v>24</v>
      </c>
      <c r="J4" s="7" t="s">
        <v>8</v>
      </c>
      <c r="K4" s="7">
        <v>4.0</v>
      </c>
      <c r="L4" s="7">
        <v>8.0</v>
      </c>
      <c r="M4" s="7">
        <v>16.0</v>
      </c>
      <c r="N4" s="7">
        <v>24.0</v>
      </c>
      <c r="O4" s="7">
        <v>32.0</v>
      </c>
      <c r="P4" s="7">
        <v>40.0</v>
      </c>
    </row>
    <row r="5" ht="14.25" customHeight="1">
      <c r="A5" s="6" t="s">
        <v>10</v>
      </c>
      <c r="B5" s="7"/>
      <c r="C5" s="7"/>
      <c r="D5" s="7"/>
      <c r="E5" s="8">
        <v>1.0</v>
      </c>
      <c r="F5" s="7"/>
      <c r="G5" s="7"/>
      <c r="H5" s="7">
        <f t="array" ref="H5">IFS(B5=1,K$4,C5=1,L$4,D5=1,M$4,E5=1,N$4,F5=1,O$4,G5=1,P$4,COUNTBLANK(B6:G6)&gt;5," ")</f>
        <v>24</v>
      </c>
    </row>
    <row r="6" ht="14.25" customHeight="1">
      <c r="A6" s="6" t="s">
        <v>11</v>
      </c>
      <c r="B6" s="7"/>
      <c r="C6" s="7"/>
      <c r="D6" s="7"/>
      <c r="E6" s="7"/>
      <c r="F6" s="8">
        <v>1.0</v>
      </c>
      <c r="G6" s="7"/>
      <c r="H6" s="7">
        <f t="array" ref="H6">IFS(B6=1,K$4,C6=1,L$4,D6=1,M$4,E6=1,N$4,F6=1,O$4,G6=1,P$4,COUNTBLANK(B11:G11)&gt;5," ")</f>
        <v>32</v>
      </c>
    </row>
    <row r="7" ht="14.25" customHeight="1">
      <c r="A7" s="6" t="s">
        <v>12</v>
      </c>
      <c r="B7" s="7"/>
      <c r="C7" s="7"/>
      <c r="D7" s="7"/>
      <c r="E7" s="8">
        <v>1.0</v>
      </c>
      <c r="F7" s="7"/>
      <c r="G7" s="7"/>
      <c r="H7" s="7">
        <f t="array" ref="H7">IFS(B7=1,K$4,C7=1,L$4,D7=1,M$4,E7=1,N$4,F7=1,O$4,G7=1,P$4,COUNTBLANK(B12:G12)&gt;5," ")</f>
        <v>24</v>
      </c>
    </row>
    <row r="8" ht="14.25" customHeight="1">
      <c r="A8" s="9" t="s">
        <v>13</v>
      </c>
      <c r="B8" s="7"/>
      <c r="C8" s="7"/>
      <c r="D8" s="7"/>
      <c r="E8" s="8">
        <v>1.0</v>
      </c>
      <c r="F8" s="8"/>
      <c r="G8" s="7"/>
      <c r="H8" s="7">
        <f t="array" ref="H8">IFS(B8=1,K$4,C8=1,L$4,D8=1,M$4,E8=1,N$4,F8=1,O$4,G8=1,P$4,COUNTBLANK(B13:G13)&gt;5," ")</f>
        <v>24</v>
      </c>
    </row>
    <row r="9" ht="14.25" customHeight="1">
      <c r="A9" s="6" t="s">
        <v>14</v>
      </c>
      <c r="B9" s="7"/>
      <c r="C9" s="7"/>
      <c r="D9" s="7"/>
      <c r="E9" s="8"/>
      <c r="F9" s="8"/>
      <c r="G9" s="8">
        <v>1.0</v>
      </c>
      <c r="H9" s="7">
        <f t="array" ref="H9">IFS(B9=1,K$4,C9=1,L$4,D9=1,M$4,E9=1,N$4,F9=1,O$4,G9=1,P$4,COUNTBLANK(B14:G14)&gt;5," ")</f>
        <v>40</v>
      </c>
    </row>
    <row r="10" ht="14.25" customHeight="1">
      <c r="A10" s="6" t="s">
        <v>15</v>
      </c>
      <c r="B10" s="7"/>
      <c r="C10" s="7"/>
      <c r="D10" s="7"/>
      <c r="E10" s="8"/>
      <c r="F10" s="8">
        <v>1.0</v>
      </c>
      <c r="G10" s="7"/>
      <c r="H10" s="7">
        <f t="array" ref="H10">IFS(B10=1,K$4,C10=1,L$4,D10=1,M$4,E10=1,N$4,F10=1,O$4,G10=1,P$4,COUNTBLANK(B15:G15)&gt;5," ")</f>
        <v>32</v>
      </c>
    </row>
    <row r="11" ht="14.25" customHeight="1">
      <c r="A11" s="6" t="s">
        <v>16</v>
      </c>
      <c r="B11" s="7"/>
      <c r="C11" s="7"/>
      <c r="D11" s="7"/>
      <c r="E11" s="8"/>
      <c r="F11" s="8">
        <v>1.0</v>
      </c>
      <c r="G11" s="7"/>
      <c r="H11" s="7">
        <f t="array" ref="H11">IFS(B11=1,K$4,C11=1,L$4,D11=1,M$4,E11=1,N$4,F11=1,O$4,G11=1,P$4,COUNTBLANK(B12:G12)&gt;5," ")</f>
        <v>32</v>
      </c>
    </row>
    <row r="12" ht="14.25" customHeight="1">
      <c r="A12" s="9" t="s">
        <v>17</v>
      </c>
      <c r="B12" s="7"/>
      <c r="C12" s="7"/>
      <c r="D12" s="7"/>
      <c r="E12" s="8">
        <v>1.0</v>
      </c>
      <c r="F12" s="8"/>
      <c r="G12" s="7"/>
      <c r="H12" s="7">
        <f t="array" ref="H12">IFS(B12=1,K$4,C12=1,L$4,D12=1,M$4,E12=1,N$4,F12=1,O$4,G12=1,P$4,COUNTBLANK(B13:G13)&gt;5," ")</f>
        <v>24</v>
      </c>
    </row>
    <row r="13" ht="14.25" customHeight="1">
      <c r="A13" s="6" t="s">
        <v>18</v>
      </c>
      <c r="B13" s="7"/>
      <c r="C13" s="7"/>
      <c r="D13" s="7"/>
      <c r="E13" s="8">
        <v>1.0</v>
      </c>
      <c r="F13" s="7"/>
      <c r="G13" s="7"/>
      <c r="H13" s="7">
        <f t="array" ref="H13">IFS(B13=1,K$4,C13=1,L$4,D13=1,M$4,E13=1,N$4,F13=1,O$4,G13=1,P$4,COUNTBLANK(B14:G14)&gt;5," ")</f>
        <v>24</v>
      </c>
      <c r="J13" s="1" t="s">
        <v>19</v>
      </c>
    </row>
    <row r="14" ht="14.25" customHeight="1">
      <c r="A14" s="9"/>
      <c r="B14" s="7"/>
      <c r="C14" s="7"/>
      <c r="D14" s="7"/>
      <c r="E14" s="7"/>
      <c r="F14" s="7"/>
      <c r="G14" s="7"/>
      <c r="H14" s="7" t="str">
        <f t="array" ref="H14">IFS(B14=1,K$4,C14=1,L$4,D14=1,M$4,E14=1,N$4,F14=1,O$4,G14=1,P$4,COUNTBLANK(B15:G15)&gt;5," ")</f>
        <v> </v>
      </c>
      <c r="J14" s="5" t="s">
        <v>8</v>
      </c>
      <c r="K14" s="5" t="s">
        <v>20</v>
      </c>
      <c r="L14" s="5" t="s">
        <v>21</v>
      </c>
      <c r="M14" s="5" t="s">
        <v>22</v>
      </c>
    </row>
    <row r="15" ht="14.25" customHeight="1">
      <c r="A15" s="9"/>
      <c r="B15" s="7"/>
      <c r="C15" s="7"/>
      <c r="D15" s="7"/>
      <c r="E15" s="7"/>
      <c r="F15" s="7"/>
      <c r="G15" s="7"/>
      <c r="H15" s="7"/>
      <c r="J15" s="7">
        <f>H26</f>
        <v>280</v>
      </c>
      <c r="K15" s="8">
        <v>80.0</v>
      </c>
      <c r="L15" s="7">
        <f>K15/4</f>
        <v>20</v>
      </c>
      <c r="M15" s="7">
        <f>K15/20</f>
        <v>4</v>
      </c>
    </row>
    <row r="16" ht="14.25" customHeight="1">
      <c r="A16" s="9" t="s">
        <v>23</v>
      </c>
      <c r="B16" s="10"/>
      <c r="C16" s="10"/>
      <c r="D16" s="10"/>
      <c r="E16" s="10"/>
      <c r="F16" s="10"/>
      <c r="G16" s="10"/>
      <c r="H16" s="10">
        <f>SUM(H4:H15)</f>
        <v>280</v>
      </c>
    </row>
    <row r="17" ht="14.25" customHeight="1">
      <c r="A17" s="5" t="s">
        <v>24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</row>
    <row r="18" ht="14.25" customHeight="1">
      <c r="A18" s="9" t="s">
        <v>25</v>
      </c>
      <c r="B18" s="7"/>
      <c r="C18" s="7"/>
      <c r="D18" s="7"/>
      <c r="E18" s="7"/>
      <c r="F18" s="7"/>
      <c r="G18" s="7"/>
      <c r="H18" s="7"/>
    </row>
    <row r="19" ht="14.25" customHeight="1">
      <c r="A19" s="9" t="s">
        <v>26</v>
      </c>
      <c r="B19" s="7"/>
      <c r="C19" s="7"/>
      <c r="D19" s="7"/>
      <c r="E19" s="7"/>
      <c r="F19" s="7"/>
      <c r="G19" s="7"/>
      <c r="H19" s="7"/>
    </row>
    <row r="20" ht="14.25" customHeight="1">
      <c r="A20" s="9" t="s">
        <v>27</v>
      </c>
      <c r="B20" s="7"/>
      <c r="C20" s="7"/>
      <c r="D20" s="7"/>
      <c r="E20" s="7"/>
      <c r="F20" s="7"/>
      <c r="G20" s="7"/>
      <c r="H20" s="7"/>
      <c r="J20" s="11" t="s">
        <v>28</v>
      </c>
      <c r="K20" s="12"/>
      <c r="L20" s="12"/>
      <c r="M20" s="12"/>
      <c r="N20" s="13"/>
    </row>
    <row r="21" ht="14.25" customHeight="1">
      <c r="A21" s="9" t="s">
        <v>29</v>
      </c>
      <c r="B21" s="7"/>
      <c r="C21" s="7"/>
      <c r="D21" s="7"/>
      <c r="E21" s="7"/>
      <c r="F21" s="7"/>
      <c r="G21" s="7"/>
      <c r="H21" s="7"/>
      <c r="J21" s="4" t="s">
        <v>8</v>
      </c>
      <c r="K21" s="4" t="s">
        <v>30</v>
      </c>
      <c r="L21" s="4" t="s">
        <v>31</v>
      </c>
      <c r="M21" s="4" t="s">
        <v>32</v>
      </c>
      <c r="N21" s="4" t="s">
        <v>33</v>
      </c>
    </row>
    <row r="22" ht="14.25" customHeight="1">
      <c r="A22" s="9" t="s">
        <v>34</v>
      </c>
      <c r="B22" s="7"/>
      <c r="C22" s="7"/>
      <c r="D22" s="7"/>
      <c r="E22" s="7"/>
      <c r="F22" s="7"/>
      <c r="G22" s="7"/>
      <c r="H22" s="7"/>
      <c r="J22" s="7" t="s">
        <v>20</v>
      </c>
      <c r="K22" s="7">
        <f>K$15/1</f>
        <v>80</v>
      </c>
      <c r="L22" s="7">
        <f>L$15/2</f>
        <v>10</v>
      </c>
      <c r="M22" s="14">
        <f>M$15/3</f>
        <v>1.333333333</v>
      </c>
      <c r="N22" s="7">
        <f>N$15/4</f>
        <v>0</v>
      </c>
    </row>
    <row r="23" ht="14.25" customHeight="1">
      <c r="A23" s="9" t="s">
        <v>23</v>
      </c>
      <c r="B23" s="10"/>
      <c r="C23" s="10"/>
      <c r="D23" s="10"/>
      <c r="E23" s="10"/>
      <c r="F23" s="10"/>
      <c r="G23" s="10"/>
      <c r="H23" s="10">
        <f>SUM(H18:H22)</f>
        <v>0</v>
      </c>
      <c r="J23" s="7" t="s">
        <v>35</v>
      </c>
      <c r="K23" s="7">
        <f>L$15/1</f>
        <v>20</v>
      </c>
      <c r="L23" s="7">
        <f>M$15/2</f>
        <v>2</v>
      </c>
      <c r="M23" s="7">
        <f>N$15/3</f>
        <v>0</v>
      </c>
      <c r="N23" s="7">
        <f>O$15/4</f>
        <v>0</v>
      </c>
    </row>
    <row r="24" ht="14.25" customHeight="1">
      <c r="J24" s="7" t="s">
        <v>36</v>
      </c>
      <c r="K24" s="7">
        <f>M$15/1</f>
        <v>4</v>
      </c>
      <c r="L24" s="7">
        <f>N$15/2</f>
        <v>0</v>
      </c>
      <c r="M24" s="7">
        <f>O$15/3</f>
        <v>0</v>
      </c>
      <c r="N24" s="7">
        <f>P$15/4</f>
        <v>0</v>
      </c>
    </row>
    <row r="25" ht="14.25" customHeight="1"/>
    <row r="26" ht="14.25" customHeight="1">
      <c r="A26" s="9" t="s">
        <v>37</v>
      </c>
      <c r="B26" s="10"/>
      <c r="C26" s="10"/>
      <c r="D26" s="10"/>
      <c r="E26" s="10"/>
      <c r="F26" s="10"/>
      <c r="G26" s="10"/>
      <c r="H26" s="10">
        <f>SUM(H16)</f>
        <v>280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3">
    <mergeCell ref="J13:M13"/>
    <mergeCell ref="A1:H2"/>
    <mergeCell ref="J20:N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74.71"/>
  </cols>
  <sheetData>
    <row r="1">
      <c r="A1" s="15" t="s">
        <v>38</v>
      </c>
      <c r="B1" s="15" t="s">
        <v>39</v>
      </c>
      <c r="C1" s="15" t="s">
        <v>40</v>
      </c>
    </row>
    <row r="2">
      <c r="A2" s="16" t="s">
        <v>41</v>
      </c>
      <c r="B2" s="16" t="s">
        <v>42</v>
      </c>
      <c r="C2" s="16" t="s">
        <v>43</v>
      </c>
    </row>
    <row r="3">
      <c r="A3" s="16" t="s">
        <v>41</v>
      </c>
      <c r="B3" s="16" t="s">
        <v>44</v>
      </c>
      <c r="C3" s="16" t="s">
        <v>43</v>
      </c>
    </row>
    <row r="4">
      <c r="A4" s="16" t="s">
        <v>41</v>
      </c>
      <c r="B4" s="16" t="s">
        <v>45</v>
      </c>
      <c r="C4" s="16" t="s">
        <v>46</v>
      </c>
    </row>
    <row r="5">
      <c r="A5" s="16" t="s">
        <v>47</v>
      </c>
      <c r="B5" s="16" t="s">
        <v>48</v>
      </c>
      <c r="C5" s="16" t="s">
        <v>49</v>
      </c>
    </row>
    <row r="6">
      <c r="A6" s="16" t="s">
        <v>50</v>
      </c>
      <c r="B6" s="16" t="s">
        <v>51</v>
      </c>
      <c r="C6" s="16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43"/>
    <col customWidth="1" min="3" max="7" width="10.71"/>
    <col customWidth="1" min="8" max="8" width="16.43"/>
    <col customWidth="1" min="9" max="9" width="24.86"/>
    <col customWidth="1" min="10" max="26" width="10.71"/>
  </cols>
  <sheetData>
    <row r="1" ht="14.25" customHeight="1"/>
    <row r="2" ht="14.25" customHeight="1">
      <c r="H2" s="17" t="s">
        <v>53</v>
      </c>
      <c r="I2" s="18">
        <v>15.0</v>
      </c>
    </row>
    <row r="3" ht="14.25" customHeight="1">
      <c r="B3" s="19" t="s">
        <v>54</v>
      </c>
      <c r="C3" s="12"/>
      <c r="D3" s="12"/>
      <c r="E3" s="12"/>
      <c r="F3" s="13"/>
    </row>
    <row r="4" ht="14.25" customHeight="1">
      <c r="B4" s="5" t="s">
        <v>55</v>
      </c>
      <c r="C4" s="5">
        <v>1.0</v>
      </c>
      <c r="D4" s="5">
        <v>2.0</v>
      </c>
      <c r="E4" s="5">
        <v>3.0</v>
      </c>
      <c r="F4" s="5">
        <v>4.0</v>
      </c>
    </row>
    <row r="5" ht="14.25" customHeight="1">
      <c r="B5" s="20" t="s">
        <v>8</v>
      </c>
      <c r="C5" s="7">
        <f>'Estimación'!J15</f>
        <v>280</v>
      </c>
      <c r="D5" s="7">
        <f>C5/2</f>
        <v>140</v>
      </c>
      <c r="E5" s="7">
        <f>C5/3</f>
        <v>93.33333333</v>
      </c>
      <c r="F5" s="7">
        <f>C5/4</f>
        <v>70</v>
      </c>
    </row>
    <row r="6" ht="14.25" customHeight="1">
      <c r="B6" s="20" t="s">
        <v>35</v>
      </c>
      <c r="C6" s="7">
        <f>'Estimación'!K23</f>
        <v>20</v>
      </c>
      <c r="D6" s="7">
        <f>'Estimación'!L23</f>
        <v>2</v>
      </c>
      <c r="E6" s="7">
        <f>'Estimación'!M23</f>
        <v>0</v>
      </c>
      <c r="F6" s="7">
        <f>'Estimación'!N23</f>
        <v>0</v>
      </c>
    </row>
    <row r="7" ht="14.25" customHeight="1">
      <c r="B7" s="20" t="s">
        <v>36</v>
      </c>
      <c r="C7" s="7">
        <f>'Estimación'!K24</f>
        <v>4</v>
      </c>
      <c r="D7" s="7">
        <f>'Estimación'!L24</f>
        <v>0</v>
      </c>
      <c r="E7" s="7">
        <f>'Estimación'!M24</f>
        <v>0</v>
      </c>
      <c r="F7" s="7">
        <f>'Estimación'!N24</f>
        <v>0</v>
      </c>
    </row>
    <row r="8" ht="14.25" customHeight="1">
      <c r="B8" s="10" t="s">
        <v>56</v>
      </c>
      <c r="C8" s="21">
        <f>C5*I2</f>
        <v>4200</v>
      </c>
      <c r="D8" s="21">
        <f>(D5*I2)*2</f>
        <v>4200</v>
      </c>
      <c r="E8" s="21">
        <f>(E5*I2)*3</f>
        <v>4200</v>
      </c>
      <c r="F8" s="21">
        <f>(F5*I2)*4</f>
        <v>4200</v>
      </c>
    </row>
    <row r="9" ht="14.25" customHeight="1"/>
    <row r="10" ht="14.25" customHeight="1">
      <c r="B10" s="19" t="s">
        <v>57</v>
      </c>
      <c r="C10" s="12"/>
      <c r="D10" s="12"/>
      <c r="E10" s="12"/>
      <c r="F10" s="13"/>
    </row>
    <row r="11" ht="14.25" customHeight="1">
      <c r="B11" s="5" t="s">
        <v>58</v>
      </c>
      <c r="C11" s="5">
        <v>1.0</v>
      </c>
      <c r="D11" s="5">
        <v>2.0</v>
      </c>
      <c r="E11" s="5">
        <v>3.0</v>
      </c>
      <c r="F11" s="5">
        <v>4.0</v>
      </c>
    </row>
    <row r="12" ht="14.25" customHeight="1">
      <c r="B12" s="22" t="s">
        <v>59</v>
      </c>
      <c r="C12" s="23">
        <f t="shared" ref="C12:F12" si="1">(C8*50)/100</f>
        <v>2100</v>
      </c>
      <c r="D12" s="23">
        <f t="shared" si="1"/>
        <v>2100</v>
      </c>
      <c r="E12" s="23">
        <f t="shared" si="1"/>
        <v>2100</v>
      </c>
      <c r="F12" s="23">
        <f t="shared" si="1"/>
        <v>2100</v>
      </c>
    </row>
    <row r="13" ht="14.25" customHeight="1">
      <c r="B13" s="20" t="s">
        <v>60</v>
      </c>
      <c r="C13" s="23">
        <f t="shared" ref="C13:F13" si="2">(C8*30)/100</f>
        <v>1260</v>
      </c>
      <c r="D13" s="23">
        <f t="shared" si="2"/>
        <v>1260</v>
      </c>
      <c r="E13" s="23">
        <f t="shared" si="2"/>
        <v>1260</v>
      </c>
      <c r="F13" s="23">
        <f t="shared" si="2"/>
        <v>1260</v>
      </c>
    </row>
    <row r="14" ht="14.25" customHeight="1">
      <c r="B14" s="20" t="s">
        <v>61</v>
      </c>
      <c r="C14" s="23">
        <f t="shared" ref="C14:F14" si="3">(C8*10)/100</f>
        <v>420</v>
      </c>
      <c r="D14" s="23">
        <f t="shared" si="3"/>
        <v>420</v>
      </c>
      <c r="E14" s="23">
        <f t="shared" si="3"/>
        <v>420</v>
      </c>
      <c r="F14" s="23">
        <f t="shared" si="3"/>
        <v>420</v>
      </c>
    </row>
    <row r="15" ht="14.25" customHeight="1">
      <c r="B15" s="20" t="s">
        <v>62</v>
      </c>
      <c r="C15" s="23">
        <f t="shared" ref="C15:F15" si="4">(C8*10)/100</f>
        <v>420</v>
      </c>
      <c r="D15" s="23">
        <f t="shared" si="4"/>
        <v>420</v>
      </c>
      <c r="E15" s="23">
        <f t="shared" si="4"/>
        <v>420</v>
      </c>
      <c r="F15" s="23">
        <f t="shared" si="4"/>
        <v>420</v>
      </c>
    </row>
    <row r="16" ht="14.25" customHeight="1">
      <c r="B16" s="10" t="s">
        <v>56</v>
      </c>
      <c r="C16" s="21">
        <f t="shared" ref="C16:F16" si="5">SUM(C12:C15)</f>
        <v>4200</v>
      </c>
      <c r="D16" s="21">
        <f t="shared" si="5"/>
        <v>4200</v>
      </c>
      <c r="E16" s="21">
        <f t="shared" si="5"/>
        <v>4200</v>
      </c>
      <c r="F16" s="21">
        <f t="shared" si="5"/>
        <v>4200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3:F3"/>
    <mergeCell ref="B10:F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2021-11-08T21:40:05Z</dcterms:created>
  <dc:creator>Infor Tech</dc:creator>
</cp:coreProperties>
</file>