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uliendelomier/Documents/Etudes sup/UNAL/Materiales/GP/Trabajo final/Fuentes/"/>
    </mc:Choice>
  </mc:AlternateContent>
  <xr:revisionPtr revIDLastSave="0" documentId="13_ncr:1_{D224C6B3-BCFE-3E4B-821C-AC758F2C7A65}" xr6:coauthVersionLast="36" xr6:coauthVersionMax="47" xr10:uidLastSave="{00000000-0000-0000-0000-000000000000}"/>
  <bookViews>
    <workbookView xWindow="0" yWindow="0" windowWidth="28800" windowHeight="18000" activeTab="1" xr2:uid="{B280E266-C57C-454F-A246-37110E7DC829}"/>
  </bookViews>
  <sheets>
    <sheet name="Hoja1" sheetId="1" r:id="rId1"/>
    <sheet name="Cantidad de plástico utilizad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2" l="1"/>
  <c r="U18" i="2"/>
  <c r="S18" i="2"/>
  <c r="Q18" i="2"/>
  <c r="U17" i="2" l="1"/>
  <c r="U6" i="2"/>
  <c r="U7" i="2"/>
  <c r="U8" i="2"/>
  <c r="U9" i="2"/>
  <c r="U10" i="2"/>
  <c r="U11" i="2"/>
  <c r="U12" i="2"/>
  <c r="U13" i="2"/>
  <c r="U14" i="2"/>
  <c r="U15" i="2"/>
  <c r="U16" i="2"/>
  <c r="U5" i="2"/>
  <c r="S6" i="2"/>
  <c r="S7" i="2"/>
  <c r="S8" i="2"/>
  <c r="S9" i="2"/>
  <c r="S10" i="2"/>
  <c r="S11" i="2"/>
  <c r="S12" i="2"/>
  <c r="S13" i="2"/>
  <c r="S14" i="2"/>
  <c r="S15" i="2"/>
  <c r="S16" i="2"/>
  <c r="S5" i="2"/>
  <c r="Q17" i="2"/>
  <c r="Q5" i="2"/>
  <c r="W17" i="2"/>
  <c r="W6" i="2"/>
  <c r="W7" i="2"/>
  <c r="W8" i="2"/>
  <c r="W9" i="2"/>
  <c r="W10" i="2"/>
  <c r="W11" i="2"/>
  <c r="W12" i="2"/>
  <c r="W13" i="2"/>
  <c r="W14" i="2"/>
  <c r="W15" i="2"/>
  <c r="W16" i="2"/>
  <c r="W5" i="2"/>
  <c r="P17" i="2"/>
  <c r="T16" i="2"/>
  <c r="T15" i="2"/>
  <c r="T14" i="2"/>
  <c r="R14" i="2"/>
  <c r="P14" i="2"/>
  <c r="M6" i="2"/>
  <c r="V6" i="2" s="1"/>
  <c r="M7" i="2"/>
  <c r="V7" i="2" s="1"/>
  <c r="M8" i="2"/>
  <c r="V8" i="2" s="1"/>
  <c r="M9" i="2"/>
  <c r="V9" i="2" s="1"/>
  <c r="M10" i="2"/>
  <c r="V10" i="2" s="1"/>
  <c r="M11" i="2"/>
  <c r="V11" i="2" s="1"/>
  <c r="M12" i="2"/>
  <c r="V12" i="2" s="1"/>
  <c r="M13" i="2"/>
  <c r="V13" i="2" s="1"/>
  <c r="M5" i="2"/>
  <c r="V5" i="2" s="1"/>
  <c r="L16" i="2"/>
  <c r="K16" i="2"/>
  <c r="J16" i="2"/>
  <c r="L15" i="2"/>
  <c r="K15" i="2"/>
  <c r="J15" i="2"/>
  <c r="L14" i="2"/>
  <c r="K14" i="2"/>
  <c r="J14" i="2"/>
  <c r="G15" i="2"/>
  <c r="M15" i="2" s="1"/>
  <c r="V15" i="2" s="1"/>
  <c r="G16" i="2"/>
  <c r="M16" i="2" s="1"/>
  <c r="V16" i="2" s="1"/>
  <c r="G14" i="2"/>
  <c r="M14" i="2" s="1"/>
  <c r="V14" i="2" s="1"/>
  <c r="F15" i="2"/>
  <c r="F16" i="2"/>
  <c r="F14" i="2"/>
  <c r="E15" i="2"/>
  <c r="E16" i="2"/>
  <c r="E14" i="2"/>
  <c r="D16" i="2"/>
  <c r="D15" i="2"/>
  <c r="D14" i="2"/>
  <c r="S17" i="2" l="1"/>
  <c r="D17" i="2"/>
  <c r="R17" i="2"/>
  <c r="T17" i="2"/>
  <c r="F17" i="2"/>
  <c r="L17" i="2"/>
  <c r="V17" i="2"/>
  <c r="G17" i="2"/>
  <c r="J17" i="2"/>
  <c r="K17" i="2"/>
  <c r="M17" i="2"/>
  <c r="E17" i="2"/>
</calcChain>
</file>

<file path=xl/sharedStrings.xml><?xml version="1.0" encoding="utf-8"?>
<sst xmlns="http://schemas.openxmlformats.org/spreadsheetml/2006/main" count="81" uniqueCount="28">
  <si>
    <t>Mes</t>
  </si>
  <si>
    <t>PRODUCTO</t>
  </si>
  <si>
    <t>BOTELLÓN</t>
  </si>
  <si>
    <t>PET 500</t>
  </si>
  <si>
    <t>PET 600</t>
  </si>
  <si>
    <t>BOLSA 5L</t>
  </si>
  <si>
    <t>BOLSA 350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</si>
  <si>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</si>
  <si>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</si>
  <si>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</si>
  <si>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</si>
  <si>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</si>
  <si>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</si>
  <si>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</si>
  <si>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</si>
  <si>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</si>
  <si>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</si>
  <si>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</si>
  <si>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</si>
  <si>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</si>
  <si>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PRODUCCCION PROMEDIO EN UN AÑO</t>
  </si>
  <si>
    <t>Cantidad de plàstico utilizado</t>
  </si>
  <si>
    <t>BOTELLÓN (20L)</t>
  </si>
  <si>
    <t>Botella PET (500mL)</t>
  </si>
  <si>
    <t>BOLSA 5L (unidad)</t>
  </si>
  <si>
    <t>BOLSA 350 (unidad)</t>
  </si>
  <si>
    <t>Cantidad de plàstico DESPERDICIADO (en produccion)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</si>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</sst>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Aptos Narrow"/>
      <family val="2"/>
      <scheme val="minor"/>
    </font>
    <font>
      <b/>
      <sz val="11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4" xfId="0" applyFont="1" applyBorder="1"/>
    <xf numFmtId="3" fontId="5" fillId="0" borderId="4" xfId="0" applyNumberFormat="1" applyFont="1" applyBorder="1" applyAlignment="1">
      <alignment horizontal="right"/>
    </xf>
    <xf numFmtId="3" fontId="5" fillId="0" borderId="1" xfId="0" applyNumberFormat="1" applyFont="1" applyBorder="1"/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4" fontId="7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3439-13F2-4E44-8F77-973CC561178A}">
  <dimension ref="C4:H18"/>
  <sheetViews>
    <sheetView workbookViewId="0">
      <selection activeCell="C4" sqref="C4:H18"/>
    </sheetView>
  </sheetViews>
  <sheetFormatPr baseColWidth="10" defaultRowHeight="14"/>
  <cols>
    <col min="4" max="4" width="12.83203125" customWidth="1"/>
    <col min="7" max="7" width="15.33203125" customWidth="1"/>
    <col min="8" max="8" width="14.83203125" customWidth="1"/>
  </cols>
  <sheetData>
    <row r="4" spans="3:8">
      <c r="C4" s="20" t="s">
        <v>0</v>
      </c>
      <c r="D4" s="22" t="s">
        <v>1</v>
      </c>
      <c r="E4" s="23"/>
      <c r="F4" s="23"/>
      <c r="G4" s="23"/>
      <c r="H4" s="24"/>
    </row>
    <row r="5" spans="3:8" ht="15">
      <c r="C5" s="21"/>
      <c r="D5" s="2" t="s">
        <v>2</v>
      </c>
      <c r="E5" s="3" t="s">
        <v>3</v>
      </c>
      <c r="F5" s="3" t="s">
        <v>4</v>
      </c>
      <c r="G5" s="3" t="s">
        <v>5</v>
      </c>
      <c r="H5" s="2" t="s">
        <v>6</v>
      </c>
    </row>
    <row r="6" spans="3:8" ht="15">
      <c r="C6" s="4" t="s">
        <v>7</v>
      </c>
      <c r="D6" s="5">
        <v>1006</v>
      </c>
      <c r="E6" s="4">
        <v>393</v>
      </c>
      <c r="F6" s="4">
        <v>0</v>
      </c>
      <c r="G6" s="5">
        <v>4498</v>
      </c>
      <c r="H6" s="5">
        <v>10571</v>
      </c>
    </row>
    <row r="7" spans="3:8" ht="15">
      <c r="C7" s="4" t="s">
        <v>8</v>
      </c>
      <c r="D7" s="5">
        <v>1104</v>
      </c>
      <c r="E7" s="4">
        <v>199</v>
      </c>
      <c r="F7" s="4">
        <v>0</v>
      </c>
      <c r="G7" s="5">
        <v>4368</v>
      </c>
      <c r="H7" s="5">
        <v>12667</v>
      </c>
    </row>
    <row r="8" spans="3:8" ht="15">
      <c r="C8" s="4" t="s">
        <v>9</v>
      </c>
      <c r="D8" s="4">
        <v>996</v>
      </c>
      <c r="E8" s="4">
        <v>199</v>
      </c>
      <c r="F8" s="4">
        <v>0</v>
      </c>
      <c r="G8" s="5">
        <v>3649</v>
      </c>
      <c r="H8" s="5">
        <v>13161</v>
      </c>
    </row>
    <row r="9" spans="3:8" ht="15">
      <c r="C9" s="4" t="s">
        <v>10</v>
      </c>
      <c r="D9" s="4">
        <v>883</v>
      </c>
      <c r="E9" s="4">
        <v>0</v>
      </c>
      <c r="F9" s="4">
        <v>0</v>
      </c>
      <c r="G9" s="5">
        <v>3794</v>
      </c>
      <c r="H9" s="5">
        <v>12521</v>
      </c>
    </row>
    <row r="10" spans="3:8" ht="15">
      <c r="C10" s="4" t="s">
        <v>11</v>
      </c>
      <c r="D10" s="4">
        <v>831</v>
      </c>
      <c r="E10" s="4">
        <v>0</v>
      </c>
      <c r="F10" s="4">
        <v>0</v>
      </c>
      <c r="G10" s="5">
        <v>2805</v>
      </c>
      <c r="H10" s="5">
        <v>5913</v>
      </c>
    </row>
    <row r="11" spans="3:8" ht="15">
      <c r="C11" s="4" t="s">
        <v>12</v>
      </c>
      <c r="D11" s="4">
        <v>813</v>
      </c>
      <c r="E11" s="4">
        <v>0</v>
      </c>
      <c r="F11" s="4">
        <v>0</v>
      </c>
      <c r="G11" s="5">
        <v>3100</v>
      </c>
      <c r="H11" s="5">
        <v>8925</v>
      </c>
    </row>
    <row r="12" spans="3:8" ht="15">
      <c r="C12" s="4" t="s">
        <v>13</v>
      </c>
      <c r="D12" s="4">
        <v>706</v>
      </c>
      <c r="E12" s="4">
        <v>0</v>
      </c>
      <c r="F12" s="4">
        <v>0</v>
      </c>
      <c r="G12" s="5">
        <v>2652</v>
      </c>
      <c r="H12" s="5">
        <v>8188</v>
      </c>
    </row>
    <row r="13" spans="3:8" ht="15">
      <c r="C13" s="4" t="s">
        <v>14</v>
      </c>
      <c r="D13" s="4">
        <v>817</v>
      </c>
      <c r="E13" s="4">
        <v>0</v>
      </c>
      <c r="F13" s="4">
        <v>0</v>
      </c>
      <c r="G13" s="5">
        <v>3500</v>
      </c>
      <c r="H13" s="5">
        <v>8312</v>
      </c>
    </row>
    <row r="14" spans="3:8" ht="15">
      <c r="C14" s="4" t="s">
        <v>15</v>
      </c>
      <c r="D14" s="4">
        <v>656</v>
      </c>
      <c r="E14" s="4">
        <v>0</v>
      </c>
      <c r="F14" s="6">
        <v>0</v>
      </c>
      <c r="G14" s="5">
        <v>2618</v>
      </c>
      <c r="H14" s="5">
        <v>7193</v>
      </c>
    </row>
    <row r="15" spans="3:8" ht="15">
      <c r="C15" s="4" t="s">
        <v>16</v>
      </c>
      <c r="D15" s="4"/>
      <c r="E15" s="4"/>
      <c r="F15" s="4"/>
      <c r="G15" s="4"/>
      <c r="H15" s="4"/>
    </row>
    <row r="16" spans="3:8" ht="15">
      <c r="C16" s="4" t="s">
        <v>17</v>
      </c>
      <c r="D16" s="4"/>
      <c r="E16" s="4"/>
      <c r="F16" s="4"/>
      <c r="G16" s="4"/>
      <c r="H16" s="4"/>
    </row>
    <row r="17" spans="3:8" ht="15">
      <c r="C17" s="4" t="s">
        <v>18</v>
      </c>
      <c r="D17" s="4"/>
      <c r="E17" s="4"/>
      <c r="F17" s="4"/>
      <c r="G17" s="4"/>
      <c r="H17" s="4"/>
    </row>
    <row r="18" spans="3:8" ht="15">
      <c r="C18" s="7" t="s">
        <v>19</v>
      </c>
      <c r="D18" s="8">
        <v>7812</v>
      </c>
      <c r="E18" s="9">
        <v>0</v>
      </c>
      <c r="F18" s="10">
        <v>0</v>
      </c>
      <c r="G18" s="11">
        <v>30984</v>
      </c>
      <c r="H18" s="12">
        <v>87451</v>
      </c>
    </row>
  </sheetData>
  <mergeCells count="2">
    <mergeCell ref="C4:C5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9201-5E6F-409C-BBCF-376770F665C0}">
  <dimension ref="C1:W19"/>
  <sheetViews>
    <sheetView tabSelected="1" topLeftCell="J1" zoomScale="125" workbookViewId="0">
      <selection activeCell="R18" sqref="R18"/>
    </sheetView>
  </sheetViews>
  <sheetFormatPr baseColWidth="10" defaultRowHeight="14"/>
  <cols>
    <col min="4" max="4" width="11.33203125" bestFit="1" customWidth="1"/>
    <col min="10" max="10" width="14.33203125" customWidth="1"/>
    <col min="11" max="11" width="18" customWidth="1"/>
    <col min="17" max="17" width="12" customWidth="1"/>
    <col min="18" max="18" width="15.1640625" customWidth="1"/>
    <col min="19" max="19" width="11.5" customWidth="1"/>
    <col min="20" max="20" width="16" customWidth="1"/>
    <col min="21" max="21" width="11.6640625" customWidth="1"/>
    <col min="22" max="22" width="13.83203125" customWidth="1"/>
    <col min="23" max="23" width="12.1640625" customWidth="1"/>
  </cols>
  <sheetData>
    <row r="1" spans="3:23" ht="15" thickBot="1"/>
    <row r="2" spans="3:23" ht="15" thickBot="1">
      <c r="C2" s="32" t="s">
        <v>20</v>
      </c>
      <c r="D2" s="33"/>
      <c r="E2" s="33"/>
      <c r="F2" s="33"/>
      <c r="G2" s="34"/>
      <c r="I2" s="32" t="s">
        <v>21</v>
      </c>
      <c r="J2" s="33"/>
      <c r="K2" s="33"/>
      <c r="L2" s="33"/>
      <c r="M2" s="34"/>
      <c r="O2" s="25" t="s">
        <v>26</v>
      </c>
      <c r="P2" s="25"/>
      <c r="Q2" s="25"/>
      <c r="R2" s="25"/>
      <c r="S2" s="25"/>
      <c r="T2" s="25"/>
      <c r="U2" s="25"/>
      <c r="V2" s="25"/>
      <c r="W2" s="25"/>
    </row>
    <row r="3" spans="3:23">
      <c r="C3" s="28" t="s">
        <v>0</v>
      </c>
      <c r="D3" s="29" t="s">
        <v>1</v>
      </c>
      <c r="E3" s="30"/>
      <c r="F3" s="30"/>
      <c r="G3" s="31"/>
      <c r="I3" s="28" t="s">
        <v>0</v>
      </c>
      <c r="J3" s="29" t="s">
        <v>1</v>
      </c>
      <c r="K3" s="30"/>
      <c r="L3" s="30"/>
      <c r="M3" s="31"/>
      <c r="O3" s="26" t="s">
        <v>0</v>
      </c>
      <c r="P3" s="22" t="s">
        <v>1</v>
      </c>
      <c r="Q3" s="23"/>
      <c r="R3" s="23"/>
      <c r="S3" s="23"/>
      <c r="T3" s="23"/>
      <c r="U3" s="23"/>
      <c r="V3" s="23"/>
      <c r="W3" s="24"/>
    </row>
    <row r="4" spans="3:23" ht="30">
      <c r="C4" s="21"/>
      <c r="D4" s="2" t="s">
        <v>2</v>
      </c>
      <c r="E4" s="3" t="s">
        <v>3</v>
      </c>
      <c r="F4" s="3" t="s">
        <v>5</v>
      </c>
      <c r="G4" s="2" t="s">
        <v>6</v>
      </c>
      <c r="I4" s="21"/>
      <c r="J4" s="2" t="s">
        <v>22</v>
      </c>
      <c r="K4" s="3" t="s">
        <v>23</v>
      </c>
      <c r="L4" s="3" t="s">
        <v>5</v>
      </c>
      <c r="M4" s="2" t="s">
        <v>6</v>
      </c>
      <c r="O4" s="26"/>
      <c r="P4" s="27" t="s">
        <v>22</v>
      </c>
      <c r="Q4" s="27"/>
      <c r="R4" s="22" t="s">
        <v>23</v>
      </c>
      <c r="S4" s="24"/>
      <c r="T4" s="22" t="s">
        <v>24</v>
      </c>
      <c r="U4" s="24"/>
      <c r="V4" s="22" t="s">
        <v>25</v>
      </c>
      <c r="W4" s="24"/>
    </row>
    <row r="5" spans="3:23" ht="15">
      <c r="C5" s="4" t="s">
        <v>7</v>
      </c>
      <c r="D5" s="5">
        <v>1006</v>
      </c>
      <c r="E5" s="4">
        <v>393</v>
      </c>
      <c r="F5" s="5">
        <v>4498</v>
      </c>
      <c r="G5" s="5">
        <v>10571</v>
      </c>
      <c r="I5" s="4" t="s">
        <v>7</v>
      </c>
      <c r="J5" s="5">
        <v>1006</v>
      </c>
      <c r="K5" s="4">
        <v>393</v>
      </c>
      <c r="L5" s="5">
        <v>4498</v>
      </c>
      <c r="M5" s="5">
        <f>G5*20</f>
        <v>211420</v>
      </c>
      <c r="O5" s="4" t="s">
        <v>7</v>
      </c>
      <c r="P5" s="5">
        <v>1006</v>
      </c>
      <c r="Q5" s="16">
        <f>25</f>
        <v>25</v>
      </c>
      <c r="R5" s="4">
        <v>393</v>
      </c>
      <c r="S5" s="17">
        <f>(R5*5)/200</f>
        <v>9.8249999999999993</v>
      </c>
      <c r="T5" s="5">
        <v>4498</v>
      </c>
      <c r="U5" s="17">
        <f>(T5*14)/1000</f>
        <v>62.972000000000001</v>
      </c>
      <c r="V5" s="5">
        <f t="shared" ref="V5:V16" si="0">M5*20</f>
        <v>4228400</v>
      </c>
      <c r="W5" s="17">
        <f>(V5*35)/6000</f>
        <v>24665.666666666668</v>
      </c>
    </row>
    <row r="6" spans="3:23" ht="15">
      <c r="C6" s="4" t="s">
        <v>8</v>
      </c>
      <c r="D6" s="5">
        <v>1104</v>
      </c>
      <c r="E6" s="4">
        <v>199</v>
      </c>
      <c r="F6" s="5">
        <v>4368</v>
      </c>
      <c r="G6" s="5">
        <v>12667</v>
      </c>
      <c r="I6" s="4" t="s">
        <v>8</v>
      </c>
      <c r="J6" s="5">
        <v>1104</v>
      </c>
      <c r="K6" s="4">
        <v>199</v>
      </c>
      <c r="L6" s="5">
        <v>4368</v>
      </c>
      <c r="M6" s="5">
        <f t="shared" ref="M6:M16" si="1">G6*20</f>
        <v>253340</v>
      </c>
      <c r="O6" s="4" t="s">
        <v>8</v>
      </c>
      <c r="P6" s="5">
        <v>1104</v>
      </c>
      <c r="Q6" s="16">
        <v>20</v>
      </c>
      <c r="R6" s="4">
        <v>199</v>
      </c>
      <c r="S6" s="17">
        <f t="shared" ref="S6:S16" si="2">(R6*5)/200</f>
        <v>4.9749999999999996</v>
      </c>
      <c r="T6" s="5">
        <v>4368</v>
      </c>
      <c r="U6" s="17">
        <f t="shared" ref="U6:U16" si="3">(T6*14)/1000</f>
        <v>61.152000000000001</v>
      </c>
      <c r="V6" s="5">
        <f t="shared" si="0"/>
        <v>5066800</v>
      </c>
      <c r="W6" s="17">
        <f t="shared" ref="W6:W16" si="4">(V6*35)/6000</f>
        <v>29556.333333333332</v>
      </c>
    </row>
    <row r="7" spans="3:23" ht="15">
      <c r="C7" s="4" t="s">
        <v>9</v>
      </c>
      <c r="D7" s="4">
        <v>996</v>
      </c>
      <c r="E7" s="4">
        <v>199</v>
      </c>
      <c r="F7" s="5">
        <v>3649</v>
      </c>
      <c r="G7" s="5">
        <v>13161</v>
      </c>
      <c r="I7" s="4" t="s">
        <v>9</v>
      </c>
      <c r="J7" s="4">
        <v>996</v>
      </c>
      <c r="K7" s="4">
        <v>199</v>
      </c>
      <c r="L7" s="5">
        <v>3649</v>
      </c>
      <c r="M7" s="5">
        <f t="shared" si="1"/>
        <v>263220</v>
      </c>
      <c r="O7" s="4" t="s">
        <v>9</v>
      </c>
      <c r="P7" s="4">
        <v>996</v>
      </c>
      <c r="Q7" s="16">
        <v>15</v>
      </c>
      <c r="R7" s="4">
        <v>199</v>
      </c>
      <c r="S7" s="17">
        <f t="shared" si="2"/>
        <v>4.9749999999999996</v>
      </c>
      <c r="T7" s="5">
        <v>3649</v>
      </c>
      <c r="U7" s="17">
        <f t="shared" si="3"/>
        <v>51.085999999999999</v>
      </c>
      <c r="V7" s="5">
        <f t="shared" si="0"/>
        <v>5264400</v>
      </c>
      <c r="W7" s="17">
        <f t="shared" si="4"/>
        <v>30709</v>
      </c>
    </row>
    <row r="8" spans="3:23" ht="15">
      <c r="C8" s="4" t="s">
        <v>10</v>
      </c>
      <c r="D8" s="4">
        <v>883</v>
      </c>
      <c r="E8" s="4">
        <v>250</v>
      </c>
      <c r="F8" s="5">
        <v>3794</v>
      </c>
      <c r="G8" s="5">
        <v>12521</v>
      </c>
      <c r="I8" s="4" t="s">
        <v>10</v>
      </c>
      <c r="J8" s="4">
        <v>883</v>
      </c>
      <c r="K8" s="4">
        <v>250</v>
      </c>
      <c r="L8" s="5">
        <v>3794</v>
      </c>
      <c r="M8" s="5">
        <f t="shared" si="1"/>
        <v>250420</v>
      </c>
      <c r="O8" s="4" t="s">
        <v>10</v>
      </c>
      <c r="P8" s="4">
        <v>883</v>
      </c>
      <c r="Q8" s="16">
        <v>22</v>
      </c>
      <c r="R8" s="4">
        <v>250</v>
      </c>
      <c r="S8" s="17">
        <f t="shared" si="2"/>
        <v>6.25</v>
      </c>
      <c r="T8" s="5">
        <v>3794</v>
      </c>
      <c r="U8" s="17">
        <f t="shared" si="3"/>
        <v>53.116</v>
      </c>
      <c r="V8" s="5">
        <f t="shared" si="0"/>
        <v>5008400</v>
      </c>
      <c r="W8" s="17">
        <f t="shared" si="4"/>
        <v>29215.666666666668</v>
      </c>
    </row>
    <row r="9" spans="3:23" ht="15">
      <c r="C9" s="4" t="s">
        <v>11</v>
      </c>
      <c r="D9" s="4">
        <v>831</v>
      </c>
      <c r="E9" s="4">
        <v>210</v>
      </c>
      <c r="F9" s="5">
        <v>2805</v>
      </c>
      <c r="G9" s="5">
        <v>5913</v>
      </c>
      <c r="I9" s="4" t="s">
        <v>11</v>
      </c>
      <c r="J9" s="4">
        <v>831</v>
      </c>
      <c r="K9" s="4">
        <v>210</v>
      </c>
      <c r="L9" s="5">
        <v>2805</v>
      </c>
      <c r="M9" s="5">
        <f t="shared" si="1"/>
        <v>118260</v>
      </c>
      <c r="O9" s="4" t="s">
        <v>11</v>
      </c>
      <c r="P9" s="4">
        <v>831</v>
      </c>
      <c r="Q9" s="16">
        <v>27</v>
      </c>
      <c r="R9" s="4">
        <v>210</v>
      </c>
      <c r="S9" s="17">
        <f t="shared" si="2"/>
        <v>5.25</v>
      </c>
      <c r="T9" s="5">
        <v>2805</v>
      </c>
      <c r="U9" s="17">
        <f t="shared" si="3"/>
        <v>39.270000000000003</v>
      </c>
      <c r="V9" s="5">
        <f t="shared" si="0"/>
        <v>2365200</v>
      </c>
      <c r="W9" s="17">
        <f t="shared" si="4"/>
        <v>13797</v>
      </c>
    </row>
    <row r="10" spans="3:23" ht="15">
      <c r="C10" s="4" t="s">
        <v>12</v>
      </c>
      <c r="D10" s="4">
        <v>813</v>
      </c>
      <c r="E10" s="4">
        <v>188</v>
      </c>
      <c r="F10" s="5">
        <v>3100</v>
      </c>
      <c r="G10" s="5">
        <v>8925</v>
      </c>
      <c r="I10" s="4" t="s">
        <v>12</v>
      </c>
      <c r="J10" s="4">
        <v>813</v>
      </c>
      <c r="K10" s="4">
        <v>188</v>
      </c>
      <c r="L10" s="5">
        <v>3100</v>
      </c>
      <c r="M10" s="5">
        <f t="shared" si="1"/>
        <v>178500</v>
      </c>
      <c r="O10" s="4" t="s">
        <v>12</v>
      </c>
      <c r="P10" s="4">
        <v>813</v>
      </c>
      <c r="Q10" s="16">
        <v>20</v>
      </c>
      <c r="R10" s="4">
        <v>188</v>
      </c>
      <c r="S10" s="17">
        <f t="shared" si="2"/>
        <v>4.7</v>
      </c>
      <c r="T10" s="5">
        <v>3100</v>
      </c>
      <c r="U10" s="17">
        <f t="shared" si="3"/>
        <v>43.4</v>
      </c>
      <c r="V10" s="5">
        <f t="shared" si="0"/>
        <v>3570000</v>
      </c>
      <c r="W10" s="17">
        <f t="shared" si="4"/>
        <v>20825</v>
      </c>
    </row>
    <row r="11" spans="3:23" ht="15">
      <c r="C11" s="4" t="s">
        <v>13</v>
      </c>
      <c r="D11" s="4">
        <v>706</v>
      </c>
      <c r="E11" s="4">
        <v>230</v>
      </c>
      <c r="F11" s="5">
        <v>2652</v>
      </c>
      <c r="G11" s="5">
        <v>8188</v>
      </c>
      <c r="I11" s="4" t="s">
        <v>13</v>
      </c>
      <c r="J11" s="4">
        <v>706</v>
      </c>
      <c r="K11" s="4">
        <v>230</v>
      </c>
      <c r="L11" s="5">
        <v>2652</v>
      </c>
      <c r="M11" s="5">
        <f t="shared" si="1"/>
        <v>163760</v>
      </c>
      <c r="O11" s="4" t="s">
        <v>13</v>
      </c>
      <c r="P11" s="4">
        <v>706</v>
      </c>
      <c r="Q11" s="16">
        <v>18</v>
      </c>
      <c r="R11" s="4">
        <v>230</v>
      </c>
      <c r="S11" s="17">
        <f t="shared" si="2"/>
        <v>5.75</v>
      </c>
      <c r="T11" s="5">
        <v>2652</v>
      </c>
      <c r="U11" s="17">
        <f t="shared" si="3"/>
        <v>37.128</v>
      </c>
      <c r="V11" s="5">
        <f t="shared" si="0"/>
        <v>3275200</v>
      </c>
      <c r="W11" s="17">
        <f t="shared" si="4"/>
        <v>19105.333333333332</v>
      </c>
    </row>
    <row r="12" spans="3:23" ht="15">
      <c r="C12" s="4" t="s">
        <v>14</v>
      </c>
      <c r="D12" s="4">
        <v>817</v>
      </c>
      <c r="E12" s="4">
        <v>250</v>
      </c>
      <c r="F12" s="5">
        <v>3500</v>
      </c>
      <c r="G12" s="5">
        <v>8312</v>
      </c>
      <c r="I12" s="4" t="s">
        <v>14</v>
      </c>
      <c r="J12" s="4">
        <v>817</v>
      </c>
      <c r="K12" s="4">
        <v>250</v>
      </c>
      <c r="L12" s="5">
        <v>3500</v>
      </c>
      <c r="M12" s="5">
        <f t="shared" si="1"/>
        <v>166240</v>
      </c>
      <c r="O12" s="4" t="s">
        <v>14</v>
      </c>
      <c r="P12" s="4">
        <v>817</v>
      </c>
      <c r="Q12" s="16">
        <v>30</v>
      </c>
      <c r="R12" s="4">
        <v>250</v>
      </c>
      <c r="S12" s="17">
        <f t="shared" si="2"/>
        <v>6.25</v>
      </c>
      <c r="T12" s="5">
        <v>3500</v>
      </c>
      <c r="U12" s="17">
        <f t="shared" si="3"/>
        <v>49</v>
      </c>
      <c r="V12" s="5">
        <f t="shared" si="0"/>
        <v>3324800</v>
      </c>
      <c r="W12" s="17">
        <f t="shared" si="4"/>
        <v>19394.666666666668</v>
      </c>
    </row>
    <row r="13" spans="3:23" ht="15">
      <c r="C13" s="4" t="s">
        <v>15</v>
      </c>
      <c r="D13" s="4">
        <v>656</v>
      </c>
      <c r="E13" s="4">
        <v>220</v>
      </c>
      <c r="F13" s="5">
        <v>2618</v>
      </c>
      <c r="G13" s="5">
        <v>7193</v>
      </c>
      <c r="I13" s="4" t="s">
        <v>15</v>
      </c>
      <c r="J13" s="4">
        <v>656</v>
      </c>
      <c r="K13" s="4">
        <v>220</v>
      </c>
      <c r="L13" s="5">
        <v>2618</v>
      </c>
      <c r="M13" s="5">
        <f t="shared" si="1"/>
        <v>143860</v>
      </c>
      <c r="O13" s="4" t="s">
        <v>15</v>
      </c>
      <c r="P13" s="4">
        <v>656</v>
      </c>
      <c r="Q13" s="16">
        <v>21</v>
      </c>
      <c r="R13" s="4">
        <v>220</v>
      </c>
      <c r="S13" s="17">
        <f t="shared" si="2"/>
        <v>5.5</v>
      </c>
      <c r="T13" s="5">
        <v>2618</v>
      </c>
      <c r="U13" s="17">
        <f t="shared" si="3"/>
        <v>36.652000000000001</v>
      </c>
      <c r="V13" s="5">
        <f t="shared" si="0"/>
        <v>2877200</v>
      </c>
      <c r="W13" s="17">
        <f t="shared" si="4"/>
        <v>16783.666666666668</v>
      </c>
    </row>
    <row r="14" spans="3:23" ht="15">
      <c r="C14" s="4" t="s">
        <v>16</v>
      </c>
      <c r="D14" s="5">
        <f>AVERAGE($D$5:$D$13)</f>
        <v>868</v>
      </c>
      <c r="E14" s="5">
        <f>AVERAGE($E$5:$E$13)</f>
        <v>237.66666666666666</v>
      </c>
      <c r="F14" s="5">
        <f>AVERAGE($F$5:$F$13)</f>
        <v>3442.6666666666665</v>
      </c>
      <c r="G14" s="5">
        <f>AVERAGE($G$5:$G$13)</f>
        <v>9716.7777777777774</v>
      </c>
      <c r="I14" s="4" t="s">
        <v>16</v>
      </c>
      <c r="J14" s="5">
        <f>AVERAGE($D$5:$D$13)</f>
        <v>868</v>
      </c>
      <c r="K14" s="5">
        <f>AVERAGE($E$5:$E$13)</f>
        <v>237.66666666666666</v>
      </c>
      <c r="L14" s="5">
        <f>AVERAGE($F$5:$F$13)</f>
        <v>3442.6666666666665</v>
      </c>
      <c r="M14" s="5">
        <f t="shared" si="1"/>
        <v>194335.55555555556</v>
      </c>
      <c r="O14" s="4" t="s">
        <v>16</v>
      </c>
      <c r="P14" s="5">
        <f>AVERAGE($D$5:$D$13)</f>
        <v>868</v>
      </c>
      <c r="Q14" s="16">
        <v>25</v>
      </c>
      <c r="R14" s="5">
        <f>AVERAGE($E$5:$E$13)</f>
        <v>237.66666666666666</v>
      </c>
      <c r="S14" s="17">
        <f t="shared" si="2"/>
        <v>5.9416666666666664</v>
      </c>
      <c r="T14" s="5">
        <f>AVERAGE($F$5:$F$13)</f>
        <v>3442.6666666666665</v>
      </c>
      <c r="U14" s="17">
        <f t="shared" si="3"/>
        <v>48.197333333333326</v>
      </c>
      <c r="V14" s="5">
        <f t="shared" si="0"/>
        <v>3886711.111111111</v>
      </c>
      <c r="W14" s="17">
        <f t="shared" si="4"/>
        <v>22672.481481481482</v>
      </c>
    </row>
    <row r="15" spans="3:23" ht="15">
      <c r="C15" s="4" t="s">
        <v>17</v>
      </c>
      <c r="D15" s="5">
        <f>AVERAGE($D$5:$D$13)</f>
        <v>868</v>
      </c>
      <c r="E15" s="5">
        <f t="shared" ref="E15:E16" si="5">AVERAGE($E$5:$E$13)</f>
        <v>237.66666666666666</v>
      </c>
      <c r="F15" s="5">
        <f t="shared" ref="F15:F16" si="6">AVERAGE($F$5:$F$13)</f>
        <v>3442.6666666666665</v>
      </c>
      <c r="G15" s="5">
        <f t="shared" ref="G15:G16" si="7">AVERAGE($G$5:$G$13)</f>
        <v>9716.7777777777774</v>
      </c>
      <c r="I15" s="4" t="s">
        <v>17</v>
      </c>
      <c r="J15" s="5">
        <f>AVERAGE($D$5:$D$13)</f>
        <v>868</v>
      </c>
      <c r="K15" s="5">
        <f t="shared" ref="K15:K16" si="8">AVERAGE($E$5:$E$13)</f>
        <v>237.66666666666666</v>
      </c>
      <c r="L15" s="5">
        <f t="shared" ref="L15:L16" si="9">AVERAGE($F$5:$F$13)</f>
        <v>3442.6666666666665</v>
      </c>
      <c r="M15" s="5">
        <f t="shared" si="1"/>
        <v>194335.55555555556</v>
      </c>
      <c r="O15" s="4" t="s">
        <v>17</v>
      </c>
      <c r="P15" s="5">
        <v>900</v>
      </c>
      <c r="Q15" s="16">
        <v>26</v>
      </c>
      <c r="R15" s="5">
        <v>241</v>
      </c>
      <c r="S15" s="17">
        <f t="shared" si="2"/>
        <v>6.0250000000000004</v>
      </c>
      <c r="T15" s="5">
        <f t="shared" ref="T15:T16" si="10">AVERAGE($F$5:$F$13)</f>
        <v>3442.6666666666665</v>
      </c>
      <c r="U15" s="17">
        <f t="shared" si="3"/>
        <v>48.197333333333326</v>
      </c>
      <c r="V15" s="5">
        <f t="shared" si="0"/>
        <v>3886711.111111111</v>
      </c>
      <c r="W15" s="17">
        <f t="shared" si="4"/>
        <v>22672.481481481482</v>
      </c>
    </row>
    <row r="16" spans="3:23" ht="15">
      <c r="C16" s="4" t="s">
        <v>18</v>
      </c>
      <c r="D16" s="5">
        <f>AVERAGE($D$5:$D$13)</f>
        <v>868</v>
      </c>
      <c r="E16" s="5">
        <f t="shared" si="5"/>
        <v>237.66666666666666</v>
      </c>
      <c r="F16" s="5">
        <f t="shared" si="6"/>
        <v>3442.6666666666665</v>
      </c>
      <c r="G16" s="5">
        <f t="shared" si="7"/>
        <v>9716.7777777777774</v>
      </c>
      <c r="I16" s="4" t="s">
        <v>18</v>
      </c>
      <c r="J16" s="5">
        <f>AVERAGE($D$5:$D$13)</f>
        <v>868</v>
      </c>
      <c r="K16" s="5">
        <f t="shared" si="8"/>
        <v>237.66666666666666</v>
      </c>
      <c r="L16" s="5">
        <f t="shared" si="9"/>
        <v>3442.6666666666665</v>
      </c>
      <c r="M16" s="5">
        <f t="shared" si="1"/>
        <v>194335.55555555556</v>
      </c>
      <c r="O16" s="4" t="s">
        <v>18</v>
      </c>
      <c r="P16" s="5">
        <v>1012</v>
      </c>
      <c r="Q16" s="16">
        <v>28</v>
      </c>
      <c r="R16" s="5">
        <v>250</v>
      </c>
      <c r="S16" s="17">
        <f t="shared" si="2"/>
        <v>6.25</v>
      </c>
      <c r="T16" s="5">
        <f t="shared" si="10"/>
        <v>3442.6666666666665</v>
      </c>
      <c r="U16" s="17">
        <f t="shared" si="3"/>
        <v>48.197333333333326</v>
      </c>
      <c r="V16" s="5">
        <f t="shared" si="0"/>
        <v>3886711.111111111</v>
      </c>
      <c r="W16" s="17">
        <f t="shared" si="4"/>
        <v>22672.481481481482</v>
      </c>
    </row>
    <row r="17" spans="3:23" ht="15">
      <c r="C17" s="7" t="s">
        <v>19</v>
      </c>
      <c r="D17" s="8">
        <f>SUM(D5:D16)</f>
        <v>10416</v>
      </c>
      <c r="E17" s="8">
        <f t="shared" ref="E17:G17" si="11">SUM(E5:E16)</f>
        <v>2851.9999999999995</v>
      </c>
      <c r="F17" s="8">
        <f t="shared" si="11"/>
        <v>41311.999999999993</v>
      </c>
      <c r="G17" s="8">
        <f t="shared" si="11"/>
        <v>116601.33333333334</v>
      </c>
      <c r="I17" s="7" t="s">
        <v>19</v>
      </c>
      <c r="J17" s="13">
        <f>SUM(J5:J16)</f>
        <v>10416</v>
      </c>
      <c r="K17" s="13">
        <f t="shared" ref="K17" si="12">SUM(K5:K16)</f>
        <v>2851.9999999999995</v>
      </c>
      <c r="L17" s="13">
        <f t="shared" ref="L17" si="13">SUM(L5:L16)</f>
        <v>41311.999999999993</v>
      </c>
      <c r="M17" s="13">
        <f t="shared" ref="M17" si="14">SUM(M5:M16)</f>
        <v>2332026.6666666665</v>
      </c>
      <c r="O17" s="15" t="s">
        <v>19</v>
      </c>
      <c r="P17" s="13">
        <f>SUM(P5:P16)</f>
        <v>10592</v>
      </c>
      <c r="Q17" s="19">
        <f>SUM(Q5:Q16)</f>
        <v>277</v>
      </c>
      <c r="R17" s="13">
        <f t="shared" ref="R17" si="15">SUM(R5:R16)</f>
        <v>2867.6666666666665</v>
      </c>
      <c r="S17" s="18">
        <f>SUM(S5:S16)</f>
        <v>71.691666666666677</v>
      </c>
      <c r="T17" s="13">
        <f t="shared" ref="T17" si="16">SUM(T5:T16)</f>
        <v>41311.999999999993</v>
      </c>
      <c r="U17" s="18">
        <f>SUM(U5:U16)</f>
        <v>578.36799999999982</v>
      </c>
      <c r="V17" s="13">
        <f t="shared" ref="V17" si="17">SUM(V5:V16)</f>
        <v>46640533.333333336</v>
      </c>
      <c r="W17" s="18">
        <f>SUM(W5:W16)</f>
        <v>272069.77777777781</v>
      </c>
    </row>
    <row r="18" spans="3:23" ht="15">
      <c r="O18" s="36" t="s">
        <v>27</v>
      </c>
      <c r="P18" s="35">
        <v>100</v>
      </c>
      <c r="Q18" s="37">
        <f>Q17/P17*100</f>
        <v>2.6151812688821754</v>
      </c>
      <c r="R18" s="35">
        <v>100</v>
      </c>
      <c r="S18" s="38">
        <f>100*S17/R17</f>
        <v>2.5000000000000004</v>
      </c>
      <c r="T18" s="35">
        <v>100</v>
      </c>
      <c r="U18" s="38">
        <f>100*U17/T17</f>
        <v>1.3999999999999997</v>
      </c>
      <c r="V18" s="35">
        <v>100</v>
      </c>
      <c r="W18" s="38">
        <f>100*W17/V17</f>
        <v>0.58333333333333337</v>
      </c>
    </row>
    <row r="19" spans="3:23" ht="15">
      <c r="O19" s="14"/>
      <c r="P19" s="14"/>
      <c r="Q19" s="1"/>
      <c r="R19" s="1"/>
    </row>
  </sheetData>
  <mergeCells count="13">
    <mergeCell ref="C3:C4"/>
    <mergeCell ref="D3:G3"/>
    <mergeCell ref="C2:G2"/>
    <mergeCell ref="I2:M2"/>
    <mergeCell ref="I3:I4"/>
    <mergeCell ref="J3:M3"/>
    <mergeCell ref="O2:W2"/>
    <mergeCell ref="O3:O4"/>
    <mergeCell ref="P4:Q4"/>
    <mergeCell ref="P3:W3"/>
    <mergeCell ref="R4:S4"/>
    <mergeCell ref="T4:U4"/>
    <mergeCell ref="V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Hoja1</vt:lpstr>
      <vt:lpstr>Cantidad de plástico utilizado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Acevedo</dc:creator>
  <cp:lastModifiedBy>Microsoft Office User</cp:lastModifiedBy>
  <dcterms:created xsi:type="dcterms:W3CDTF">2024-04-18T18:04:22Z</dcterms:created>
  <dcterms:modified xsi:type="dcterms:W3CDTF">2024-04-22T03:42:29Z</dcterms:modified>
</cp:coreProperties>
</file>