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xLyrionZ\Documents\"/>
    </mc:Choice>
  </mc:AlternateContent>
  <xr:revisionPtr revIDLastSave="0" documentId="8_{7905E7C3-9E63-46A0-8531-B77B8B19A7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I41" i="1"/>
  <c r="E42" i="1"/>
  <c r="E41" i="1"/>
  <c r="G42" i="1"/>
  <c r="G41" i="1"/>
  <c r="D20" i="1"/>
  <c r="G19" i="1"/>
  <c r="H19" i="1" s="1"/>
  <c r="H18" i="1"/>
  <c r="H17" i="1"/>
  <c r="H16" i="1"/>
  <c r="H15" i="1"/>
  <c r="H14" i="1"/>
</calcChain>
</file>

<file path=xl/sharedStrings.xml><?xml version="1.0" encoding="utf-8"?>
<sst xmlns="http://schemas.openxmlformats.org/spreadsheetml/2006/main" count="346" uniqueCount="44">
  <si>
    <t>Fabricante</t>
  </si>
  <si>
    <t>Año</t>
  </si>
  <si>
    <t>Ventas totales (miles de millones €)</t>
  </si>
  <si>
    <t>Ventas totales (millones de vehiculos)</t>
  </si>
  <si>
    <t>Ventas Europa (millones de vehiculos)</t>
  </si>
  <si>
    <t>Ventas Asia/Pacífico (millones de vehiculos)</t>
  </si>
  <si>
    <t>Venta Norteamericana (millones de vehiculos)</t>
  </si>
  <si>
    <t xml:space="preserve"> Venta Sudaméricana (millones de vehiculos)</t>
  </si>
  <si>
    <t>Producción total anual (millones de vehiculos)</t>
  </si>
  <si>
    <t>Plantas de produccion</t>
  </si>
  <si>
    <t>Empleados</t>
  </si>
  <si>
    <t>Inversiones nuevas tecnologias (miles de millones € anuales)</t>
  </si>
  <si>
    <t>Inversiónes electrificación (miles de millones €)</t>
  </si>
  <si>
    <t>Presencia (países)</t>
  </si>
  <si>
    <t xml:space="preserve">Vehiculos electricos fabricados </t>
  </si>
  <si>
    <t>FUENTE</t>
  </si>
  <si>
    <t>VOLKSWAGEN</t>
  </si>
  <si>
    <t>10.96</t>
  </si>
  <si>
    <t>2024(3T)</t>
  </si>
  <si>
    <t>TESLA</t>
  </si>
  <si>
    <t>N/A</t>
  </si>
  <si>
    <t>BMW Group</t>
  </si>
  <si>
    <t>Mercedes-Benz Group</t>
  </si>
  <si>
    <t>Stellantis</t>
  </si>
  <si>
    <t>https://www.stellantis.com/en/investors/reporting/financial-reports</t>
  </si>
  <si>
    <t>General Motors</t>
  </si>
  <si>
    <t>Ford</t>
  </si>
  <si>
    <t>SAIC</t>
  </si>
  <si>
    <t>Honda</t>
  </si>
  <si>
    <t xml:space="preserve">Nissan </t>
  </si>
  <si>
    <t>Toyota</t>
  </si>
  <si>
    <t>142,337*</t>
  </si>
  <si>
    <t>155,728**</t>
  </si>
  <si>
    <t>72,608 US</t>
  </si>
  <si>
    <t>133,743 US</t>
  </si>
  <si>
    <t xml:space="preserve">https://www.volkswagen-group.com/en/financial-reports-18134#a
https://forococheselectricos.com/2024/01/ventas-coches-electricos-grupo-volkswagen-2023.html
</t>
  </si>
  <si>
    <t>https://ir.tesla.com/#quarterly-disclosure
https://www.sec.gov/Archives/edgar/data//1318605/000156459020004475/tsla-10k_20191231.htm
https://www.sec.gov/Archives/edgar/data/1318605/000156459021004599/tsla-10k_20201231.htm
https://www.sec.gov/Archives/edgar/data/1318605/000095017022000796/tsla-20211231.htm
https://www.sec.gov/Archives/edgar/data/1318605/000095017023001409/tsla-20221231.htm
https://www.sec.gov/Archives/edgar/data/1318605/000162828024002390/tsla-20231231.htm
https://www.sec.gov/Archives/edgar/data/1318605/000162828024043486/tsla-20240930.htm</t>
  </si>
  <si>
    <t>https://www.press.bmwgroup.com/global/article/detail/T0306824EN/bmw-group-annual-report-2019
https://www.press.bmwgroup.com/global/article/detail/T0327938EN/bmw-group-report-2020 
https://www.press.bmwgroup.com/mexico/article/detail/T0374633ES/informe-anual-2021-de-bmw-group
https://www.bmwgroup.com/en/investor-relations/company-reports.html
https://www.press.bmwgroup.com/global/article/detail/T0440520EN/bmw-group-report-2023
https://www.press.bmwgroup.com/mexico/article/detail/T0411024ES/informe-anual-de-bmw-group-2022</t>
  </si>
  <si>
    <t>https://group.mercedes-benz.com/investors/reports-news/
https://group.mercedes-benz.com/investors/reports-news/annual-reports/2019/
https://group.mercedes-benz.com/investors/reports-news/annual-reports/2020/
https://group.mercedes-benz.com/investors/reports-news/annual-reports/2021/
https://group.mercedes-benz.com/investors/reports-news/annual-reports/2022/
https://group.mercedes-benz.com/investors/reports-news/annual-reports/2023/</t>
  </si>
  <si>
    <t>https://shareholder.ford.com/Investors/financials/default.aspx
https://es.statista.com/estadisticas/1045323/numero-de-vehiculos-vendidos-por-ford-motor-company-a-nivel-mundial/
https://es.finance.yahoo.com/quote/F/financials/?guccounter=1&amp;guce_referrer=aHR0cHM6Ly93d3cuZ29vZ2xlLmNvbS8&amp;guce_referrer_sig=AQAAAJ2si85XJjMwjEZeBKS5CRRapI0YduPpfKyiRKSfH7QbqE73QnHtYiOn7z_SIXtvfDwnxVLpIHKVG8CMyo7cpaz96k3fUPY5HoeRGOYjbrbhi5yPmZ0-tzLWPiKJzp9hxC6HE4gv5gTr3KfeEloAHH_qhoZCcOSwoG_gsinLW7fg
https://www.eleconomista.es/empresas-finanzas/noticias/10339102/02/20/Economia-Motor-Ford-cierra-en-positivo-2019-a-pesar-de-registrar-unos-extraordinarios-de-2000-millones.html
https://www.europapress.es/motor/sector-00644/noticia-ford-gana-4037-millones-euros-2023-numeros-rojos-1998-millones-2022-20240207113118.html</t>
  </si>
  <si>
    <t>https://www.saicmotor.com/english/investor_relations/annual_report/index.shtml
https://es.statista.com/estadisticas/634692/ingresos-de-los-principales-fabricantes-de-coches-en-todo-el-mundo-en/</t>
  </si>
  <si>
    <t>https://global.toyota/pages/global_toyota/ir/financial-results/2020_4q_summary_en.pdf, https://global.toyota/pages/global_toyota/ir/financial-results/2020_4q_presentation_en.pdf
https://global.toyota/pages/global_toyota/ir/financial-results/2022_4q_summary_en.pdf, https://global.toyota/pages/global_toyota/ir/financial-results/2022_4q_presentation_2_en.pdf
https://global.toyota/pages/global_toyota/ir/financial-results/2024_4q_summary_en.pdf, https://global.toyota/pages/global_toyota/ir/financial-results/2024_4q_presentation_2_en.pdf</t>
  </si>
  <si>
    <t xml:space="preserve">https://global.honda/en/investors/library/documents/main/03/teaserItems3/00/linkList/00/link/FY202003_4Q_financial_presentation_e.pdf,
https://global.honda/en/investors/library/documents/main/03/teaserItems3/00/linkList/02/link/FY202003_form20f_e.pdf
https://global.honda/en/investors/library/documents/main/01/teaserItems3/00/linkList/00/link/FY202203_4Q_financial_result_e_1.pdf, 
https://global.honda/en/investors/library/documents/main/01/teaserItems3/00/linkList/01/link/FY202203_4Q_financial_presentation_e_2.pdf, 
https://global.honda/en/investors/library/documents/main/01/teaserItems3/00/linkList/03/link/FY202203_form20f_e.pdf
https://global.honda/en/investors/library/documents/main/04/teaserItems3/0/linkList/00/link/FY202403_4Q_financial_result_e.pdf,
 https://global.honda/en/investors/library/documents/main/04/teaserItems3/0/linkList/01/link/FY202403_4Q_financial_presentation_e_2.pdf,
 https://global.honda/en/investors/library/documents/main/04/teaserItems3/0/linkList/06/link/FY202403_form20f_e1.pdf
</t>
  </si>
  <si>
    <t xml:space="preserve">https://www.nissan-global.com/EN/IR/FINANCIAL_RESULTS/ASSETS/DATA/2020/2020results_financialresult_569_e.pdf, https://www.nissan-global.com/EN/IR/FINANCIAL_RESULTS/ASSETS/DATA/2020/2020results_summary_479_e.pdf, https://www.nissan-global.com/EN/IR/FINANCIAL_RESULTS/ASSETS/FR/2019/PDF/fr2019.pdf
https://www.nissan-global.com/EN/IR/FINANCIAL_RESULTS/ASSETS/DATA/2020/2020results_financialresult_569_e.pdf, https://www.nissan-global.com/EN/IR/FINANCIAL_RESULTS/ASSETS/DATA/2020/2020results_summary_479_e.pdf, https://www.nissan-global.com/EN/IR/FINANCIAL_RESULTS/ASSETS/FR/2020/PDF/fr2020.pdf
https://www.nissan-global.com/EN/IR/FINANCIAL_RESULTS/ASSETS/DATA/2022/2022results_financialresult_991_e.pdf, https://www.nissan-global.com/EN/IR/FINANCIAL_RESULTS/ASSETS/DATA/2022/2022results_summary_047_e.pdf, https://www.nissan-global.com/EN/IR/FINANCIAL_RESULTS/ASSETS/FR/2021/PDF/fr2021.pdf
https://www.nissan-global.com/EN/IR/FINANCIAL_RESULTS/ASSETS/DATA/2022/2022results_financialresult_991_e.pdf, https://www.nissan-global.com/EN/IR/FINANCIAL_RESULTS/ASSETS/DATA/2022/2022results_summary_047_e.pdf, https://www.nissan-global.com/EN/IR/FINANCIAL_RESULTS/ASSETS/FR/2022/PDF/fr2022.pdf
https://www.nissan-global.com/EN/IR/FINANCIAL_RESULTS/ASSETS/FR/2023/PDF/fr2023.pdf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</si>
</sst>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[$¥-411]#,##0.00"/>
    <numFmt numFmtId="166" formatCode="[$¥-804]#,##0.00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4" fontId="1" fillId="0" borderId="1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164" fontId="0" fillId="2" borderId="3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3" fontId="0" fillId="2" borderId="3" xfId="0" applyNumberForma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0" fillId="2" borderId="0" xfId="0" applyFill="1" applyAlignment="1">
      <alignment vertical="center"/>
    </xf>
    <xf numFmtId="0" fontId="1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0" fillId="2" borderId="6" xfId="0" applyNumberFormat="1" applyFill="1" applyBorder="1" applyAlignment="1">
      <alignment horizontal="right" vertical="center"/>
    </xf>
    <xf numFmtId="164" fontId="0" fillId="2" borderId="6" xfId="0" applyNumberForma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5" fontId="0" fillId="0" borderId="11" xfId="0" applyNumberFormat="1" applyBorder="1" applyAlignment="1">
      <alignment horizontal="right" vertical="center"/>
    </xf>
    <xf numFmtId="165" fontId="0" fillId="0" borderId="3" xfId="0" applyNumberFormat="1" applyBorder="1" applyAlignment="1">
      <alignment horizontal="right" vertical="center"/>
    </xf>
    <xf numFmtId="165" fontId="0" fillId="0" borderId="9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166" fontId="0" fillId="0" borderId="6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right" vertical="center"/>
    </xf>
    <xf numFmtId="0" fontId="5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 wrapText="1"/>
    </xf>
    <xf numFmtId="0" fontId="4" fillId="0" borderId="22" xfId="1" applyBorder="1" applyAlignment="1">
      <alignment horizontal="center" vertical="center"/>
    </xf>
    <xf numFmtId="0" fontId="4" fillId="0" borderId="23" xfId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roup.mercedes-benz.com/investors/reports-news/" TargetMode="External"/><Relationship Id="rId7" Type="http://schemas.openxmlformats.org/officeDocument/2006/relationships/hyperlink" Target="https://www.saicmotor.com/english/investor_relations/annual_report/index.shtml" TargetMode="External"/><Relationship Id="rId2" Type="http://schemas.openxmlformats.org/officeDocument/2006/relationships/hyperlink" Target="https://ir.tesla.com/" TargetMode="External"/><Relationship Id="rId1" Type="http://schemas.openxmlformats.org/officeDocument/2006/relationships/hyperlink" Target="https://www.volkswagen-group.com/en/financial-reports-18134" TargetMode="External"/><Relationship Id="rId6" Type="http://schemas.openxmlformats.org/officeDocument/2006/relationships/hyperlink" Target="https://shareholder.ford.com/Investors/financials/default.aspx" TargetMode="External"/><Relationship Id="rId5" Type="http://schemas.openxmlformats.org/officeDocument/2006/relationships/hyperlink" Target="https://www.stellantis.com/en/investors/reporting/financial-reports" TargetMode="External"/><Relationship Id="rId4" Type="http://schemas.openxmlformats.org/officeDocument/2006/relationships/hyperlink" Target="https://www.press.bmwgroup.com/global/article/detail/T0306824EN/bmw-group-annual-report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7"/>
  <sheetViews>
    <sheetView showGridLines="0" tabSelected="1" topLeftCell="A22" zoomScale="120" zoomScaleNormal="120" workbookViewId="0">
      <selection activeCell="C44" sqref="C44"/>
    </sheetView>
  </sheetViews>
  <sheetFormatPr baseColWidth="10" defaultColWidth="12.7109375" defaultRowHeight="15.75" customHeight="1" x14ac:dyDescent="0.2"/>
  <cols>
    <col min="1" max="1" width="20.5703125" style="1" bestFit="1" customWidth="1"/>
    <col min="2" max="2" width="7.7109375" style="1" customWidth="1"/>
    <col min="3" max="3" width="14.7109375" style="1" customWidth="1"/>
    <col min="4" max="4" width="14.85546875" style="1" customWidth="1"/>
    <col min="5" max="5" width="17.7109375" style="1" customWidth="1"/>
    <col min="6" max="6" width="18.28515625" style="1" customWidth="1"/>
    <col min="7" max="7" width="21.7109375" style="1" customWidth="1"/>
    <col min="8" max="8" width="20.7109375" style="1" customWidth="1"/>
    <col min="9" max="9" width="22.7109375" style="1" customWidth="1"/>
    <col min="10" max="10" width="15.28515625" style="1" customWidth="1"/>
    <col min="11" max="11" width="10.7109375" style="1" customWidth="1"/>
    <col min="12" max="12" width="30.5703125" style="1" customWidth="1"/>
    <col min="13" max="13" width="24.7109375" style="1" customWidth="1"/>
    <col min="14" max="14" width="11" style="1" customWidth="1"/>
    <col min="15" max="15" width="17.7109375" style="1" customWidth="1"/>
    <col min="16" max="16" width="255.7109375" style="1" bestFit="1" customWidth="1"/>
    <col min="17" max="16384" width="12.7109375" style="1"/>
  </cols>
  <sheetData>
    <row r="1" spans="1:16" s="3" customFormat="1" ht="54.6" customHeight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2.75" x14ac:dyDescent="0.2">
      <c r="A2" s="55" t="s">
        <v>16</v>
      </c>
      <c r="B2" s="6">
        <v>2019</v>
      </c>
      <c r="C2" s="4">
        <v>252.6</v>
      </c>
      <c r="D2" s="4" t="s">
        <v>17</v>
      </c>
      <c r="E2" s="4">
        <v>4.8600000000000003</v>
      </c>
      <c r="F2" s="4">
        <v>4.54</v>
      </c>
      <c r="G2" s="4">
        <v>0.95599999999999996</v>
      </c>
      <c r="H2" s="4">
        <v>0.60699999999999998</v>
      </c>
      <c r="I2" s="4">
        <v>10.82</v>
      </c>
      <c r="J2" s="7">
        <v>122</v>
      </c>
      <c r="K2" s="7">
        <v>671200</v>
      </c>
      <c r="L2" s="4">
        <v>12.5</v>
      </c>
      <c r="M2" s="4">
        <v>33</v>
      </c>
      <c r="N2" s="7">
        <v>48</v>
      </c>
      <c r="O2" s="6" t="s">
        <v>20</v>
      </c>
      <c r="P2" s="73" t="s">
        <v>35</v>
      </c>
    </row>
    <row r="3" spans="1:16" ht="12.75" x14ac:dyDescent="0.2">
      <c r="A3" s="56"/>
      <c r="B3" s="8">
        <v>2020</v>
      </c>
      <c r="C3" s="9">
        <v>222.88399999999999</v>
      </c>
      <c r="D3" s="9">
        <v>9.157</v>
      </c>
      <c r="E3" s="9">
        <v>3.9289999999999998</v>
      </c>
      <c r="F3" s="9">
        <v>4.0119999999999996</v>
      </c>
      <c r="G3" s="9">
        <v>0.74399999999999999</v>
      </c>
      <c r="H3" s="9">
        <v>0.47099999999999997</v>
      </c>
      <c r="I3" s="9">
        <v>8.9</v>
      </c>
      <c r="J3" s="10">
        <v>122</v>
      </c>
      <c r="K3" s="10">
        <v>662600</v>
      </c>
      <c r="L3" s="9">
        <v>13.885</v>
      </c>
      <c r="M3" s="9">
        <v>33</v>
      </c>
      <c r="N3" s="10">
        <v>48</v>
      </c>
      <c r="O3" s="8" t="s">
        <v>20</v>
      </c>
      <c r="P3" s="74"/>
    </row>
    <row r="4" spans="1:16" ht="12.75" x14ac:dyDescent="0.2">
      <c r="A4" s="56"/>
      <c r="B4" s="8">
        <v>2021</v>
      </c>
      <c r="C4" s="9">
        <v>250.2</v>
      </c>
      <c r="D4" s="9">
        <v>8.5760000000000005</v>
      </c>
      <c r="E4" s="9">
        <v>3.7269999999999999</v>
      </c>
      <c r="F4" s="9">
        <v>3.54</v>
      </c>
      <c r="G4" s="9">
        <v>0.80500000000000005</v>
      </c>
      <c r="H4" s="9">
        <v>0.503</v>
      </c>
      <c r="I4" s="9">
        <v>8.2829999999999995</v>
      </c>
      <c r="J4" s="10">
        <v>122</v>
      </c>
      <c r="K4" s="10">
        <v>672800</v>
      </c>
      <c r="L4" s="9">
        <v>15.583</v>
      </c>
      <c r="M4" s="9">
        <v>33</v>
      </c>
      <c r="N4" s="10">
        <v>48</v>
      </c>
      <c r="O4" s="8" t="s">
        <v>20</v>
      </c>
      <c r="P4" s="74"/>
    </row>
    <row r="5" spans="1:16" ht="12.75" x14ac:dyDescent="0.2">
      <c r="A5" s="56"/>
      <c r="B5" s="8">
        <v>2022</v>
      </c>
      <c r="C5" s="9">
        <v>279.23200000000003</v>
      </c>
      <c r="D5" s="9">
        <v>8.4809999999999999</v>
      </c>
      <c r="E5" s="9">
        <v>3.6320000000000001</v>
      </c>
      <c r="F5" s="9">
        <v>3.6320000000000001</v>
      </c>
      <c r="G5" s="9">
        <v>0.86799999999999999</v>
      </c>
      <c r="H5" s="9">
        <v>0.48699999999999999</v>
      </c>
      <c r="I5" s="9">
        <v>8.7170000000000005</v>
      </c>
      <c r="J5" s="10">
        <v>122</v>
      </c>
      <c r="K5" s="10">
        <v>675800</v>
      </c>
      <c r="L5" s="9">
        <v>18.908000000000001</v>
      </c>
      <c r="M5" s="9">
        <v>33</v>
      </c>
      <c r="N5" s="10">
        <v>48</v>
      </c>
      <c r="O5" s="18">
        <v>576000</v>
      </c>
      <c r="P5" s="74"/>
    </row>
    <row r="6" spans="1:16" ht="12.75" x14ac:dyDescent="0.2">
      <c r="A6" s="56"/>
      <c r="B6" s="8">
        <v>2023</v>
      </c>
      <c r="C6" s="9">
        <v>322.28399999999999</v>
      </c>
      <c r="D6" s="9">
        <v>9.24</v>
      </c>
      <c r="E6" s="9">
        <v>3.774</v>
      </c>
      <c r="F6" s="9">
        <v>3.5939999999999999</v>
      </c>
      <c r="G6" s="9">
        <v>0.99299999999999999</v>
      </c>
      <c r="H6" s="9">
        <v>0.51800000000000002</v>
      </c>
      <c r="I6" s="9">
        <v>9.2390000000000008</v>
      </c>
      <c r="J6" s="10">
        <v>122</v>
      </c>
      <c r="K6" s="10">
        <v>684000</v>
      </c>
      <c r="L6" s="9">
        <v>21.779</v>
      </c>
      <c r="M6" s="9">
        <v>33</v>
      </c>
      <c r="N6" s="10">
        <v>48</v>
      </c>
      <c r="O6" s="18">
        <v>771000</v>
      </c>
      <c r="P6" s="74"/>
    </row>
    <row r="7" spans="1:16" ht="13.5" thickBot="1" x14ac:dyDescent="0.25">
      <c r="A7" s="69"/>
      <c r="B7" s="11" t="s">
        <v>18</v>
      </c>
      <c r="C7" s="5">
        <v>237.3</v>
      </c>
      <c r="D7" s="5">
        <v>6.524</v>
      </c>
      <c r="E7" s="5">
        <v>2.9489999999999998</v>
      </c>
      <c r="F7" s="5">
        <v>2.2639999999999998</v>
      </c>
      <c r="G7" s="5">
        <v>0.69899999999999995</v>
      </c>
      <c r="H7" s="5">
        <v>0.36599999999999999</v>
      </c>
      <c r="I7" s="5">
        <v>6.6319999999999997</v>
      </c>
      <c r="J7" s="12">
        <v>122</v>
      </c>
      <c r="K7" s="12">
        <v>684292</v>
      </c>
      <c r="L7" s="5">
        <v>21.779</v>
      </c>
      <c r="M7" s="5">
        <v>33</v>
      </c>
      <c r="N7" s="12">
        <v>48</v>
      </c>
      <c r="O7" s="11" t="s">
        <v>20</v>
      </c>
      <c r="P7" s="75"/>
    </row>
    <row r="8" spans="1:16" ht="12.75" x14ac:dyDescent="0.2">
      <c r="A8" s="55" t="s">
        <v>19</v>
      </c>
      <c r="B8" s="6">
        <v>2019</v>
      </c>
      <c r="C8" s="4">
        <v>24.577999999999999</v>
      </c>
      <c r="D8" s="4">
        <v>0.36749999999999999</v>
      </c>
      <c r="E8" s="4">
        <v>0.15440000000000001</v>
      </c>
      <c r="F8" s="4">
        <v>0.1323</v>
      </c>
      <c r="G8" s="4">
        <v>7.3499999999999996E-2</v>
      </c>
      <c r="H8" s="4">
        <v>7.3000000000000001E-3</v>
      </c>
      <c r="I8" s="4">
        <v>0.36530000000000001</v>
      </c>
      <c r="J8" s="7">
        <v>3</v>
      </c>
      <c r="K8" s="7">
        <v>48016</v>
      </c>
      <c r="L8" s="4">
        <v>2.67</v>
      </c>
      <c r="M8" s="4" t="s">
        <v>20</v>
      </c>
      <c r="N8" s="7">
        <v>48</v>
      </c>
      <c r="O8" s="6" t="s">
        <v>20</v>
      </c>
      <c r="P8" s="59" t="s">
        <v>36</v>
      </c>
    </row>
    <row r="9" spans="1:16" ht="12.75" x14ac:dyDescent="0.2">
      <c r="A9" s="56"/>
      <c r="B9" s="8">
        <v>2020</v>
      </c>
      <c r="C9" s="9">
        <v>31.536000000000001</v>
      </c>
      <c r="D9" s="9">
        <v>0.499</v>
      </c>
      <c r="E9" s="9">
        <v>0.19</v>
      </c>
      <c r="F9" s="9">
        <v>0.161</v>
      </c>
      <c r="G9" s="9">
        <v>0.104</v>
      </c>
      <c r="H9" s="9">
        <v>4.3999999999999997E-2</v>
      </c>
      <c r="I9" s="9">
        <v>0.50900000000000001</v>
      </c>
      <c r="J9" s="10">
        <v>6</v>
      </c>
      <c r="K9" s="10">
        <v>70757</v>
      </c>
      <c r="L9" s="9">
        <v>15.583</v>
      </c>
      <c r="M9" s="9" t="s">
        <v>20</v>
      </c>
      <c r="N9" s="10">
        <v>48</v>
      </c>
      <c r="O9" s="8" t="s">
        <v>20</v>
      </c>
      <c r="P9" s="60"/>
    </row>
    <row r="10" spans="1:16" ht="12.75" x14ac:dyDescent="0.2">
      <c r="A10" s="56"/>
      <c r="B10" s="8">
        <v>2021</v>
      </c>
      <c r="C10" s="9">
        <v>53.823</v>
      </c>
      <c r="D10" s="9">
        <v>0.93600000000000005</v>
      </c>
      <c r="E10" s="9">
        <v>0.38400000000000001</v>
      </c>
      <c r="F10" s="9">
        <v>0.34399999999999997</v>
      </c>
      <c r="G10" s="9">
        <v>0.16700000000000001</v>
      </c>
      <c r="H10" s="9">
        <v>4.1000000000000002E-2</v>
      </c>
      <c r="I10" s="9">
        <v>0.93</v>
      </c>
      <c r="J10" s="10">
        <v>6</v>
      </c>
      <c r="K10" s="10">
        <v>99290</v>
      </c>
      <c r="L10" s="9">
        <v>2.6</v>
      </c>
      <c r="M10" s="9" t="s">
        <v>20</v>
      </c>
      <c r="N10" s="10">
        <v>48</v>
      </c>
      <c r="O10" s="8" t="s">
        <v>20</v>
      </c>
      <c r="P10" s="60"/>
    </row>
    <row r="11" spans="1:16" ht="12.75" x14ac:dyDescent="0.2">
      <c r="A11" s="56"/>
      <c r="B11" s="8">
        <v>2022</v>
      </c>
      <c r="C11" s="9">
        <v>81.462000000000003</v>
      </c>
      <c r="D11" s="9">
        <v>2.3130000000000002</v>
      </c>
      <c r="E11" s="9">
        <v>0.77400000000000002</v>
      </c>
      <c r="F11" s="9">
        <v>0.59399999999999997</v>
      </c>
      <c r="G11" s="9">
        <v>0.86799999999999999</v>
      </c>
      <c r="H11" s="9">
        <v>7.6999999999999999E-2</v>
      </c>
      <c r="I11" s="9">
        <v>1.369</v>
      </c>
      <c r="J11" s="10">
        <v>8</v>
      </c>
      <c r="K11" s="10">
        <v>127855</v>
      </c>
      <c r="L11" s="9">
        <v>7.1970000000000001</v>
      </c>
      <c r="M11" s="9" t="s">
        <v>20</v>
      </c>
      <c r="N11" s="10">
        <v>48</v>
      </c>
      <c r="O11" s="8" t="s">
        <v>20</v>
      </c>
      <c r="P11" s="60"/>
    </row>
    <row r="12" spans="1:16" ht="12.75" x14ac:dyDescent="0.2">
      <c r="A12" s="56"/>
      <c r="B12" s="8">
        <v>2023</v>
      </c>
      <c r="C12" s="9">
        <v>96.772999999999996</v>
      </c>
      <c r="D12" s="9">
        <v>1.8080000000000001</v>
      </c>
      <c r="E12" s="9">
        <v>0.38400000000000001</v>
      </c>
      <c r="F12" s="9">
        <v>0.59399999999999997</v>
      </c>
      <c r="G12" s="9">
        <v>0.77400000000000002</v>
      </c>
      <c r="H12" s="9">
        <v>5.6000000000000001E-2</v>
      </c>
      <c r="I12" s="9">
        <v>1.845</v>
      </c>
      <c r="J12" s="10">
        <v>8</v>
      </c>
      <c r="K12" s="10">
        <v>140473</v>
      </c>
      <c r="L12" s="9">
        <v>21.779</v>
      </c>
      <c r="M12" s="9" t="s">
        <v>20</v>
      </c>
      <c r="N12" s="10">
        <v>48</v>
      </c>
      <c r="O12" s="8" t="s">
        <v>20</v>
      </c>
      <c r="P12" s="60"/>
    </row>
    <row r="13" spans="1:16" ht="13.5" thickBot="1" x14ac:dyDescent="0.25">
      <c r="A13" s="69"/>
      <c r="B13" s="11" t="s">
        <v>18</v>
      </c>
      <c r="C13" s="5">
        <v>71.983000000000004</v>
      </c>
      <c r="D13" s="5">
        <v>1.294</v>
      </c>
      <c r="E13" s="5" t="s">
        <v>20</v>
      </c>
      <c r="F13" s="5" t="s">
        <v>20</v>
      </c>
      <c r="G13" s="5" t="s">
        <v>20</v>
      </c>
      <c r="H13" s="5" t="s">
        <v>20</v>
      </c>
      <c r="I13" s="5">
        <v>1.3140000000000001</v>
      </c>
      <c r="J13" s="12">
        <v>8</v>
      </c>
      <c r="K13" s="5" t="s">
        <v>20</v>
      </c>
      <c r="L13" s="5">
        <v>11</v>
      </c>
      <c r="M13" s="5" t="s">
        <v>20</v>
      </c>
      <c r="N13" s="12">
        <v>48</v>
      </c>
      <c r="O13" s="11" t="s">
        <v>20</v>
      </c>
      <c r="P13" s="61"/>
    </row>
    <row r="14" spans="1:16" ht="12.75" x14ac:dyDescent="0.2">
      <c r="A14" s="55" t="s">
        <v>21</v>
      </c>
      <c r="B14" s="6">
        <v>2019</v>
      </c>
      <c r="C14" s="4">
        <v>104.29</v>
      </c>
      <c r="D14" s="4">
        <v>2.5379999999999998</v>
      </c>
      <c r="E14" s="4">
        <v>1.0820000000000001</v>
      </c>
      <c r="F14" s="4">
        <v>0.93100000000000005</v>
      </c>
      <c r="G14" s="4">
        <v>0.375</v>
      </c>
      <c r="H14" s="4">
        <f>0.473-G14</f>
        <v>9.7999999999999976E-2</v>
      </c>
      <c r="I14" s="4">
        <v>2.56</v>
      </c>
      <c r="J14" s="7">
        <v>31</v>
      </c>
      <c r="K14" s="7">
        <v>133778</v>
      </c>
      <c r="L14" s="4" t="s">
        <v>20</v>
      </c>
      <c r="M14" s="4" t="s">
        <v>20</v>
      </c>
      <c r="N14" s="7">
        <v>140</v>
      </c>
      <c r="O14" s="7">
        <v>145815</v>
      </c>
      <c r="P14" s="59" t="s">
        <v>37</v>
      </c>
    </row>
    <row r="15" spans="1:16" ht="12.75" x14ac:dyDescent="0.2">
      <c r="A15" s="56"/>
      <c r="B15" s="8">
        <v>2020</v>
      </c>
      <c r="C15" s="9">
        <v>98.99</v>
      </c>
      <c r="D15" s="9">
        <v>2.3250000000000002</v>
      </c>
      <c r="E15" s="9">
        <v>0.91400000000000003</v>
      </c>
      <c r="F15" s="9">
        <v>0.98599999999999999</v>
      </c>
      <c r="G15" s="9">
        <v>0.308</v>
      </c>
      <c r="H15" s="9">
        <f>0.38-G15</f>
        <v>7.2000000000000008E-2</v>
      </c>
      <c r="I15" s="9">
        <v>2.2549999999999999</v>
      </c>
      <c r="J15" s="10">
        <v>31</v>
      </c>
      <c r="K15" s="10">
        <v>120726</v>
      </c>
      <c r="L15" s="9" t="s">
        <v>20</v>
      </c>
      <c r="M15" s="9" t="s">
        <v>20</v>
      </c>
      <c r="N15" s="10">
        <v>140</v>
      </c>
      <c r="O15" s="10">
        <v>192646</v>
      </c>
      <c r="P15" s="46"/>
    </row>
    <row r="16" spans="1:16" ht="12.75" x14ac:dyDescent="0.2">
      <c r="A16" s="56"/>
      <c r="B16" s="8">
        <v>2021</v>
      </c>
      <c r="C16" s="9">
        <v>111.239</v>
      </c>
      <c r="D16" s="9">
        <v>2.5209999999999999</v>
      </c>
      <c r="E16" s="9">
        <v>0.94899999999999995</v>
      </c>
      <c r="F16" s="9">
        <v>1.0680000000000001</v>
      </c>
      <c r="G16" s="9">
        <v>0.36799999999999999</v>
      </c>
      <c r="H16" s="9">
        <f>0.452-G16</f>
        <v>8.4000000000000019E-2</v>
      </c>
      <c r="I16" s="9">
        <v>2.4609999999999999</v>
      </c>
      <c r="J16" s="10">
        <v>31</v>
      </c>
      <c r="K16" s="10">
        <v>118909</v>
      </c>
      <c r="L16" s="9" t="s">
        <v>20</v>
      </c>
      <c r="M16" s="9" t="s">
        <v>20</v>
      </c>
      <c r="N16" s="10">
        <v>140</v>
      </c>
      <c r="O16" s="10">
        <v>328316</v>
      </c>
      <c r="P16" s="46"/>
    </row>
    <row r="17" spans="1:16" ht="12.75" x14ac:dyDescent="0.2">
      <c r="A17" s="56"/>
      <c r="B17" s="8">
        <v>2022</v>
      </c>
      <c r="C17" s="9">
        <v>142.61000000000001</v>
      </c>
      <c r="D17" s="9">
        <v>2.399</v>
      </c>
      <c r="E17" s="9">
        <v>0.878</v>
      </c>
      <c r="F17" s="9">
        <v>1.0309999999999999</v>
      </c>
      <c r="G17" s="9">
        <v>0.36399999999999999</v>
      </c>
      <c r="H17" s="9">
        <f>0.442-G17</f>
        <v>7.8000000000000014E-2</v>
      </c>
      <c r="I17" s="9">
        <v>2.3820000000000001</v>
      </c>
      <c r="J17" s="10">
        <v>31</v>
      </c>
      <c r="K17" s="10">
        <v>149475</v>
      </c>
      <c r="L17" s="9" t="s">
        <v>20</v>
      </c>
      <c r="M17" s="9" t="s">
        <v>20</v>
      </c>
      <c r="N17" s="10">
        <v>140</v>
      </c>
      <c r="O17" s="10">
        <v>216000</v>
      </c>
      <c r="P17" s="46"/>
    </row>
    <row r="18" spans="1:16" ht="12.75" x14ac:dyDescent="0.2">
      <c r="A18" s="56"/>
      <c r="B18" s="8">
        <v>2023</v>
      </c>
      <c r="C18" s="9">
        <v>155.49799999999999</v>
      </c>
      <c r="D18" s="9">
        <v>2.5539999999999998</v>
      </c>
      <c r="E18" s="9">
        <v>0.94299999999999995</v>
      </c>
      <c r="F18" s="9">
        <v>1.073</v>
      </c>
      <c r="G18" s="9">
        <v>0.39700000000000002</v>
      </c>
      <c r="H18" s="9">
        <f>0.482-G18</f>
        <v>8.4999999999999964E-2</v>
      </c>
      <c r="I18" s="9">
        <v>2.661</v>
      </c>
      <c r="J18" s="10">
        <v>31</v>
      </c>
      <c r="K18" s="10">
        <v>154950</v>
      </c>
      <c r="L18" s="9" t="s">
        <v>20</v>
      </c>
      <c r="M18" s="9" t="s">
        <v>20</v>
      </c>
      <c r="N18" s="10">
        <v>140</v>
      </c>
      <c r="O18" s="10">
        <v>376183</v>
      </c>
      <c r="P18" s="46"/>
    </row>
    <row r="19" spans="1:16" ht="13.5" thickBot="1" x14ac:dyDescent="0.25">
      <c r="A19" s="69"/>
      <c r="B19" s="11" t="s">
        <v>18</v>
      </c>
      <c r="C19" s="5">
        <v>105.964</v>
      </c>
      <c r="D19" s="5">
        <v>1.754</v>
      </c>
      <c r="E19" s="5">
        <v>0.68</v>
      </c>
      <c r="F19" s="5">
        <v>0.70099999999999996</v>
      </c>
      <c r="G19" s="5">
        <f>0.272</f>
        <v>0.27200000000000002</v>
      </c>
      <c r="H19" s="5">
        <f>0.332-G19</f>
        <v>0.06</v>
      </c>
      <c r="I19" s="5">
        <v>1.984</v>
      </c>
      <c r="J19" s="12">
        <v>31</v>
      </c>
      <c r="K19" s="12" t="s">
        <v>20</v>
      </c>
      <c r="L19" s="5" t="s">
        <v>20</v>
      </c>
      <c r="M19" s="5" t="s">
        <v>20</v>
      </c>
      <c r="N19" s="12">
        <v>140</v>
      </c>
      <c r="O19" s="12">
        <v>294052</v>
      </c>
      <c r="P19" s="51"/>
    </row>
    <row r="20" spans="1:16" ht="12.75" x14ac:dyDescent="0.2">
      <c r="A20" s="55" t="s">
        <v>22</v>
      </c>
      <c r="B20" s="6">
        <v>2019</v>
      </c>
      <c r="C20" s="4">
        <v>172.745</v>
      </c>
      <c r="D20" s="4">
        <f>2.385+0.488+0.438+0.033</f>
        <v>3.3439999999999999</v>
      </c>
      <c r="E20" s="4">
        <v>0.99199999999999999</v>
      </c>
      <c r="F20" s="4">
        <v>0.97699999999999998</v>
      </c>
      <c r="G20" s="4">
        <v>0.372</v>
      </c>
      <c r="H20" s="4" t="s">
        <v>20</v>
      </c>
      <c r="I20" s="4" t="s">
        <v>20</v>
      </c>
      <c r="J20" s="7">
        <v>56</v>
      </c>
      <c r="K20" s="7">
        <v>139200</v>
      </c>
      <c r="L20" s="4">
        <v>9.6620000000000008</v>
      </c>
      <c r="M20" s="4" t="s">
        <v>20</v>
      </c>
      <c r="N20" s="7" t="s">
        <v>20</v>
      </c>
      <c r="O20" s="7" t="s">
        <v>20</v>
      </c>
      <c r="P20" s="62" t="s">
        <v>38</v>
      </c>
    </row>
    <row r="21" spans="1:16" ht="12.75" x14ac:dyDescent="0.2">
      <c r="A21" s="56"/>
      <c r="B21" s="8">
        <v>2020</v>
      </c>
      <c r="C21" s="9">
        <v>154.30000000000001</v>
      </c>
      <c r="D21" s="9">
        <v>2.84</v>
      </c>
      <c r="E21" s="9" t="s">
        <v>20</v>
      </c>
      <c r="F21" s="9" t="s">
        <v>20</v>
      </c>
      <c r="G21" s="9" t="s">
        <v>20</v>
      </c>
      <c r="H21" s="9" t="s">
        <v>20</v>
      </c>
      <c r="I21" s="9">
        <v>2.4620000000000002</v>
      </c>
      <c r="J21" s="10">
        <v>56</v>
      </c>
      <c r="K21" s="10" t="s">
        <v>20</v>
      </c>
      <c r="L21" s="9">
        <v>8.6140000000000008</v>
      </c>
      <c r="M21" s="9">
        <v>5.7409999999999997</v>
      </c>
      <c r="N21" s="10" t="s">
        <v>20</v>
      </c>
      <c r="O21" s="10">
        <v>160000</v>
      </c>
      <c r="P21" s="63"/>
    </row>
    <row r="22" spans="1:16" ht="12.75" x14ac:dyDescent="0.2">
      <c r="A22" s="56"/>
      <c r="B22" s="8">
        <v>2021</v>
      </c>
      <c r="C22" s="9">
        <v>168</v>
      </c>
      <c r="D22" s="9">
        <v>2.33</v>
      </c>
      <c r="E22" s="9" t="s">
        <v>20</v>
      </c>
      <c r="F22" s="9" t="s">
        <v>20</v>
      </c>
      <c r="G22" s="9" t="s">
        <v>20</v>
      </c>
      <c r="H22" s="9" t="s">
        <v>20</v>
      </c>
      <c r="I22" s="9" t="s">
        <v>20</v>
      </c>
      <c r="J22" s="10">
        <v>56</v>
      </c>
      <c r="K22" s="10">
        <v>154900</v>
      </c>
      <c r="L22" s="9">
        <v>7.2</v>
      </c>
      <c r="M22" s="9" t="s">
        <v>20</v>
      </c>
      <c r="N22" s="10" t="s">
        <v>20</v>
      </c>
      <c r="O22" s="10">
        <v>272000</v>
      </c>
      <c r="P22" s="63"/>
    </row>
    <row r="23" spans="1:16" ht="12.75" x14ac:dyDescent="0.2">
      <c r="A23" s="56"/>
      <c r="B23" s="8">
        <v>2022</v>
      </c>
      <c r="C23" s="9">
        <v>133.9</v>
      </c>
      <c r="D23" s="9">
        <v>2.46</v>
      </c>
      <c r="E23" s="9">
        <v>0.61899999999999999</v>
      </c>
      <c r="F23" s="9">
        <v>0.98799999999999999</v>
      </c>
      <c r="G23" s="9">
        <v>0.34399999999999997</v>
      </c>
      <c r="H23" s="9">
        <v>8.8999999999999996E-2</v>
      </c>
      <c r="I23" s="9" t="s">
        <v>20</v>
      </c>
      <c r="J23" s="10">
        <v>56</v>
      </c>
      <c r="K23" s="10">
        <v>132400</v>
      </c>
      <c r="L23" s="9">
        <v>7.7</v>
      </c>
      <c r="M23" s="9" t="s">
        <v>20</v>
      </c>
      <c r="N23" s="10" t="s">
        <v>20</v>
      </c>
      <c r="O23" s="10">
        <v>333000</v>
      </c>
      <c r="P23" s="63"/>
    </row>
    <row r="24" spans="1:16" ht="12.75" x14ac:dyDescent="0.2">
      <c r="A24" s="56"/>
      <c r="B24" s="8">
        <v>2023</v>
      </c>
      <c r="C24" s="9">
        <v>153</v>
      </c>
      <c r="D24" s="9">
        <v>2.4900000000000002</v>
      </c>
      <c r="E24" s="9">
        <v>0.65900000000000003</v>
      </c>
      <c r="F24" s="9">
        <v>0.96399999999999997</v>
      </c>
      <c r="G24" s="9">
        <v>0.34</v>
      </c>
      <c r="H24" s="9">
        <v>8.1000000000000003E-2</v>
      </c>
      <c r="I24" s="9" t="s">
        <v>20</v>
      </c>
      <c r="J24" s="10">
        <v>56</v>
      </c>
      <c r="K24" s="10">
        <v>129900</v>
      </c>
      <c r="L24" s="9" t="s">
        <v>20</v>
      </c>
      <c r="M24" s="9" t="s">
        <v>20</v>
      </c>
      <c r="N24" s="10" t="s">
        <v>20</v>
      </c>
      <c r="O24" s="10">
        <v>402000</v>
      </c>
      <c r="P24" s="63"/>
    </row>
    <row r="25" spans="1:16" ht="13.5" thickBot="1" x14ac:dyDescent="0.25">
      <c r="A25" s="69"/>
      <c r="B25" s="11" t="s">
        <v>18</v>
      </c>
      <c r="C25" s="5" t="s">
        <v>20</v>
      </c>
      <c r="D25" s="5" t="s">
        <v>20</v>
      </c>
      <c r="E25" s="5" t="s">
        <v>20</v>
      </c>
      <c r="F25" s="5" t="s">
        <v>20</v>
      </c>
      <c r="G25" s="5" t="s">
        <v>20</v>
      </c>
      <c r="H25" s="5" t="s">
        <v>20</v>
      </c>
      <c r="I25" s="5" t="s">
        <v>20</v>
      </c>
      <c r="J25" s="12" t="s">
        <v>20</v>
      </c>
      <c r="K25" s="13" t="s">
        <v>20</v>
      </c>
      <c r="L25" s="5" t="s">
        <v>20</v>
      </c>
      <c r="M25" s="5" t="s">
        <v>20</v>
      </c>
      <c r="N25" s="12" t="s">
        <v>20</v>
      </c>
      <c r="O25" s="12" t="s">
        <v>20</v>
      </c>
      <c r="P25" s="64"/>
    </row>
    <row r="26" spans="1:16" ht="12.75" x14ac:dyDescent="0.2">
      <c r="A26" s="55" t="s">
        <v>23</v>
      </c>
      <c r="B26" s="6">
        <v>2019</v>
      </c>
      <c r="C26" s="4">
        <v>182.9</v>
      </c>
      <c r="D26" s="4">
        <v>7.9</v>
      </c>
      <c r="E26" s="4">
        <v>3.1</v>
      </c>
      <c r="F26" s="4" t="s">
        <v>20</v>
      </c>
      <c r="G26" s="4" t="s">
        <v>20</v>
      </c>
      <c r="H26" s="4" t="s">
        <v>20</v>
      </c>
      <c r="I26" s="4" t="s">
        <v>20</v>
      </c>
      <c r="J26" s="7">
        <v>107</v>
      </c>
      <c r="K26" s="7">
        <v>400752</v>
      </c>
      <c r="L26" s="4" t="s">
        <v>20</v>
      </c>
      <c r="M26" s="4" t="s">
        <v>20</v>
      </c>
      <c r="N26" s="7">
        <v>130</v>
      </c>
      <c r="O26" s="7" t="s">
        <v>20</v>
      </c>
      <c r="P26" s="65" t="s">
        <v>24</v>
      </c>
    </row>
    <row r="27" spans="1:16" ht="12.75" x14ac:dyDescent="0.2">
      <c r="A27" s="56"/>
      <c r="B27" s="8">
        <v>2020</v>
      </c>
      <c r="C27" s="9">
        <v>147.4</v>
      </c>
      <c r="D27" s="9">
        <v>6.2</v>
      </c>
      <c r="E27" s="9" t="s">
        <v>20</v>
      </c>
      <c r="F27" s="9" t="s">
        <v>20</v>
      </c>
      <c r="G27" s="9" t="s">
        <v>20</v>
      </c>
      <c r="H27" s="9" t="s">
        <v>20</v>
      </c>
      <c r="I27" s="9" t="s">
        <v>20</v>
      </c>
      <c r="J27" s="10">
        <v>107</v>
      </c>
      <c r="K27" s="10">
        <v>400000</v>
      </c>
      <c r="L27" s="9" t="s">
        <v>20</v>
      </c>
      <c r="M27" s="9">
        <v>6</v>
      </c>
      <c r="N27" s="10">
        <v>130</v>
      </c>
      <c r="O27" s="10" t="s">
        <v>20</v>
      </c>
      <c r="P27" s="46"/>
    </row>
    <row r="28" spans="1:16" ht="12.75" x14ac:dyDescent="0.2">
      <c r="A28" s="56"/>
      <c r="B28" s="8">
        <v>2021</v>
      </c>
      <c r="C28" s="9">
        <v>152</v>
      </c>
      <c r="D28" s="9">
        <v>6.5</v>
      </c>
      <c r="E28" s="9" t="s">
        <v>20</v>
      </c>
      <c r="F28" s="9" t="s">
        <v>20</v>
      </c>
      <c r="G28" s="9" t="s">
        <v>20</v>
      </c>
      <c r="H28" s="9" t="s">
        <v>20</v>
      </c>
      <c r="I28" s="9" t="s">
        <v>20</v>
      </c>
      <c r="J28" s="10">
        <v>107</v>
      </c>
      <c r="K28" s="10">
        <v>281595</v>
      </c>
      <c r="L28" s="9" t="s">
        <v>20</v>
      </c>
      <c r="M28" s="9">
        <v>6</v>
      </c>
      <c r="N28" s="10">
        <v>130</v>
      </c>
      <c r="O28" s="10" t="s">
        <v>20</v>
      </c>
      <c r="P28" s="46"/>
    </row>
    <row r="29" spans="1:16" ht="12.75" x14ac:dyDescent="0.2">
      <c r="A29" s="56"/>
      <c r="B29" s="8">
        <v>2022</v>
      </c>
      <c r="C29" s="9">
        <v>179.6</v>
      </c>
      <c r="D29" s="9">
        <v>6</v>
      </c>
      <c r="E29" s="9" t="s">
        <v>20</v>
      </c>
      <c r="F29" s="9" t="s">
        <v>20</v>
      </c>
      <c r="G29" s="9" t="s">
        <v>20</v>
      </c>
      <c r="H29" s="9" t="s">
        <v>20</v>
      </c>
      <c r="I29" s="9" t="s">
        <v>20</v>
      </c>
      <c r="J29" s="10">
        <v>107</v>
      </c>
      <c r="K29" s="10">
        <v>272367</v>
      </c>
      <c r="L29" s="9" t="s">
        <v>20</v>
      </c>
      <c r="M29" s="9">
        <v>6</v>
      </c>
      <c r="N29" s="10">
        <v>130</v>
      </c>
      <c r="O29" s="10" t="s">
        <v>20</v>
      </c>
      <c r="P29" s="46"/>
    </row>
    <row r="30" spans="1:16" ht="12.75" x14ac:dyDescent="0.2">
      <c r="A30" s="56"/>
      <c r="B30" s="8">
        <v>2023</v>
      </c>
      <c r="C30" s="9">
        <v>189.5</v>
      </c>
      <c r="D30" s="9">
        <v>6.3929999999999998</v>
      </c>
      <c r="E30" s="9">
        <v>2.7</v>
      </c>
      <c r="F30" s="9">
        <v>0.2</v>
      </c>
      <c r="G30" s="9">
        <v>1.8</v>
      </c>
      <c r="H30" s="9">
        <v>0.9</v>
      </c>
      <c r="I30" s="9" t="s">
        <v>20</v>
      </c>
      <c r="J30" s="10">
        <v>107</v>
      </c>
      <c r="K30" s="10">
        <v>258275</v>
      </c>
      <c r="L30" s="9" t="s">
        <v>20</v>
      </c>
      <c r="M30" s="9">
        <v>6</v>
      </c>
      <c r="N30" s="10">
        <v>130</v>
      </c>
      <c r="O30" s="10" t="s">
        <v>20</v>
      </c>
      <c r="P30" s="46"/>
    </row>
    <row r="31" spans="1:16" ht="13.5" thickBot="1" x14ac:dyDescent="0.25">
      <c r="A31" s="69"/>
      <c r="B31" s="11" t="s">
        <v>18</v>
      </c>
      <c r="C31" s="5" t="s">
        <v>20</v>
      </c>
      <c r="D31" s="5" t="s">
        <v>20</v>
      </c>
      <c r="E31" s="5" t="s">
        <v>20</v>
      </c>
      <c r="F31" s="5" t="s">
        <v>20</v>
      </c>
      <c r="G31" s="5" t="s">
        <v>20</v>
      </c>
      <c r="H31" s="5" t="s">
        <v>20</v>
      </c>
      <c r="I31" s="5" t="s">
        <v>20</v>
      </c>
      <c r="J31" s="12" t="s">
        <v>20</v>
      </c>
      <c r="K31" s="12" t="s">
        <v>20</v>
      </c>
      <c r="L31" s="5" t="s">
        <v>20</v>
      </c>
      <c r="M31" s="5">
        <v>6</v>
      </c>
      <c r="N31" s="12">
        <v>130</v>
      </c>
      <c r="O31" s="12" t="s">
        <v>20</v>
      </c>
      <c r="P31" s="51"/>
    </row>
    <row r="32" spans="1:16" ht="12.75" x14ac:dyDescent="0.2">
      <c r="A32" s="55" t="s">
        <v>25</v>
      </c>
      <c r="B32" s="6">
        <v>2019</v>
      </c>
      <c r="C32" s="4">
        <v>137.24</v>
      </c>
      <c r="D32" s="4">
        <v>2.9</v>
      </c>
      <c r="E32" s="4" t="s">
        <v>20</v>
      </c>
      <c r="F32" s="4" t="s">
        <v>20</v>
      </c>
      <c r="G32" s="4">
        <v>2.5</v>
      </c>
      <c r="H32" s="4" t="s">
        <v>20</v>
      </c>
      <c r="I32" s="4" t="s">
        <v>20</v>
      </c>
      <c r="J32" s="7">
        <v>35</v>
      </c>
      <c r="K32" s="7">
        <v>164000</v>
      </c>
      <c r="L32" s="4" t="s">
        <v>20</v>
      </c>
      <c r="M32" s="4" t="s">
        <v>20</v>
      </c>
      <c r="N32" s="7" t="s">
        <v>20</v>
      </c>
      <c r="O32" s="14" t="s">
        <v>20</v>
      </c>
      <c r="P32" s="65"/>
    </row>
    <row r="33" spans="1:16" ht="12.75" x14ac:dyDescent="0.2">
      <c r="A33" s="56"/>
      <c r="B33" s="8">
        <v>2020</v>
      </c>
      <c r="C33" s="8">
        <v>122.49</v>
      </c>
      <c r="D33" s="8">
        <v>2.5</v>
      </c>
      <c r="E33" s="9" t="s">
        <v>20</v>
      </c>
      <c r="F33" s="8" t="s">
        <v>20</v>
      </c>
      <c r="G33" s="8">
        <v>1.92</v>
      </c>
      <c r="H33" s="8">
        <v>0.47</v>
      </c>
      <c r="I33" s="9" t="s">
        <v>20</v>
      </c>
      <c r="J33" s="10">
        <v>35</v>
      </c>
      <c r="K33" s="10">
        <v>164000</v>
      </c>
      <c r="L33" s="9">
        <v>20</v>
      </c>
      <c r="M33" s="9" t="s">
        <v>20</v>
      </c>
      <c r="N33" s="10" t="s">
        <v>20</v>
      </c>
      <c r="O33" s="15" t="s">
        <v>20</v>
      </c>
      <c r="P33" s="46"/>
    </row>
    <row r="34" spans="1:16" ht="12.75" x14ac:dyDescent="0.2">
      <c r="A34" s="56"/>
      <c r="B34" s="8">
        <v>2021</v>
      </c>
      <c r="C34" s="8">
        <v>127</v>
      </c>
      <c r="D34" s="8">
        <v>2.9</v>
      </c>
      <c r="E34" s="9" t="s">
        <v>20</v>
      </c>
      <c r="F34" s="9" t="s">
        <v>20</v>
      </c>
      <c r="G34" s="8">
        <v>2.8</v>
      </c>
      <c r="H34" s="9" t="s">
        <v>20</v>
      </c>
      <c r="I34" s="8">
        <v>9.1999999999999993</v>
      </c>
      <c r="J34" s="8">
        <v>35</v>
      </c>
      <c r="K34" s="10">
        <v>164000</v>
      </c>
      <c r="L34" s="9">
        <v>29.5</v>
      </c>
      <c r="M34" s="9" t="s">
        <v>20</v>
      </c>
      <c r="N34" s="10" t="s">
        <v>20</v>
      </c>
      <c r="O34" s="15" t="s">
        <v>20</v>
      </c>
      <c r="P34" s="46"/>
    </row>
    <row r="35" spans="1:16" ht="12.75" x14ac:dyDescent="0.2">
      <c r="A35" s="56"/>
      <c r="B35" s="8">
        <v>2022</v>
      </c>
      <c r="C35" s="8">
        <v>156.74</v>
      </c>
      <c r="D35" s="8">
        <v>2.2999999999999998</v>
      </c>
      <c r="E35" s="9" t="s">
        <v>20</v>
      </c>
      <c r="F35" s="9" t="s">
        <v>20</v>
      </c>
      <c r="G35" s="8">
        <v>2.2000000000000002</v>
      </c>
      <c r="H35" s="9" t="s">
        <v>20</v>
      </c>
      <c r="I35" s="9" t="s">
        <v>20</v>
      </c>
      <c r="J35" s="8">
        <v>35</v>
      </c>
      <c r="K35" s="10">
        <v>164000</v>
      </c>
      <c r="L35" s="9">
        <v>35</v>
      </c>
      <c r="M35" s="9" t="s">
        <v>20</v>
      </c>
      <c r="N35" s="10" t="s">
        <v>20</v>
      </c>
      <c r="O35" s="15" t="s">
        <v>20</v>
      </c>
      <c r="P35" s="46"/>
    </row>
    <row r="36" spans="1:16" ht="12.75" x14ac:dyDescent="0.2">
      <c r="A36" s="56"/>
      <c r="B36" s="8">
        <v>2023</v>
      </c>
      <c r="C36" s="8">
        <v>171.84</v>
      </c>
      <c r="D36" s="8">
        <v>2.6</v>
      </c>
      <c r="E36" s="9" t="s">
        <v>20</v>
      </c>
      <c r="F36" s="9" t="s">
        <v>20</v>
      </c>
      <c r="G36" s="8">
        <v>2.4</v>
      </c>
      <c r="H36" s="9" t="s">
        <v>20</v>
      </c>
      <c r="I36" s="9" t="s">
        <v>20</v>
      </c>
      <c r="J36" s="8">
        <v>35</v>
      </c>
      <c r="K36" s="10">
        <v>164000</v>
      </c>
      <c r="L36" s="9">
        <v>35</v>
      </c>
      <c r="M36" s="9" t="s">
        <v>20</v>
      </c>
      <c r="N36" s="10" t="s">
        <v>20</v>
      </c>
      <c r="O36" s="15" t="s">
        <v>20</v>
      </c>
      <c r="P36" s="46"/>
    </row>
    <row r="37" spans="1:16" ht="13.5" thickBot="1" x14ac:dyDescent="0.25">
      <c r="A37" s="69"/>
      <c r="B37" s="11" t="s">
        <v>18</v>
      </c>
      <c r="C37" s="13" t="s">
        <v>20</v>
      </c>
      <c r="D37" s="13" t="s">
        <v>20</v>
      </c>
      <c r="E37" s="13" t="s">
        <v>20</v>
      </c>
      <c r="F37" s="13" t="s">
        <v>20</v>
      </c>
      <c r="G37" s="13" t="s">
        <v>20</v>
      </c>
      <c r="H37" s="13" t="s">
        <v>20</v>
      </c>
      <c r="I37" s="13" t="s">
        <v>20</v>
      </c>
      <c r="J37" s="13" t="s">
        <v>20</v>
      </c>
      <c r="K37" s="13" t="s">
        <v>20</v>
      </c>
      <c r="L37" s="13" t="s">
        <v>20</v>
      </c>
      <c r="M37" s="13" t="s">
        <v>20</v>
      </c>
      <c r="N37" s="12" t="s">
        <v>20</v>
      </c>
      <c r="O37" s="13" t="s">
        <v>20</v>
      </c>
      <c r="P37" s="46"/>
    </row>
    <row r="38" spans="1:16" s="24" customFormat="1" ht="12.75" x14ac:dyDescent="0.2">
      <c r="A38" s="70" t="s">
        <v>26</v>
      </c>
      <c r="B38" s="19">
        <v>2019</v>
      </c>
      <c r="C38" s="20">
        <v>141.727</v>
      </c>
      <c r="D38" s="19">
        <v>5.3860000000000001</v>
      </c>
      <c r="E38" s="21">
        <v>1.4179999999999999</v>
      </c>
      <c r="F38" s="21">
        <v>0.98899999999999999</v>
      </c>
      <c r="G38" s="21">
        <v>2.7650000000000001</v>
      </c>
      <c r="H38" s="21">
        <v>0.29499999999999998</v>
      </c>
      <c r="I38" s="21">
        <v>9.1</v>
      </c>
      <c r="J38" s="21">
        <v>55</v>
      </c>
      <c r="K38" s="22">
        <v>190000</v>
      </c>
      <c r="L38" s="21" t="s">
        <v>20</v>
      </c>
      <c r="M38" s="21" t="s">
        <v>20</v>
      </c>
      <c r="N38" s="21">
        <v>33</v>
      </c>
      <c r="O38" s="23" t="s">
        <v>20</v>
      </c>
      <c r="P38" s="66" t="s">
        <v>39</v>
      </c>
    </row>
    <row r="39" spans="1:16" s="24" customFormat="1" ht="12.75" x14ac:dyDescent="0.2">
      <c r="A39" s="71"/>
      <c r="B39" s="25">
        <v>2020</v>
      </c>
      <c r="C39" s="26" t="s">
        <v>31</v>
      </c>
      <c r="D39" s="25">
        <v>4.1870000000000003</v>
      </c>
      <c r="E39" s="27">
        <v>1.02</v>
      </c>
      <c r="F39" s="27">
        <v>0.61699999999999999</v>
      </c>
      <c r="G39" s="27">
        <v>2.081</v>
      </c>
      <c r="H39" s="27">
        <v>0.185</v>
      </c>
      <c r="I39" s="27">
        <v>7.8</v>
      </c>
      <c r="J39" s="27">
        <v>54</v>
      </c>
      <c r="K39" s="28">
        <v>186000</v>
      </c>
      <c r="L39" s="27" t="s">
        <v>20</v>
      </c>
      <c r="M39" s="27" t="s">
        <v>20</v>
      </c>
      <c r="N39" s="27">
        <v>33</v>
      </c>
      <c r="O39" s="27" t="s">
        <v>20</v>
      </c>
      <c r="P39" s="67"/>
    </row>
    <row r="40" spans="1:16" s="24" customFormat="1" ht="12.75" x14ac:dyDescent="0.2">
      <c r="A40" s="71"/>
      <c r="B40" s="25">
        <v>2021</v>
      </c>
      <c r="C40" s="26" t="s">
        <v>32</v>
      </c>
      <c r="D40" s="25">
        <v>3.9420000000000002</v>
      </c>
      <c r="E40" s="27">
        <v>0.89100000000000001</v>
      </c>
      <c r="F40" s="27">
        <v>0.64900000000000002</v>
      </c>
      <c r="G40" s="27">
        <v>2.0059999999999998</v>
      </c>
      <c r="H40" s="27">
        <v>8.1000000000000003E-2</v>
      </c>
      <c r="I40" s="27">
        <v>7.96</v>
      </c>
      <c r="J40" s="27">
        <v>48</v>
      </c>
      <c r="K40" s="28">
        <v>183000</v>
      </c>
      <c r="L40" s="27" t="s">
        <v>20</v>
      </c>
      <c r="M40" s="27" t="s">
        <v>20</v>
      </c>
      <c r="N40" s="27">
        <v>33</v>
      </c>
      <c r="O40" s="27" t="s">
        <v>20</v>
      </c>
      <c r="P40" s="67"/>
    </row>
    <row r="41" spans="1:16" s="24" customFormat="1" ht="12.75" x14ac:dyDescent="0.2">
      <c r="A41" s="71"/>
      <c r="B41" s="25">
        <v>2022</v>
      </c>
      <c r="C41" s="29">
        <v>146.83099999999999</v>
      </c>
      <c r="D41" s="25">
        <v>4.2309999999999999</v>
      </c>
      <c r="E41" s="27">
        <f>680*0.001</f>
        <v>0.68</v>
      </c>
      <c r="F41" s="27">
        <v>0.495</v>
      </c>
      <c r="G41" s="27">
        <f>1874*0.001</f>
        <v>1.8740000000000001</v>
      </c>
      <c r="H41" s="27">
        <v>8.3000000000000004E-2</v>
      </c>
      <c r="I41" s="27">
        <f>+D41</f>
        <v>4.2309999999999999</v>
      </c>
      <c r="J41" s="27">
        <v>44</v>
      </c>
      <c r="K41" s="28">
        <v>173000</v>
      </c>
      <c r="L41" s="27" t="s">
        <v>20</v>
      </c>
      <c r="M41" s="27" t="s">
        <v>20</v>
      </c>
      <c r="N41" s="27">
        <v>33</v>
      </c>
      <c r="O41" s="26" t="s">
        <v>33</v>
      </c>
      <c r="P41" s="67"/>
    </row>
    <row r="42" spans="1:16" s="24" customFormat="1" ht="12.75" x14ac:dyDescent="0.2">
      <c r="A42" s="71"/>
      <c r="B42" s="25">
        <v>2023</v>
      </c>
      <c r="C42" s="27">
        <v>163.61799999999999</v>
      </c>
      <c r="D42" s="25">
        <v>4.4130000000000003</v>
      </c>
      <c r="E42" s="27">
        <f>518*0.001</f>
        <v>0.51800000000000002</v>
      </c>
      <c r="F42" s="27" t="s">
        <v>20</v>
      </c>
      <c r="G42" s="27">
        <f>1995*0.001</f>
        <v>1.9950000000000001</v>
      </c>
      <c r="H42" s="27" t="s">
        <v>20</v>
      </c>
      <c r="I42" s="27">
        <f>+D42</f>
        <v>4.4130000000000003</v>
      </c>
      <c r="J42" s="27">
        <v>41</v>
      </c>
      <c r="K42" s="28">
        <v>177000</v>
      </c>
      <c r="L42" s="27" t="s">
        <v>20</v>
      </c>
      <c r="M42" s="27" t="s">
        <v>20</v>
      </c>
      <c r="N42" s="27">
        <v>33</v>
      </c>
      <c r="O42" s="26" t="s">
        <v>34</v>
      </c>
      <c r="P42" s="67"/>
    </row>
    <row r="43" spans="1:16" s="24" customFormat="1" ht="13.5" thickBot="1" x14ac:dyDescent="0.25">
      <c r="A43" s="72"/>
      <c r="B43" s="30" t="s">
        <v>18</v>
      </c>
      <c r="C43" s="31" t="s">
        <v>20</v>
      </c>
      <c r="D43" s="31" t="s">
        <v>20</v>
      </c>
      <c r="E43" s="31" t="s">
        <v>20</v>
      </c>
      <c r="F43" s="31" t="s">
        <v>20</v>
      </c>
      <c r="G43" s="31" t="s">
        <v>20</v>
      </c>
      <c r="H43" s="31" t="s">
        <v>20</v>
      </c>
      <c r="I43" s="31" t="s">
        <v>20</v>
      </c>
      <c r="J43" s="31" t="s">
        <v>20</v>
      </c>
      <c r="K43" s="31" t="s">
        <v>20</v>
      </c>
      <c r="L43" s="31" t="s">
        <v>20</v>
      </c>
      <c r="M43" s="31" t="s">
        <v>20</v>
      </c>
      <c r="N43" s="31">
        <v>33</v>
      </c>
      <c r="O43" s="31" t="s">
        <v>20</v>
      </c>
      <c r="P43" s="68"/>
    </row>
    <row r="44" spans="1:16" ht="12.75" x14ac:dyDescent="0.2">
      <c r="A44" s="55" t="s">
        <v>27</v>
      </c>
      <c r="B44" s="6">
        <v>2019</v>
      </c>
      <c r="C44" s="42">
        <v>843.32399999999996</v>
      </c>
      <c r="D44" s="14">
        <v>6.1520000000000001</v>
      </c>
      <c r="E44" s="14" t="s">
        <v>20</v>
      </c>
      <c r="F44" s="14">
        <v>5.8869999999999996</v>
      </c>
      <c r="G44" s="14" t="s">
        <v>20</v>
      </c>
      <c r="H44" s="14" t="s">
        <v>20</v>
      </c>
      <c r="I44" s="14">
        <v>6.1520000000000001</v>
      </c>
      <c r="J44" s="14" t="s">
        <v>20</v>
      </c>
      <c r="K44" s="14">
        <v>27061</v>
      </c>
      <c r="L44" s="14">
        <v>14.768000000000001</v>
      </c>
      <c r="M44" s="14" t="s">
        <v>20</v>
      </c>
      <c r="N44" s="14">
        <v>60</v>
      </c>
      <c r="O44" s="14">
        <v>184606</v>
      </c>
      <c r="P44" s="59" t="s">
        <v>40</v>
      </c>
    </row>
    <row r="45" spans="1:16" ht="12.75" x14ac:dyDescent="0.2">
      <c r="A45" s="56"/>
      <c r="B45" s="8">
        <v>2020</v>
      </c>
      <c r="C45" s="43">
        <v>724.13</v>
      </c>
      <c r="D45" s="15">
        <v>5.4640000000000004</v>
      </c>
      <c r="E45" s="15" t="s">
        <v>20</v>
      </c>
      <c r="F45" s="15" t="s">
        <v>20</v>
      </c>
      <c r="G45" s="15" t="s">
        <v>20</v>
      </c>
      <c r="H45" s="15" t="s">
        <v>20</v>
      </c>
      <c r="I45" s="15">
        <v>5.46</v>
      </c>
      <c r="J45" s="15" t="s">
        <v>20</v>
      </c>
      <c r="K45" s="15" t="s">
        <v>20</v>
      </c>
      <c r="L45" s="15" t="s">
        <v>20</v>
      </c>
      <c r="M45" s="15" t="s">
        <v>20</v>
      </c>
      <c r="N45" s="15">
        <v>60</v>
      </c>
      <c r="O45" s="15">
        <v>596580</v>
      </c>
      <c r="P45" s="46"/>
    </row>
    <row r="46" spans="1:16" ht="12.75" x14ac:dyDescent="0.2">
      <c r="A46" s="56"/>
      <c r="B46" s="8">
        <v>2021</v>
      </c>
      <c r="C46" s="43">
        <v>779.85</v>
      </c>
      <c r="D46" s="15">
        <v>5.8109999999999999</v>
      </c>
      <c r="E46" s="15" t="s">
        <v>20</v>
      </c>
      <c r="F46" s="15" t="s">
        <v>20</v>
      </c>
      <c r="G46" s="15" t="s">
        <v>20</v>
      </c>
      <c r="H46" s="15" t="s">
        <v>20</v>
      </c>
      <c r="I46" s="15">
        <v>5.4729999999999999</v>
      </c>
      <c r="J46" s="15" t="s">
        <v>20</v>
      </c>
      <c r="K46" s="15">
        <v>31748</v>
      </c>
      <c r="L46" s="15">
        <v>20.6</v>
      </c>
      <c r="M46" s="15" t="s">
        <v>20</v>
      </c>
      <c r="N46" s="15">
        <v>60</v>
      </c>
      <c r="O46" s="15">
        <v>732642</v>
      </c>
      <c r="P46" s="46"/>
    </row>
    <row r="47" spans="1:16" ht="12.75" x14ac:dyDescent="0.2">
      <c r="A47" s="56"/>
      <c r="B47" s="8">
        <v>2022</v>
      </c>
      <c r="C47" s="43">
        <v>744.06200000000001</v>
      </c>
      <c r="D47" s="15">
        <v>5.3019999999999996</v>
      </c>
      <c r="E47" s="15" t="s">
        <v>20</v>
      </c>
      <c r="F47" s="15" t="s">
        <v>20</v>
      </c>
      <c r="G47" s="15" t="s">
        <v>20</v>
      </c>
      <c r="H47" s="15" t="s">
        <v>20</v>
      </c>
      <c r="I47" s="15">
        <v>5.3230000000000004</v>
      </c>
      <c r="J47" s="15" t="s">
        <v>20</v>
      </c>
      <c r="K47" s="15">
        <v>34800</v>
      </c>
      <c r="L47" s="15">
        <v>20.866</v>
      </c>
      <c r="M47" s="15" t="s">
        <v>20</v>
      </c>
      <c r="N47" s="15">
        <v>90</v>
      </c>
      <c r="O47" s="15">
        <v>1092000</v>
      </c>
      <c r="P47" s="46"/>
    </row>
    <row r="48" spans="1:16" ht="12.75" x14ac:dyDescent="0.2">
      <c r="A48" s="56"/>
      <c r="B48" s="8">
        <v>2023</v>
      </c>
      <c r="C48" s="43">
        <v>744.70500000000004</v>
      </c>
      <c r="D48" s="15">
        <v>5.0209999999999999</v>
      </c>
      <c r="E48" s="15" t="s">
        <v>20</v>
      </c>
      <c r="F48" s="15" t="s">
        <v>20</v>
      </c>
      <c r="G48" s="15" t="s">
        <v>20</v>
      </c>
      <c r="H48" s="15" t="s">
        <v>20</v>
      </c>
      <c r="I48" s="15">
        <v>5.0250000000000004</v>
      </c>
      <c r="J48" s="15" t="s">
        <v>20</v>
      </c>
      <c r="K48" s="15">
        <v>33827</v>
      </c>
      <c r="L48" s="15">
        <v>22.013000000000002</v>
      </c>
      <c r="M48" s="15" t="s">
        <v>20</v>
      </c>
      <c r="N48" s="15">
        <v>100</v>
      </c>
      <c r="O48" s="15">
        <v>1122000</v>
      </c>
      <c r="P48" s="46"/>
    </row>
    <row r="49" spans="1:16" ht="13.5" thickBot="1" x14ac:dyDescent="0.25">
      <c r="A49" s="57"/>
      <c r="B49" s="16" t="s">
        <v>18</v>
      </c>
      <c r="C49" s="44" t="s">
        <v>20</v>
      </c>
      <c r="D49" s="17" t="s">
        <v>20</v>
      </c>
      <c r="E49" s="17" t="s">
        <v>20</v>
      </c>
      <c r="F49" s="17" t="s">
        <v>20</v>
      </c>
      <c r="G49" s="17" t="s">
        <v>20</v>
      </c>
      <c r="H49" s="17" t="s">
        <v>20</v>
      </c>
      <c r="I49" s="17" t="s">
        <v>20</v>
      </c>
      <c r="J49" s="17" t="s">
        <v>20</v>
      </c>
      <c r="K49" s="17" t="s">
        <v>20</v>
      </c>
      <c r="L49" s="17" t="s">
        <v>20</v>
      </c>
      <c r="M49" s="17" t="s">
        <v>20</v>
      </c>
      <c r="N49" s="17" t="s">
        <v>20</v>
      </c>
      <c r="O49" s="17" t="s">
        <v>20</v>
      </c>
      <c r="P49" s="51"/>
    </row>
    <row r="50" spans="1:16" ht="12.75" x14ac:dyDescent="0.2">
      <c r="A50" s="52" t="s">
        <v>30</v>
      </c>
      <c r="B50" s="32">
        <v>2019</v>
      </c>
      <c r="C50" s="37">
        <v>27079</v>
      </c>
      <c r="D50" s="33">
        <v>8.9770000000000003</v>
      </c>
      <c r="E50" s="33">
        <v>0.99399999999999999</v>
      </c>
      <c r="F50" s="33">
        <v>3.91</v>
      </c>
      <c r="G50" s="33">
        <v>2.7450000000000001</v>
      </c>
      <c r="H50" s="33">
        <v>1.327</v>
      </c>
      <c r="I50" s="33">
        <v>8985</v>
      </c>
      <c r="J50" s="33">
        <v>70</v>
      </c>
      <c r="K50" s="33">
        <v>370870</v>
      </c>
      <c r="L50" s="33" t="s">
        <v>20</v>
      </c>
      <c r="M50" s="33" t="s">
        <v>20</v>
      </c>
      <c r="N50" s="33">
        <v>170</v>
      </c>
      <c r="O50" s="33" t="s">
        <v>20</v>
      </c>
      <c r="P50" s="45" t="s">
        <v>41</v>
      </c>
    </row>
    <row r="51" spans="1:16" ht="12.75" x14ac:dyDescent="0.2">
      <c r="A51" s="53"/>
      <c r="B51" s="8">
        <v>2020</v>
      </c>
      <c r="C51" s="38">
        <v>26863.5</v>
      </c>
      <c r="D51" s="15">
        <v>8.9580000000000002</v>
      </c>
      <c r="E51" s="15">
        <v>1.0289999999999999</v>
      </c>
      <c r="F51" s="15">
        <v>3.8450000000000002</v>
      </c>
      <c r="G51" s="15">
        <v>2.7130000000000001</v>
      </c>
      <c r="H51" s="15">
        <v>1.3720000000000001</v>
      </c>
      <c r="I51" s="15">
        <v>8820</v>
      </c>
      <c r="J51" s="15">
        <v>70</v>
      </c>
      <c r="K51" s="15">
        <v>359542</v>
      </c>
      <c r="L51" s="15" t="s">
        <v>20</v>
      </c>
      <c r="M51" s="15" t="s">
        <v>20</v>
      </c>
      <c r="N51" s="15">
        <v>170</v>
      </c>
      <c r="O51" s="15" t="s">
        <v>20</v>
      </c>
      <c r="P51" s="46"/>
    </row>
    <row r="52" spans="1:16" ht="12.75" x14ac:dyDescent="0.2">
      <c r="A52" s="53"/>
      <c r="B52" s="8">
        <v>2021</v>
      </c>
      <c r="C52" s="38">
        <v>25077.4</v>
      </c>
      <c r="D52" s="15">
        <v>7.6459999999999999</v>
      </c>
      <c r="E52" s="15">
        <v>0.95899999999999996</v>
      </c>
      <c r="F52" s="15">
        <v>3.347</v>
      </c>
      <c r="G52" s="15">
        <v>2.3130000000000002</v>
      </c>
      <c r="H52" s="15">
        <v>1.0269999999999999</v>
      </c>
      <c r="I52" s="15">
        <v>7553</v>
      </c>
      <c r="J52" s="15">
        <v>70</v>
      </c>
      <c r="K52" s="15">
        <v>366283</v>
      </c>
      <c r="L52" s="15" t="s">
        <v>20</v>
      </c>
      <c r="M52" s="15" t="s">
        <v>20</v>
      </c>
      <c r="N52" s="15">
        <v>170</v>
      </c>
      <c r="O52" s="15" t="s">
        <v>20</v>
      </c>
      <c r="P52" s="46"/>
    </row>
    <row r="53" spans="1:16" ht="12.75" x14ac:dyDescent="0.2">
      <c r="A53" s="53"/>
      <c r="B53" s="8">
        <v>2022</v>
      </c>
      <c r="C53" s="38">
        <v>29073.4</v>
      </c>
      <c r="D53" s="15">
        <v>8.23</v>
      </c>
      <c r="E53" s="15">
        <v>1.0169999999999999</v>
      </c>
      <c r="F53" s="15">
        <v>3.4670000000000001</v>
      </c>
      <c r="G53" s="15">
        <v>2.3940000000000001</v>
      </c>
      <c r="H53" s="15">
        <v>1.3520000000000001</v>
      </c>
      <c r="I53" s="15">
        <v>8158</v>
      </c>
      <c r="J53" s="15">
        <v>70</v>
      </c>
      <c r="K53" s="15">
        <v>372817</v>
      </c>
      <c r="L53" s="15" t="s">
        <v>20</v>
      </c>
      <c r="M53" s="15" t="s">
        <v>20</v>
      </c>
      <c r="N53" s="15">
        <v>170</v>
      </c>
      <c r="O53" s="15" t="s">
        <v>20</v>
      </c>
      <c r="P53" s="46"/>
    </row>
    <row r="54" spans="1:16" ht="12.75" x14ac:dyDescent="0.2">
      <c r="A54" s="53"/>
      <c r="B54" s="8">
        <v>2023</v>
      </c>
      <c r="C54" s="38">
        <v>34367.599999999999</v>
      </c>
      <c r="D54" s="15">
        <v>8.8219999999999992</v>
      </c>
      <c r="E54" s="15">
        <v>1.03</v>
      </c>
      <c r="F54" s="15">
        <v>3.82</v>
      </c>
      <c r="G54" s="15">
        <v>2.407</v>
      </c>
      <c r="H54" s="15">
        <v>1.5649999999999999</v>
      </c>
      <c r="I54" s="15">
        <v>8694</v>
      </c>
      <c r="J54" s="15">
        <v>70</v>
      </c>
      <c r="K54" s="15">
        <v>375235</v>
      </c>
      <c r="L54" s="15" t="s">
        <v>20</v>
      </c>
      <c r="M54" s="15" t="s">
        <v>20</v>
      </c>
      <c r="N54" s="15">
        <v>170</v>
      </c>
      <c r="O54" s="15" t="s">
        <v>20</v>
      </c>
      <c r="P54" s="46"/>
    </row>
    <row r="55" spans="1:16" ht="13.5" thickBot="1" x14ac:dyDescent="0.25">
      <c r="A55" s="54"/>
      <c r="B55" s="11" t="s">
        <v>18</v>
      </c>
      <c r="C55" s="39">
        <v>41648.1</v>
      </c>
      <c r="D55" s="13">
        <v>9.4429999999999996</v>
      </c>
      <c r="E55" s="13">
        <v>1.1919999999999999</v>
      </c>
      <c r="F55" s="13">
        <v>3.7970000000000002</v>
      </c>
      <c r="G55" s="13">
        <v>2.8159999999999998</v>
      </c>
      <c r="H55" s="13">
        <v>1.6379999999999999</v>
      </c>
      <c r="I55" s="13">
        <v>9263</v>
      </c>
      <c r="J55" s="13">
        <v>70</v>
      </c>
      <c r="K55" s="13">
        <v>380793</v>
      </c>
      <c r="L55" s="13" t="s">
        <v>20</v>
      </c>
      <c r="M55" s="13" t="s">
        <v>20</v>
      </c>
      <c r="N55" s="13">
        <v>170</v>
      </c>
      <c r="O55" s="13" t="s">
        <v>20</v>
      </c>
      <c r="P55" s="46"/>
    </row>
    <row r="56" spans="1:16" ht="19.149999999999999" customHeight="1" x14ac:dyDescent="0.2">
      <c r="A56" s="55" t="s">
        <v>28</v>
      </c>
      <c r="B56" s="6">
        <v>2019</v>
      </c>
      <c r="C56" s="40">
        <v>11287.7</v>
      </c>
      <c r="D56" s="14">
        <v>5.3230000000000004</v>
      </c>
      <c r="E56" s="14">
        <v>0.16900000000000001</v>
      </c>
      <c r="F56" s="14">
        <v>2.952</v>
      </c>
      <c r="G56" s="14">
        <v>1.954</v>
      </c>
      <c r="H56" s="14">
        <v>0.248</v>
      </c>
      <c r="I56" s="14" t="s">
        <v>20</v>
      </c>
      <c r="J56" s="14">
        <v>34</v>
      </c>
      <c r="K56" s="14">
        <v>162278</v>
      </c>
      <c r="L56" s="14" t="s">
        <v>20</v>
      </c>
      <c r="M56" s="14" t="s">
        <v>20</v>
      </c>
      <c r="N56" s="14">
        <v>150</v>
      </c>
      <c r="O56" s="36" t="s">
        <v>20</v>
      </c>
      <c r="P56" s="47" t="s">
        <v>42</v>
      </c>
    </row>
    <row r="57" spans="1:16" ht="23.45" customHeight="1" x14ac:dyDescent="0.2">
      <c r="A57" s="56"/>
      <c r="B57" s="8">
        <v>2020</v>
      </c>
      <c r="C57" s="38">
        <v>10194.6</v>
      </c>
      <c r="D57" s="15">
        <v>4.79</v>
      </c>
      <c r="E57" s="15">
        <v>0.13300000000000001</v>
      </c>
      <c r="F57" s="15">
        <v>2.6240000000000001</v>
      </c>
      <c r="G57" s="15">
        <v>1.825</v>
      </c>
      <c r="H57" s="15">
        <v>0.20799999999999999</v>
      </c>
      <c r="I57" s="15" t="s">
        <v>20</v>
      </c>
      <c r="J57" s="15">
        <v>34</v>
      </c>
      <c r="K57" s="15">
        <v>159555</v>
      </c>
      <c r="L57" s="15" t="s">
        <v>20</v>
      </c>
      <c r="M57" s="15" t="s">
        <v>20</v>
      </c>
      <c r="N57" s="15">
        <v>150</v>
      </c>
      <c r="O57" s="34" t="s">
        <v>20</v>
      </c>
      <c r="P57" s="48"/>
    </row>
    <row r="58" spans="1:16" ht="23.45" customHeight="1" x14ac:dyDescent="0.2">
      <c r="A58" s="56"/>
      <c r="B58" s="8">
        <v>2021</v>
      </c>
      <c r="C58" s="38">
        <v>8567.2000000000007</v>
      </c>
      <c r="D58" s="15">
        <v>4.5460000000000003</v>
      </c>
      <c r="E58" s="15">
        <v>0.10100000000000001</v>
      </c>
      <c r="F58" s="15">
        <v>2.839</v>
      </c>
      <c r="G58" s="15">
        <v>1.48</v>
      </c>
      <c r="H58" s="15">
        <v>0.126</v>
      </c>
      <c r="I58" s="15" t="s">
        <v>20</v>
      </c>
      <c r="J58" s="15">
        <v>34</v>
      </c>
      <c r="K58" s="15">
        <v>153413</v>
      </c>
      <c r="L58" s="15" t="s">
        <v>20</v>
      </c>
      <c r="M58" s="15" t="s">
        <v>20</v>
      </c>
      <c r="N58" s="15">
        <v>150</v>
      </c>
      <c r="O58" s="34" t="s">
        <v>20</v>
      </c>
      <c r="P58" s="48"/>
    </row>
    <row r="59" spans="1:16" ht="20.45" customHeight="1" x14ac:dyDescent="0.2">
      <c r="A59" s="56"/>
      <c r="B59" s="8">
        <v>2022</v>
      </c>
      <c r="C59" s="38">
        <v>9147.4</v>
      </c>
      <c r="D59" s="15">
        <v>4.0739999999999998</v>
      </c>
      <c r="E59" s="15">
        <v>0.1</v>
      </c>
      <c r="F59" s="15">
        <v>2.569</v>
      </c>
      <c r="G59" s="15">
        <v>1.2829999999999999</v>
      </c>
      <c r="H59" s="15">
        <v>0.122</v>
      </c>
      <c r="I59" s="15" t="s">
        <v>20</v>
      </c>
      <c r="J59" s="15">
        <v>34</v>
      </c>
      <c r="K59" s="15">
        <v>146092</v>
      </c>
      <c r="L59" s="15" t="s">
        <v>20</v>
      </c>
      <c r="M59" s="15" t="s">
        <v>20</v>
      </c>
      <c r="N59" s="15">
        <v>150</v>
      </c>
      <c r="O59" s="34" t="s">
        <v>20</v>
      </c>
      <c r="P59" s="48"/>
    </row>
    <row r="60" spans="1:16" ht="18" customHeight="1" x14ac:dyDescent="0.2">
      <c r="A60" s="56"/>
      <c r="B60" s="8">
        <v>2023</v>
      </c>
      <c r="C60" s="38">
        <v>10593.5</v>
      </c>
      <c r="D60" s="15">
        <v>3.6869999999999998</v>
      </c>
      <c r="E60" s="15">
        <v>8.4000000000000005E-2</v>
      </c>
      <c r="F60" s="15">
        <v>2.294</v>
      </c>
      <c r="G60" s="15">
        <v>1.1950000000000001</v>
      </c>
      <c r="H60" s="15">
        <v>0.114</v>
      </c>
      <c r="I60" s="15" t="s">
        <v>20</v>
      </c>
      <c r="J60" s="15">
        <v>34</v>
      </c>
      <c r="K60" s="15">
        <v>139999</v>
      </c>
      <c r="L60" s="15" t="s">
        <v>20</v>
      </c>
      <c r="M60" s="15" t="s">
        <v>20</v>
      </c>
      <c r="N60" s="15">
        <v>150</v>
      </c>
      <c r="O60" s="34" t="s">
        <v>20</v>
      </c>
      <c r="P60" s="48"/>
    </row>
    <row r="61" spans="1:16" ht="15" customHeight="1" thickBot="1" x14ac:dyDescent="0.25">
      <c r="A61" s="57"/>
      <c r="B61" s="16" t="s">
        <v>18</v>
      </c>
      <c r="C61" s="41">
        <v>13567.5</v>
      </c>
      <c r="D61" s="17">
        <v>4.109</v>
      </c>
      <c r="E61" s="17">
        <v>0.10299999999999999</v>
      </c>
      <c r="F61" s="17">
        <v>2.246</v>
      </c>
      <c r="G61" s="17">
        <v>1.6279999999999999</v>
      </c>
      <c r="H61" s="17">
        <v>0.13200000000000001</v>
      </c>
      <c r="I61" s="17" t="s">
        <v>20</v>
      </c>
      <c r="J61" s="17">
        <v>34</v>
      </c>
      <c r="K61" s="17">
        <v>135829</v>
      </c>
      <c r="L61" s="17" t="s">
        <v>20</v>
      </c>
      <c r="M61" s="17" t="s">
        <v>20</v>
      </c>
      <c r="N61" s="17">
        <v>150</v>
      </c>
      <c r="O61" s="35" t="s">
        <v>20</v>
      </c>
      <c r="P61" s="49"/>
    </row>
    <row r="62" spans="1:16" ht="12.75" x14ac:dyDescent="0.2">
      <c r="A62" s="58" t="s">
        <v>29</v>
      </c>
      <c r="B62" s="32">
        <v>2019</v>
      </c>
      <c r="C62" s="37">
        <v>9878.9</v>
      </c>
      <c r="D62" s="33">
        <v>4.93</v>
      </c>
      <c r="E62" s="33">
        <v>0.52100000000000002</v>
      </c>
      <c r="F62" s="33">
        <v>2.355</v>
      </c>
      <c r="G62" s="33">
        <v>1.62</v>
      </c>
      <c r="H62" s="33">
        <v>0.434</v>
      </c>
      <c r="I62" s="33">
        <v>4757</v>
      </c>
      <c r="J62" s="33">
        <v>45</v>
      </c>
      <c r="K62" s="33">
        <v>136134</v>
      </c>
      <c r="L62" s="33" t="s">
        <v>20</v>
      </c>
      <c r="M62" s="33" t="s">
        <v>20</v>
      </c>
      <c r="N62" s="33">
        <v>160</v>
      </c>
      <c r="O62" s="33" t="s">
        <v>20</v>
      </c>
      <c r="P62" s="50" t="s">
        <v>43</v>
      </c>
    </row>
    <row r="63" spans="1:16" ht="12.75" x14ac:dyDescent="0.2">
      <c r="A63" s="56"/>
      <c r="B63" s="8">
        <v>2020</v>
      </c>
      <c r="C63" s="38">
        <v>7862.6</v>
      </c>
      <c r="D63" s="15">
        <v>4.0519999999999996</v>
      </c>
      <c r="E63" s="15">
        <v>0.39130000000000004</v>
      </c>
      <c r="F63" s="15">
        <v>2.1269999999999998</v>
      </c>
      <c r="G63" s="15">
        <v>1.2133</v>
      </c>
      <c r="H63" s="15">
        <v>0.32</v>
      </c>
      <c r="I63" s="15">
        <v>3634</v>
      </c>
      <c r="J63" s="15">
        <v>45</v>
      </c>
      <c r="K63" s="15">
        <v>131467</v>
      </c>
      <c r="L63" s="15" t="s">
        <v>20</v>
      </c>
      <c r="M63" s="15" t="s">
        <v>20</v>
      </c>
      <c r="N63" s="15">
        <v>160</v>
      </c>
      <c r="O63" s="15" t="s">
        <v>20</v>
      </c>
      <c r="P63" s="46"/>
    </row>
    <row r="64" spans="1:16" ht="12.75" x14ac:dyDescent="0.2">
      <c r="A64" s="56"/>
      <c r="B64" s="8">
        <v>2021</v>
      </c>
      <c r="C64" s="38">
        <v>8424.6</v>
      </c>
      <c r="D64" s="15">
        <v>3.8759999999999999</v>
      </c>
      <c r="E64" s="15">
        <v>0.34</v>
      </c>
      <c r="F64" s="15">
        <v>2</v>
      </c>
      <c r="G64" s="15">
        <v>1.1830000000000001</v>
      </c>
      <c r="H64" s="15">
        <v>0.35299999999999998</v>
      </c>
      <c r="I64" s="15">
        <v>3404</v>
      </c>
      <c r="J64" s="15">
        <v>45</v>
      </c>
      <c r="K64" s="15">
        <v>134111</v>
      </c>
      <c r="L64" s="15" t="s">
        <v>20</v>
      </c>
      <c r="M64" s="15" t="s">
        <v>20</v>
      </c>
      <c r="N64" s="15">
        <v>160</v>
      </c>
      <c r="O64" s="15" t="s">
        <v>20</v>
      </c>
      <c r="P64" s="46"/>
    </row>
    <row r="65" spans="1:16" ht="12.75" x14ac:dyDescent="0.2">
      <c r="A65" s="56"/>
      <c r="B65" s="8">
        <v>2022</v>
      </c>
      <c r="C65" s="38">
        <v>10596.7</v>
      </c>
      <c r="D65" s="15">
        <v>3.3050000000000002</v>
      </c>
      <c r="E65" s="15">
        <v>0.308</v>
      </c>
      <c r="F65" s="15">
        <v>1.6553</v>
      </c>
      <c r="G65" s="15">
        <v>1.0229999999999999</v>
      </c>
      <c r="H65" s="15">
        <v>0.318</v>
      </c>
      <c r="I65" s="15">
        <v>3380.6</v>
      </c>
      <c r="J65" s="15">
        <v>44</v>
      </c>
      <c r="K65" s="15">
        <v>131719</v>
      </c>
      <c r="L65" s="15" t="s">
        <v>20</v>
      </c>
      <c r="M65" s="15" t="s">
        <v>20</v>
      </c>
      <c r="N65" s="15">
        <v>160</v>
      </c>
      <c r="O65" s="15" t="s">
        <v>20</v>
      </c>
      <c r="P65" s="46"/>
    </row>
    <row r="66" spans="1:16" ht="12.75" x14ac:dyDescent="0.2">
      <c r="A66" s="56"/>
      <c r="B66" s="8">
        <v>2023</v>
      </c>
      <c r="C66" s="38">
        <v>12685.7</v>
      </c>
      <c r="D66" s="15">
        <v>3.4420000000000002</v>
      </c>
      <c r="E66" s="15">
        <v>0.36099999999999999</v>
      </c>
      <c r="F66" s="15">
        <v>1.278</v>
      </c>
      <c r="G66" s="15">
        <v>1.2623</v>
      </c>
      <c r="H66" s="15">
        <v>0.54100000000000004</v>
      </c>
      <c r="I66" s="15">
        <v>3430.1</v>
      </c>
      <c r="J66" s="15">
        <v>44</v>
      </c>
      <c r="K66" s="15">
        <v>133580</v>
      </c>
      <c r="L66" s="15" t="s">
        <v>20</v>
      </c>
      <c r="M66" s="15" t="s">
        <v>20</v>
      </c>
      <c r="N66" s="15">
        <v>160</v>
      </c>
      <c r="O66" s="15" t="s">
        <v>20</v>
      </c>
      <c r="P66" s="46"/>
    </row>
    <row r="67" spans="1:16" ht="13.5" thickBot="1" x14ac:dyDescent="0.25">
      <c r="A67" s="57"/>
      <c r="B67" s="16" t="s">
        <v>18</v>
      </c>
      <c r="C67" s="41">
        <v>5984.2</v>
      </c>
      <c r="D67" s="17">
        <v>1596</v>
      </c>
      <c r="E67" s="17">
        <v>159</v>
      </c>
      <c r="F67" s="17">
        <v>561</v>
      </c>
      <c r="G67" s="17">
        <v>622</v>
      </c>
      <c r="H67" s="17">
        <v>253</v>
      </c>
      <c r="I67" s="17">
        <v>1558.4</v>
      </c>
      <c r="J67" s="17">
        <v>44</v>
      </c>
      <c r="K67" s="17" t="s">
        <v>20</v>
      </c>
      <c r="L67" s="17" t="s">
        <v>20</v>
      </c>
      <c r="M67" s="17" t="s">
        <v>20</v>
      </c>
      <c r="N67" s="17">
        <v>160</v>
      </c>
      <c r="O67" s="17" t="s">
        <v>20</v>
      </c>
      <c r="P67" s="51"/>
    </row>
  </sheetData>
  <mergeCells count="22">
    <mergeCell ref="A26:A31"/>
    <mergeCell ref="P2:P7"/>
    <mergeCell ref="A2:A7"/>
    <mergeCell ref="A8:A13"/>
    <mergeCell ref="A14:A19"/>
    <mergeCell ref="A20:A25"/>
    <mergeCell ref="P38:P43"/>
    <mergeCell ref="P44:P49"/>
    <mergeCell ref="A32:A37"/>
    <mergeCell ref="A38:A43"/>
    <mergeCell ref="A44:A49"/>
    <mergeCell ref="P8:P13"/>
    <mergeCell ref="P14:P19"/>
    <mergeCell ref="P20:P25"/>
    <mergeCell ref="P26:P31"/>
    <mergeCell ref="P32:P37"/>
    <mergeCell ref="P50:P55"/>
    <mergeCell ref="P56:P61"/>
    <mergeCell ref="P62:P67"/>
    <mergeCell ref="A50:A55"/>
    <mergeCell ref="A56:A61"/>
    <mergeCell ref="A62:A67"/>
  </mergeCells>
  <hyperlinks>
    <hyperlink ref="P2" r:id="rId1" location="a_x000a_" display="https://www.volkswagen-group.com/en/financial-reports-18134#a_x000a_" xr:uid="{00000000-0004-0000-0000-000000000000}"/>
    <hyperlink ref="P8" r:id="rId2" location="quarterly-disclosure" display="https://ir.tesla.com/#quarterly-disclosure" xr:uid="{00000000-0004-0000-0000-000001000000}"/>
    <hyperlink ref="P20" r:id="rId3" display="https://group.mercedes-benz.com/investors/reports-news/" xr:uid="{00000000-0004-0000-0000-000002000000}"/>
    <hyperlink ref="P14" r:id="rId4" display="https://www.press.bmwgroup.com/global/article/detail/T0306824EN/bmw-group-annual-report-2019" xr:uid="{00000000-0004-0000-0000-000003000000}"/>
    <hyperlink ref="P26" r:id="rId5" xr:uid="{00000000-0004-0000-0000-000004000000}"/>
    <hyperlink ref="P38" r:id="rId6" display="https://shareholder.ford.com/Investors/financials/default.aspx" xr:uid="{00000000-0004-0000-0000-000005000000}"/>
    <hyperlink ref="P44" r:id="rId7" display="https://www.saicmotor.com/english/investor_relations/annual_report/index.shtml" xr:uid="{00000000-0004-0000-0000-00000600000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Pérez</dc:creator>
  <cp:lastModifiedBy>jaime usatorre</cp:lastModifiedBy>
  <dcterms:created xsi:type="dcterms:W3CDTF">2025-01-08T21:24:45Z</dcterms:created>
  <dcterms:modified xsi:type="dcterms:W3CDTF">2025-01-09T19:53:51Z</dcterms:modified>
</cp:coreProperties>
</file>