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vmlDrawing1.vml" ContentType="application/vnd.openxmlformats-officedocument.vmlDrawing"/>
  <Override PartName="/xl/drawings/drawing5.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xl/media/image1.png" ContentType="image/png"/>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comments7.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4.xml" ContentType="application/vnd.openxmlformats-officedocument.customXmlProperties+xml"/>
  <Override PartName="/customXml/itemProps2.xml" ContentType="application/vnd.openxmlformats-officedocument.customXmlProperties+xml"/>
  <Override PartName="/customXml/item3.xml" ContentType="application/xml"/>
  <Override PartName="/customXml/item4.xml" ContentType="application/xml"/>
  <Override PartName="/customXml/item5.xml" ContentType="application/xml"/>
  <Override PartName="/customXml/itemProps5.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_rels/item4.xml.rels" ContentType="application/vnd.openxmlformats-package.relationships+xml"/>
  <Override PartName="/customXml/_rels/item5.xml.rels" ContentType="application/vnd.openxmlformats-package.relationship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Relationship Id="rId9" Type="http://schemas.openxmlformats.org/officeDocument/2006/relationships/customXml" Target="../customXml/item5.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ulnerability codebook" sheetId="1" state="visible" r:id="rId3"/>
    <sheet name="Govt Response codebook" sheetId="2" state="visible" r:id="rId4"/>
    <sheet name="Global prev, vuln, govt table" sheetId="3" state="visible" r:id="rId5"/>
    <sheet name="Codebook_G20 imports" sheetId="4" state="visible" r:id="rId6"/>
    <sheet name="Codebook_BACI" sheetId="5" state="visible" r:id="rId7"/>
    <sheet name="G20 imports data table" sheetId="6" state="visible" r:id="rId8"/>
    <sheet name="Country fishing risk data" sheetId="7" state="visible" r:id="rId9"/>
    <sheet name="Fishing risk breakpoints" sheetId="8" state="visible" r:id="rId10"/>
    <sheet name="Country fishing risk codebook" sheetId="9" state="visible" r:id="rId11"/>
  </sheets>
  <externalReferences>
    <externalReference r:id="rId12"/>
  </externalReferences>
  <definedNames>
    <definedName function="false" hidden="true" localSheetId="0" name="_xlnm._FilterDatabase" vbProcedure="false">'Vulnerability codebook'!$A$2:$I$38</definedName>
    <definedName function="false" hidden="false" name="dislowthree" vbProcedure="false">[1]Breakpoints!$E$12</definedName>
    <definedName function="false" hidden="false" name="dislowtwo" vbProcedure="false">[1]Breakpoints!$C$12</definedName>
    <definedName function="false" hidden="false" name="disupone" vbProcedure="false">[1]Breakpoints!$B$12</definedName>
    <definedName function="false" hidden="false" name="disupthree" vbProcedure="false">[1]Breakpoints!$F$12</definedName>
    <definedName function="false" hidden="false" name="disuptwo" vbProcedure="false">[1]Breakpoints!$D$12</definedName>
    <definedName function="false" hidden="false" name="eezlowthree" vbProcedure="false">[1]Breakpoints!$E$11</definedName>
    <definedName function="false" hidden="false" name="eezlowtwo" vbProcedure="false">[1]Breakpoints!$C$11</definedName>
    <definedName function="false" hidden="false" name="eezupone" vbProcedure="false">[1]Breakpoints!$B$11</definedName>
    <definedName function="false" hidden="false" name="eezupthree" vbProcedure="false">[1]Breakpoints!$F$11</definedName>
    <definedName function="false" hidden="false" name="eezuptwo" vbProcedure="false">[1]Breakpoints!$D$11</definedName>
    <definedName function="false" hidden="false" name="gdplowthree" vbProcedure="false">[1]Breakpoints!$E$15</definedName>
    <definedName function="false" hidden="false" name="GDPlowtwo" vbProcedure="false">[1]Breakpoints!$C$15</definedName>
    <definedName function="false" hidden="false" name="GDPupone" vbProcedure="false">[1]Breakpoints!$B$15</definedName>
    <definedName function="false" hidden="false" name="gdpupthree" vbProcedure="false">[1]Breakpoints!$F$15</definedName>
    <definedName function="false" hidden="false" name="gdpuptwo" vbProcedure="false">[1]Breakpoints!$D$15</definedName>
    <definedName function="false" hidden="false" name="replowthree" vbProcedure="false">[1]Breakpoints!$E$14</definedName>
    <definedName function="false" hidden="false" name="replowtwo" vbProcedure="false">[1]Breakpoints!$C$14</definedName>
    <definedName function="false" hidden="false" name="repupone" vbProcedure="false">[1]Breakpoints!$B$14</definedName>
    <definedName function="false" hidden="false" name="repupthree" vbProcedure="false">[1]Breakpoints!$F$14</definedName>
    <definedName function="false" hidden="false" name="repuptwo" vbProcedure="false">[1]Breakpoints!$D$14</definedName>
    <definedName function="false" hidden="false" name="sublowthree" vbProcedure="false">[1]Breakpoints!$E$13</definedName>
    <definedName function="false" hidden="false" name="sublowtwo" vbProcedure="false">[1]Breakpoints!$C$13</definedName>
    <definedName function="false" hidden="false" name="subupone" vbProcedure="false">[1]Breakpoints!$B$13</definedName>
    <definedName function="false" hidden="false" name="subupthree" vbProcedure="false">[1]Breakpoints!$F$13</definedName>
    <definedName function="false" hidden="false" name="subuptwo" vbProcedure="false">[1]Breakpoints!$D$13</definedName>
    <definedName function="false" hidden="false" name="upone" vbProcedure="false">[1]Breakpoints!$C$25</definedName>
    <definedName function="false" hidden="false" name="uptwo" vbProcedure="false">[1]Breakpoints!$C$26</definedName>
    <definedName function="false" hidden="false" name="vallowthree" vbProcedure="false">[1]Breakpoints!$E$16</definedName>
    <definedName function="false" hidden="false" name="vallowtwo" vbProcedure="false">[1]Breakpoints!$C$16</definedName>
    <definedName function="false" hidden="false" name="valupone" vbProcedure="false">[1]Breakpoints!$B$16</definedName>
    <definedName function="false" hidden="false" name="valupthree" vbProcedure="false">[1]Breakpoints!$F$16</definedName>
    <definedName function="false" hidden="false" name="valuptwo" vbProcedure="false">[1]Breakpoints!$D$16</definedName>
  </definedNames>
  <calcPr iterateCount="100" refMode="A1" iterate="false" iterateDelta="0.0001"/>
  <extLst>
    <ext xmlns:loext="http://schemas.libreoffice.org/" uri="{7626C862-2A13-11E5-B345-FEFF819CDC9F}">
      <loext:extCalcPr stringRefSyntax="ExcelA1"/>
    </ext>
  </extLst>
</workbook>
</file>

<file path=xl/comments7.xml><?xml version="1.0" encoding="utf-8"?>
<comments xmlns="http://schemas.openxmlformats.org/spreadsheetml/2006/main" xmlns:xdr="http://schemas.openxmlformats.org/drawingml/2006/spreadsheetDrawing">
  <authors>
    <author>Unknown Author</author>
  </authors>
  <commentList>
    <comment ref="H110" authorId="0">
      <text>
        <r>
          <rPr>
            <sz val="10"/>
            <rFont val="Arial"/>
            <family val="2"/>
          </rPr>
          <t xml:space="preserve">David Tickler:
</t>
        </r>
        <r>
          <rPr>
            <sz val="10"/>
            <color rgb="FF000000"/>
            <rFont val="Calibri"/>
            <family val="2"/>
            <charset val="1"/>
          </rPr>
          <t xml:space="preserve">Assumes mostly coastal fishing limited to Timorese waters</t>
        </r>
      </text>
    </comment>
    <comment ref="J106" authorId="0">
      <text>
        <r>
          <rPr>
            <sz val="10"/>
            <rFont val="Arial"/>
            <family val="2"/>
          </rPr>
          <t xml:space="preserve">David Tickler:
</t>
        </r>
        <r>
          <rPr>
            <sz val="10"/>
            <color rgb="FF000000"/>
            <rFont val="Calibri"/>
            <family val="2"/>
            <charset val="1"/>
          </rPr>
          <t xml:space="preserve">2015, CIA World Factbook</t>
        </r>
      </text>
    </comment>
    <comment ref="K52" authorId="0">
      <text>
        <r>
          <rPr>
            <sz val="10"/>
            <rFont val="Arial"/>
            <family val="2"/>
          </rPr>
          <t xml:space="preserve">David Tickler:
</t>
        </r>
        <r>
          <rPr>
            <sz val="10"/>
            <color rgb="FF000000"/>
            <rFont val="Calibri"/>
            <family val="2"/>
            <charset val="1"/>
          </rPr>
          <t xml:space="preserve">Based on 4000 fishers (FAO http://www.fao.org/fishery/countrysector/naso_iraq/en#tcN7005B)
</t>
        </r>
      </text>
    </comment>
    <comment ref="K70" authorId="0">
      <text>
        <r>
          <rPr>
            <sz val="10"/>
            <rFont val="Arial"/>
            <family val="2"/>
          </rPr>
          <t xml:space="preserve">David Tickler:
</t>
        </r>
        <r>
          <rPr>
            <sz val="10"/>
            <color rgb="FF000000"/>
            <rFont val="Calibri"/>
            <family val="2"/>
            <charset val="1"/>
          </rPr>
          <t xml:space="preserve">Based on 1% emnployment in fisheries (https://books.google.com.au/books?id=w4Lq5u6koh0C&amp;pg=RA2-PA17&amp;lpg=RA2-PA17&amp;dq=industrial+fisheries+employment+montenegro&amp;source=bl&amp;ots=4t1jBbHtFt&amp;sig=YkjhFzCHo8_vqCfc_y5t1OQiExA&amp;hl=en&amp;sa=X&amp;ved=0ahUKEwjLjfjlz8zYAhUMS7wKHZEwBJkQ6AEIRTAF#v=onepage&amp;q&amp;f=false)
</t>
        </r>
      </text>
    </comment>
  </commentList>
</comments>
</file>

<file path=xl/sharedStrings.xml><?xml version="1.0" encoding="utf-8"?>
<sst xmlns="http://schemas.openxmlformats.org/spreadsheetml/2006/main" count="2124" uniqueCount="946">
  <si>
    <t xml:space="preserve">Factor</t>
  </si>
  <si>
    <t xml:space="preserve">Variable Name</t>
  </si>
  <si>
    <t xml:space="preserve">Variable Name in Dataset of Retained Variables</t>
  </si>
  <si>
    <t xml:space="preserve">Data Description</t>
  </si>
  <si>
    <t xml:space="preserve">Variable Description 
Min-max normalization has been performed on all variables to ensure comparability via a linear transformation (scaled of 1 to 100). </t>
  </si>
  <si>
    <t xml:space="preserve">Source</t>
  </si>
  <si>
    <t xml:space="preserve">Date Accessed</t>
  </si>
  <si>
    <t xml:space="preserve">Publication Date</t>
  </si>
  <si>
    <t xml:space="preserve">data reference period</t>
  </si>
  <si>
    <t xml:space="preserve">Factor One: Governance Issues</t>
  </si>
  <si>
    <t xml:space="preserve">Political Instability</t>
  </si>
  <si>
    <t xml:space="preserve">F1Norm2018PoliticalInstability</t>
  </si>
  <si>
    <t xml:space="preserve">Data are from The Global Peace Index, which measures the level of peace in 162 different countries according to 22 qualitative and quantitative indicators aligned with the absences of violence and fear of violence.</t>
  </si>
  <si>
    <t xml:space="preserve">This variable represents an assessment of political instability ranked from 1 to 5 (very low to very high instability) by the EIU’s Country Analysis team, based on five questions relating to the degree to which the country's political institutions are sufficiently stable to support the needs of its citizens, businesses, and overseas investors. This indicator aggregates five other questions on social unrest, orderly transfers, opposition stance, excessive executive authority and an international tension sub-index. Country analysts assess this question on a quarterly basis. The score provided for March 2014–March 2015 is the average of the scores given for each quarter.
</t>
  </si>
  <si>
    <t xml:space="preserve">"Global Peace Index", Vision of Humanity </t>
  </si>
  <si>
    <t xml:space="preserve">January, 2017</t>
  </si>
  <si>
    <t xml:space="preserve"> The score provided for March 2014–March 2015 is the average of the scores given for each quarter</t>
  </si>
  <si>
    <t xml:space="preserve">Weapons Access </t>
  </si>
  <si>
    <t xml:space="preserve">F1Norm2018WeaponsAccessMinMax</t>
  </si>
  <si>
    <t xml:space="preserve">Data are from The Global Peace Index, which measures the level of peace on 162 different countries according to 22 qualitative and quantitative indicators aligned with the absences of violence and fear of violence.</t>
  </si>
  <si>
    <r>
      <rPr>
        <sz val="10"/>
        <rFont val="Calibri"/>
        <family val="2"/>
        <charset val="1"/>
      </rPr>
      <t xml:space="preserve">The variable</t>
    </r>
    <r>
      <rPr>
        <i val="true"/>
        <sz val="10"/>
        <rFont val="Calibri"/>
        <family val="2"/>
        <charset val="1"/>
      </rPr>
      <t xml:space="preserve"> Weapons Access</t>
    </r>
    <r>
      <rPr>
        <sz val="10"/>
        <rFont val="Calibri"/>
        <family val="2"/>
        <charset val="1"/>
      </rPr>
      <t xml:space="preserve"> is a qualititative assessment of the accessibility of small arms and light weapons. This measure ranges from a value of 1, which indicates very low access to weapons, to a value of 5, which indicates very high access to weapons. Data are from 2016.</t>
    </r>
  </si>
  <si>
    <t xml:space="preserve">2015–March 2016, assessed anually</t>
  </si>
  <si>
    <t xml:space="preserve">Women's Physical Security</t>
  </si>
  <si>
    <t xml:space="preserve">F1Norm2018WomenPhysicalSecurit</t>
  </si>
  <si>
    <t xml:space="preserve">Data are from Women Stats</t>
  </si>
  <si>
    <t xml:space="preserve">Multivariate scale derived from WomenStats Database that provides the ordinal ranking of the physical security of women. Export data for all countries for variable, "MULTIVAR-SCALE-1." The scale takes into account the presence and enforcement of laws against domestic violence, rape and marital rape, the existence of taboos or norms against reporting these crimes, and the occurrence of honour killings and femicide.  Scale ranges from 1 "high security" to 4 "low security." Data are from 2014. 
</t>
  </si>
  <si>
    <t xml:space="preserve">Women Stats</t>
  </si>
  <si>
    <t xml:space="preserve">2014- same data as previously</t>
  </si>
  <si>
    <t xml:space="preserve">March</t>
  </si>
  <si>
    <t xml:space="preserve">Disabled Rights</t>
  </si>
  <si>
    <t xml:space="preserve">F4Norm2018DisabledRights</t>
  </si>
  <si>
    <t xml:space="preserve">Data are from Gallup Analytics, which presents a detailed assessment of global attitudes for over 100 countries</t>
  </si>
  <si>
    <r>
      <rPr>
        <sz val="10"/>
        <color rgb="FF000000"/>
        <rFont val="Calibri"/>
        <family val="2"/>
        <charset val="1"/>
      </rPr>
      <t xml:space="preserve">The variable </t>
    </r>
    <r>
      <rPr>
        <i val="true"/>
        <sz val="10"/>
        <color rgb="FF000000"/>
        <rFont val="Calibri"/>
        <family val="2"/>
        <charset val="1"/>
      </rPr>
      <t xml:space="preserve">Disabled Rights</t>
    </r>
    <r>
      <rPr>
        <sz val="10"/>
        <color rgb="FF000000"/>
        <rFont val="Calibri"/>
        <family val="2"/>
        <charset val="1"/>
      </rPr>
      <t xml:space="preserve"> measures the proportionally representative percentage of respondents who responded that their region is "not a good place" in direct response to the question: "Is the city or area where you live a good place or not a good place to live for people with intellectual disabilities?" 0 represents lower vulnerability, 100 represents higher vulnerability. Select World Poll as Data Source, Good Place for Intellectually Disabled as your Metric, Aggregate Demographics, and Time set to Year 2015. Data are from 2015.
Access calculations and Gallup World Poll data here
https://minderoo.sharefile.com/i/icf7f6837f66447e8  </t>
    </r>
  </si>
  <si>
    <t xml:space="preserve">Gallup Analytics</t>
  </si>
  <si>
    <t xml:space="preserve">February, 2017</t>
  </si>
  <si>
    <t xml:space="preserve">2015 - note: not available for 2016</t>
  </si>
  <si>
    <t xml:space="preserve">quarter.</t>
  </si>
  <si>
    <t xml:space="preserve">Government Response GSI</t>
  </si>
  <si>
    <t xml:space="preserve">F1NormNEWGSIGOVTRESPONSE2016</t>
  </si>
  <si>
    <t xml:space="preserve">Data are from Global Slavery Index Government Response </t>
  </si>
  <si>
    <t xml:space="preserve">The variable Government Response from the Global Slavery Index represents the average evaluation score for each country across five main indicators including: 1) Survivors are Supported, 2) Criminal Justice Responses, 3) Coordination and 4) Accountability, Attitudes, Social Systems, and Institutions, and 5) Business and Government Responses to modern slavery.Each section sub-score is averaged together and then used to provide a response rating. The quantitative evaluation score averages are used for each country. Data are from 2016. These values range from 0 representing poor government response to 100 representing strong government response.</t>
  </si>
  <si>
    <t xml:space="preserve">2016 Global Slavery Index Government Response Rankings</t>
  </si>
  <si>
    <t xml:space="preserve">March, 2017</t>
  </si>
  <si>
    <t xml:space="preserve">Political Rights </t>
  </si>
  <si>
    <t xml:space="preserve">F1Norm2018AlternativePolitical</t>
  </si>
  <si>
    <t xml:space="preserve">Data are from the Center for Systemic Peace, Polity IV Dataset hosted by the Integrated Network for Societal Conflict Research</t>
  </si>
  <si>
    <r>
      <rPr>
        <sz val="10"/>
        <color rgb="FF000000"/>
        <rFont val="Calibri"/>
        <family val="2"/>
        <charset val="1"/>
      </rPr>
      <t xml:space="preserve">The variable </t>
    </r>
    <r>
      <rPr>
        <i val="true"/>
        <sz val="10"/>
        <color rgb="FF000000"/>
        <rFont val="Calibri"/>
        <family val="2"/>
        <charset val="1"/>
      </rPr>
      <t xml:space="preserve">Alt. Political Rights Variable "Polity IV" score</t>
    </r>
    <r>
      <rPr>
        <sz val="10"/>
        <color rgb="FF000000"/>
        <rFont val="Calibri"/>
        <family val="2"/>
        <charset val="1"/>
      </rPr>
      <t xml:space="preserve"> is the POLITY2 score reported in the POLITY IV dataset on "Regime Authority Characteristics and Transitions Database" under the Polity IV: Annual Time-Series, 1800-2015 Excel file. This variable modifies the original Polity score that measures the "Combined Polity Score: The POLITY score is computed by subtracting the AUTOC score from the DEMOC score; the resulting unified polity scale ranges from +10 (strongly democratic) to -10 (strongly autocratic)." The Polity 2 variable then corrects for the following issues: This variable is a modified version of the POLITY variable added
in order to facilitate the use of the POLITY regime measure in time-series analyses. It modifies the combined annual POLITY score by applying a simple treatment, or ““fix,” to convert instances of “standardized authority scores” (i.e., -66, -77, and -88) to conventional polity scores (i.e., within the
range, -10 to +10). The values have been converted according to the following rule set:
-66 Cases of foreign “interruption” are treated as “system missing.”
-77 Cases of “interregnum,” or anarchy, are converted to a “neutral” Polity score of “0.”
-88 Cases of “transition” are prorated across the span of the transition. For example, country X has a POLITY score of -7 in 1957, followed by three years of -88 and, finally, a score of +5 in 1961. The change (+12) would be prorated over the intervening three years at a rate of per year, so that the converted scores would be as follows: 1957 -7; 1958 -4; 1959 -1; 1960 +2; and 1961 +5. Note: Ongoing (-88) transitions in the most recent year (2006) are converted to “system missing” values. Transitions (-88) following a year of independence, interruption (-66), or interregnum (-77) are prorated from the value “0.” This variable was then flipped to represent increasing risk to slavery through less democratic governance. Data are from year 2015. </t>
    </r>
  </si>
  <si>
    <t xml:space="preserve">Center for Systemic Peace, Polity iV Dataset</t>
  </si>
  <si>
    <t xml:space="preserve">Regulatory Quality</t>
  </si>
  <si>
    <t xml:space="preserve">F1Norm2018RegulatoryQualityMi</t>
  </si>
  <si>
    <t xml:space="preserve">Data are from the Worldwide Governance Indicators. Regulatory Quality is one of six broad dimensions of governance covered by the WGI (others include Voice and Accountability, Political Stability and Absence of Violence/Terrorism, Regulatory Quality, Rule of Law, Control of Corruption). </t>
  </si>
  <si>
    <t xml:space="preserve">The variable Regulatory Quality measures perceptions of the ability of the government to formulate and implement sound policies and regulations that permit and promote private sector development.
The variable ranges from approximately -2.5, which indicates low regulatory quality, to a score of 2.5, which indicates high regulatory quality. Data are from 2014. </t>
  </si>
  <si>
    <t xml:space="preserve">World Bank Worldwide Governance Indicators</t>
  </si>
  <si>
    <t xml:space="preserve">2014/15</t>
  </si>
  <si>
    <t xml:space="preserve">Factor Two: Nourishment and Access</t>
  </si>
  <si>
    <t xml:space="preserve">Cell Phones Subscriptions </t>
  </si>
  <si>
    <t xml:space="preserve">F2Norm2018CellPhoneUsersMinM</t>
  </si>
  <si>
    <t xml:space="preserve">Data are from the World Bank's World Development Indicators. </t>
  </si>
  <si>
    <r>
      <rPr>
        <sz val="10"/>
        <color rgb="FF000000"/>
        <rFont val="Calibri"/>
        <family val="2"/>
        <charset val="1"/>
      </rPr>
      <t xml:space="preserve">The variable </t>
    </r>
    <r>
      <rPr>
        <i val="true"/>
        <sz val="10"/>
        <color rgb="FF000000"/>
        <rFont val="Calibri"/>
        <family val="2"/>
        <charset val="1"/>
      </rPr>
      <t xml:space="preserve">Cell Phone Subscriptions</t>
    </r>
    <r>
      <rPr>
        <sz val="10"/>
        <color rgb="FF000000"/>
        <rFont val="Calibri"/>
        <family val="2"/>
        <charset val="1"/>
      </rPr>
      <t xml:space="preserve"> includes the number of cellular subscriptions per 100 people for each country.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Data are from 2015. The potential data values range from 0 out of 100 people in a country to 100 out of 100 people in a country.</t>
    </r>
  </si>
  <si>
    <t xml:space="preserve">"Mobile Cellular subscriptions (per 100 people)", World Bank. </t>
  </si>
  <si>
    <t xml:space="preserve">Social Safety Net </t>
  </si>
  <si>
    <t xml:space="preserve">F2Norm2018SocialSafetyNetMin</t>
  </si>
  <si>
    <t xml:space="preserve">Data are from the International Labour Organization's (ILO) World Social Protection Report.</t>
  </si>
  <si>
    <r>
      <rPr>
        <sz val="10"/>
        <color rgb="FF000000"/>
        <rFont val="Calibri"/>
        <family val="2"/>
        <charset val="1"/>
      </rPr>
      <t xml:space="preserve">The variable </t>
    </r>
    <r>
      <rPr>
        <i val="true"/>
        <sz val="10"/>
        <color rgb="FF000000"/>
        <rFont val="Calibri"/>
        <family val="2"/>
        <charset val="1"/>
      </rPr>
      <t xml:space="preserve">Social Safety Net</t>
    </r>
    <r>
      <rPr>
        <sz val="10"/>
        <color rgb="FF000000"/>
        <rFont val="Calibri"/>
        <family val="2"/>
        <charset val="1"/>
      </rPr>
      <t xml:space="preserve"> evaluates countries on their national social security system based on the number of policy areas covering at least one program including total social security provisions available to citizens including protections for; sickness, maternity, old age, invalidity, survivors, family allowances, employment injury, and unemployment. Scores range from 0 to 8, where a value of 0 indicates that none of these provisions are provided, and a value of 8 indicates that all of these provisions are provided. Data are from 2014-2015.</t>
    </r>
  </si>
  <si>
    <t xml:space="preserve">World Social Protection Report 2014/2015, International Labour Organization. "Table B.2 Overview of national social security systems."</t>
  </si>
  <si>
    <t xml:space="preserve">2014/15 - same data as previous (There does not seem to be a more current World Social Protection Report)</t>
  </si>
  <si>
    <t xml:space="preserve">Undernourishment</t>
  </si>
  <si>
    <t xml:space="preserve">F2Norm2018Undernourishment</t>
  </si>
  <si>
    <t xml:space="preserve">These data are from the Food and Agricultural Organization (FAO) of the United Nations Statistics Division. </t>
  </si>
  <si>
    <t xml:space="preserve">This variable measures prevalence of undernourishment. The prevalence of undernourishment expresses the probability that a randomly selected individual from the population consumes an amount of calories that is insufficient to cover her/his energy requirement for an active and healthy life. When a value is listed as &lt;5.0, the value is reported as 2.5. Data provided is for 2014-2016.
The indicator is measured as a percentage and computed by comparing a probability distribution of habitual daily dietary energy consumption with a threshold level called the minimum dietary energy Requirement. Both are based on the notion of an average individual in the reference population.  
This is the traditional FAO hunger indicator, adopted as official Millennium Development Goal indicator for Goal 1, Target 1.9. It is listed as Dataset V.2 Note: Many of the developed countries that are scored as &lt;5.0, which will translate to a 2.5 value in our dataset, are actually listed beneath the section "Developed Countries" at the end and you must apply this proportion for all of the countries in that category.
The indicator is calculated in three year averages, from 1990-92 to 2014-16, to reduce the impact of possible errors in estimated DES, due to the difficulties in properly accounting of stock variations in major food. Data are from 2014-2016. Data in Excel are also available here http://bit.ly/14FRxGV 
</t>
  </si>
  <si>
    <t xml:space="preserve">FAOSTAT</t>
  </si>
  <si>
    <t xml:space="preserve">2014-2016 - data is for a three year period,  so data figures are the same as in previous GSI</t>
  </si>
  <si>
    <t xml:space="preserve">2014-2016</t>
  </si>
  <si>
    <t xml:space="preserve">Access to Clean Water</t>
  </si>
  <si>
    <t xml:space="preserve">F2Norm2018WaterMinMax</t>
  </si>
  <si>
    <t xml:space="preserve">Data are from the World Bank, World Development Indicators</t>
  </si>
  <si>
    <t xml:space="preserve">Improved water source (% of TOTAL population with access)
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 
This variable is measured in percentage points of the total population with improved access to water with potential values ranging from 0 to 100% of the population.
When extracting the data, select "Total Improved" Water data and National data (not just Rural or just Urban) under Parameters (Columns), and "countries" and "relative (% population) under Values (Rows) before exporting. Data are from 2015. Corresponds to Millennium Development Goal #7.</t>
  </si>
  <si>
    <t xml:space="preserve">WHO/UNICEF Joint Monitoring Programme (JMP) for Water Supply and Sanitation</t>
  </si>
  <si>
    <t xml:space="preserve">2015 - same data as previous</t>
  </si>
  <si>
    <t xml:space="preserve">Tuberculosis</t>
  </si>
  <si>
    <t xml:space="preserve">F6Norm2018TBMinMax</t>
  </si>
  <si>
    <t xml:space="preserve">Incidence of tuberculosis (per 100,000 people). Incidence of tuberculosis is the estimated number of new pulmonary, smear positive, and extra-pulmonary tuberculosis cases. Incidence includes patients with HIV. Data are from 2015. Corresponds to Millennium Development Goal #6.</t>
  </si>
  <si>
    <t xml:space="preserve">World Health Organization, Global Tuberculosis Report</t>
  </si>
  <si>
    <t xml:space="preserve">Ability to Borrow Money</t>
  </si>
  <si>
    <t xml:space="preserve">F6Norm2018FinancialInclusionBorrowing Money</t>
  </si>
  <si>
    <t xml:space="preserve">Data are from World Bank Global FINDEX which provides data on how individuals save, borrow, make payments, and manage risks. The indicators in the 2014 Global Financial Inclusion (Global Findex) database are drawn from survey data covering almost 150,000 people in 143 economies—representing more than 97 percent of the world’s population.</t>
  </si>
  <si>
    <r>
      <rPr>
        <sz val="10"/>
        <color theme="1"/>
        <rFont val="Calibri"/>
        <family val="2"/>
        <charset val="1"/>
      </rPr>
      <t xml:space="preserve">Borrowed any money in the past year (% age 15). The percentage of respondents who report borrowing any money for any reason and from any source in the past 12 months. 
</t>
    </r>
    <r>
      <rPr>
        <sz val="10"/>
        <color rgb="FF000000"/>
        <rFont val="Calibri"/>
        <family val="2"/>
        <charset val="1"/>
      </rPr>
      <t xml:space="preserve">The potential data values range from 100% of respondents over age 15 to 0% of respondents who reported borrowing any money for any reason and any source in the past 12 months.
Data are from 2014.</t>
    </r>
  </si>
  <si>
    <t xml:space="preserve">Global FINDEX, World Bank</t>
  </si>
  <si>
    <t xml:space="preserve">2014 - same data as previous (Global FIndex database has not been updated since 2014)</t>
  </si>
  <si>
    <t xml:space="preserve">Factor Three: Inequality</t>
  </si>
  <si>
    <t xml:space="preserve">Confidence in Judicial Systems</t>
  </si>
  <si>
    <t xml:space="preserve">F3Norm2018ConfidenceinJudicial</t>
  </si>
  <si>
    <t xml:space="preserve">Public opinion survey data on confidence in the judicial system in the respondent's country.</t>
  </si>
  <si>
    <r>
      <rPr>
        <sz val="10"/>
        <color rgb="FF000000"/>
        <rFont val="Calibri"/>
        <family val="2"/>
        <charset val="1"/>
      </rPr>
      <t xml:space="preserve">The variable </t>
    </r>
    <r>
      <rPr>
        <i val="true"/>
        <sz val="10"/>
        <color rgb="FF000000"/>
        <rFont val="Calibri"/>
        <family val="2"/>
        <charset val="1"/>
      </rPr>
      <t xml:space="preserve">Confidence in the judicial system</t>
    </r>
    <r>
      <rPr>
        <sz val="10"/>
        <color rgb="FF000000"/>
        <rFont val="Calibri"/>
        <family val="2"/>
        <charset val="1"/>
      </rPr>
      <t xml:space="preserve"> measures the proportionally representative percentage of respondents who responded "no" in direct response to the question: "In this country, do you have confidence in [the] judicial system and courts?" Select all countries data for the World Poll, the Confidence in Judicial System metrics, select aggregate demographics, and confirm Time for Year 2016. 
Data are from 2016.
Access calculations and Gallup World Poll data here
https://minderoo.sharefile.com/i/icf7f6837f66447e8  </t>
    </r>
  </si>
  <si>
    <t xml:space="preserve">Violent Crime</t>
  </si>
  <si>
    <t xml:space="preserve">F3Norm2018ViolentCrimeMinMax</t>
  </si>
  <si>
    <r>
      <rPr>
        <sz val="10"/>
        <rFont val="Calibri"/>
        <family val="2"/>
        <charset val="1"/>
      </rPr>
      <t xml:space="preserve">The variable </t>
    </r>
    <r>
      <rPr>
        <i val="true"/>
        <sz val="10"/>
        <rFont val="Calibri"/>
        <family val="2"/>
        <charset val="1"/>
      </rPr>
      <t xml:space="preserve">Violent Crime </t>
    </r>
    <r>
      <rPr>
        <sz val="10"/>
        <rFont val="Calibri"/>
        <family val="2"/>
        <charset val="1"/>
      </rPr>
      <t xml:space="preserve">is evaluated on a five-point scale, where a value of 1 indicates a country that is "most peaceful," and a value of 5 indicates a country that is "least peaceful."  This assessment by the EIU’s Country Analysis team based on the question, “Is violent crime likely to pose a significant problem for government and/or business over the next two years?” Country analysts assess this question on a quarterly basis. Data are from 2016</t>
    </r>
  </si>
  <si>
    <t xml:space="preserve">GINI Coefficient</t>
  </si>
  <si>
    <t xml:space="preserve">F3Norm2018GINICoefficient</t>
  </si>
  <si>
    <r>
      <rPr>
        <sz val="10"/>
        <color rgb="FF000000"/>
        <rFont val="Calibri"/>
        <family val="2"/>
        <charset val="1"/>
      </rPr>
      <t xml:space="preserve">The variable </t>
    </r>
    <r>
      <rPr>
        <i val="true"/>
        <sz val="10"/>
        <color rgb="FF000000"/>
        <rFont val="Calibri"/>
        <family val="2"/>
        <charset val="1"/>
      </rPr>
      <t xml:space="preserve">Gini Coefficient</t>
    </r>
    <r>
      <rPr>
        <sz val="10"/>
        <color rgb="FF000000"/>
        <rFont val="Calibri"/>
        <family val="2"/>
        <charset val="1"/>
      </rPr>
      <t xml:space="preserve"> is a measure of income inequality. This measure ranges from a value of 0, which indicates absolute income equality, to 100, which indicates absolute income inequality. Data are from the most recent year in the period 2005 to 2013.
</t>
    </r>
  </si>
  <si>
    <t xml:space="preserve">United Nations Development Programme Reports, "Table 3: Inequality-Adjusted Human Development Index"</t>
  </si>
  <si>
    <t xml:space="preserve">2013 - same as previous - Data are most recent year 2010-2015 (original source is World Bank  which states 2013 most recent year)</t>
  </si>
  <si>
    <t xml:space="preserve"> The score provided for March</t>
  </si>
  <si>
    <t xml:space="preserve">Ability to Obtain Emergency Funds</t>
  </si>
  <si>
    <t xml:space="preserve">F3NormComingUpMoney</t>
  </si>
  <si>
    <t xml:space="preserve">The percentage of respondents (% age 15+) who report that in case of an emergency it is not at all possible for them to come up with 1/20 of gross national income (GNI) per capita in local currency within the next month. 
The potential data values range from 100% of respondents to 0% of respondents reporting that they are capable of coming up with 1/20 of gross national income per capita in their local country within the next month.
Data are from 2014.</t>
  </si>
  <si>
    <t xml:space="preserve">2015 - same data as previous (Global FIndex database has not been updated since 2014)</t>
  </si>
  <si>
    <t xml:space="preserve">Factor Four: Disenfranchised Groups</t>
  </si>
  <si>
    <t xml:space="preserve">Same Sex Rights</t>
  </si>
  <si>
    <t xml:space="preserve">F4Norm2018SameSexRights</t>
  </si>
  <si>
    <r>
      <rPr>
        <sz val="10"/>
        <color rgb="FF000000"/>
        <rFont val="Calibri"/>
        <family val="2"/>
        <charset val="1"/>
      </rPr>
      <t xml:space="preserve">The variable Same sex</t>
    </r>
    <r>
      <rPr>
        <i val="true"/>
        <sz val="10"/>
        <color rgb="FF000000"/>
        <rFont val="Calibri"/>
        <family val="2"/>
        <charset val="1"/>
      </rPr>
      <t xml:space="preserve"> Rights</t>
    </r>
    <r>
      <rPr>
        <sz val="10"/>
        <color rgb="FF000000"/>
        <rFont val="Calibri"/>
        <family val="2"/>
        <charset val="1"/>
      </rPr>
      <t xml:space="preserve"> measures the proportionally representative percentage of respondents who responded that their region is "not a good place" in direct response to the question: "Is the city or area where you live a good place or not a good place to live for gay or lesbian people?" 0 represents lower vulnerability, 100 represents higher vulnerability. Select World Poll as Data Source, Gay or Lesbian People as your Metric, Aggregate Demographics, and Time set to Year 2014. Data are from 2016 .
Access calculations and Gallup World Poll data here
https://minderoo.sharefile.com/i/icf7f6837f66447e8  </t>
    </r>
  </si>
  <si>
    <t xml:space="preserve">2015–March 2016 is the average of the scores given for each</t>
  </si>
  <si>
    <t xml:space="preserve">Acceptance of Immigrants</t>
  </si>
  <si>
    <t xml:space="preserve">F4Norm2018Immigrants</t>
  </si>
  <si>
    <r>
      <rPr>
        <sz val="10"/>
        <color rgb="FF000000"/>
        <rFont val="Calibri"/>
        <family val="2"/>
        <charset val="1"/>
      </rPr>
      <t xml:space="preserve">The variable</t>
    </r>
    <r>
      <rPr>
        <i val="true"/>
        <sz val="10"/>
        <color rgb="FF000000"/>
        <rFont val="Calibri"/>
        <family val="2"/>
        <charset val="1"/>
      </rPr>
      <t xml:space="preserve"> Immigrants</t>
    </r>
    <r>
      <rPr>
        <sz val="10"/>
        <color rgb="FF000000"/>
        <rFont val="Calibri"/>
        <family val="2"/>
        <charset val="1"/>
      </rPr>
      <t xml:space="preserve"> measures the proportionally representative percentage of respondents who responded that their region is "not a good place" in direct response to the question: "Is the city or area you live a good place or not a good place to live for immigrants from other countries?" 0 represents lower vulnerability, 100 represents higher vulnerability. Select World Poll as Data Source, Immigrants as your Metric, Aggregate Demographics, and Time set to Year 2014.   Data are from 2016.
Access calculations and Gallup World Poll data here
https://minderoo.sharefile.com/i/icf7f6837f66447e8</t>
    </r>
  </si>
  <si>
    <t xml:space="preserve">Acceptance of Minorities</t>
  </si>
  <si>
    <t xml:space="preserve">F4Norm2018Minorities</t>
  </si>
  <si>
    <r>
      <rPr>
        <sz val="10"/>
        <color rgb="FF000000"/>
        <rFont val="Calibri"/>
        <family val="2"/>
        <charset val="1"/>
      </rPr>
      <t xml:space="preserve">The variable </t>
    </r>
    <r>
      <rPr>
        <i val="true"/>
        <sz val="10"/>
        <color rgb="FF000000"/>
        <rFont val="Calibri"/>
        <family val="2"/>
        <charset val="1"/>
      </rPr>
      <t xml:space="preserve">Minorities</t>
    </r>
    <r>
      <rPr>
        <sz val="10"/>
        <color rgb="FF000000"/>
        <rFont val="Calibri"/>
        <family val="2"/>
        <charset val="1"/>
      </rPr>
      <t xml:space="preserve"> measures the proportionally representative percentage of respondents who responded that their region is "not a good place" in direct response to the question: "Is the city or area where you live a good place or not a good place for racial and ethnic minorities?" 0 represents lower vulnerability, 100 represents higher vulnerability.Select World Poll as Data Source, Racial/Ethnic Minorities as your Metric, Aggregate Demographics, and Time set to Year 2014.  Data are from 2016
Access calculations and Gallup World Poll data here
https://minderoo.sharefile.com/i/icf7f6837f66447e8  </t>
    </r>
  </si>
  <si>
    <t xml:space="preserve">16/03/2015-15/03/2016</t>
  </si>
  <si>
    <t xml:space="preserve">Factor Five - Effects of Conflict</t>
  </si>
  <si>
    <t xml:space="preserve">Impact of terrorism</t>
  </si>
  <si>
    <t xml:space="preserve">F5Norm2018ImpactofTerrorism</t>
  </si>
  <si>
    <t xml:space="preserve">Data are from the Global Terrorism Index</t>
  </si>
  <si>
    <r>
      <rPr>
        <sz val="10"/>
        <rFont val="Calibri"/>
        <family val="2"/>
        <charset val="1"/>
      </rPr>
      <t xml:space="preserve">The variable </t>
    </r>
    <r>
      <rPr>
        <i val="true"/>
        <sz val="10"/>
        <rFont val="Calibri"/>
        <family val="2"/>
        <charset val="1"/>
      </rPr>
      <t xml:space="preserve">Impact of terrorism</t>
    </r>
    <r>
      <rPr>
        <sz val="10"/>
        <rFont val="Calibri"/>
        <family val="2"/>
        <charset val="1"/>
      </rPr>
      <t xml:space="preserve"> is drawn from the scores calculated for the Global Terrorism Index, which measures the number of deaths, injuries, property damage and psychological impact resulting from terrorism in 162 countries. Data are from 2016 Global Terrorism Index and scored on a 1 to 10 scale, where 1 is low impact and 10 represents high impact of terrorism.</t>
    </r>
  </si>
  <si>
    <t xml:space="preserve">Institute for Economics and Peace (IEP) Global Terrorism Index (GTI), Appendix A: Table 7 "GTI Ranks and Scores, 2016" pages 94-97</t>
  </si>
  <si>
    <t xml:space="preserve">Internal Conflicts Fought</t>
  </si>
  <si>
    <t xml:space="preserve">F5Norm2018InternalConflictsFou</t>
  </si>
  <si>
    <t xml:space="preserve">This indicator measures the number and duration of conflicts that occur within a specific country's legal boundaries. Information for this indicator is sourced from three datasets from Uppsala Conflict Data Program (UCDP): the Battle-Related Deaths Dataset, Non-State Conflict Dataset and One-sided Violence Dataset. The score for a country is determined by adding the scores for all individual conflicts which have occurred within that country's legal boundaries over the last five years, based on the following factors: 
1. Number: a) the number of interstate armed conflicts, internal armed conflict (civil conflict), internationalized internal armed conflicts, one-sided conflict and non-state conflict located within a country's legal boundaries, b) If a conflict is a war (1,000+ battle-related deaths) it recieves a score of one; if it is an armed conflict (25-999 battle-related deaths) it receives a score of 0.25. 
2. Duration: a) a score is assigned based on the number of years out of the last five that conflict has occurred. For example, if a conflict last occurred five years ago that conflict will receive a score of one out of five. 
The cumulative conflict scores are then added and banded to establish a country's score. Scores range from 1 out of 5 to 5 out of 5. A score of 1 indicates no internal conflicts and a score of 5 indicates very high levels of internal conflict. Data are from the 2016 Global Peace Index Indicators.</t>
  </si>
  <si>
    <t xml:space="preserve">"Global Peace Index 2016" Vision of Humanity</t>
  </si>
  <si>
    <t xml:space="preserve">Internally Displaced Persons</t>
  </si>
  <si>
    <t xml:space="preserve">F5NormlogDisplacedNormalized</t>
  </si>
  <si>
    <t xml:space="preserve">Data are from UNHCR</t>
  </si>
  <si>
    <r>
      <rPr>
        <sz val="10"/>
        <color theme="1"/>
        <rFont val="Calibri"/>
        <family val="2"/>
        <charset val="1"/>
      </rPr>
      <t xml:space="preserve">The total number of displaced (internally displaced, returned internally displaced, returned refugees, asylum seekers, stateless persons) by territory of origin. For 2015 data where an * is used to indicate between 1-4 individuals to protect their identities, we retained the value of 1 person. When exporting the data, select 2015 as Year, NO country/territory of asylum/residence should be selected, select ALL origins, and select Asylum-Seekers (pending cases), Returned Refugees, Internally Displaced Persons (IDPs), Returned IDPs, and Stateless Persons under Data Items to Display. When the data is exported, if all years still display then apply filters and only show data for 2015. Remember to filter by Country of Origin and replace each "*" with the value of 1 before calculating each sub-total by country of residence for displaced persons of that country of origin, and then aggregating those sub-totals for the final total for the total number of displaced persons for that country of origin. 
</t>
    </r>
    <r>
      <rPr>
        <sz val="10"/>
        <color rgb="FF000000"/>
        <rFont val="Calibri"/>
        <family val="2"/>
        <charset val="1"/>
      </rPr>
      <t xml:space="preserve">0 = low displacement 100 = high displacement of our normalized data, but as reported the data values range from 1 person which is small displacement to values over 7,800,000 for the highest displacement in 2014. 
Data are from 2015. Note that unassigned Serbia/Kosovo data is counted in Serbia and please note that it may not be possible to successfully export data for only 2014, so it may be necessary to export data in CSV format for all years and then simply filter for 2014. Remember to use the time series data setting for Export by current view in CSV format. </t>
    </r>
  </si>
  <si>
    <t xml:space="preserve">UNHCR</t>
  </si>
  <si>
    <t xml:space="preserve">Not Included in Final Mode: Did not demonstrate sufficinet variance after factor analysis</t>
  </si>
  <si>
    <t xml:space="preserve">Refugees</t>
  </si>
  <si>
    <t xml:space="preserve">The total number of refugees (including refugee-like situations) by country/territory of asylum/residence. For 2015 data where an * is used to indicate between 1-4 individuals to protect their identities, we retained the value of 1 person. When exporting the data, select 2015 as Year, ALL country/territory of asylum/residences should be selected, select NO origins, and select only "Refugees (including refugee-like situations)" under Data Items to Display. When the data is exported, if all years still display then apply filters and only show data for 2015. Remember to filter by Country/Territory of Asylum/Residence and replace each "*" with the value of 1 before calculating each sub-total by country of residence for displaced persons of that country of origin, and then aggregating those sub-totals for the final total for the total number of refugees residing in each country/territory of asylum/residence. Remember to use the time series data setting for Export by current view in CSV format. 0 = low displacement 100 = high displacement of our normalized data, but as reported the data values range from 1 person which is small displacement to values over 7,800,000 for the highest displacement in 2015. Data are from 2014. Note that unassigned Serbia/Kosovo data is counted in Serbia, also please note that it may not be possible to successfully export data for only 2014, so it may be necessary to export data in CSV format for all years and then simply filter for 2015</t>
  </si>
  <si>
    <t xml:space="preserve">Not included in Final Model: Used as external validity check option</t>
  </si>
  <si>
    <t xml:space="preserve"> Statistical Capacity Indicators</t>
  </si>
  <si>
    <t xml:space="preserve">StatisticalDataCapacityO</t>
  </si>
  <si>
    <t xml:space="preserve">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 where a score of 100 means that a country meets all requirements. Statistical methodology evaluates a country's ability to adhere to internaitonally recommended standards and methods. Source data reflects whether a country conducts data collection activities in line with internationally recommended periodicity, and whether the data from administrative systems are available and reliable for statistical estimation purposes. Periodicity and timeliness looks at the availability and periodicity of key socioeconomic indicators to measure the extent to which data are made accessible to users through transformation of source data into timely statistical outputs. Data were collected for:  a) the overall statistical capacity indicator, b) the Methodology score, c) Source Data score, and d) Periodicity score</t>
  </si>
  <si>
    <t xml:space="preserve">World Bank Statistical Capacity Indicators</t>
  </si>
  <si>
    <t xml:space="preserve">Not Included in Final Model: dropped from model after collinearity checks</t>
  </si>
  <si>
    <t xml:space="preserve">Political Rights</t>
  </si>
  <si>
    <t xml:space="preserve">Data are from Freedom House, which provides a comparative assessment of global political rights and civil liberties across countries. </t>
  </si>
  <si>
    <r>
      <rPr>
        <sz val="10"/>
        <color theme="1"/>
        <rFont val="Calibri"/>
        <family val="2"/>
        <charset val="1"/>
      </rPr>
      <t xml:space="preserve">The variable </t>
    </r>
    <r>
      <rPr>
        <i val="true"/>
        <sz val="10"/>
        <color rgb="FF000000"/>
        <rFont val="Calibri"/>
        <family val="2"/>
        <charset val="1"/>
      </rPr>
      <t xml:space="preserve">Political Rights, </t>
    </r>
    <r>
      <rPr>
        <sz val="10"/>
        <color rgb="FF000000"/>
        <rFont val="Calibri"/>
        <family val="2"/>
        <charset val="1"/>
      </rPr>
      <t xml:space="preserve">which is comprised of three subcategories: Electoral Process, Political Pluralism and Participation, and Functioning of Government, is measured on a scale ranging from 1 to 7, where a value of 1 indicates that a country is "most free," and a value of 7 indicates that a country is "least free." Data are from 2017. </t>
    </r>
  </si>
  <si>
    <t xml:space="preserve">"Freedom in the World, 2017", Freedom House </t>
  </si>
  <si>
    <t xml:space="preserve">01/01/2016-31/12/2016</t>
  </si>
  <si>
    <t xml:space="preserve">Civil Rights</t>
  </si>
  <si>
    <t xml:space="preserve">The variable Civil Liberties, which is comprised of four subcategories: Freedom of Expression and Belief, Associational and Organizational Rights, Rule of Law, and Personal Autonomy and Individual Rights, is measured on a scale ranging from 1 to 7, where a value of 1 indicates that a country is "most free," and a value of 7 indicates that a country is "least free." Data are from 2017. </t>
  </si>
  <si>
    <t xml:space="preserve">Received wages in the past year*</t>
  </si>
  <si>
    <r>
      <rPr>
        <sz val="10"/>
        <color theme="1"/>
        <rFont val="Calibri"/>
        <family val="2"/>
        <charset val="1"/>
      </rPr>
      <t xml:space="preserve">The percentage of respondents (% age 15+) who report receiving any money from an employer in the past 12 months in the form of a salary or wages for doing work. This does not include any money received directly from clients or customers. 
</t>
    </r>
    <r>
      <rPr>
        <sz val="10"/>
        <color rgb="FF000000"/>
        <rFont val="Calibri"/>
        <family val="2"/>
        <charset val="1"/>
      </rPr>
      <t xml:space="preserve">The potential data values range from 100% of respondents to 0% of respondents reporting that they received any money from an employer in the past 12 months in the form of a salary or wages.
Data are from 2014.</t>
    </r>
  </si>
  <si>
    <t xml:space="preserve">2016 - same data as previous (Global FIndex database has not been updated since 2014)</t>
  </si>
  <si>
    <t xml:space="preserve">GDPPPP </t>
  </si>
  <si>
    <t xml:space="preserve">Data are from the World Bank.</t>
  </si>
  <si>
    <r>
      <rPr>
        <sz val="10"/>
        <color rgb="FF000000"/>
        <rFont val="Calibri"/>
        <family val="2"/>
        <charset val="1"/>
      </rPr>
      <t xml:space="preserve">The variable </t>
    </r>
    <r>
      <rPr>
        <i val="true"/>
        <sz val="10"/>
        <color rgb="FF000000"/>
        <rFont val="Calibri"/>
        <family val="2"/>
        <charset val="1"/>
      </rPr>
      <t xml:space="preserve">GDPPPP</t>
    </r>
    <r>
      <rPr>
        <sz val="10"/>
        <color rgb="FF000000"/>
        <rFont val="Calibri"/>
        <family val="2"/>
        <charset val="1"/>
      </rPr>
      <t xml:space="preserve"> (Gross Domestic Product Per capita in terms of Purchasing Power Parity) is in current international dollars.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The data values are plotted on a scale from 0 to 100; 0 represents high GDP, 100 represents low GDP. 
Data are from 2015.</t>
    </r>
  </si>
  <si>
    <t xml:space="preserve">World Bank </t>
  </si>
  <si>
    <t xml:space="preserve">Literacy </t>
  </si>
  <si>
    <t xml:space="preserve">Data are collated by the UN Educational, Scientific and Cultural Organization's Institute for Statistics and are based on census information and national household surveys sent to UNESCO member states annually.
Data covers educational programmes, access, participation, progression, completion, literacy, educational attainment and human and financial resources.
</t>
  </si>
  <si>
    <r>
      <rPr>
        <sz val="10"/>
        <color rgb="FF000000"/>
        <rFont val="Calibri"/>
        <family val="2"/>
        <charset val="1"/>
      </rPr>
      <t xml:space="preserve">The variable </t>
    </r>
    <r>
      <rPr>
        <i val="true"/>
        <sz val="10"/>
        <color rgb="FF000000"/>
        <rFont val="Calibri"/>
        <family val="2"/>
        <charset val="1"/>
      </rPr>
      <t xml:space="preserve">Literacy</t>
    </r>
    <r>
      <rPr>
        <sz val="10"/>
        <color rgb="FF000000"/>
        <rFont val="Calibri"/>
        <family val="2"/>
        <charset val="1"/>
      </rPr>
      <t xml:space="preserve"> is based on a scale from 0 to 100, where a value of 0 indicates no literacy, and a value of 100 indicates full literacy. Variable selected is called, "Adult literacy rate, population 15+ years, both sexes (%)"
This indicator measures the "percentage of population aged 15 years and over who can both read and write with understanding a short simple statement on his/her everyday life. Generally, ‘literacy’ also encompasses ‘numeracy’, the ability to make simple arithmetic calculations." Data are from 2015.
More information is available here:http://www.uis.unesco.org/Pages/Glossary.aspx  http://www.uis.unesco.org/Education/Documents/Background_information_on_education_statistics.pdf
</t>
    </r>
  </si>
  <si>
    <t xml:space="preserve">UNESCO Institute for Statistics </t>
  </si>
  <si>
    <t xml:space="preserve">2015 - updated data figures of 2015 data which were used in previous GSI</t>
  </si>
  <si>
    <t xml:space="preserve">ChildMortality*</t>
  </si>
  <si>
    <t xml:space="preserve">Percent mortality rate, under-5 (per 1,000 live births). Under-five mortality rate is the probability per 1,000 that a newborn baby will die before reaching age five, if subject to age-specific mortality rates of the specified year. Data are from 2015. Corresponds to Millennium Development Goal #4.
</t>
  </si>
  <si>
    <t xml:space="preserve">UN Inter-agency Group for Child Mortality Estimation (UNICEF, WHO, World Bank, UN DESA Population Division) </t>
  </si>
  <si>
    <t xml:space="preserve">Corruption </t>
  </si>
  <si>
    <t xml:space="preserve">Data are from the Corruption Perception Index, which scores countries on their level of perceived public service corruption. </t>
  </si>
  <si>
    <r>
      <rPr>
        <sz val="10"/>
        <color rgb="FF000000"/>
        <rFont val="Calibri"/>
        <family val="2"/>
        <charset val="1"/>
      </rPr>
      <t xml:space="preserve">The variable</t>
    </r>
    <r>
      <rPr>
        <i val="true"/>
        <sz val="10"/>
        <color rgb="FF000000"/>
        <rFont val="Calibri"/>
        <family val="2"/>
        <charset val="1"/>
      </rPr>
      <t xml:space="preserve"> Corruption</t>
    </r>
    <r>
      <rPr>
        <sz val="10"/>
        <color rgb="FF000000"/>
        <rFont val="Calibri"/>
        <family val="2"/>
        <charset val="1"/>
      </rPr>
      <t xml:space="preserve"> ranges on a 100 point scale, where a value of 0 indicates that a country is "highly corrupt," and a value of 100 indicates that a country is "clean" from public corruption. Data are from 2016
</t>
    </r>
  </si>
  <si>
    <t xml:space="preserve">"CORRUPTION INDEX 2016" Transparency International</t>
  </si>
  <si>
    <t xml:space="preserve">Alt. Social Safety Net Variable</t>
  </si>
  <si>
    <t xml:space="preserve">Data are from the International Labour Organization's (ILO) World Social Security Report.</t>
  </si>
  <si>
    <r>
      <rPr>
        <sz val="10"/>
        <color rgb="FF000000"/>
        <rFont val="Calibri"/>
        <family val="2"/>
        <charset val="1"/>
      </rPr>
      <t xml:space="preserve">The variable </t>
    </r>
    <r>
      <rPr>
        <i val="true"/>
        <sz val="10"/>
        <color rgb="FF000000"/>
        <rFont val="Calibri"/>
        <family val="2"/>
        <charset val="1"/>
      </rPr>
      <t xml:space="preserve">Social Safety Net</t>
    </r>
    <r>
      <rPr>
        <sz val="10"/>
        <color rgb="FF000000"/>
        <rFont val="Calibri"/>
        <family val="2"/>
        <charset val="1"/>
      </rPr>
      <t xml:space="preserve"> evaluates countries on their national social security system based on the number of policy areas covering at least one program including total social security provisions available to citizens including protections for; sickness, maternity, old age, invalidity, survivors, family allowances, employment injury, and unemployment as either characterizing very low vulnerability, low vulnerability, high vulnerability, or very high vulnerability. Countries in the very low vulnerability group were assessed a score of 1 out of 4, countries in the low vulnerability group received a score of 2 out of 4, countries in the high vulnerability group received a score of 3 out of 4, and countries in the very high vulnerability group received a score of 4 out of 4. Data are from 2014-2015.</t>
    </r>
  </si>
  <si>
    <t xml:space="preserve">Table AII.1 "Composition of groups defined by the level of vulnerability" on page 169 of the "World Security Report 2014/2015" by the International Labor Organization.</t>
  </si>
  <si>
    <t xml:space="preserve">2014-15 - same data as previously</t>
  </si>
  <si>
    <t xml:space="preserve"> Government Effectiveness</t>
  </si>
  <si>
    <t xml:space="preserve">Data are from the Worldwide Governance Indicators. Government effectiveness is one of six broad dimensions of governance covered by the WGI (others include Voice and Accountability, Political Stability and Absence of Violence/Terrorism, Regulatory Quality, Rule of Law, Control of Corruption). </t>
  </si>
  <si>
    <t xml:space="preserve">The variable Government Effectiveness measures perceptions of the quality of public services, the quality of the civil service and the degree of its
independence from political pressures, the quality of policy formulation and implementation, and the credibility of the government's commitment to such policies. 
The variable ranges from approximately -2.5, which indicates low government effectiveness, to a score of 2.5, which indicates high government effectiveness. Data are from 2015.  </t>
  </si>
  <si>
    <t xml:space="preserve">Government Effectiveness - World Governance Indicators Project</t>
  </si>
  <si>
    <t xml:space="preserve">Gender Inequality Index (GII)</t>
  </si>
  <si>
    <t xml:space="preserve">Data are from the United Nations Development Programme Human Development Reports - Gender Inequality Index (GII) Table 5: Gender Inequality Index on 2015 UNDP Human Development Report </t>
  </si>
  <si>
    <t xml:space="preserve">A composite measure reflecting inequality in achievement between women and men in three dimensions: reproductive health, empowerment and the labour market. See Technical note 4 at http://hdr.undp.org/sites/default/files/hdr2015_technical_notes.pdf for details on how the Gender Inequality Index is calculated. Data are from 2015. Values range from low gender equality 0.00 to high gender equality 1.00</t>
  </si>
  <si>
    <t xml:space="preserve">UN Human Development Programme Human Development Reports - Gender Inequality Index</t>
  </si>
  <si>
    <t xml:space="preserve">Environmental Performance Index (EPI)</t>
  </si>
  <si>
    <t xml:space="preserve">The global EPI 2016 score ranges from 0 (worst score on environmental protection) to 100 (best score on environmental protection) which is constructed on the basis of more than 20 indicators reflecting national-level environment data across nine issue ares under two overarching objectives of Ecosystem Vitality and Environmental Health. </t>
  </si>
  <si>
    <t xml:space="preserve">MILESTONE 1: SURVIVORS OF SLAVERY ARE SUPPORTED TO EXIT SLAVERY AND EMPOWERED TO BREAK THE CYCLE OF VULNERABILITY</t>
  </si>
  <si>
    <t xml:space="preserve">MILESTONE 2: EFFECTIVE CRIMINAL JUSTICE RESPONSES ARE IN PLACE IN EVERY JURISDICTION</t>
  </si>
  <si>
    <t xml:space="preserve">MILESTONE 3: EFFECTIVE AND MEASURABLE NATIONAL ACTION PLANS ARE IMPLEMENTED AND FULLY FUNDED IN EVERY COUNTRY</t>
  </si>
  <si>
    <t xml:space="preserve">MILESTONE 4: LAWS, POLICIES AND PROGRAMS ADDRESS ATTITUDES, SOCIAL SYSTEMS AND INSTITUTIONS THAT CREATE VULNERABILITY AND ENABLE SLAVERY</t>
  </si>
  <si>
    <t xml:space="preserve">MILESTONE 5: GOVERNMENTS STOP SOURCING GOODS OR SERVICES LINKED TO MODERN SLAVERY</t>
  </si>
  <si>
    <t xml:space="preserve">Activity M1 1.1 </t>
  </si>
  <si>
    <t xml:space="preserve">Activity M2 1.1</t>
  </si>
  <si>
    <t xml:space="preserve">Activity M3 1.1</t>
  </si>
  <si>
    <t xml:space="preserve">Activity M4 1.1</t>
  </si>
  <si>
    <t xml:space="preserve">Activity M5 1.1</t>
  </si>
  <si>
    <r>
      <rPr>
        <b val="true"/>
        <sz val="10"/>
        <color rgb="FF000000"/>
        <rFont val="Calibri"/>
        <family val="2"/>
        <charset val="1"/>
      </rPr>
      <t xml:space="preserve">1.1.1</t>
    </r>
    <r>
      <rPr>
        <sz val="10"/>
        <color rgb="FF000000"/>
        <rFont val="Calibri"/>
        <family val="2"/>
        <charset val="1"/>
      </rPr>
      <t xml:space="preserve"> National campaigns provide information on how to report and identify victims to members of the general public</t>
    </r>
  </si>
  <si>
    <r>
      <rPr>
        <b val="true"/>
        <sz val="10"/>
        <color rgb="FF000000"/>
        <rFont val="Calibri"/>
        <family val="2"/>
        <charset val="1"/>
      </rPr>
      <t xml:space="preserve">1.1.1</t>
    </r>
    <r>
      <rPr>
        <sz val="10"/>
        <color rgb="FF000000"/>
        <rFont val="Calibri"/>
        <family val="2"/>
        <charset val="1"/>
      </rPr>
      <t xml:space="preserve"> Slavery Convention, 1926</t>
    </r>
  </si>
  <si>
    <r>
      <rPr>
        <b val="true"/>
        <sz val="10"/>
        <color rgb="FF000000"/>
        <rFont val="Calibri"/>
        <family val="2"/>
        <charset val="1"/>
      </rPr>
      <t xml:space="preserve">1.1.1</t>
    </r>
    <r>
      <rPr>
        <sz val="10"/>
        <color rgb="FF000000"/>
        <rFont val="Calibri"/>
        <family val="2"/>
        <charset val="1"/>
      </rPr>
      <t xml:space="preserve"> National coordination body exists involving both government and NGOs</t>
    </r>
  </si>
  <si>
    <r>
      <rPr>
        <b val="true"/>
        <sz val="10"/>
        <color rgb="FF000000"/>
        <rFont val="Calibri"/>
        <family val="2"/>
        <charset val="1"/>
      </rPr>
      <t xml:space="preserve">1.1.1</t>
    </r>
    <r>
      <rPr>
        <sz val="10"/>
        <color rgb="FF000000"/>
        <rFont val="Calibri"/>
        <family val="2"/>
        <charset val="1"/>
      </rPr>
      <t xml:space="preserve"> Government facilitates or funds non- prevalence research on modern slavery</t>
    </r>
  </si>
  <si>
    <r>
      <rPr>
        <b val="true"/>
        <sz val="10"/>
        <color rgb="FF000000"/>
        <rFont val="Calibri"/>
        <family val="2"/>
        <charset val="1"/>
      </rPr>
      <t xml:space="preserve">1.1.1</t>
    </r>
    <r>
      <rPr>
        <sz val="10"/>
        <color rgb="FF000000"/>
        <rFont val="Calibri"/>
        <family val="2"/>
        <charset val="1"/>
      </rPr>
      <t xml:space="preserve"> Guidelines exist for public procurement officials</t>
    </r>
  </si>
  <si>
    <r>
      <rPr>
        <b val="true"/>
        <sz val="10"/>
        <color rgb="FF000000"/>
        <rFont val="Calibri"/>
        <family val="2"/>
        <charset val="1"/>
      </rPr>
      <t xml:space="preserve">1.1.2</t>
    </r>
    <r>
      <rPr>
        <sz val="10"/>
        <color rgb="FF000000"/>
        <rFont val="Calibri"/>
        <family val="2"/>
        <charset val="1"/>
      </rPr>
      <t xml:space="preserve"> These campaigns are distributed systematically and at regular intervals (as distinct from one-off, isolated)</t>
    </r>
  </si>
  <si>
    <r>
      <rPr>
        <b val="true"/>
        <sz val="10"/>
        <color rgb="FF000000"/>
        <rFont val="Calibri"/>
        <family val="2"/>
        <charset val="1"/>
      </rPr>
      <t xml:space="preserve">1.1.2</t>
    </r>
    <r>
      <rPr>
        <sz val="10"/>
        <color rgb="FF000000"/>
        <rFont val="Calibri"/>
        <family val="2"/>
        <charset val="1"/>
      </rPr>
      <t xml:space="preserve"> Supplementary Convention on the Abolition of Slavery, the Slave Trade, and Institutions and Practices Similar to Slavery, 1956</t>
    </r>
  </si>
  <si>
    <r>
      <rPr>
        <b val="true"/>
        <sz val="10"/>
        <color rgb="FF000000"/>
        <rFont val="Calibri"/>
        <family val="2"/>
        <charset val="1"/>
      </rPr>
      <t xml:space="preserve">1.2.1</t>
    </r>
    <r>
      <rPr>
        <sz val="10"/>
        <color rgb="FF000000"/>
        <rFont val="Calibri"/>
        <family val="2"/>
        <charset val="1"/>
      </rPr>
      <t xml:space="preserve"> National Action Plan exists with clear indicators and allocation of responsibilities</t>
    </r>
  </si>
  <si>
    <r>
      <rPr>
        <b val="true"/>
        <sz val="10"/>
        <color rgb="FF000000"/>
        <rFont val="Calibri"/>
        <family val="2"/>
        <charset val="1"/>
      </rPr>
      <t xml:space="preserve">1.1.2</t>
    </r>
    <r>
      <rPr>
        <sz val="10"/>
        <color rgb="FF000000"/>
        <rFont val="Calibri"/>
        <family val="2"/>
        <charset val="1"/>
      </rPr>
      <t xml:space="preserve"> Government facilitates or funds research prevalence or estimation studies of modern slavery</t>
    </r>
  </si>
  <si>
    <r>
      <rPr>
        <b val="true"/>
        <sz val="10"/>
        <color rgb="FF000000"/>
        <rFont val="Calibri"/>
        <family val="2"/>
        <charset val="1"/>
      </rPr>
      <t xml:space="preserve">1.1.2</t>
    </r>
    <r>
      <rPr>
        <sz val="10"/>
        <color rgb="FF000000"/>
        <rFont val="Calibri"/>
        <family val="2"/>
        <charset val="1"/>
      </rPr>
      <t xml:space="preserve"> Public procurement policies and systems exist to minimise the risk of governments purchasing products tainted by forced labour</t>
    </r>
  </si>
  <si>
    <r>
      <rPr>
        <b val="true"/>
        <sz val="10"/>
        <color rgb="FF000000"/>
        <rFont val="Calibri"/>
        <family val="2"/>
        <charset val="1"/>
      </rPr>
      <t xml:space="preserve">1.1.3</t>
    </r>
    <r>
      <rPr>
        <sz val="10"/>
        <color rgb="FF000000"/>
        <rFont val="Calibri"/>
        <family val="2"/>
        <charset val="1"/>
      </rPr>
      <t xml:space="preserve"> There has been an increase in number of members of the public reporting cases of modern slavery</t>
    </r>
  </si>
  <si>
    <r>
      <rPr>
        <b val="true"/>
        <sz val="10"/>
        <color rgb="FF000000"/>
        <rFont val="Calibri"/>
        <family val="2"/>
        <charset val="1"/>
      </rPr>
      <t xml:space="preserve">1.1.3</t>
    </r>
    <r>
      <rPr>
        <sz val="10"/>
        <color rgb="FF000000"/>
        <rFont val="Calibri"/>
        <family val="2"/>
        <charset val="1"/>
      </rPr>
      <t xml:space="preserve"> Protocol to Prevent, Suppress and Punish Trafficking in Persons, Especially Women and Children, supplementing the United Nations Convention against Transnational Organized Crime, 2000</t>
    </r>
  </si>
  <si>
    <r>
      <rPr>
        <b val="true"/>
        <sz val="10"/>
        <color rgb="FF000000"/>
        <rFont val="Calibri"/>
        <family val="2"/>
        <charset val="1"/>
      </rPr>
      <t xml:space="preserve">1.3.2</t>
    </r>
    <r>
      <rPr>
        <sz val="10"/>
        <color rgb="FF000000"/>
        <rFont val="Calibri"/>
        <family val="2"/>
        <charset val="1"/>
      </rPr>
      <t xml:space="preserve"> Government routinely uses the National Action Plan as a framework for reporting its actions</t>
    </r>
  </si>
  <si>
    <r>
      <rPr>
        <b val="true"/>
        <sz val="10"/>
        <color rgb="FF000000"/>
        <rFont val="Calibri"/>
        <family val="2"/>
        <charset val="1"/>
      </rPr>
      <t xml:space="preserve">1.1.3</t>
    </r>
    <r>
      <rPr>
        <sz val="10"/>
        <color rgb="FF000000"/>
        <rFont val="Calibri"/>
        <family val="2"/>
        <charset val="1"/>
      </rPr>
      <t xml:space="preserve"> Government interventions that aim to address modern slavery are evidence-based.</t>
    </r>
  </si>
  <si>
    <r>
      <rPr>
        <b val="true"/>
        <sz val="10"/>
        <color rgb="FF000000"/>
        <rFont val="Calibri"/>
        <family val="2"/>
        <charset val="1"/>
      </rPr>
      <t xml:space="preserve">1.1.3</t>
    </r>
    <r>
      <rPr>
        <sz val="10"/>
        <color rgb="FF000000"/>
        <rFont val="Calibri"/>
        <family val="2"/>
        <charset val="1"/>
      </rPr>
      <t xml:space="preserve"> Annual reports on government action to prevent use of forced labour in public procurement are produced and publicly available</t>
    </r>
  </si>
  <si>
    <t xml:space="preserve">Activity M1 2.1</t>
  </si>
  <si>
    <r>
      <rPr>
        <b val="true"/>
        <sz val="10"/>
        <color rgb="FF000000"/>
        <rFont val="Calibri"/>
        <family val="2"/>
        <charset val="1"/>
      </rPr>
      <t xml:space="preserve">1.1.4</t>
    </r>
    <r>
      <rPr>
        <sz val="10"/>
        <color rgb="FF000000"/>
        <rFont val="Calibri"/>
        <family val="2"/>
        <charset val="1"/>
      </rPr>
      <t xml:space="preserve"> Abolition of Forced Labour Convention ILO, No. 105, 1957</t>
    </r>
  </si>
  <si>
    <r>
      <rPr>
        <b val="true"/>
        <sz val="10"/>
        <color rgb="FF000000"/>
        <rFont val="Calibri"/>
        <family val="2"/>
        <charset val="1"/>
      </rPr>
      <t xml:space="preserve">1.3.5</t>
    </r>
    <r>
      <rPr>
        <sz val="10"/>
        <color rgb="FF000000"/>
        <rFont val="Calibri"/>
        <family val="2"/>
        <charset val="1"/>
      </rPr>
      <t xml:space="preserve"> Activities in the national action plan are fully funded</t>
    </r>
  </si>
  <si>
    <t xml:space="preserve">Activity M4 1.2</t>
  </si>
  <si>
    <r>
      <rPr>
        <b val="true"/>
        <sz val="10"/>
        <color rgb="FF000000"/>
        <rFont val="Calibri"/>
        <family val="2"/>
        <charset val="1"/>
      </rPr>
      <t xml:space="preserve">1.1.4</t>
    </r>
    <r>
      <rPr>
        <sz val="10"/>
        <color rgb="FF000000"/>
        <rFont val="Calibri"/>
        <family val="2"/>
        <charset val="1"/>
      </rPr>
      <t xml:space="preserve"> The government has provided training to public procurement officials on modern slavery</t>
    </r>
  </si>
  <si>
    <r>
      <rPr>
        <b val="true"/>
        <sz val="10"/>
        <color rgb="FF000000"/>
        <rFont val="Calibri"/>
        <family val="2"/>
        <charset val="1"/>
      </rPr>
      <t xml:space="preserve">2.1.1</t>
    </r>
    <r>
      <rPr>
        <sz val="10"/>
        <color rgb="FF000000"/>
        <rFont val="Calibri"/>
        <family val="2"/>
        <charset val="1"/>
      </rPr>
      <t xml:space="preserve"> A reporting mechanism exists, such as a hotline</t>
    </r>
  </si>
  <si>
    <r>
      <rPr>
        <b val="true"/>
        <sz val="10"/>
        <color rgb="FF000000"/>
        <rFont val="Calibri"/>
        <family val="2"/>
        <charset val="1"/>
      </rPr>
      <t xml:space="preserve">1.1.5</t>
    </r>
    <r>
      <rPr>
        <sz val="10"/>
        <color rgb="FF000000"/>
        <rFont val="Calibri"/>
        <family val="2"/>
        <charset val="1"/>
      </rPr>
      <t xml:space="preserve"> Domestic Workers Convention ILO No. 189, 2011</t>
    </r>
  </si>
  <si>
    <t xml:space="preserve">Activity M3 2.1</t>
  </si>
  <si>
    <r>
      <rPr>
        <b val="true"/>
        <sz val="10"/>
        <color rgb="FF000000"/>
        <rFont val="Calibri"/>
        <family val="2"/>
        <charset val="1"/>
      </rPr>
      <t xml:space="preserve">1.2.1</t>
    </r>
    <r>
      <rPr>
        <sz val="10"/>
        <color rgb="FF000000"/>
        <rFont val="Calibri"/>
        <family val="2"/>
        <charset val="1"/>
      </rPr>
      <t xml:space="preserve"> Awareness campaigns target specific known risks of modern slavery</t>
    </r>
  </si>
  <si>
    <r>
      <rPr>
        <b val="true"/>
        <sz val="10"/>
        <color rgb="FF000000"/>
        <rFont val="Calibri"/>
        <family val="2"/>
        <charset val="1"/>
      </rPr>
      <t xml:space="preserve">1.1.5</t>
    </r>
    <r>
      <rPr>
        <sz val="10"/>
        <color rgb="FF000000"/>
        <rFont val="Calibri"/>
        <family val="2"/>
        <charset val="1"/>
      </rPr>
      <t xml:space="preserve"> There is evidence that the government has taken remedial action where forced labour has been discovered</t>
    </r>
  </si>
  <si>
    <r>
      <rPr>
        <b val="true"/>
        <sz val="10"/>
        <color rgb="FF000000"/>
        <rFont val="Calibri"/>
        <family val="2"/>
        <charset val="1"/>
      </rPr>
      <t xml:space="preserve">2.1.2</t>
    </r>
    <r>
      <rPr>
        <sz val="10"/>
        <color rgb="FF000000"/>
        <rFont val="Calibri"/>
        <family val="2"/>
        <charset val="1"/>
      </rPr>
      <t xml:space="preserve"> Reporting mechanism is available for men, women and children</t>
    </r>
  </si>
  <si>
    <r>
      <rPr>
        <b val="true"/>
        <sz val="10"/>
        <color rgb="FF000000"/>
        <rFont val="Calibri"/>
        <family val="2"/>
        <charset val="1"/>
      </rPr>
      <t xml:space="preserve">1.1.6</t>
    </r>
    <r>
      <rPr>
        <sz val="10"/>
        <color rgb="FF000000"/>
        <rFont val="Calibri"/>
        <family val="2"/>
        <charset val="1"/>
      </rPr>
      <t xml:space="preserve"> Worst Forms of Child Labour ILO 182, 1999</t>
    </r>
  </si>
  <si>
    <r>
      <rPr>
        <b val="true"/>
        <sz val="10"/>
        <color rgb="FF000000"/>
        <rFont val="Calibri"/>
        <family val="2"/>
        <charset val="1"/>
      </rPr>
      <t xml:space="preserve">2.1.1</t>
    </r>
    <r>
      <rPr>
        <sz val="10"/>
        <color rgb="FF000000"/>
        <rFont val="Calibri"/>
        <family val="2"/>
        <charset val="1"/>
      </rPr>
      <t xml:space="preserve"> Independent entity to monitor the implementation and effectiveness of National Action Plan exists</t>
    </r>
  </si>
  <si>
    <t xml:space="preserve">Activity M4 1.3</t>
  </si>
  <si>
    <t xml:space="preserve">Activity M5 2.1</t>
  </si>
  <si>
    <r>
      <rPr>
        <b val="true"/>
        <sz val="10"/>
        <color rgb="FF000000"/>
        <rFont val="Calibri"/>
        <family val="2"/>
        <charset val="1"/>
      </rPr>
      <t xml:space="preserve">2.1.3</t>
    </r>
    <r>
      <rPr>
        <sz val="10"/>
        <color rgb="FF000000"/>
        <rFont val="Calibri"/>
        <family val="2"/>
        <charset val="1"/>
      </rPr>
      <t xml:space="preserve"> Reporting mechanism is free to access</t>
    </r>
  </si>
  <si>
    <r>
      <rPr>
        <b val="true"/>
        <sz val="10"/>
        <color rgb="FF000000"/>
        <rFont val="Calibri"/>
        <family val="2"/>
        <charset val="1"/>
      </rPr>
      <t xml:space="preserve">1.1.7</t>
    </r>
    <r>
      <rPr>
        <sz val="10"/>
        <color rgb="FF000000"/>
        <rFont val="Calibri"/>
        <family val="2"/>
        <charset val="1"/>
      </rPr>
      <t xml:space="preserve"> Optional Protocol to the Convention on the Rights of the Child on the involvement of children in armed conflict, 2000</t>
    </r>
  </si>
  <si>
    <t xml:space="preserve">Activity M3 3.1</t>
  </si>
  <si>
    <r>
      <rPr>
        <b val="true"/>
        <sz val="10"/>
        <color rgb="FF000000"/>
        <rFont val="Calibri"/>
        <family val="2"/>
        <charset val="1"/>
      </rPr>
      <t xml:space="preserve">1.3.2</t>
    </r>
    <r>
      <rPr>
        <sz val="10"/>
        <color rgb="FF000000"/>
        <rFont val="Calibri"/>
        <family val="2"/>
        <charset val="1"/>
      </rPr>
      <t xml:space="preserve"> The government conducts labour inspections in the informal sector to identify cases of modern slavery</t>
    </r>
  </si>
  <si>
    <r>
      <rPr>
        <b val="true"/>
        <sz val="10"/>
        <color rgb="FF000000"/>
        <rFont val="Calibri"/>
        <family val="2"/>
        <charset val="1"/>
      </rPr>
      <t xml:space="preserve">2.1.1</t>
    </r>
    <r>
      <rPr>
        <sz val="10"/>
        <color rgb="FF000000"/>
        <rFont val="Calibri"/>
        <family val="2"/>
        <charset val="1"/>
      </rPr>
      <t xml:space="preserve"> Laws or policies require businesses to report on their actions to implement risk minimisation policies</t>
    </r>
  </si>
  <si>
    <r>
      <rPr>
        <b val="true"/>
        <sz val="10"/>
        <color rgb="FF000000"/>
        <rFont val="Calibri"/>
        <family val="2"/>
        <charset val="1"/>
      </rPr>
      <t xml:space="preserve">2.1.4</t>
    </r>
    <r>
      <rPr>
        <sz val="10"/>
        <color rgb="FF000000"/>
        <rFont val="Calibri"/>
        <family val="2"/>
        <charset val="1"/>
      </rPr>
      <t xml:space="preserve"> Reporting mechanism operates 24/7</t>
    </r>
  </si>
  <si>
    <r>
      <rPr>
        <b val="true"/>
        <sz val="10"/>
        <color rgb="FF000000"/>
        <rFont val="Calibri"/>
        <family val="2"/>
        <charset val="1"/>
      </rPr>
      <t xml:space="preserve">1.1.8</t>
    </r>
    <r>
      <rPr>
        <sz val="10"/>
        <color rgb="FF000000"/>
        <rFont val="Calibri"/>
        <family val="2"/>
        <charset val="1"/>
      </rPr>
      <t xml:space="preserve"> Optional Protocol to the Convention on the Rights of the Child on the Sale of Children, Child Prostitution and Child Pornography, 2000</t>
    </r>
  </si>
  <si>
    <r>
      <rPr>
        <b val="true"/>
        <sz val="10"/>
        <color rgb="FF000000"/>
        <rFont val="Calibri"/>
        <family val="2"/>
        <charset val="1"/>
      </rPr>
      <t xml:space="preserve">3.1.1</t>
    </r>
    <r>
      <rPr>
        <sz val="10"/>
        <color rgb="FF000000"/>
        <rFont val="Calibri"/>
        <family val="2"/>
        <charset val="1"/>
      </rPr>
      <t xml:space="preserve"> The government is involved in a regional response</t>
    </r>
  </si>
  <si>
    <r>
      <rPr>
        <b val="true"/>
        <sz val="10"/>
        <color rgb="FF000000"/>
        <rFont val="Calibri"/>
        <family val="2"/>
        <charset val="1"/>
      </rPr>
      <t xml:space="preserve">1.3.3</t>
    </r>
    <r>
      <rPr>
        <sz val="10"/>
        <color rgb="FF000000"/>
        <rFont val="Calibri"/>
        <family val="2"/>
        <charset val="1"/>
      </rPr>
      <t xml:space="preserve"> Affordable health care for vulnerable populations exists</t>
    </r>
  </si>
  <si>
    <r>
      <rPr>
        <b val="true"/>
        <sz val="10"/>
        <color rgb="FF000000"/>
        <rFont val="Calibri"/>
        <family val="2"/>
        <charset val="1"/>
      </rPr>
      <t xml:space="preserve">2.1.2</t>
    </r>
    <r>
      <rPr>
        <sz val="10"/>
        <color rgb="FF000000"/>
        <rFont val="Calibri"/>
        <family val="2"/>
        <charset val="1"/>
      </rPr>
      <t xml:space="preserve"> Governments have identified high risk sectors and taken action to work with these sectors to eradicate modern slavery</t>
    </r>
  </si>
  <si>
    <r>
      <rPr>
        <b val="true"/>
        <sz val="10"/>
        <color rgb="FF000000"/>
        <rFont val="Calibri"/>
        <family val="2"/>
        <charset val="1"/>
      </rPr>
      <t xml:space="preserve">2.1.5</t>
    </r>
    <r>
      <rPr>
        <sz val="10"/>
        <color rgb="FF000000"/>
        <rFont val="Calibri"/>
        <family val="2"/>
        <charset val="1"/>
      </rPr>
      <t xml:space="preserve"> The reporting mechanism operates in multiple languages or has capacity to provide immediate access to bring in translators</t>
    </r>
  </si>
  <si>
    <r>
      <rPr>
        <b val="true"/>
        <sz val="10"/>
        <color rgb="FF000000"/>
        <rFont val="Calibri"/>
        <family val="2"/>
        <charset val="1"/>
      </rPr>
      <t xml:space="preserve">1.1.9</t>
    </r>
    <r>
      <rPr>
        <sz val="10"/>
        <color rgb="FF000000"/>
        <rFont val="Calibri"/>
        <family val="2"/>
        <charset val="1"/>
      </rPr>
      <t xml:space="preserve"> International Convention on the Protection of the Rights of All Migrant Workers and Members of their Families, 1990</t>
    </r>
  </si>
  <si>
    <r>
      <rPr>
        <b val="true"/>
        <sz val="10"/>
        <color rgb="FF000000"/>
        <rFont val="Calibri"/>
        <family val="2"/>
        <charset val="1"/>
      </rPr>
      <t xml:space="preserve">3.1.3</t>
    </r>
    <r>
      <rPr>
        <sz val="10"/>
        <color rgb="FF000000"/>
        <rFont val="Calibri"/>
        <family val="2"/>
        <charset val="1"/>
      </rPr>
      <t xml:space="preserve"> Agreements exist between the government and countries of origin and/ or destination to collaborate on modern slavery issues</t>
    </r>
  </si>
  <si>
    <r>
      <rPr>
        <b val="true"/>
        <sz val="10"/>
        <color rgb="FF000000"/>
        <rFont val="Calibri"/>
        <family val="2"/>
        <charset val="1"/>
      </rPr>
      <t xml:space="preserve">1.3.4</t>
    </r>
    <r>
      <rPr>
        <sz val="10"/>
        <color rgb="FF000000"/>
        <rFont val="Calibri"/>
        <family val="2"/>
        <charset val="1"/>
      </rPr>
      <t xml:space="preserve"> Public primary education is available for all children regardless of ethno-cultural or religious background</t>
    </r>
  </si>
  <si>
    <r>
      <rPr>
        <b val="true"/>
        <sz val="10"/>
        <color rgb="FF000000"/>
        <rFont val="Calibri"/>
        <family val="2"/>
        <charset val="1"/>
      </rPr>
      <t xml:space="preserve">2.1.3</t>
    </r>
    <r>
      <rPr>
        <sz val="10"/>
        <color rgb="FF000000"/>
        <rFont val="Calibri"/>
        <family val="2"/>
        <charset val="1"/>
      </rPr>
      <t xml:space="preserve"> Laws or policies allow governments to create a public list of businesses who have been found to tolerate slavery in their supply chains</t>
    </r>
  </si>
  <si>
    <t xml:space="preserve">Activity M1 2.2</t>
  </si>
  <si>
    <r>
      <rPr>
        <b val="true"/>
        <sz val="10"/>
        <color rgb="FF000000"/>
        <rFont val="Calibri"/>
        <family val="2"/>
        <charset val="1"/>
      </rPr>
      <t xml:space="preserve">1.1.10</t>
    </r>
    <r>
      <rPr>
        <sz val="10"/>
        <color rgb="FF000000"/>
        <rFont val="Calibri"/>
        <family val="2"/>
        <charset val="1"/>
      </rPr>
      <t xml:space="preserve"> Protocol of 2014 to the Forced Labour Convention, P029, 1930</t>
    </r>
  </si>
  <si>
    <t xml:space="preserve">Activity M3 3.2</t>
  </si>
  <si>
    <t xml:space="preserve">Activity M4 1.4</t>
  </si>
  <si>
    <r>
      <rPr>
        <b val="true"/>
        <sz val="10"/>
        <color rgb="FF000000"/>
        <rFont val="Calibri"/>
        <family val="2"/>
        <charset val="1"/>
      </rPr>
      <t xml:space="preserve">2.1.4</t>
    </r>
    <r>
      <rPr>
        <sz val="10"/>
        <color rgb="FF000000"/>
        <rFont val="Calibri"/>
        <family val="2"/>
        <charset val="1"/>
      </rPr>
      <t xml:space="preserve"> Governments implement a responsible investment reporting requirement for investment funds and banks head-quartered in their country to ensure that investment does not support modern slavery</t>
    </r>
  </si>
  <si>
    <r>
      <rPr>
        <b val="true"/>
        <sz val="10"/>
        <color rgb="FF000000"/>
        <rFont val="Calibri"/>
        <family val="2"/>
        <charset val="1"/>
      </rPr>
      <t xml:space="preserve">2.2.1</t>
    </r>
    <r>
      <rPr>
        <sz val="10"/>
        <color rgb="FF000000"/>
        <rFont val="Calibri"/>
        <family val="2"/>
        <charset val="1"/>
      </rPr>
      <t xml:space="preserve"> Training on basic legal frameworks and victim identification has been carried out for front line 'general duties' police</t>
    </r>
  </si>
  <si>
    <t xml:space="preserve">Activity M2 1.2</t>
  </si>
  <si>
    <r>
      <rPr>
        <b val="true"/>
        <sz val="10"/>
        <color rgb="FF000000"/>
        <rFont val="Calibri"/>
        <family val="2"/>
        <charset val="1"/>
      </rPr>
      <t xml:space="preserve">3.2.1</t>
    </r>
    <r>
      <rPr>
        <sz val="10"/>
        <color rgb="FF000000"/>
        <rFont val="Calibri"/>
        <family val="2"/>
        <charset val="1"/>
      </rPr>
      <t xml:space="preserve"> The government cooperates with the government of the home country to facilitate repatriation</t>
    </r>
  </si>
  <si>
    <r>
      <rPr>
        <b val="true"/>
        <sz val="10"/>
        <color rgb="FF000000"/>
        <rFont val="Calibri"/>
        <family val="2"/>
        <charset val="1"/>
      </rPr>
      <t xml:space="preserve">1.4.1</t>
    </r>
    <r>
      <rPr>
        <sz val="10"/>
        <color rgb="FF000000"/>
        <rFont val="Calibri"/>
        <family val="2"/>
        <charset val="1"/>
      </rPr>
      <t xml:space="preserve"> National laws criminalises corruption in the public sector</t>
    </r>
  </si>
  <si>
    <r>
      <rPr>
        <b val="true"/>
        <sz val="10"/>
        <color rgb="FF000000"/>
        <rFont val="Calibri"/>
        <family val="2"/>
        <charset val="1"/>
      </rPr>
      <t xml:space="preserve">2.1.5</t>
    </r>
    <r>
      <rPr>
        <sz val="10"/>
        <color rgb="FF000000"/>
        <rFont val="Calibri"/>
        <family val="2"/>
        <charset val="1"/>
      </rPr>
      <t xml:space="preserve"> Laws or policies prevent the import of goods and services made with forced labour</t>
    </r>
  </si>
  <si>
    <r>
      <rPr>
        <b val="true"/>
        <sz val="10"/>
        <color rgb="FF000000"/>
        <rFont val="Calibri"/>
        <family val="2"/>
        <charset val="1"/>
      </rPr>
      <t xml:space="preserve">2.2.4</t>
    </r>
    <r>
      <rPr>
        <sz val="10"/>
        <color rgb="FF000000"/>
        <rFont val="Calibri"/>
        <family val="2"/>
        <charset val="1"/>
      </rPr>
      <t xml:space="preserve"> NEGATIVE There is evidence that police officers have not identified victims of modern slavery</t>
    </r>
  </si>
  <si>
    <r>
      <rPr>
        <b val="true"/>
        <sz val="10"/>
        <color rgb="FF000000"/>
        <rFont val="Calibri"/>
        <family val="2"/>
        <charset val="1"/>
      </rPr>
      <t xml:space="preserve">1.2.1</t>
    </r>
    <r>
      <rPr>
        <sz val="10"/>
        <color rgb="FF000000"/>
        <rFont val="Calibri"/>
        <family val="2"/>
        <charset val="1"/>
      </rPr>
      <t xml:space="preserve"> Human trafficking is criminalised</t>
    </r>
  </si>
  <si>
    <r>
      <rPr>
        <b val="true"/>
        <sz val="10"/>
        <color rgb="FF000000"/>
        <rFont val="Calibri"/>
        <family val="2"/>
        <charset val="1"/>
      </rPr>
      <t xml:space="preserve">3.2.4</t>
    </r>
    <r>
      <rPr>
        <sz val="10"/>
        <color rgb="FF000000"/>
        <rFont val="Calibri"/>
        <family val="2"/>
        <charset val="1"/>
      </rPr>
      <t xml:space="preserve"> NEGATIVE Foreign victims are detained and/ or deported for immigration violations</t>
    </r>
  </si>
  <si>
    <r>
      <rPr>
        <b val="true"/>
        <sz val="10"/>
        <color rgb="FF000000"/>
        <rFont val="Calibri"/>
        <family val="2"/>
        <charset val="1"/>
      </rPr>
      <t xml:space="preserve">1.4.3</t>
    </r>
    <r>
      <rPr>
        <sz val="10"/>
        <color rgb="FF000000"/>
        <rFont val="Calibri"/>
        <family val="2"/>
        <charset val="1"/>
      </rPr>
      <t xml:space="preserve"> NEGATIVE Reports of individual officials' complicity in modern slavery cases have not been investigated</t>
    </r>
  </si>
  <si>
    <r>
      <rPr>
        <b val="true"/>
        <sz val="10"/>
        <color rgb="FF000000"/>
        <rFont val="Calibri"/>
        <family val="2"/>
        <charset val="1"/>
      </rPr>
      <t xml:space="preserve">2.1.6</t>
    </r>
    <r>
      <rPr>
        <sz val="10"/>
        <color rgb="FF000000"/>
        <rFont val="Calibri"/>
        <family val="2"/>
        <charset val="1"/>
      </rPr>
      <t xml:space="preserve"> Laws are in place that make it a criminal offence for Company Directors or companies who fail to prevent modern slavery and failed to undertake reasonable due diligence in first tier supply chain.</t>
    </r>
  </si>
  <si>
    <t xml:space="preserve">Activity M1 2.3</t>
  </si>
  <si>
    <r>
      <rPr>
        <b val="true"/>
        <sz val="10"/>
        <color rgb="FF000000"/>
        <rFont val="Calibri"/>
        <family val="2"/>
        <charset val="1"/>
      </rPr>
      <t xml:space="preserve">1.2.2</t>
    </r>
    <r>
      <rPr>
        <sz val="10"/>
        <color rgb="FF000000"/>
        <rFont val="Calibri"/>
        <family val="2"/>
        <charset val="1"/>
      </rPr>
      <t xml:space="preserve"> Slavery is criminalised</t>
    </r>
  </si>
  <si>
    <r>
      <rPr>
        <b val="true"/>
        <sz val="10"/>
        <color rgb="FF000000"/>
        <rFont val="Calibri"/>
        <family val="2"/>
        <charset val="1"/>
      </rPr>
      <t xml:space="preserve">3.2.6</t>
    </r>
    <r>
      <rPr>
        <sz val="10"/>
        <color rgb="FF000000"/>
        <rFont val="Calibri"/>
        <family val="2"/>
        <charset val="1"/>
      </rPr>
      <t xml:space="preserve"> Agreements exist between countries on labour migration, which provide protection for labour migrants</t>
    </r>
  </si>
  <si>
    <t xml:space="preserve">Activity M4 1.5</t>
  </si>
  <si>
    <r>
      <rPr>
        <b val="true"/>
        <sz val="10"/>
        <color rgb="FF000000"/>
        <rFont val="Calibri"/>
        <family val="2"/>
        <charset val="1"/>
      </rPr>
      <t xml:space="preserve">2.3.1</t>
    </r>
    <r>
      <rPr>
        <sz val="10"/>
        <color rgb="FF000000"/>
        <rFont val="Calibri"/>
        <family val="2"/>
        <charset val="1"/>
      </rPr>
      <t xml:space="preserve"> Training on how to identify victims of modern slavery is provided to front line regulatory bodies likely to be 'first responders'</t>
    </r>
  </si>
  <si>
    <r>
      <rPr>
        <b val="true"/>
        <sz val="10"/>
        <color rgb="FF000000"/>
        <rFont val="Calibri"/>
        <family val="2"/>
        <charset val="1"/>
      </rPr>
      <t xml:space="preserve">1.2.3</t>
    </r>
    <r>
      <rPr>
        <sz val="10"/>
        <color rgb="FF000000"/>
        <rFont val="Calibri"/>
        <family val="2"/>
        <charset val="1"/>
      </rPr>
      <t xml:space="preserve"> Forced labour is criminalised</t>
    </r>
  </si>
  <si>
    <r>
      <rPr>
        <b val="true"/>
        <sz val="10"/>
        <color rgb="FF000000"/>
        <rFont val="Calibri"/>
        <family val="2"/>
        <charset val="1"/>
      </rPr>
      <t xml:space="preserve">1.5.1</t>
    </r>
    <r>
      <rPr>
        <sz val="10"/>
        <color rgb="FF000000"/>
        <rFont val="Calibri"/>
        <family val="2"/>
        <charset val="1"/>
      </rPr>
      <t xml:space="preserve"> Birth registration systems exist</t>
    </r>
  </si>
  <si>
    <r>
      <rPr>
        <b val="true"/>
        <sz val="10"/>
        <color rgb="FF000000"/>
        <rFont val="Calibri"/>
        <family val="2"/>
        <charset val="1"/>
      </rPr>
      <t xml:space="preserve">2.3.2</t>
    </r>
    <r>
      <rPr>
        <sz val="10"/>
        <color rgb="FF000000"/>
        <rFont val="Calibri"/>
        <family val="2"/>
        <charset val="1"/>
      </rPr>
      <t xml:space="preserve"> Training on how to identify victims of modern slavery is provided to non-regulatory workers likely to be 'first responders'</t>
    </r>
  </si>
  <si>
    <r>
      <rPr>
        <b val="true"/>
        <sz val="10"/>
        <color rgb="FF000000"/>
        <rFont val="Calibri"/>
        <family val="2"/>
        <charset val="1"/>
      </rPr>
      <t xml:space="preserve">1.2.4</t>
    </r>
    <r>
      <rPr>
        <sz val="10"/>
        <color rgb="FF000000"/>
        <rFont val="Calibri"/>
        <family val="2"/>
        <charset val="1"/>
      </rPr>
      <t xml:space="preserve"> Use of children in armed conflict is criminalised</t>
    </r>
  </si>
  <si>
    <r>
      <rPr>
        <b val="true"/>
        <sz val="10"/>
        <color rgb="FF000000"/>
        <rFont val="Calibri"/>
        <family val="2"/>
        <charset val="1"/>
      </rPr>
      <t xml:space="preserve">1.5.2</t>
    </r>
    <r>
      <rPr>
        <sz val="10"/>
        <color rgb="FF000000"/>
        <rFont val="Calibri"/>
        <family val="2"/>
        <charset val="1"/>
      </rPr>
      <t xml:space="preserve"> Systems are in place to allow asylum seekers to seek protection</t>
    </r>
  </si>
  <si>
    <r>
      <rPr>
        <b val="true"/>
        <sz val="10"/>
        <color rgb="FF000000"/>
        <rFont val="Calibri"/>
        <family val="2"/>
        <charset val="1"/>
      </rPr>
      <t xml:space="preserve">2.3.3</t>
    </r>
    <r>
      <rPr>
        <sz val="10"/>
        <color rgb="FF000000"/>
        <rFont val="Calibri"/>
        <family val="2"/>
        <charset val="1"/>
      </rPr>
      <t xml:space="preserve"> Training for first responders is delivered systematically and at regular intervals (as distinct from one-off, isolated)</t>
    </r>
  </si>
  <si>
    <r>
      <rPr>
        <b val="true"/>
        <sz val="10"/>
        <color rgb="FF000000"/>
        <rFont val="Calibri"/>
        <family val="2"/>
        <charset val="1"/>
      </rPr>
      <t xml:space="preserve">1.2.5</t>
    </r>
    <r>
      <rPr>
        <sz val="10"/>
        <color rgb="FF000000"/>
        <rFont val="Calibri"/>
        <family val="2"/>
        <charset val="1"/>
      </rPr>
      <t xml:space="preserve"> Child prostitution is criminalised</t>
    </r>
  </si>
  <si>
    <t xml:space="preserve">Activity M4 1.6</t>
  </si>
  <si>
    <t xml:space="preserve">Activity M1 3.1</t>
  </si>
  <si>
    <r>
      <rPr>
        <b val="true"/>
        <sz val="10"/>
        <color rgb="FF000000"/>
        <rFont val="Calibri"/>
        <family val="2"/>
        <charset val="1"/>
      </rPr>
      <t xml:space="preserve">1.2.6</t>
    </r>
    <r>
      <rPr>
        <sz val="10"/>
        <color rgb="FF000000"/>
        <rFont val="Calibri"/>
        <family val="2"/>
        <charset val="1"/>
      </rPr>
      <t xml:space="preserve"> Forced marriage is criminalised</t>
    </r>
  </si>
  <si>
    <r>
      <rPr>
        <b val="true"/>
        <sz val="10"/>
        <color rgb="FF000000"/>
        <rFont val="Calibri"/>
        <family val="2"/>
        <charset val="1"/>
      </rPr>
      <t xml:space="preserve">1.6.3</t>
    </r>
    <r>
      <rPr>
        <sz val="10"/>
        <color rgb="FF000000"/>
        <rFont val="Calibri"/>
        <family val="2"/>
        <charset val="1"/>
      </rPr>
      <t xml:space="preserve"> Laws or policies state that private recruitment fees are paid by the employer, not the employee</t>
    </r>
  </si>
  <si>
    <r>
      <rPr>
        <b val="true"/>
        <sz val="10"/>
        <color rgb="FF000000"/>
        <rFont val="Calibri"/>
        <family val="2"/>
        <charset val="1"/>
      </rPr>
      <t xml:space="preserve">3.1.1</t>
    </r>
    <r>
      <rPr>
        <sz val="10"/>
        <color rgb="FF000000"/>
        <rFont val="Calibri"/>
        <family val="2"/>
        <charset val="1"/>
      </rPr>
      <t xml:space="preserve"> Victim support services are available for suspected victims of modern slavery (men, women and children where relevant)</t>
    </r>
  </si>
  <si>
    <r>
      <rPr>
        <b val="true"/>
        <sz val="10"/>
        <color rgb="FF000000"/>
        <rFont val="Calibri"/>
        <family val="2"/>
        <charset val="1"/>
      </rPr>
      <t xml:space="preserve">1.2.7</t>
    </r>
    <r>
      <rPr>
        <sz val="10"/>
        <color rgb="FF000000"/>
        <rFont val="Calibri"/>
        <family val="2"/>
        <charset val="1"/>
      </rPr>
      <t xml:space="preserve"> NEGATIVE Criminal laws have disproportionate penalties</t>
    </r>
  </si>
  <si>
    <r>
      <rPr>
        <b val="true"/>
        <sz val="10"/>
        <color rgb="FF000000"/>
        <rFont val="Calibri"/>
        <family val="2"/>
        <charset val="1"/>
      </rPr>
      <t xml:space="preserve">1.6.5</t>
    </r>
    <r>
      <rPr>
        <sz val="10"/>
        <color rgb="FF000000"/>
        <rFont val="Calibri"/>
        <family val="2"/>
        <charset val="1"/>
      </rPr>
      <t xml:space="preserve"> Labour laws extend to everyone, including migrant workers, domestic workers and those in the fishing and construction sectors.</t>
    </r>
  </si>
  <si>
    <r>
      <rPr>
        <b val="true"/>
        <sz val="10"/>
        <color rgb="FF000000"/>
        <rFont val="Calibri"/>
        <family val="2"/>
        <charset val="1"/>
      </rPr>
      <t xml:space="preserve">3.1.2</t>
    </r>
    <r>
      <rPr>
        <sz val="10"/>
        <color rgb="FF000000"/>
        <rFont val="Calibri"/>
        <family val="2"/>
        <charset val="1"/>
      </rPr>
      <t xml:space="preserve"> NEGATIVE Suspected victims are held in shelters against their will and do not have a choice about whether or not to remain in a shelter</t>
    </r>
  </si>
  <si>
    <t xml:space="preserve">Activity M2 1.4</t>
  </si>
  <si>
    <r>
      <rPr>
        <b val="true"/>
        <sz val="10"/>
        <color rgb="FF000000"/>
        <rFont val="Calibri"/>
        <family val="2"/>
        <charset val="1"/>
      </rPr>
      <t xml:space="preserve">1.6.7</t>
    </r>
    <r>
      <rPr>
        <sz val="10"/>
        <color rgb="FF000000"/>
        <rFont val="Calibri"/>
        <family val="2"/>
        <charset val="1"/>
      </rPr>
      <t xml:space="preserve"> NEGATIVE Patterns of abuse of labour migrants are institutionalised, or systematic and unchecked</t>
    </r>
  </si>
  <si>
    <r>
      <rPr>
        <b val="true"/>
        <sz val="10"/>
        <color rgb="FF000000"/>
        <rFont val="Calibri"/>
        <family val="2"/>
        <charset val="1"/>
      </rPr>
      <t xml:space="preserve">3.1.3</t>
    </r>
    <r>
      <rPr>
        <sz val="10"/>
        <color rgb="FF000000"/>
        <rFont val="Calibri"/>
        <family val="2"/>
        <charset val="1"/>
      </rPr>
      <t xml:space="preserve"> Government contributes to the operational costs of the shelters and there are no significant resource gaps</t>
    </r>
  </si>
  <si>
    <r>
      <rPr>
        <b val="true"/>
        <sz val="10"/>
        <color rgb="FF000000"/>
        <rFont val="Calibri"/>
        <family val="2"/>
        <charset val="1"/>
      </rPr>
      <t xml:space="preserve">1.4.1</t>
    </r>
    <r>
      <rPr>
        <sz val="10"/>
        <color rgb="FF000000"/>
        <rFont val="Calibri"/>
        <family val="2"/>
        <charset val="1"/>
      </rPr>
      <t xml:space="preserve"> National laws allow victims to participate in the legal system, regardless of their role as a witness</t>
    </r>
  </si>
  <si>
    <r>
      <rPr>
        <b val="true"/>
        <sz val="10"/>
        <color rgb="FF000000"/>
        <rFont val="Calibri"/>
        <family val="2"/>
        <charset val="1"/>
      </rPr>
      <t xml:space="preserve">1.6.9</t>
    </r>
    <r>
      <rPr>
        <sz val="10"/>
        <color rgb="FF000000"/>
        <rFont val="Calibri"/>
        <family val="2"/>
        <charset val="1"/>
      </rPr>
      <t xml:space="preserve"> NEGATIVE There are laws or policies that prevent or make it difficult for workers to leave abusive employers without risk of loss of visa and deportation</t>
    </r>
  </si>
  <si>
    <r>
      <rPr>
        <b val="true"/>
        <sz val="10"/>
        <color rgb="FF000000"/>
        <rFont val="Calibri"/>
        <family val="2"/>
        <charset val="1"/>
      </rPr>
      <t xml:space="preserve">3.1.4</t>
    </r>
    <r>
      <rPr>
        <sz val="10"/>
        <color rgb="FF000000"/>
        <rFont val="Calibri"/>
        <family val="2"/>
        <charset val="1"/>
      </rPr>
      <t xml:space="preserve"> Physical and mental health services are provided to victims of modern slavery</t>
    </r>
  </si>
  <si>
    <r>
      <rPr>
        <b val="true"/>
        <sz val="10"/>
        <color rgb="FF000000"/>
        <rFont val="Calibri"/>
        <family val="2"/>
        <charset val="1"/>
      </rPr>
      <t xml:space="preserve">1.4.2</t>
    </r>
    <r>
      <rPr>
        <sz val="10"/>
        <color rgb="FF000000"/>
        <rFont val="Calibri"/>
        <family val="2"/>
        <charset val="1"/>
      </rPr>
      <t xml:space="preserve"> Law recognizes that victims should not be treated as criminals for conduct that occurred while under control of criminals</t>
    </r>
  </si>
  <si>
    <t xml:space="preserve">Activity M4 1.7</t>
  </si>
  <si>
    <r>
      <rPr>
        <b val="true"/>
        <sz val="10"/>
        <color rgb="FF000000"/>
        <rFont val="Calibri"/>
        <family val="2"/>
        <charset val="1"/>
      </rPr>
      <t xml:space="preserve">3.1.5</t>
    </r>
    <r>
      <rPr>
        <sz val="10"/>
        <color rgb="FF000000"/>
        <rFont val="Calibri"/>
        <family val="2"/>
        <charset val="1"/>
      </rPr>
      <t xml:space="preserve"> NEGATIVE Victim support services are not available for all victims of modern slavery</t>
    </r>
  </si>
  <si>
    <r>
      <rPr>
        <b val="true"/>
        <sz val="10"/>
        <color rgb="FF000000"/>
        <rFont val="Calibri"/>
        <family val="2"/>
        <charset val="1"/>
      </rPr>
      <t xml:space="preserve">1.4.3</t>
    </r>
    <r>
      <rPr>
        <sz val="10"/>
        <color rgb="FF000000"/>
        <rFont val="Calibri"/>
        <family val="2"/>
        <charset val="1"/>
      </rPr>
      <t xml:space="preserve"> Visas to stay in the country are not dependent on victim participation in the court process</t>
    </r>
  </si>
  <si>
    <r>
      <rPr>
        <b val="true"/>
        <sz val="10"/>
        <color rgb="FF000000"/>
        <rFont val="Calibri"/>
        <family val="2"/>
        <charset val="1"/>
      </rPr>
      <t xml:space="preserve">1.7.1</t>
    </r>
    <r>
      <rPr>
        <sz val="10"/>
        <color rgb="FF000000"/>
        <rFont val="Calibri"/>
        <family val="2"/>
        <charset val="1"/>
      </rPr>
      <t xml:space="preserve"> Government provides training for its consular staff on modern slavery</t>
    </r>
  </si>
  <si>
    <r>
      <rPr>
        <b val="true"/>
        <sz val="10"/>
        <color rgb="FF000000"/>
        <rFont val="Calibri"/>
        <family val="2"/>
        <charset val="1"/>
      </rPr>
      <t xml:space="preserve">3.1.7</t>
    </r>
    <r>
      <rPr>
        <sz val="10"/>
        <color rgb="FF000000"/>
        <rFont val="Calibri"/>
        <family val="2"/>
        <charset val="1"/>
      </rPr>
      <t xml:space="preserve"> NEGATIVE No victims have accessed the services or shelters</t>
    </r>
  </si>
  <si>
    <r>
      <rPr>
        <b val="true"/>
        <sz val="10"/>
        <color rgb="FF000000"/>
        <rFont val="Calibri"/>
        <family val="2"/>
        <charset val="1"/>
      </rPr>
      <t xml:space="preserve">1.4.5</t>
    </r>
    <r>
      <rPr>
        <sz val="10"/>
        <color rgb="FF000000"/>
        <rFont val="Calibri"/>
        <family val="2"/>
        <charset val="1"/>
      </rPr>
      <t xml:space="preserve"> NEGATIVE There is evidence that victims of modern slavery have been treated as criminals for conduct that occurred while under control of criminals</t>
    </r>
  </si>
  <si>
    <r>
      <rPr>
        <b val="true"/>
        <sz val="10"/>
        <color rgb="FF000000"/>
        <rFont val="Calibri"/>
        <family val="2"/>
        <charset val="1"/>
      </rPr>
      <t xml:space="preserve">1.7.2</t>
    </r>
    <r>
      <rPr>
        <sz val="10"/>
        <color rgb="FF000000"/>
        <rFont val="Calibri"/>
        <family val="2"/>
        <charset val="1"/>
      </rPr>
      <t xml:space="preserve"> Government provides identification documents and support travel arrangements for citizen return</t>
    </r>
  </si>
  <si>
    <t xml:space="preserve">Activity M1 3.2</t>
  </si>
  <si>
    <t xml:space="preserve">Activity M2 2.1</t>
  </si>
  <si>
    <r>
      <rPr>
        <b val="true"/>
        <sz val="10"/>
        <color rgb="FF000000"/>
        <rFont val="Calibri"/>
        <family val="2"/>
        <charset val="1"/>
      </rPr>
      <t xml:space="preserve">1.7.5</t>
    </r>
    <r>
      <rPr>
        <sz val="10"/>
        <color rgb="FF000000"/>
        <rFont val="Calibri"/>
        <family val="2"/>
        <charset val="1"/>
      </rPr>
      <t xml:space="preserve"> NEGATIVE Diplomatic staff are not investigated for alleged complicity in modern slavery cases or abuse of victims</t>
    </r>
  </si>
  <si>
    <r>
      <rPr>
        <b val="true"/>
        <sz val="10"/>
        <color rgb="FF000000"/>
        <rFont val="Calibri"/>
        <family val="2"/>
        <charset val="1"/>
      </rPr>
      <t xml:space="preserve">3.2.1</t>
    </r>
    <r>
      <rPr>
        <sz val="10"/>
        <color rgb="FF000000"/>
        <rFont val="Calibri"/>
        <family val="2"/>
        <charset val="1"/>
      </rPr>
      <t xml:space="preserve"> Services provide long term reintegration support</t>
    </r>
  </si>
  <si>
    <r>
      <rPr>
        <b val="true"/>
        <sz val="10"/>
        <color rgb="FF000000"/>
        <rFont val="Calibri"/>
        <family val="2"/>
        <charset val="1"/>
      </rPr>
      <t xml:space="preserve">2.1.1</t>
    </r>
    <r>
      <rPr>
        <sz val="10"/>
        <color rgb="FF000000"/>
        <rFont val="Calibri"/>
        <family val="2"/>
        <charset val="1"/>
      </rPr>
      <t xml:space="preserve"> There are free legal services available for victims of modern slavery</t>
    </r>
  </si>
  <si>
    <r>
      <rPr>
        <b val="true"/>
        <sz val="10"/>
        <color rgb="FF000000"/>
        <rFont val="Calibri"/>
        <family val="2"/>
        <charset val="1"/>
      </rPr>
      <t xml:space="preserve">1.8.1</t>
    </r>
    <r>
      <rPr>
        <sz val="10"/>
        <color rgb="FF000000"/>
        <rFont val="Calibri"/>
        <family val="2"/>
        <charset val="1"/>
      </rPr>
      <t xml:space="preserve"> NEGATIVE State sanctioned forced labour exists</t>
    </r>
  </si>
  <si>
    <r>
      <rPr>
        <b val="true"/>
        <sz val="10"/>
        <color rgb="FF000000"/>
        <rFont val="Calibri"/>
        <family val="2"/>
        <charset val="1"/>
      </rPr>
      <t xml:space="preserve">3.2.2</t>
    </r>
    <r>
      <rPr>
        <sz val="10"/>
        <color rgb="FF000000"/>
        <rFont val="Calibri"/>
        <family val="2"/>
        <charset val="1"/>
      </rPr>
      <t xml:space="preserve"> Measures are in place to address the migration situation of victims who want to remain or be resettled</t>
    </r>
  </si>
  <si>
    <r>
      <rPr>
        <b val="true"/>
        <sz val="10"/>
        <color rgb="FF000000"/>
        <rFont val="Calibri"/>
        <family val="2"/>
        <charset val="1"/>
      </rPr>
      <t xml:space="preserve">2.1.3</t>
    </r>
    <r>
      <rPr>
        <sz val="10"/>
        <color rgb="FF000000"/>
        <rFont val="Calibri"/>
        <family val="2"/>
        <charset val="1"/>
      </rPr>
      <t xml:space="preserve"> Evidence of witness and victim protection mechanisms are in place to ensure that neither witnesses nor victims are intimidated, nor interfered with INSIDE the court</t>
    </r>
  </si>
  <si>
    <r>
      <rPr>
        <b val="true"/>
        <sz val="10"/>
        <color rgb="FF000000"/>
        <rFont val="Calibri"/>
        <family val="2"/>
        <charset val="1"/>
      </rPr>
      <t xml:space="preserve">3.2.3</t>
    </r>
    <r>
      <rPr>
        <sz val="10"/>
        <color rgb="FF000000"/>
        <rFont val="Calibri"/>
        <family val="2"/>
        <charset val="1"/>
      </rPr>
      <t xml:space="preserve"> Services are child friendly</t>
    </r>
  </si>
  <si>
    <r>
      <rPr>
        <b val="true"/>
        <sz val="10"/>
        <color rgb="FF000000"/>
        <rFont val="Calibri"/>
        <family val="2"/>
        <charset val="1"/>
      </rPr>
      <t xml:space="preserve">2.1.4</t>
    </r>
    <r>
      <rPr>
        <sz val="10"/>
        <color rgb="FF000000"/>
        <rFont val="Calibri"/>
        <family val="2"/>
        <charset val="1"/>
      </rPr>
      <t xml:space="preserve"> Evidence of witness and victim protection mechanisms are in place to ensure that neither witnesses nor victims are intimidated, nor interfered with OUTSIDE the court</t>
    </r>
  </si>
  <si>
    <r>
      <rPr>
        <b val="true"/>
        <sz val="10"/>
        <color rgb="FF000000"/>
        <rFont val="Calibri"/>
        <family val="2"/>
        <charset val="1"/>
      </rPr>
      <t xml:space="preserve">3.2.4</t>
    </r>
    <r>
      <rPr>
        <sz val="10"/>
        <color rgb="FF000000"/>
        <rFont val="Calibri"/>
        <family val="2"/>
        <charset val="1"/>
      </rPr>
      <t xml:space="preserve"> Victims are assisted to make contact with their family or contact person of choice</t>
    </r>
  </si>
  <si>
    <r>
      <rPr>
        <b val="true"/>
        <sz val="10"/>
        <color rgb="FF000000"/>
        <rFont val="Calibri"/>
        <family val="2"/>
        <charset val="1"/>
      </rPr>
      <t xml:space="preserve">2.1.5</t>
    </r>
    <r>
      <rPr>
        <sz val="10"/>
        <color rgb="FF000000"/>
        <rFont val="Calibri"/>
        <family val="2"/>
        <charset val="1"/>
      </rPr>
      <t xml:space="preserve"> The legal framework supports restitution or compensation for victims of modern slavery</t>
    </r>
  </si>
  <si>
    <t xml:space="preserve">Activity M1 3.3</t>
  </si>
  <si>
    <r>
      <rPr>
        <b val="true"/>
        <sz val="10"/>
        <color rgb="FF000000"/>
        <rFont val="Calibri"/>
        <family val="2"/>
        <charset val="1"/>
      </rPr>
      <t xml:space="preserve">2.1.6</t>
    </r>
    <r>
      <rPr>
        <sz val="10"/>
        <color rgb="FF000000"/>
        <rFont val="Calibri"/>
        <family val="2"/>
        <charset val="1"/>
      </rPr>
      <t xml:space="preserve"> Child friendly services are provided during the criminal justice process, from engagement with police through to court process</t>
    </r>
  </si>
  <si>
    <r>
      <rPr>
        <b val="true"/>
        <sz val="10"/>
        <color rgb="FF000000"/>
        <rFont val="Calibri"/>
        <family val="2"/>
        <charset val="1"/>
      </rPr>
      <t xml:space="preserve">3.3.1</t>
    </r>
    <r>
      <rPr>
        <sz val="10"/>
        <color rgb="FF000000"/>
        <rFont val="Calibri"/>
        <family val="2"/>
        <charset val="1"/>
      </rPr>
      <t xml:space="preserve"> Training has been carried out for all staff providing direct assistance services</t>
    </r>
  </si>
  <si>
    <t xml:space="preserve">Activity M2 3.1</t>
  </si>
  <si>
    <r>
      <rPr>
        <b val="true"/>
        <sz val="10"/>
        <color rgb="FF000000"/>
        <rFont val="Calibri"/>
        <family val="2"/>
        <charset val="1"/>
      </rPr>
      <t xml:space="preserve">3.3.2</t>
    </r>
    <r>
      <rPr>
        <sz val="10"/>
        <color rgb="FF000000"/>
        <rFont val="Calibri"/>
        <family val="2"/>
        <charset val="1"/>
      </rPr>
      <t xml:space="preserve"> Direct victim assistance services have been evaluated</t>
    </r>
  </si>
  <si>
    <r>
      <rPr>
        <b val="true"/>
        <sz val="10"/>
        <color rgb="FF000000"/>
        <rFont val="Calibri"/>
        <family val="2"/>
        <charset val="1"/>
      </rPr>
      <t xml:space="preserve">3.1.1</t>
    </r>
    <r>
      <rPr>
        <sz val="10"/>
        <color rgb="FF000000"/>
        <rFont val="Calibri"/>
        <family val="2"/>
        <charset val="1"/>
      </rPr>
      <t xml:space="preserve"> Specialised law enforcement units exist</t>
    </r>
  </si>
  <si>
    <r>
      <rPr>
        <b val="true"/>
        <sz val="10"/>
        <color rgb="FF000000"/>
        <rFont val="Calibri"/>
        <family val="2"/>
        <charset val="1"/>
      </rPr>
      <t xml:space="preserve">3.3.3</t>
    </r>
    <r>
      <rPr>
        <sz val="10"/>
        <color rgb="FF000000"/>
        <rFont val="Calibri"/>
        <family val="2"/>
        <charset val="1"/>
      </rPr>
      <t xml:space="preserve"> Evaluations of services have been provided to the National Referral Mechanism or coordinating referral body</t>
    </r>
  </si>
  <si>
    <r>
      <rPr>
        <b val="true"/>
        <sz val="10"/>
        <color rgb="FF000000"/>
        <rFont val="Calibri"/>
        <family val="2"/>
        <charset val="1"/>
      </rPr>
      <t xml:space="preserve">3.1.3</t>
    </r>
    <r>
      <rPr>
        <sz val="10"/>
        <color rgb="FF000000"/>
        <rFont val="Calibri"/>
        <family val="2"/>
        <charset val="1"/>
      </rPr>
      <t xml:space="preserve"> NEGATIVE Units do not have necessary resources to be able to operate effectively</t>
    </r>
  </si>
  <si>
    <t xml:space="preserve">Activity M1 4.1 </t>
  </si>
  <si>
    <r>
      <rPr>
        <b val="true"/>
        <sz val="10"/>
        <color rgb="FF000000"/>
        <rFont val="Calibri"/>
        <family val="2"/>
        <charset val="1"/>
      </rPr>
      <t xml:space="preserve">3.1.4</t>
    </r>
    <r>
      <rPr>
        <sz val="10"/>
        <color rgb="FF000000"/>
        <rFont val="Calibri"/>
        <family val="2"/>
        <charset val="1"/>
      </rPr>
      <t xml:space="preserve"> Units have Standard Operating Procedures for modern slavery cases</t>
    </r>
  </si>
  <si>
    <r>
      <rPr>
        <b val="true"/>
        <sz val="10"/>
        <color rgb="FF000000"/>
        <rFont val="Calibri"/>
        <family val="2"/>
        <charset val="1"/>
      </rPr>
      <t xml:space="preserve">4.1.1</t>
    </r>
    <r>
      <rPr>
        <sz val="10"/>
        <color rgb="FF000000"/>
        <rFont val="Calibri"/>
        <family val="2"/>
        <charset val="1"/>
      </rPr>
      <t xml:space="preserve"> The government has clear national guidelines for identifying and screening victims for all first responders</t>
    </r>
  </si>
  <si>
    <t xml:space="preserve">Activity M2 3.2</t>
  </si>
  <si>
    <r>
      <rPr>
        <b val="true"/>
        <sz val="10"/>
        <color rgb="FF000000"/>
        <rFont val="Calibri"/>
        <family val="2"/>
        <charset val="1"/>
      </rPr>
      <t xml:space="preserve">4.1.2</t>
    </r>
    <r>
      <rPr>
        <sz val="10"/>
        <color rgb="FF000000"/>
        <rFont val="Calibri"/>
        <family val="2"/>
        <charset val="1"/>
      </rPr>
      <t xml:space="preserve"> The guidelines make provision for a category of 'presumed victims', who can be provided with services until a formal determination is made.</t>
    </r>
  </si>
  <si>
    <r>
      <rPr>
        <b val="true"/>
        <sz val="10"/>
        <color rgb="FF000000"/>
        <rFont val="Calibri"/>
        <family val="2"/>
        <charset val="1"/>
      </rPr>
      <t xml:space="preserve">3.2.1</t>
    </r>
    <r>
      <rPr>
        <sz val="10"/>
        <color rgb="FF000000"/>
        <rFont val="Calibri"/>
        <family val="2"/>
        <charset val="1"/>
      </rPr>
      <t xml:space="preserve"> Training is provided to the judiciary</t>
    </r>
  </si>
  <si>
    <r>
      <rPr>
        <b val="true"/>
        <sz val="10"/>
        <color rgb="FF000000"/>
        <rFont val="Calibri"/>
        <family val="2"/>
        <charset val="1"/>
      </rPr>
      <t xml:space="preserve">4.1.3</t>
    </r>
    <r>
      <rPr>
        <sz val="10"/>
        <color rgb="FF000000"/>
        <rFont val="Calibri"/>
        <family val="2"/>
        <charset val="1"/>
      </rPr>
      <t xml:space="preserve"> The guidelines clearly set out which organisations have the authority to identify victims of modern slavery</t>
    </r>
  </si>
  <si>
    <r>
      <rPr>
        <b val="true"/>
        <sz val="10"/>
        <color rgb="FF000000"/>
        <rFont val="Calibri"/>
        <family val="2"/>
        <charset val="1"/>
      </rPr>
      <t xml:space="preserve">3.2.2</t>
    </r>
    <r>
      <rPr>
        <sz val="10"/>
        <color rgb="FF000000"/>
        <rFont val="Calibri"/>
        <family val="2"/>
        <charset val="1"/>
      </rPr>
      <t xml:space="preserve"> Training is provided to prosecutors</t>
    </r>
  </si>
  <si>
    <t xml:space="preserve">Activity M1 4.2</t>
  </si>
  <si>
    <r>
      <rPr>
        <b val="true"/>
        <sz val="10"/>
        <color rgb="FF000000"/>
        <rFont val="Calibri"/>
        <family val="2"/>
        <charset val="1"/>
      </rPr>
      <t xml:space="preserve">3.2.4</t>
    </r>
    <r>
      <rPr>
        <sz val="10"/>
        <color rgb="FF000000"/>
        <rFont val="Calibri"/>
        <family val="2"/>
        <charset val="1"/>
      </rPr>
      <t xml:space="preserve"> Training is systematic and recurrent (as distinct from one-off, isolated)</t>
    </r>
  </si>
  <si>
    <r>
      <rPr>
        <b val="true"/>
        <sz val="10"/>
        <color rgb="FF000000"/>
        <rFont val="Calibri"/>
        <family val="2"/>
        <charset val="1"/>
      </rPr>
      <t xml:space="preserve">4.2.1</t>
    </r>
    <r>
      <rPr>
        <sz val="10"/>
        <color rgb="FF000000"/>
        <rFont val="Calibri"/>
        <family val="2"/>
        <charset val="1"/>
      </rPr>
      <t xml:space="preserve"> A 'National Referral Mechanism' brings together government and civil society to ensure victims are being referred to services</t>
    </r>
  </si>
  <si>
    <r>
      <rPr>
        <b val="true"/>
        <sz val="10"/>
        <color rgb="FF000000"/>
        <rFont val="Calibri"/>
        <family val="2"/>
        <charset val="1"/>
      </rPr>
      <t xml:space="preserve">3.2.5</t>
    </r>
    <r>
      <rPr>
        <sz val="10"/>
        <color rgb="FF000000"/>
        <rFont val="Calibri"/>
        <family val="2"/>
        <charset val="1"/>
      </rPr>
      <t xml:space="preserve"> NEGATIVE Judicial punishments are NOT proportionate to severity of the crime and culpability of the offender.</t>
    </r>
  </si>
  <si>
    <r>
      <rPr>
        <b val="true"/>
        <sz val="10"/>
        <color rgb="FF000000"/>
        <rFont val="Calibri"/>
        <family val="2"/>
        <charset val="1"/>
      </rPr>
      <t xml:space="preserve">4.2.2</t>
    </r>
    <r>
      <rPr>
        <sz val="10"/>
        <color rgb="FF000000"/>
        <rFont val="Calibri"/>
        <family val="2"/>
        <charset val="1"/>
      </rPr>
      <t xml:space="preserve"> There is evidence that victims are being referred to services using the National Referral Mechanism</t>
    </r>
  </si>
  <si>
    <t xml:space="preserve">REGION</t>
  </si>
  <si>
    <t xml:space="preserve">PREVALENCE</t>
  </si>
  <si>
    <t xml:space="preserve">VULNERABILITY</t>
  </si>
  <si>
    <t xml:space="preserve">GOVERNMENT RESPONSE</t>
  </si>
  <si>
    <t xml:space="preserve">Country </t>
  </si>
  <si>
    <t xml:space="preserve">Population 
(from United Nations Population Division, World Population Prospects)</t>
  </si>
  <si>
    <t xml:space="preserve">Region</t>
  </si>
  <si>
    <t xml:space="preserve">Est. prevalence of population in modern slavery (victims per 1,000 population)</t>
  </si>
  <si>
    <t xml:space="preserve">Est. number of people in modern slavery</t>
  </si>
  <si>
    <t xml:space="preserve">Factor One Governance Issues </t>
  </si>
  <si>
    <t xml:space="preserve">Factor Two Nourishment and Access </t>
  </si>
  <si>
    <t xml:space="preserve">Factor Three Inequality</t>
  </si>
  <si>
    <t xml:space="preserve">Factor Four Disenfranchised Groups</t>
  </si>
  <si>
    <t xml:space="preserve">Factor Five Effects of Conflict</t>
  </si>
  <si>
    <t xml:space="preserve">Final overall (normalised, weighted) vulnerability score</t>
  </si>
  <si>
    <t xml:space="preserve">Support survivors</t>
  </si>
  <si>
    <t xml:space="preserve">%</t>
  </si>
  <si>
    <t xml:space="preserve">Criminal justice</t>
  </si>
  <si>
    <t xml:space="preserve">Coordination</t>
  </si>
  <si>
    <t xml:space="preserve">NEG Government  complicity (1.4.3)</t>
  </si>
  <si>
    <t xml:space="preserve">NEG State-imposed forced labour (1.8.1)</t>
  </si>
  <si>
    <t xml:space="preserve">Address risk</t>
  </si>
  <si>
    <t xml:space="preserve">Supply chains</t>
  </si>
  <si>
    <t xml:space="preserve">SUM/104</t>
  </si>
  <si>
    <t xml:space="preserve">SUM Neg</t>
  </si>
  <si>
    <t xml:space="preserve">TOTAL</t>
  </si>
  <si>
    <t xml:space="preserve">Credit rating</t>
  </si>
  <si>
    <t xml:space="preserve">Afghanistan</t>
  </si>
  <si>
    <t xml:space="preserve">Asia and the Pacific</t>
  </si>
  <si>
    <t xml:space="preserve">Albania</t>
  </si>
  <si>
    <t xml:space="preserve">Europe and Central Asia</t>
  </si>
  <si>
    <t xml:space="preserve">BB</t>
  </si>
  <si>
    <t xml:space="preserve">Algeria</t>
  </si>
  <si>
    <t xml:space="preserve">Africa</t>
  </si>
  <si>
    <t xml:space="preserve">CCC</t>
  </si>
  <si>
    <t xml:space="preserve">Angola</t>
  </si>
  <si>
    <t xml:space="preserve">CC</t>
  </si>
  <si>
    <t xml:space="preserve">Antigua and Barbuda</t>
  </si>
  <si>
    <t xml:space="preserve">Americas</t>
  </si>
  <si>
    <t xml:space="preserve">Argentina</t>
  </si>
  <si>
    <t xml:space="preserve">BBB</t>
  </si>
  <si>
    <t xml:space="preserve">Armenia</t>
  </si>
  <si>
    <t xml:space="preserve">Australia</t>
  </si>
  <si>
    <t xml:space="preserve">Austria</t>
  </si>
  <si>
    <t xml:space="preserve">Azerbaijan</t>
  </si>
  <si>
    <t xml:space="preserve">B</t>
  </si>
  <si>
    <t xml:space="preserve">Bahamas</t>
  </si>
  <si>
    <t xml:space="preserve">Bahrain</t>
  </si>
  <si>
    <t xml:space="preserve">Arab States</t>
  </si>
  <si>
    <t xml:space="preserve">Bangladesh</t>
  </si>
  <si>
    <t xml:space="preserve">Barbados</t>
  </si>
  <si>
    <t xml:space="preserve">&lt;1,000</t>
  </si>
  <si>
    <t xml:space="preserve">Belarus</t>
  </si>
  <si>
    <t xml:space="preserve">Belgium</t>
  </si>
  <si>
    <t xml:space="preserve">Belize</t>
  </si>
  <si>
    <t xml:space="preserve">Benin</t>
  </si>
  <si>
    <t xml:space="preserve">Bolivia, Plurinational State of</t>
  </si>
  <si>
    <t xml:space="preserve">Bosnia and Herzegovina</t>
  </si>
  <si>
    <t xml:space="preserve">Botswana</t>
  </si>
  <si>
    <t xml:space="preserve">Brazil</t>
  </si>
  <si>
    <t xml:space="preserve">Brunei Darussalam</t>
  </si>
  <si>
    <t xml:space="preserve">Bulgaria</t>
  </si>
  <si>
    <t xml:space="preserve">Burkina Faso</t>
  </si>
  <si>
    <t xml:space="preserve">Burundi</t>
  </si>
  <si>
    <t xml:space="preserve">C</t>
  </si>
  <si>
    <t xml:space="preserve">Cambodia</t>
  </si>
  <si>
    <t xml:space="preserve">Cameroon</t>
  </si>
  <si>
    <t xml:space="preserve">Canada</t>
  </si>
  <si>
    <t xml:space="preserve">Cape Verde</t>
  </si>
  <si>
    <t xml:space="preserve">Central African Republic</t>
  </si>
  <si>
    <t xml:space="preserve">D</t>
  </si>
  <si>
    <t xml:space="preserve">Chad</t>
  </si>
  <si>
    <t xml:space="preserve">Chile</t>
  </si>
  <si>
    <t xml:space="preserve">China</t>
  </si>
  <si>
    <t xml:space="preserve">Colombia</t>
  </si>
  <si>
    <t xml:space="preserve">Congo</t>
  </si>
  <si>
    <t xml:space="preserve">Congo, Democratic Republic of the</t>
  </si>
  <si>
    <t xml:space="preserve">Costa Rica</t>
  </si>
  <si>
    <t xml:space="preserve">Côte d'Ivoire</t>
  </si>
  <si>
    <t xml:space="preserve">Croatia</t>
  </si>
  <si>
    <t xml:space="preserve">Cuba</t>
  </si>
  <si>
    <t xml:space="preserve">Cyprus</t>
  </si>
  <si>
    <t xml:space="preserve">Czech Republic</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</si>
  <si>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</si>
  <si>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</si>
  <si>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</si>
  <si>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</si>
  <si>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</si>
  <si>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</si>
  <si>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</si>
  <si>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</si>
  <si>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</si>
  <si>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</si>
  <si>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</si>
  <si>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</si>
  <si>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</si>
  <si>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</si>
  <si>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</si>
  <si>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</si>
  <si>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</si>
  <si>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</si>
  <si>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</si>
  <si>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</si>
  <si>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</si>
  <si>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</si>
  <si>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</si>
  <si>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</si>
  <si>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</si>
  <si>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</si>
  <si>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</si>
  <si>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Hong Kong, China</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</si>
  <si>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</si>
  <si>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</si>
  <si>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</si>
  <si>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</si>
  <si>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</si>
  <si>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</si>
  <si>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</si>
  <si>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</si>
  <si>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</si>
  <si>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</si>
  <si>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</si>
  <si>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</si>
  <si>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</si>
  <si>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</si>
  <si>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</si>
  <si>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Korea, Democratic People's Republic of</t>
  </si>
  <si>
    <t xml:space="preserve">Korea, Republic of</t>
  </si>
  <si>
    <t xml:space="preserve">Kosovo</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</si>
  <si>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</si>
  <si>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</si>
  <si>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</si>
  <si>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</si>
  <si>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</si>
  <si>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</si>
  <si>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</si>
  <si>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</si>
  <si>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Lithuania</t>
  </si>
  <si>
    <t xml:space="preserve">Luxembourg</t>
  </si>
  <si>
    <t xml:space="preserve">Macedonia, the former Yugoslav Republic of</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</si>
  <si>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</si>
  <si>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</si>
  <si>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</si>
  <si>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</si>
  <si>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</si>
  <si>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</si>
  <si>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</si>
  <si>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</si>
  <si>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 Republic of</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</si>
  <si>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</si>
  <si>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</si>
  <si>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</si>
  <si>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</si>
  <si>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</si>
  <si>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</si>
  <si>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</si>
  <si>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</si>
  <si>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</si>
  <si>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A</t>
  </si>
  <si>
    <t xml:space="preserve">New Zealand</t>
  </si>
  <si>
    <t xml:space="preserve">Nicaragua</t>
  </si>
  <si>
    <t xml:space="preserve">Niger</t>
  </si>
  <si>
    <t xml:space="preserve">Nigeria</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</si>
  <si>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</si>
  <si>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</si>
  <si>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</si>
  <si>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</si>
  <si>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</si>
  <si>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</si>
  <si>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</si>
  <si>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</si>
  <si>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</si>
  <si>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</si>
  <si>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</si>
  <si>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</si>
  <si>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</si>
  <si>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Russian Federation</t>
  </si>
  <si>
    <t xml:space="preserve">Rwanda</t>
  </si>
  <si>
    <t xml:space="preserve">Saint Kitts and Nevis</t>
  </si>
  <si>
    <t xml:space="preserve">Saint Lucia</t>
  </si>
  <si>
    <t xml:space="preserve">Saint Vincent and the Grenadines</t>
  </si>
  <si>
    <t xml:space="preserve">Samoa</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</si>
  <si>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</si>
  <si>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</si>
  <si>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</si>
  <si>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</si>
  <si>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</si>
  <si>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</si>
  <si>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</si>
  <si>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</si>
  <si>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</si>
  <si>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</si>
  <si>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</si>
  <si>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</si>
  <si>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</si>
  <si>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</si>
  <si>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Sudan</t>
  </si>
  <si>
    <t xml:space="preserve">Suriname</t>
  </si>
  <si>
    <t xml:space="preserve">Swaziland</t>
  </si>
  <si>
    <t xml:space="preserve">Sweden</t>
  </si>
  <si>
    <t xml:space="preserve">Switzerland</t>
  </si>
  <si>
    <t xml:space="preserve">Syrian Arab Republic</t>
  </si>
  <si>
    <t xml:space="preserve">Taiwan, China</t>
  </si>
  <si>
    <t xml:space="preserve">Tajikistan</t>
  </si>
  <si>
    <t xml:space="preserve">Tanzania, United Republic of</t>
  </si>
  <si>
    <t xml:space="preserve">Thailand</t>
  </si>
  <si>
    <t xml:space="preserve">Timor-Leste</t>
  </si>
  <si>
    <t xml:space="preserve">Togo</t>
  </si>
  <si>
    <t xml:space="preserve">Tonga</t>
  </si>
  <si>
    <t xml:space="preserve">Trinidad and Tobago</t>
  </si>
  <si>
    <t xml:space="preserve">Tunisia</t>
  </si>
  <si>
    <t xml:space="preserve">Turkey</t>
  </si>
  <si>
    <t xml:space="preserve">Turkmenistan</t>
  </si>
  <si>
    <t xml:space="preserve">Tuvalu</t>
  </si>
  <si>
    <t xml:space="preserve">Uganda</t>
  </si>
  <si>
    <t xml:space="preserve">Ukraine</t>
  </si>
  <si>
    <t xml:space="preserve">United Arab Emirates</t>
  </si>
  <si>
    <t xml:space="preserve">United Kingdom</t>
  </si>
  <si>
    <t xml:space="preserve">BBB*</t>
  </si>
  <si>
    <t xml:space="preserve">United States</t>
  </si>
  <si>
    <t xml:space="preserve">Uruguay</t>
  </si>
  <si>
    <t xml:space="preserve">Uzbekistan</t>
  </si>
  <si>
    <t xml:space="preserve">Vanuatu</t>
  </si>
  <si>
    <t xml:space="preserve">Venezuela, Bolivarian Republic of</t>
  </si>
  <si>
    <t xml:space="preserve">Viet Nam</t>
  </si>
  <si>
    <t xml:space="preserve">Yemen</t>
  </si>
  <si>
    <t xml:space="preserve">Zambia</t>
  </si>
  <si>
    <t xml:space="preserve">Zimbabwe</t>
  </si>
  <si>
    <t xml:space="preserve">Variable Description</t>
  </si>
  <si>
    <t xml:space="preserve">Calculation of Variable</t>
  </si>
  <si>
    <t xml:space="preserve">Data reference period</t>
  </si>
  <si>
    <t xml:space="preserve">At-risk product and source country </t>
  </si>
  <si>
    <t xml:space="preserve">These are the products which were identified as at risk of being produced with modern slavery and corresponding source countries.</t>
  </si>
  <si>
    <t xml:space="preserve">Products at risk of modern slavery and source countries were identified through a procedure detailed in Appendix 3 in the Global Slavery Index 2018 report (p. 220-239). 
In the BACI dataset, each at-risk product is made up of multiple Harmonized System product codes.  These Harmonized System  codes that make up one product were identified using the Foreign Trade Online Harmonized System Codes Directory. These product codes are listed in the table below titled "2012 Harmonized system nomenclature product codes".</t>
  </si>
  <si>
    <t xml:space="preserve">Foreign Trade Online Harmonized System Codes Directory</t>
  </si>
  <si>
    <t xml:space="preserve">n/a</t>
  </si>
  <si>
    <t xml:space="preserve">Value (in thousands of $US) of imports from at-risk countries</t>
  </si>
  <si>
    <t xml:space="preserve">This variable presents the import value for a product at risk of modern slavery, by source country. Figures are in thousands of $US.</t>
  </si>
  <si>
    <t xml:space="preserve">The variable was calculated by summing up the value (BACI variable: v) of the various at-risk product categories that make up one at-risk product (described in cell C3) from the identified source/export countries (BACI variable: i), imported into a G20 country* (BACI variable: j).</t>
  </si>
  <si>
    <t xml:space="preserve">BACI 2015 with 2012 Harmonized System version</t>
  </si>
  <si>
    <t xml:space="preserve">Total imports (in thousands of $US)</t>
  </si>
  <si>
    <t xml:space="preserve">This variable represents the total value of imports of an at-risk product. Figures are in thousands of $US.</t>
  </si>
  <si>
    <t xml:space="preserve">The variable was calculated by summing up the value (BACI variable: v) of the various at-risk product categories that make up one at-risk products (described in cell C3) from any source/export country (BACI variable: i), imported into a G20 country* (BACI variable: j).</t>
  </si>
  <si>
    <t xml:space="preserve">% imported from at-risk country ($US)</t>
  </si>
  <si>
    <t xml:space="preserve">This variable shows the proportion of imports of a product (by vaue) from an at-risk country of the total value of imports of that product. Figures are in thousands of $US.</t>
  </si>
  <si>
    <t xml:space="preserve">This variable is the proportion of the "Value (in thousands of $US) of imports from at-risk countries" of "Total imports (in thousands of $US)".</t>
  </si>
  <si>
    <t xml:space="preserve">Quantity (tonnes)  imported from at-risk country</t>
  </si>
  <si>
    <t xml:space="preserve">This variable presents the import quantity for a product at risk of modern slavery, by individual source country. Figures are in thousands of $US.</t>
  </si>
  <si>
    <t xml:space="preserve">The variable was calculated by summing up the quantity (BACI variable: q) of the various at-risk product categories that make up one at-risk product (described in cell C3) from the identified source/export countries (BACI variable: i), imported into a G20 country* (BACI variable: j).</t>
  </si>
  <si>
    <t xml:space="preserve">Total imports (tonnes)</t>
  </si>
  <si>
    <t xml:space="preserve">This variable represents the total quantity of imports of an at-risk product. Figures are in tonnes.</t>
  </si>
  <si>
    <t xml:space="preserve">The variable was calculated by summing up the quantity (BACI variable: q) of the various at-risk product categories that make up one at-risk product (described in cell C3) from any source/export country (BACI variable: i), imported into a G20 country* (BACI variable: j)</t>
  </si>
  <si>
    <t xml:space="preserve">%  imported from at-risk country (tonnes)</t>
  </si>
  <si>
    <t xml:space="preserve">This variable shows the proportion of imports of a product (by quantity) from an at-risk country of the total quantity of imports of that product. Figures are in tonnes.</t>
  </si>
  <si>
    <t xml:space="preserve">This variable is the proportion of the "Quantity (tonnes) of imports from at-risk countries' of 'Total imports (tonnes)".</t>
  </si>
  <si>
    <t xml:space="preserve">*Import data was only calculated for 18 of the total number of the G20 member countries. South Africa was excluded as it does not report trade data individually but only through the Southern African Customs Union, which comprises five countries (South Africa, Botswana, Namibia, Lesotho, and Swaziland). The European Union was excluded as much of its trade data were already captured in the data of Germany, Italy, France, and the UK.</t>
  </si>
  <si>
    <t xml:space="preserve">To obtain the fuller STATA .do file for all G20 at-risk import calculations, please contact info@walkfreefoundation.org.</t>
  </si>
  <si>
    <t xml:space="preserve">**includes any product categories beginning with those digits listed</t>
  </si>
  <si>
    <t xml:space="preserve">2012 Harmonized System nomenclature product codes</t>
  </si>
  <si>
    <t xml:space="preserve">Product</t>
  </si>
  <si>
    <t xml:space="preserve">Product code</t>
  </si>
  <si>
    <t xml:space="preserve">Product Description</t>
  </si>
  <si>
    <t xml:space="preserve">Cotton</t>
  </si>
  <si>
    <t xml:space="preserve">5201**</t>
  </si>
  <si>
    <t xml:space="preserve">Cotton; not carded or combed</t>
  </si>
  <si>
    <t xml:space="preserve">5203**</t>
  </si>
  <si>
    <t xml:space="preserve">Bricks</t>
  </si>
  <si>
    <t xml:space="preserve">Cement, concrete or artificial stone; building blocks or bricks, whether or not reinforced</t>
  </si>
  <si>
    <t xml:space="preserve">Cement, concrete or artificial stone; tiles, flagstones and similar, (excluding building blocks and bricks) whether or not reinforced</t>
  </si>
  <si>
    <t xml:space="preserve">6902**</t>
  </si>
  <si>
    <t xml:space="preserve">Refractory bricks, blocks, tiles and similar refractory ceramic constructional goods; other than those of siliceous fossil meals or similar siliceous earths</t>
  </si>
  <si>
    <t xml:space="preserve">6904**</t>
  </si>
  <si>
    <t xml:space="preserve">Ceramic building bricks, floor blocks, support or filler tiles and the like</t>
  </si>
  <si>
    <t xml:space="preserve">bricks, blocks, tiles and other ceramic goods of siliceous fossil meals (e.g. kieselguhr, tripolite or diatomite) or of similar siliceous earths</t>
  </si>
  <si>
    <t xml:space="preserve">Garments</t>
  </si>
  <si>
    <t xml:space="preserve">61**</t>
  </si>
  <si>
    <t xml:space="preserve">Apparel and clothing accessories; knitted or crocheted</t>
  </si>
  <si>
    <t xml:space="preserve">62**</t>
  </si>
  <si>
    <t xml:space="preserve">Apparel and clothing accessories; not knitted or crocheted</t>
  </si>
  <si>
    <t xml:space="preserve">Cattle</t>
  </si>
  <si>
    <t xml:space="preserve">0201**</t>
  </si>
  <si>
    <t xml:space="preserve">Meat of bovine animals; fresh or chilled</t>
  </si>
  <si>
    <t xml:space="preserve">0202**</t>
  </si>
  <si>
    <t xml:space="preserve">Meat of bovine animals; frozen</t>
  </si>
  <si>
    <t xml:space="preserve">020610</t>
  </si>
  <si>
    <t xml:space="preserve">Offal, edible; of bovine animals, fresh or chilled</t>
  </si>
  <si>
    <t xml:space="preserve">020621</t>
  </si>
  <si>
    <t xml:space="preserve">Offal, edible; of bovine animals, tongues, frozen</t>
  </si>
  <si>
    <t xml:space="preserve">020629</t>
  </si>
  <si>
    <t xml:space="preserve">Offal, edible; of bovine animals, (other than tongues and livers), frozen</t>
  </si>
  <si>
    <t xml:space="preserve">021020</t>
  </si>
  <si>
    <t xml:space="preserve">Meat; salted, in brine, dried or smoked, of bovine animals</t>
  </si>
  <si>
    <t xml:space="preserve">Meat preparations; of bovine animals, meat or meat offal, prepared or preserved (excluding livers and homogenised preparations)</t>
  </si>
  <si>
    <t xml:space="preserve">Sugarcane</t>
  </si>
  <si>
    <t xml:space="preserve">sugar cane; fit for human consumption, fresh, chilled, frozen or dried, whether or not ground</t>
  </si>
  <si>
    <t xml:space="preserve">Sugars; molasses, from sugar cane, resulting from the extraction or refining of sugar</t>
  </si>
  <si>
    <t xml:space="preserve">Sugars; cane sugar, raw, in solid form, as specified in Subheading Note 2 to this chapter, not containing added flavouring or colouring matter</t>
  </si>
  <si>
    <t xml:space="preserve">Sugars; cane sugar, raw, in solid form, other than as specified in Subheading Note 2 to this chapter, not containing added flavouring or colouring matter</t>
  </si>
  <si>
    <t xml:space="preserve">Gold</t>
  </si>
  <si>
    <t xml:space="preserve">gold compounds</t>
  </si>
  <si>
    <t xml:space="preserve">Metals; gold, non-monetary, powder</t>
  </si>
  <si>
    <t xml:space="preserve">Metals; gold, non-monetary, unwrought (but not powder)</t>
  </si>
  <si>
    <t xml:space="preserve">Metals; gold, semi-manufactured</t>
  </si>
  <si>
    <t xml:space="preserve">Gold, monetary</t>
  </si>
  <si>
    <t xml:space="preserve">Carpets</t>
  </si>
  <si>
    <t xml:space="preserve">5701**</t>
  </si>
  <si>
    <t xml:space="preserve">carpets and other textile floor coverings; knotted, whether or not made up</t>
  </si>
  <si>
    <t xml:space="preserve">5702**</t>
  </si>
  <si>
    <t xml:space="preserve">carpets and other textile floor coverings; woven, (not tufted or flocked), whether or not made up, including kelem, schumacks, karamanie and similar hand-woven rugs</t>
  </si>
  <si>
    <t xml:space="preserve">5703**</t>
  </si>
  <si>
    <t xml:space="preserve">carpets and other textile floor coverings; tufted, whether or not made up</t>
  </si>
  <si>
    <t xml:space="preserve">5704**</t>
  </si>
  <si>
    <t xml:space="preserve">carpets and other textile floor coverings; of felt, (not tufted or flocked), whether or not made up</t>
  </si>
  <si>
    <t xml:space="preserve">5705**</t>
  </si>
  <si>
    <t xml:space="preserve">carpets and other textile floor coverings; n.e.c. in chapter 57, whether or not made up</t>
  </si>
  <si>
    <t xml:space="preserve">Coal</t>
  </si>
  <si>
    <t xml:space="preserve">2701**</t>
  </si>
  <si>
    <t xml:space="preserve">coal; briquettes, ovoids and similar solid fuels manufactured from coal</t>
  </si>
  <si>
    <t xml:space="preserve">2704**</t>
  </si>
  <si>
    <t xml:space="preserve">Coke and semi-coke; of coal, lignite or peat, whether or not agglomerated; retort carbon</t>
  </si>
  <si>
    <t xml:space="preserve">Fish</t>
  </si>
  <si>
    <t xml:space="preserve">0301**</t>
  </si>
  <si>
    <t xml:space="preserve">fish; live</t>
  </si>
  <si>
    <t xml:space="preserve">0302**</t>
  </si>
  <si>
    <t xml:space="preserve">fish; fresh or chilled, excluding fish fillets and other fish meat of heading 0304</t>
  </si>
  <si>
    <t xml:space="preserve">0303**</t>
  </si>
  <si>
    <t xml:space="preserve">fish; frozen, excluding fish fillets and other fish meat of heading 0304</t>
  </si>
  <si>
    <t xml:space="preserve">0304**</t>
  </si>
  <si>
    <t xml:space="preserve">fish fillets and other fish meat (whether or not minced); fresh, chilled or frozen</t>
  </si>
  <si>
    <t xml:space="preserve">0305**</t>
  </si>
  <si>
    <t xml:space="preserve">fish, dried, salted or in brine; smoked fish, whether or not cooked before or during the smoking process; flours, meals and pellets of fish, fit for human consumption</t>
  </si>
  <si>
    <t xml:space="preserve">1604**</t>
  </si>
  <si>
    <t xml:space="preserve">Prepared or preserved fish; caviar and caviar substitutes prepared from fisheggs</t>
  </si>
  <si>
    <t xml:space="preserve">Rice</t>
  </si>
  <si>
    <t xml:space="preserve">1006**</t>
  </si>
  <si>
    <t xml:space="preserve">rice</t>
  </si>
  <si>
    <t xml:space="preserve">Timber</t>
  </si>
  <si>
    <t xml:space="preserve">4401**</t>
  </si>
  <si>
    <t xml:space="preserve">Fuel wood, in logs, billets, twigs, faggots or similar forms; wood in chip or particles; sawdust and wood waste and scrap, whether or not agglomerated in logs, briquettes, pellets or similar forms</t>
  </si>
  <si>
    <t xml:space="preserve">4403**</t>
  </si>
  <si>
    <t xml:space="preserve">wood in the rough, whether or not stripped of bark or sapwood, or roughly squared</t>
  </si>
  <si>
    <t xml:space="preserve">4404**</t>
  </si>
  <si>
    <t xml:space="preserve">Hoopwood; split poles; piles, pickets, stakes of wood, pointed, not sawn lengthwise; wooden sticks, roughly trimmed, not turned, bent, etc., suitable for walking sticks, umbrellas, tool handles, etc.</t>
  </si>
  <si>
    <t xml:space="preserve">4406**</t>
  </si>
  <si>
    <t xml:space="preserve">Railway or tramway sleepers (cross-ties) of wood</t>
  </si>
  <si>
    <t xml:space="preserve">4407**</t>
  </si>
  <si>
    <t xml:space="preserve">wood sawn or chipped lengthwise, sliced or peeled, whether or not planed, sanded or end-jointed, of a thickness exceeding 6mm</t>
  </si>
  <si>
    <t xml:space="preserve">4408**</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</si>
  <si>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</si>
  <si>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4409**</t>
  </si>
  <si>
    <t xml:space="preserve">wood (including strips, friezes for parquet flooring, not assembled), continuously shaped (tongued, grooved, v-jointed, beaded or the like) along any edges, ends or faces, whether or not planed, sanded or end-jointed</t>
  </si>
  <si>
    <t xml:space="preserve">4410**</t>
  </si>
  <si>
    <t xml:space="preserve">Particle board, oriented strand board (OSB) and similar board (e.g. waferboard) of wood or other ligneous materials, whether or not agglomerated with resins or other organic binding substances</t>
  </si>
  <si>
    <t xml:space="preserve">4411**</t>
  </si>
  <si>
    <t xml:space="preserve">Fibreboard of wood or other ligneous materials, whether or not bonded with resins or other organic substances</t>
  </si>
  <si>
    <t xml:space="preserve">4412**</t>
  </si>
  <si>
    <t xml:space="preserve">Plywood, veneered panels and similar laminated wood</t>
  </si>
  <si>
    <t xml:space="preserve">4413**</t>
  </si>
  <si>
    <t xml:space="preserve">Densified wood, in blocks, plates, strips or profile shapes</t>
  </si>
  <si>
    <t xml:space="preserve">4414**</t>
  </si>
  <si>
    <t xml:space="preserve">Wooden frames; for paintings, photographs, mirrors or similar objects</t>
  </si>
  <si>
    <t xml:space="preserve">4415**</t>
  </si>
  <si>
    <t xml:space="preserve">Packing cases, boxes, crates, drums and similar packings, of wood; cable-drums of wood; pallets, box pallets and other load boards, of wood; pallet collars of wood</t>
  </si>
  <si>
    <t xml:space="preserve">4416**</t>
  </si>
  <si>
    <t xml:space="preserve">Casks, barrels, vats, tubs and other coopers' products and parts thereof, of wood, including staves</t>
  </si>
  <si>
    <t xml:space="preserve">4417**</t>
  </si>
  <si>
    <t xml:space="preserve">Tools, tool bodies, tool handles, broom or brush bodies and handles, of wood; boot or shoe lasts and trees, of wood</t>
  </si>
  <si>
    <t xml:space="preserve">4418**</t>
  </si>
  <si>
    <t xml:space="preserve">Builders' joinery and carpentry of wood, including cellular wood panels, assembled flooring panels, shingles and shakes</t>
  </si>
  <si>
    <t xml:space="preserve">Brazil nuts/chestnuts</t>
  </si>
  <si>
    <t xml:space="preserve">080121</t>
  </si>
  <si>
    <t xml:space="preserve">Nuts, edible; brazil nuts, fresh or dried, in shell</t>
  </si>
  <si>
    <t xml:space="preserve">080122</t>
  </si>
  <si>
    <t xml:space="preserve">Nuts, edible; brazil nuts, fresh or dried, shelled</t>
  </si>
  <si>
    <t xml:space="preserve">080241</t>
  </si>
  <si>
    <t xml:space="preserve">Nuts, edible; chestnuts (Castanea spp.), fresh or dried, in shell</t>
  </si>
  <si>
    <t xml:space="preserve">080242</t>
  </si>
  <si>
    <t xml:space="preserve">Nuts, edible; chestnuts (Castanea spp.), fresh or dried, shelled</t>
  </si>
  <si>
    <t xml:space="preserve">Cocoa</t>
  </si>
  <si>
    <t xml:space="preserve">1801**</t>
  </si>
  <si>
    <t xml:space="preserve">cocoa beans; whole or broken, raw or roasted</t>
  </si>
  <si>
    <t xml:space="preserve">1802**</t>
  </si>
  <si>
    <t xml:space="preserve">cocoa; shells, husks, skins and other cocoa waste</t>
  </si>
  <si>
    <t xml:space="preserve">1803**</t>
  </si>
  <si>
    <t xml:space="preserve">cocoa; paste; whether or not defatted</t>
  </si>
  <si>
    <t xml:space="preserve">1804**</t>
  </si>
  <si>
    <t xml:space="preserve">cocoa; butter, fat and oil</t>
  </si>
  <si>
    <t xml:space="preserve">1805**</t>
  </si>
  <si>
    <t xml:space="preserve">cocoa; powder, not containing added sugar or other sweetening matter</t>
  </si>
  <si>
    <t xml:space="preserve">1806**</t>
  </si>
  <si>
    <t xml:space="preserve">Chocolate and other food preparations containing cocoa</t>
  </si>
  <si>
    <t xml:space="preserve">Diamonds</t>
  </si>
  <si>
    <t xml:space="preserve">7102**</t>
  </si>
  <si>
    <t xml:space="preserve">diamonds, whether or not worked, but not mounted or set</t>
  </si>
  <si>
    <t xml:space="preserve">Electronics (Laptops, computers, and mobile phones)</t>
  </si>
  <si>
    <t xml:space="preserve">Mobile phones</t>
  </si>
  <si>
    <t xml:space="preserve">Telephones for cellular networks or for other wireless networks</t>
  </si>
  <si>
    <t xml:space="preserve">Laptops &amp; computers</t>
  </si>
  <si>
    <t xml:space="preserve">Automatic data processing machines; portable, weighing not more than 10kg, consisting of at least a central processing unit, a keyboard and a display</t>
  </si>
  <si>
    <t xml:space="preserve">Automatic data processing machines; comprising in the same housing at least a central processing unit and an input and output unit, whether or not combined, n.e.c. in item no. 8471.30</t>
  </si>
  <si>
    <t xml:space="preserve">Automatic data processing machines; presented in the form of systems, n.e.c. in item no. 8471.30 or 8471.41</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</si>
  <si>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</si>
  <si>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Units of automatic data processing machines; input or output units, whether or not containing storage units in the same housing</t>
  </si>
  <si>
    <t xml:space="preserve">Units of automatic data processing machines; storage units</t>
  </si>
  <si>
    <t xml:space="preserve">Units of automatic data processing machines; n.e.c. in item no. 8471.50, 8471.60 or 8471.70</t>
  </si>
  <si>
    <t xml:space="preserve">Source data</t>
  </si>
  <si>
    <t xml:space="preserve">BACI 2015 dataset with 2012 Harmonized System version</t>
  </si>
  <si>
    <t xml:space="preserve">BACI is the world trade database developed by the French research centre CEPII (Centre d' Études Prospectives et d'Informations Internationales). </t>
  </si>
  <si>
    <t xml:space="preserve">The dataset, codebook, country codes and product codes are available from: http://www.cepii.fr/cepii/en/bdd_modele/presentation.asp?id=1   </t>
  </si>
  <si>
    <t xml:space="preserve">BACI codebook</t>
  </si>
  <si>
    <t xml:space="preserve">Variable</t>
  </si>
  <si>
    <t xml:space="preserve">Description </t>
  </si>
  <si>
    <t xml:space="preserve">v</t>
  </si>
  <si>
    <t xml:space="preserve">The value of trade in thousands of US dollars</t>
  </si>
  <si>
    <t xml:space="preserve">q</t>
  </si>
  <si>
    <t xml:space="preserve">Quantity in tonnes </t>
  </si>
  <si>
    <t xml:space="preserve">i</t>
  </si>
  <si>
    <t xml:space="preserve">Exporter</t>
  </si>
  <si>
    <t xml:space="preserve">j</t>
  </si>
  <si>
    <t xml:space="preserve">Importer</t>
  </si>
  <si>
    <t xml:space="preserve">hs6</t>
  </si>
  <si>
    <t xml:space="preserve">Product category</t>
  </si>
  <si>
    <t xml:space="preserve">t</t>
  </si>
  <si>
    <t xml:space="preserve">Year</t>
  </si>
  <si>
    <t xml:space="preserve">BACI country codes</t>
  </si>
  <si>
    <t xml:space="preserve">Country name</t>
  </si>
  <si>
    <t xml:space="preserve">Country code</t>
  </si>
  <si>
    <t xml:space="preserve">American Samoa</t>
  </si>
  <si>
    <t xml:space="preserve">Andorra</t>
  </si>
  <si>
    <t xml:space="preserve">Belgium-Luxembourg</t>
  </si>
  <si>
    <t xml:space="preserve">Bermuda</t>
  </si>
  <si>
    <t xml:space="preserve">Bhutan</t>
  </si>
  <si>
    <t xml:space="preserve">Bolivia Plurinational State of</t>
  </si>
  <si>
    <t xml:space="preserve">Bosnia Herzegovina</t>
  </si>
  <si>
    <t xml:space="preserve">Br. Indian Ocean Terr.</t>
  </si>
  <si>
    <t xml:space="preserve">Solomon Isds</t>
  </si>
  <si>
    <t xml:space="preserve">Br. Virgin Isds</t>
  </si>
  <si>
    <t xml:space="preserve">Cabo Verde</t>
  </si>
  <si>
    <t xml:space="preserve">Cayman Isds</t>
  </si>
  <si>
    <t xml:space="preserve">Central African Rep.</t>
  </si>
  <si>
    <t xml:space="preserve">Christmas Isds</t>
  </si>
  <si>
    <t xml:space="preserve">Cocos Isds</t>
  </si>
  <si>
    <t xml:space="preserve">Comoros</t>
  </si>
  <si>
    <t xml:space="preserve">Dem. Rep. of the Congo</t>
  </si>
  <si>
    <t xml:space="preserve">Cook Isds</t>
  </si>
  <si>
    <t xml:space="preserve">Czech Rep.</t>
  </si>
  <si>
    <t xml:space="preserve">Dominican Rep.</t>
  </si>
  <si>
    <t xml:space="preserve">Falkland Isds Malvinas</t>
  </si>
  <si>
    <t xml:space="preserve">French Polynesia</t>
  </si>
  <si>
    <t xml:space="preserve">Fr. South Antarctic Terr.</t>
  </si>
  <si>
    <t xml:space="preserve">State of Palestine</t>
  </si>
  <si>
    <t xml:space="preserve">Gibraltar</t>
  </si>
  <si>
    <t xml:space="preserve">Greenland</t>
  </si>
  <si>
    <t xml:space="preserve">Guam</t>
  </si>
  <si>
    <t xml:space="preserve">China  Hong Kong SAR</t>
  </si>
  <si>
    <t xml:space="preserve">Iran</t>
  </si>
  <si>
    <t xml:space="preserve">Côte dIvoire</t>
  </si>
  <si>
    <t xml:space="preserve">Dem. Peoples Rep. of Korea</t>
  </si>
  <si>
    <t xml:space="preserve">Rep. of Korea</t>
  </si>
  <si>
    <t xml:space="preserve">Lao Peoples Dem. Rep.</t>
  </si>
  <si>
    <t xml:space="preserve">China  Macao SAR</t>
  </si>
  <si>
    <t xml:space="preserve">Maldives</t>
  </si>
  <si>
    <t xml:space="preserve">Other Asia  nes</t>
  </si>
  <si>
    <t xml:space="preserve">Rep. of Moldova</t>
  </si>
  <si>
    <t xml:space="preserve">Montserrat</t>
  </si>
  <si>
    <t xml:space="preserve">Curaçao</t>
  </si>
  <si>
    <t xml:space="preserve">Aruba</t>
  </si>
  <si>
    <t xml:space="preserve">Saint Maarten</t>
  </si>
  <si>
    <t xml:space="preserve">Bonaire</t>
  </si>
  <si>
    <t xml:space="preserve">New Caledonia</t>
  </si>
  <si>
    <t xml:space="preserve">Niue</t>
  </si>
  <si>
    <t xml:space="preserve">Norfolk Isds</t>
  </si>
  <si>
    <t xml:space="preserve">N. Mariana Isds</t>
  </si>
  <si>
    <t xml:space="preserve">FS Micronesia</t>
  </si>
  <si>
    <t xml:space="preserve">Marshall Isds</t>
  </si>
  <si>
    <t xml:space="preserve">Pitcairn</t>
  </si>
  <si>
    <t xml:space="preserve">Saint Helena</t>
  </si>
  <si>
    <t xml:space="preserve">Anguilla</t>
  </si>
  <si>
    <t xml:space="preserve">Saint Pierre and Miquelon</t>
  </si>
  <si>
    <t xml:space="preserve">San Marino</t>
  </si>
  <si>
    <t xml:space="preserve">Sao Tome and Principe</t>
  </si>
  <si>
    <t xml:space="preserve">So. African Customs Union</t>
  </si>
  <si>
    <t xml:space="preserve">Syria</t>
  </si>
  <si>
    <t xml:space="preserve">Tokelau</t>
  </si>
  <si>
    <t xml:space="preserve">Turks and Caicos Isds</t>
  </si>
  <si>
    <t xml:space="preserve">TFYR of Macedonia</t>
  </si>
  <si>
    <t xml:space="preserve">United Rep. of Tanzania</t>
  </si>
  <si>
    <t xml:space="preserve">USA</t>
  </si>
  <si>
    <t xml:space="preserve">Venezuela</t>
  </si>
  <si>
    <t xml:space="preserve">Wallis and Futuna Isds</t>
  </si>
  <si>
    <t xml:space="preserve">Source country </t>
  </si>
  <si>
    <t xml:space="preserve">total imports (in thousands of $US)</t>
  </si>
  <si>
    <t xml:space="preserve">total imports (tonnes)</t>
  </si>
  <si>
    <t xml:space="preserve">South Korea</t>
  </si>
  <si>
    <t xml:space="preserve">Russia</t>
  </si>
  <si>
    <t xml:space="preserve">UK</t>
  </si>
  <si>
    <t xml:space="preserve">US</t>
  </si>
  <si>
    <t xml:space="preserve">COTTON</t>
  </si>
  <si>
    <t xml:space="preserve">Total</t>
  </si>
  <si>
    <t xml:space="preserve">BRICKS</t>
  </si>
  <si>
    <t xml:space="preserve">APPAREL &amp; CLOTHING ACCESSORIES</t>
  </si>
  <si>
    <t xml:space="preserve">Argentina  </t>
  </si>
  <si>
    <t xml:space="preserve">Vietnam</t>
  </si>
  <si>
    <t xml:space="preserve">CATTLE</t>
  </si>
  <si>
    <t xml:space="preserve">Bolivia</t>
  </si>
  <si>
    <t xml:space="preserve">SUGARCANE</t>
  </si>
  <si>
    <t xml:space="preserve">GOLD</t>
  </si>
  <si>
    <t xml:space="preserve">Democratic Republic of the Congo</t>
  </si>
  <si>
    <t xml:space="preserve">North Korea</t>
  </si>
  <si>
    <t xml:space="preserve">CARPETS</t>
  </si>
  <si>
    <t xml:space="preserve">COAL</t>
  </si>
  <si>
    <t xml:space="preserve">FISH</t>
  </si>
  <si>
    <t xml:space="preserve"> </t>
  </si>
  <si>
    <t xml:space="preserve">Taiwan</t>
  </si>
  <si>
    <t xml:space="preserve">RICE</t>
  </si>
  <si>
    <t xml:space="preserve">TIMBER</t>
  </si>
  <si>
    <t xml:space="preserve">BRAZIL NUTS/ CHESTNUTS</t>
  </si>
  <si>
    <t xml:space="preserve">COCOA</t>
  </si>
  <si>
    <t xml:space="preserve">Cote D'Ivoire</t>
  </si>
  <si>
    <t xml:space="preserve">DIAMONDS</t>
  </si>
  <si>
    <t xml:space="preserve">LAPTOPS, COMPUTERS &amp; MOBILE PHONES</t>
  </si>
  <si>
    <t xml:space="preserve">GSI Country</t>
  </si>
  <si>
    <t xml:space="preserve">Policy (Domestic vs  Distance Fishing; subsidies)</t>
  </si>
  <si>
    <t xml:space="preserve">Economy and Governance</t>
  </si>
  <si>
    <t xml:space="preserve">mean X</t>
  </si>
  <si>
    <t xml:space="preserve">mean Y</t>
  </si>
  <si>
    <t xml:space="preserve">catch (tonnes)</t>
  </si>
  <si>
    <t xml:space="preserve">non_eez (%)</t>
  </si>
  <si>
    <t xml:space="preserve">mean_dist (km)</t>
  </si>
  <si>
    <t xml:space="preserve">harmful  subs (%)</t>
  </si>
  <si>
    <t xml:space="preserve">GDP_per_capita (US$)</t>
  </si>
  <si>
    <t xml:space="preserve">value_per_fisher (US$)</t>
  </si>
  <si>
    <t xml:space="preserve">unreported (%)</t>
  </si>
  <si>
    <t xml:space="preserve">Cat non eez</t>
  </si>
  <si>
    <t xml:space="preserve">Cat dist</t>
  </si>
  <si>
    <t xml:space="preserve">Cat subsidy</t>
  </si>
  <si>
    <t xml:space="preserve">Cat GDP</t>
  </si>
  <si>
    <t xml:space="preserve">Cat value</t>
  </si>
  <si>
    <t xml:space="preserve">Cat unreported</t>
  </si>
  <si>
    <t xml:space="preserve">gsi_prev</t>
  </si>
  <si>
    <t xml:space="preserve">gsi_vuln</t>
  </si>
  <si>
    <t xml:space="preserve">Brunei</t>
  </si>
  <si>
    <t xml:space="preserve">Ivory Coast</t>
  </si>
  <si>
    <t xml:space="preserve">Republic of the Congo</t>
  </si>
  <si>
    <t xml:space="preserve">Tanzania</t>
  </si>
  <si>
    <t xml:space="preserve">Breakpoints Table</t>
  </si>
  <si>
    <t xml:space="preserve">pcent_non_eez</t>
  </si>
  <si>
    <t xml:space="preserve">&lt;5%</t>
  </si>
  <si>
    <t xml:space="preserve">5-29%</t>
  </si>
  <si>
    <t xml:space="preserve">30-69%</t>
  </si>
  <si>
    <t xml:space="preserve">≥70%</t>
  </si>
  <si>
    <t xml:space="preserve">&lt;150</t>
  </si>
  <si>
    <t xml:space="preserve">150-499</t>
  </si>
  <si>
    <t xml:space="preserve">500-1299</t>
  </si>
  <si>
    <t xml:space="preserve">≥1300</t>
  </si>
  <si>
    <t xml:space="preserve">harmful_subs_pcent</t>
  </si>
  <si>
    <t xml:space="preserve">&lt;1%</t>
  </si>
  <si>
    <t xml:space="preserve">1-5%</t>
  </si>
  <si>
    <t xml:space="preserve">6-20%</t>
  </si>
  <si>
    <t xml:space="preserve">≥20%</t>
  </si>
  <si>
    <t xml:space="preserve">GDP_per_capita</t>
  </si>
  <si>
    <t xml:space="preserve">≥$35,000</t>
  </si>
  <si>
    <t xml:space="preserve">$17,000-$34,999</t>
  </si>
  <si>
    <t xml:space="preserve">$7,000-$16,999</t>
  </si>
  <si>
    <t xml:space="preserve">&lt;$7,000</t>
  </si>
  <si>
    <t xml:space="preserve">value_per_fisher</t>
  </si>
  <si>
    <t xml:space="preserve">≥$25,000</t>
  </si>
  <si>
    <t xml:space="preserve">$4,000-$24,999</t>
  </si>
  <si>
    <t xml:space="preserve">$1,000-$3,999</t>
  </si>
  <si>
    <t xml:space="preserve">&lt;$1,000</t>
  </si>
  <si>
    <t xml:space="preserve">pcent_unrep</t>
  </si>
  <si>
    <t xml:space="preserve">5-15%</t>
  </si>
  <si>
    <t xml:space="preserve">16-39%</t>
  </si>
  <si>
    <t xml:space="preserve">≥40%</t>
  </si>
  <si>
    <t xml:space="preserve">THIS TABLE IS FOR CLASIFYING COLUMNS OF INDIVIDUAL METRICS (see list from A20-A35); it reflects Breakpoints Table A1:E7</t>
  </si>
  <si>
    <t xml:space="preserve">1 upper</t>
  </si>
  <si>
    <t xml:space="preserve">2 lower</t>
  </si>
  <si>
    <t xml:space="preserve">2 upper</t>
  </si>
  <si>
    <t xml:space="preserve">3 lower</t>
  </si>
  <si>
    <t xml:space="preserve">3 upper</t>
  </si>
  <si>
    <t xml:space="preserve">Traffic Light</t>
  </si>
  <si>
    <t xml:space="preserve">Green</t>
  </si>
  <si>
    <t xml:space="preserve">Yellow</t>
  </si>
  <si>
    <t xml:space="preserve">Red</t>
  </si>
  <si>
    <t xml:space="preserve">FishPol</t>
  </si>
  <si>
    <t xml:space="preserve">≤2.00</t>
  </si>
  <si>
    <t xml:space="preserve">2.0-2.99</t>
  </si>
  <si>
    <t xml:space="preserve">3.01-4.00</t>
  </si>
  <si>
    <t xml:space="preserve">Economy Gov</t>
  </si>
  <si>
    <t xml:space="preserve">2.01-3.00</t>
  </si>
  <si>
    <t xml:space="preserve">THIS TABLE IS FOR CLASIFYING FishPol and Economy/GOV and reflects traffic lights in above table</t>
  </si>
  <si>
    <t xml:space="preserve">For classification</t>
  </si>
  <si>
    <t xml:space="preserve">lower limit</t>
  </si>
  <si>
    <t xml:space="preserve">upper limit</t>
  </si>
  <si>
    <t xml:space="preserve">-</t>
  </si>
  <si>
    <t xml:space="preserve">Var ID</t>
  </si>
  <si>
    <t xml:space="preserve">Column heading</t>
  </si>
  <si>
    <t xml:space="preserve">Description</t>
  </si>
  <si>
    <t xml:space="preserve">National names as used in GSI</t>
  </si>
  <si>
    <t xml:space="preserve">GSI 2016</t>
  </si>
  <si>
    <t xml:space="preserve">Categorisation of mean X [4] based on classification in "breakpoints" sheet. </t>
  </si>
  <si>
    <t xml:space="preserve">Calculated here</t>
  </si>
  <si>
    <t xml:space="preserve">Categorisation of mean Y [5] based on classification in "breakpoints" sheet. </t>
  </si>
  <si>
    <t xml:space="preserve">Average of category from col M:0 (ref 13-15 here)as a mean value in the X-direction of the PCA from Nature Comms paper; this separates countries based on "Fisheries Policy" i.e. investing in distant water vs national fisheries.</t>
  </si>
  <si>
    <t xml:space="preserve">Derived from data</t>
  </si>
  <si>
    <t xml:space="preserve">Average of category from columns P:R (ref 16-18 here) as a mean value in the Y-direction of the PCA from Nature Comms paper; this separates countries based on "Economics and Governance" i.e. GDP, value of catch and reporting. </t>
  </si>
  <si>
    <t xml:space="preserve">Total industrial landings (tonnes) for a fishing nation in and outside its territorial waters; this does not include landings from recreational, indigenous and subsistence fisheries where forced labour is less likely and reflects the approach in the Nature Comms paper</t>
  </si>
  <si>
    <t xml:space="preserve">Sea Around Us</t>
  </si>
  <si>
    <t xml:space="preserve">The percentage of landings (tonnes) derived from outside a nation's Exclusive Economic Zone (EEZ)</t>
  </si>
  <si>
    <t xml:space="preserve">Mean distance from fishing country to location of catch (0.25 degree cell resolution), weighted by tonnes caught at each location</t>
  </si>
  <si>
    <t xml:space="preserve">Harmful (fuel and capacity enhancing) subsidies as a percentage of total landed value of fishery, calculcated for 2009 data</t>
  </si>
  <si>
    <t xml:space="preserve">2016 GDP per capita based on purchasing power parity in 2016 US dollars</t>
  </si>
  <si>
    <t xml:space="preserve">IMF World Economic Outlook; values for North Korea, Somalia, Cuba and Syria taken friom CIA World Factbook</t>
  </si>
  <si>
    <t xml:space="preserve">Reported industrial fisheries landings value in dollars, averaged 2005-2014, divided by estimated employment in industrial fisheries (2003)</t>
  </si>
  <si>
    <t xml:space="preserve">Landed value from Sea Around Us; Labour estimates from Teh et al. 2011 http://onlinelibrary.wiley.com/store/10.1111/j.1467-2979.2011.00450.x/full</t>
  </si>
  <si>
    <t xml:space="preserve">The estimated level of unreported landings divided by total (reported and unreported) landings</t>
  </si>
  <si>
    <t xml:space="preserve">Category (9)</t>
  </si>
  <si>
    <t xml:space="preserve">All values were allocated to categories based on the "breakpoint" spreadsheet. Values of 1 are always "good" i.e. lower vulnerability to forced labour; Values of 4 are "bad" i.e. higher vulnerability to forced labour. Note - none of this classification uses GSI data - it is independent</t>
  </si>
  <si>
    <t xml:space="preserve">Category (10)</t>
  </si>
  <si>
    <t xml:space="preserve">Category (11)</t>
  </si>
  <si>
    <t xml:space="preserve">Category (12)</t>
  </si>
  <si>
    <t xml:space="preserve">Category (13)</t>
  </si>
  <si>
    <t xml:space="preserve">Category (14)</t>
  </si>
  <si>
    <t xml:space="preserve">Prevalence of slavery (not used in analysis)</t>
  </si>
  <si>
    <t xml:space="preserve">Vulnerability to slavery (not used in analysis)</t>
  </si>
</sst>
</file>

<file path=xl/styles.xml><?xml version="1.0" encoding="utf-8"?>
<styleSheet xmlns="http://schemas.openxmlformats.org/spreadsheetml/2006/main">
  <numFmts count="14">
    <numFmt numFmtId="164" formatCode="General"/>
    <numFmt numFmtId="165" formatCode="_(* #,##0.00_);_(* \(#,##0.00\);_(* \-??_);_(@_)"/>
    <numFmt numFmtId="166" formatCode="mmm\-yy"/>
    <numFmt numFmtId="167" formatCode="0.00"/>
    <numFmt numFmtId="168" formatCode="#,##0"/>
    <numFmt numFmtId="169" formatCode="0.0"/>
    <numFmt numFmtId="170" formatCode="0.000"/>
    <numFmt numFmtId="171" formatCode="#,##0.00"/>
    <numFmt numFmtId="172" formatCode="0%"/>
    <numFmt numFmtId="173" formatCode="0"/>
    <numFmt numFmtId="174" formatCode="0.00%"/>
    <numFmt numFmtId="175" formatCode="0.000%"/>
    <numFmt numFmtId="176" formatCode="0.0%"/>
    <numFmt numFmtId="177" formatCode="d\-mmm"/>
  </numFmts>
  <fonts count="30">
    <font>
      <sz val="11"/>
      <color theme="1"/>
      <name val="Calibri"/>
      <family val="2"/>
      <charset val="1"/>
    </font>
    <font>
      <sz val="10"/>
      <name val="Arial"/>
      <family val="0"/>
    </font>
    <font>
      <sz val="10"/>
      <name val="Arial"/>
      <family val="0"/>
    </font>
    <font>
      <sz val="10"/>
      <name val="Arial"/>
      <family val="0"/>
    </font>
    <font>
      <u val="single"/>
      <sz val="11"/>
      <color theme="10"/>
      <name val="Calibri"/>
      <family val="2"/>
      <charset val="1"/>
    </font>
    <font>
      <sz val="12"/>
      <color rgb="FF000000"/>
      <name val="Calibri"/>
      <family val="2"/>
      <charset val="1"/>
    </font>
    <font>
      <sz val="10"/>
      <name val="Arial"/>
      <family val="2"/>
      <charset val="1"/>
    </font>
    <font>
      <b val="true"/>
      <sz val="9"/>
      <color rgb="FF000000"/>
      <name val="Calibri"/>
      <family val="2"/>
      <charset val="1"/>
    </font>
    <font>
      <sz val="9"/>
      <color rgb="FF000000"/>
      <name val="Calibri"/>
      <family val="2"/>
      <charset val="1"/>
    </font>
    <font>
      <b val="true"/>
      <sz val="10"/>
      <color rgb="FF000000"/>
      <name val="Calibri"/>
      <family val="2"/>
      <charset val="1"/>
    </font>
    <font>
      <sz val="9"/>
      <name val="Calibri"/>
      <family val="2"/>
      <charset val="1"/>
    </font>
    <font>
      <b val="true"/>
      <sz val="10"/>
      <name val="Calibri"/>
      <family val="2"/>
      <charset val="1"/>
    </font>
    <font>
      <sz val="10"/>
      <name val="Calibri"/>
      <family val="2"/>
      <charset val="1"/>
    </font>
    <font>
      <u val="single"/>
      <sz val="10"/>
      <color rgb="FF0000FF"/>
      <name val="Calibri"/>
      <family val="2"/>
      <charset val="1"/>
    </font>
    <font>
      <u val="single"/>
      <sz val="12"/>
      <color theme="10"/>
      <name val="Calibri"/>
      <family val="2"/>
      <charset val="1"/>
    </font>
    <font>
      <i val="true"/>
      <sz val="10"/>
      <name val="Calibri"/>
      <family val="2"/>
      <charset val="1"/>
    </font>
    <font>
      <sz val="10"/>
      <color rgb="FF000000"/>
      <name val="Calibri"/>
      <family val="2"/>
      <charset val="1"/>
    </font>
    <font>
      <u val="single"/>
      <sz val="10"/>
      <color theme="10"/>
      <name val="Calibri"/>
      <family val="2"/>
      <charset val="1"/>
    </font>
    <font>
      <i val="true"/>
      <sz val="10"/>
      <color rgb="FF000000"/>
      <name val="Calibri"/>
      <family val="2"/>
      <charset val="1"/>
    </font>
    <font>
      <u val="single"/>
      <sz val="10"/>
      <color rgb="FF0000FF"/>
      <name val="Calibri"/>
      <family val="2"/>
      <charset val="1"/>
    </font>
    <font>
      <sz val="10"/>
      <color theme="1"/>
      <name val="Calibri"/>
      <family val="2"/>
      <charset val="1"/>
    </font>
    <font>
      <b val="true"/>
      <sz val="10"/>
      <color theme="1"/>
      <name val="Calibri"/>
      <family val="2"/>
      <charset val="1"/>
    </font>
    <font>
      <b val="true"/>
      <i val="true"/>
      <sz val="10"/>
      <color theme="1"/>
      <name val="Calibri"/>
      <family val="2"/>
      <charset val="1"/>
    </font>
    <font>
      <i val="true"/>
      <sz val="10"/>
      <color theme="1"/>
      <name val="Calibri"/>
      <family val="2"/>
      <charset val="1"/>
    </font>
    <font>
      <b val="true"/>
      <sz val="11"/>
      <color theme="1"/>
      <name val="Calibri"/>
      <family val="2"/>
      <charset val="1"/>
    </font>
    <font>
      <b val="true"/>
      <sz val="12"/>
      <color theme="1"/>
      <name val="Calibri"/>
      <family val="2"/>
      <charset val="1"/>
    </font>
    <font>
      <b val="true"/>
      <sz val="12"/>
      <color rgb="FF000000"/>
      <name val="Calibri"/>
      <family val="2"/>
      <charset val="1"/>
    </font>
    <font>
      <sz val="12"/>
      <color rgb="FFFF0000"/>
      <name val="Calibri"/>
      <family val="2"/>
      <charset val="1"/>
    </font>
    <font>
      <sz val="10"/>
      <name val="Arial"/>
      <family val="2"/>
    </font>
    <font>
      <b val="true"/>
      <sz val="11"/>
      <color rgb="FFFF0000"/>
      <name val="Calibri"/>
      <family val="2"/>
      <charset val="1"/>
    </font>
  </fonts>
  <fills count="8">
    <fill>
      <patternFill patternType="none"/>
    </fill>
    <fill>
      <patternFill patternType="gray125"/>
    </fill>
    <fill>
      <patternFill patternType="solid">
        <fgColor theme="0" tint="-0.15"/>
        <bgColor rgb="FFD8D8D8"/>
      </patternFill>
    </fill>
    <fill>
      <patternFill patternType="solid">
        <fgColor theme="0" tint="-0.35"/>
        <bgColor rgb="FF9999FF"/>
      </patternFill>
    </fill>
    <fill>
      <patternFill patternType="solid">
        <fgColor rgb="FFD8D8D8"/>
        <bgColor rgb="FFD9D9D9"/>
      </patternFill>
    </fill>
    <fill>
      <patternFill patternType="solid">
        <fgColor theme="5" tint="0.7999"/>
        <bgColor rgb="FFE2F0D9"/>
      </patternFill>
    </fill>
    <fill>
      <patternFill patternType="solid">
        <fgColor theme="9" tint="0.7999"/>
        <bgColor rgb="FFFBE5D6"/>
      </patternFill>
    </fill>
    <fill>
      <patternFill patternType="solid">
        <fgColor rgb="FFFFFFCC"/>
        <bgColor rgb="FFFFFF99"/>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style="medium"/>
      <right style="hair"/>
      <top style="hair"/>
      <bottom style="hair"/>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2" fontId="0"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179">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24" applyFont="true" applyBorder="false" applyAlignment="true" applyProtection="false">
      <alignment horizontal="general" vertical="top" textRotation="0" wrapText="true" indent="0" shrinkToFit="false"/>
      <protection locked="true" hidden="false"/>
    </xf>
    <xf numFmtId="164" fontId="8" fillId="0" borderId="0" xfId="24" applyFont="true" applyBorder="false" applyAlignment="true" applyProtection="false">
      <alignment horizontal="general" vertical="top" textRotation="0" wrapText="true" indent="0" shrinkToFit="false"/>
      <protection locked="true" hidden="false"/>
    </xf>
    <xf numFmtId="164" fontId="8" fillId="0" borderId="0" xfId="24" applyFont="true" applyBorder="false" applyAlignment="true" applyProtection="false">
      <alignment horizontal="left" vertical="top" textRotation="0" wrapText="true" indent="0" shrinkToFit="false"/>
      <protection locked="true" hidden="false"/>
    </xf>
    <xf numFmtId="164" fontId="9" fillId="0" borderId="1" xfId="24" applyFont="true" applyBorder="true" applyAlignment="true" applyProtection="false">
      <alignment horizontal="general" vertical="top" textRotation="0" wrapText="true" indent="0" shrinkToFit="false"/>
      <protection locked="true" hidden="false"/>
    </xf>
    <xf numFmtId="164" fontId="9" fillId="0" borderId="1" xfId="24" applyFont="true" applyBorder="true" applyAlignment="true" applyProtection="false">
      <alignment horizontal="left" vertical="top" textRotation="0" wrapText="true" indent="0" shrinkToFit="false"/>
      <protection locked="true" hidden="false"/>
    </xf>
    <xf numFmtId="164" fontId="9" fillId="0" borderId="1" xfId="24" applyFont="true" applyBorder="true" applyAlignment="true" applyProtection="false">
      <alignment horizontal="right" vertical="top" textRotation="0" wrapText="true" indent="0" shrinkToFit="false"/>
      <protection locked="true" hidden="false"/>
    </xf>
    <xf numFmtId="164" fontId="10" fillId="0" borderId="0" xfId="24" applyFont="true" applyBorder="false" applyAlignment="true" applyProtection="false">
      <alignment horizontal="general" vertical="top" textRotation="0" wrapText="true" indent="0" shrinkToFit="false"/>
      <protection locked="true" hidden="false"/>
    </xf>
    <xf numFmtId="164" fontId="11" fillId="0" borderId="1" xfId="24" applyFont="true" applyBorder="true" applyAlignment="true" applyProtection="false">
      <alignment horizontal="general" vertical="top" textRotation="0" wrapText="true" indent="0" shrinkToFit="false"/>
      <protection locked="true" hidden="false"/>
    </xf>
    <xf numFmtId="164" fontId="11" fillId="0" borderId="1" xfId="24" applyFont="true" applyBorder="true" applyAlignment="true" applyProtection="false">
      <alignment horizontal="left" vertical="top" textRotation="0" wrapText="true" indent="0" shrinkToFit="false"/>
      <protection locked="true" hidden="false"/>
    </xf>
    <xf numFmtId="164" fontId="12" fillId="0" borderId="1" xfId="24" applyFont="true" applyBorder="true" applyAlignment="true" applyProtection="false">
      <alignment horizontal="left" vertical="top" textRotation="0" wrapText="true" indent="0" shrinkToFit="false"/>
      <protection locked="true" hidden="false"/>
    </xf>
    <xf numFmtId="164" fontId="13" fillId="0" borderId="1" xfId="20" applyFont="true" applyBorder="true" applyAlignment="true" applyProtection="true">
      <alignment horizontal="general" vertical="top" textRotation="0" wrapText="true" indent="0" shrinkToFit="false"/>
      <protection locked="true" hidden="false"/>
    </xf>
    <xf numFmtId="166" fontId="12" fillId="0" borderId="1" xfId="24" applyFont="true" applyBorder="true" applyAlignment="true" applyProtection="false">
      <alignment horizontal="general" vertical="top" textRotation="0" wrapText="true" indent="0" shrinkToFit="false"/>
      <protection locked="true" hidden="false"/>
    </xf>
    <xf numFmtId="164" fontId="12" fillId="0" borderId="1" xfId="24" applyFont="true" applyBorder="true" applyAlignment="true" applyProtection="false">
      <alignment horizontal="right" vertical="top" textRotation="0" wrapText="true" indent="0" shrinkToFit="false"/>
      <protection locked="true" hidden="false"/>
    </xf>
    <xf numFmtId="164" fontId="12" fillId="0" borderId="1" xfId="24" applyFont="true" applyBorder="true" applyAlignment="true" applyProtection="false">
      <alignment horizontal="general" vertical="top" textRotation="0" wrapText="true" indent="0" shrinkToFit="false"/>
      <protection locked="true" hidden="false"/>
    </xf>
    <xf numFmtId="164" fontId="16" fillId="0" borderId="1" xfId="24" applyFont="true" applyBorder="true" applyAlignment="true" applyProtection="false">
      <alignment horizontal="left" vertical="top" textRotation="0" wrapText="true" indent="0" shrinkToFit="false"/>
      <protection locked="true" hidden="false"/>
    </xf>
    <xf numFmtId="164" fontId="17" fillId="0" borderId="1" xfId="20" applyFont="true" applyBorder="true" applyAlignment="true" applyProtection="true">
      <alignment horizontal="general" vertical="top" textRotation="0" wrapText="true" indent="0" shrinkToFit="false"/>
      <protection locked="true" hidden="false"/>
    </xf>
    <xf numFmtId="166" fontId="16" fillId="0" borderId="1" xfId="24" applyFont="true" applyBorder="true" applyAlignment="true" applyProtection="false">
      <alignment horizontal="general" vertical="top" textRotation="0" wrapText="true" indent="0" shrinkToFit="false"/>
      <protection locked="true" hidden="false"/>
    </xf>
    <xf numFmtId="164" fontId="16" fillId="0" borderId="1" xfId="24" applyFont="true" applyBorder="true" applyAlignment="true" applyProtection="false">
      <alignment horizontal="general" vertical="top" textRotation="0" wrapText="true" indent="0" shrinkToFit="false"/>
      <protection locked="true" hidden="false"/>
    </xf>
    <xf numFmtId="164" fontId="16" fillId="0" borderId="1" xfId="24" applyFont="true" applyBorder="true" applyAlignment="true" applyProtection="false">
      <alignment horizontal="right" vertical="top" textRotation="0" wrapText="true" indent="0" shrinkToFit="false"/>
      <protection locked="true" hidden="false"/>
    </xf>
    <xf numFmtId="164" fontId="19" fillId="0" borderId="1" xfId="24" applyFont="true" applyBorder="true" applyAlignment="true" applyProtection="false">
      <alignment horizontal="general" vertical="top" textRotation="0" wrapText="true" indent="0" shrinkToFit="false"/>
      <protection locked="true" hidden="false"/>
    </xf>
    <xf numFmtId="164" fontId="20" fillId="0" borderId="1" xfId="24" applyFont="true" applyBorder="true" applyAlignment="true" applyProtection="false">
      <alignment horizontal="left" vertical="top" textRotation="0" wrapText="true" indent="0" shrinkToFit="false"/>
      <protection locked="true" hidden="false"/>
    </xf>
    <xf numFmtId="167" fontId="9" fillId="0" borderId="1" xfId="24" applyFont="true" applyBorder="true" applyAlignment="true" applyProtection="false">
      <alignment horizontal="left" vertical="top" textRotation="0" wrapText="true" indent="0" shrinkToFit="false"/>
      <protection locked="true" hidden="false"/>
    </xf>
    <xf numFmtId="164" fontId="20" fillId="0" borderId="1" xfId="24" applyFont="true" applyBorder="true" applyAlignment="true" applyProtection="false">
      <alignment horizontal="general" vertical="top" textRotation="0" wrapText="true" indent="0" shrinkToFit="false"/>
      <protection locked="true" hidden="false"/>
    </xf>
    <xf numFmtId="164" fontId="13" fillId="0" borderId="1" xfId="20" applyFont="true" applyBorder="true" applyAlignment="true" applyProtection="true">
      <alignment horizontal="left" vertical="top" textRotation="0" wrapText="true" indent="0" shrinkToFit="false"/>
      <protection locked="true" hidden="false"/>
    </xf>
    <xf numFmtId="166" fontId="17" fillId="0" borderId="1" xfId="20" applyFont="true" applyBorder="true" applyAlignment="true" applyProtection="true">
      <alignment horizontal="general" vertical="top" textRotation="0" wrapText="true" indent="0" shrinkToFit="false"/>
      <protection locked="true" hidden="false"/>
    </xf>
    <xf numFmtId="164" fontId="7" fillId="0" borderId="0" xfId="24" applyFont="true" applyBorder="false" applyAlignment="true" applyProtection="false">
      <alignment horizontal="left" vertical="top" textRotation="0" wrapText="true" indent="0" shrinkToFit="false"/>
      <protection locked="true" hidden="false"/>
    </xf>
    <xf numFmtId="164" fontId="7" fillId="0" borderId="0" xfId="24" applyFont="true" applyBorder="false" applyAlignment="true" applyProtection="false">
      <alignment horizontal="right" vertical="top" textRotation="0" wrapText="true" indent="0" shrinkToFit="false"/>
      <protection locked="true" hidden="false"/>
    </xf>
    <xf numFmtId="164" fontId="5" fillId="0" borderId="0" xfId="23" applyFont="true" applyBorder="false" applyAlignment="true" applyProtection="false">
      <alignment horizontal="general"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11" fillId="0" borderId="1" xfId="23" applyFont="true" applyBorder="true" applyAlignment="true" applyProtection="false">
      <alignment horizontal="justify" vertical="top" textRotation="0" wrapText="false" indent="0" shrinkToFit="false"/>
      <protection locked="true" hidden="false"/>
    </xf>
    <xf numFmtId="164" fontId="9" fillId="0" borderId="1" xfId="23" applyFont="true" applyBorder="true" applyAlignment="true" applyProtection="false">
      <alignment horizontal="justify" vertical="top" textRotation="0" wrapText="false" indent="0" shrinkToFit="false"/>
      <protection locked="true" hidden="false"/>
    </xf>
    <xf numFmtId="164" fontId="9" fillId="2" borderId="1" xfId="23" applyFont="true" applyBorder="true" applyAlignment="true" applyProtection="false">
      <alignment horizontal="justify" vertical="top" textRotation="0" wrapText="false" indent="0" shrinkToFit="false"/>
      <protection locked="true" hidden="false"/>
    </xf>
    <xf numFmtId="164" fontId="16" fillId="0" borderId="1" xfId="23" applyFont="true" applyBorder="tru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bottom" textRotation="0" wrapText="false" indent="0" shrinkToFit="false"/>
      <protection locked="true" hidden="false"/>
    </xf>
    <xf numFmtId="164" fontId="21" fillId="2"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center"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11" fillId="2" borderId="0" xfId="0" applyFont="true" applyBorder="false" applyAlignment="true" applyProtection="false">
      <alignment horizontal="center" vertical="top" textRotation="0" wrapText="true" indent="0" shrinkToFit="false"/>
      <protection locked="true" hidden="false"/>
    </xf>
    <xf numFmtId="164" fontId="11" fillId="0" borderId="0" xfId="24" applyFont="true" applyBorder="false" applyAlignment="true" applyProtection="false">
      <alignment horizontal="center" vertical="top" textRotation="0" wrapText="true" indent="0" shrinkToFit="false"/>
      <protection locked="true" hidden="false"/>
    </xf>
    <xf numFmtId="164" fontId="9" fillId="2" borderId="0" xfId="0" applyFont="true" applyBorder="false" applyAlignment="true" applyProtection="false">
      <alignment horizontal="center"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8"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9" fontId="20" fillId="2" borderId="0" xfId="0" applyFont="true" applyBorder="false" applyAlignment="true" applyProtection="false">
      <alignment horizontal="center" vertical="bottom" textRotation="0" wrapText="false" indent="0" shrinkToFit="false"/>
      <protection locked="true" hidden="false"/>
    </xf>
    <xf numFmtId="168" fontId="12" fillId="2" borderId="0" xfId="0" applyFont="true" applyBorder="false" applyAlignment="true" applyProtection="false">
      <alignment horizontal="center" vertical="bottom" textRotation="0" wrapText="false" indent="0" shrinkToFit="false"/>
      <protection locked="true" hidden="false"/>
    </xf>
    <xf numFmtId="169" fontId="12" fillId="0" borderId="0" xfId="24" applyFont="true" applyBorder="fals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9" fontId="16" fillId="2" borderId="0" xfId="0" applyFont="true" applyBorder="false" applyAlignment="true" applyProtection="false">
      <alignment horizontal="center" vertical="bottom"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70" fontId="12"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7" fillId="0" borderId="1" xfId="22" applyFont="true" applyBorder="true" applyAlignment="true" applyProtection="true">
      <alignment horizontal="general" vertical="top" textRotation="0" wrapText="true" indent="0" shrinkToFit="false"/>
      <protection locked="true" hidden="false"/>
    </xf>
    <xf numFmtId="166" fontId="20" fillId="0" borderId="1" xfId="0" applyFont="true" applyBorder="true" applyAlignment="true" applyProtection="false">
      <alignment horizontal="left" vertical="top" textRotation="0" wrapText="fals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71" fontId="21"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71" fontId="20" fillId="0" borderId="0" xfId="0" applyFont="true" applyBorder="true" applyAlignment="true" applyProtection="false">
      <alignment horizontal="left" vertical="top" textRotation="0" wrapText="true" indent="0" shrinkToFit="false"/>
      <protection locked="true" hidden="false"/>
    </xf>
    <xf numFmtId="171" fontId="21" fillId="0" borderId="0"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1" fillId="0" borderId="2" xfId="0" applyFont="true" applyBorder="true" applyAlignment="true" applyProtection="false">
      <alignment horizontal="left" vertical="bottom" textRotation="0" wrapText="false" indent="0" shrinkToFit="false"/>
      <protection locked="true" hidden="false"/>
    </xf>
    <xf numFmtId="164" fontId="21" fillId="0" borderId="3" xfId="0" applyFont="true" applyBorder="true" applyAlignment="false" applyProtection="false">
      <alignment horizontal="general" vertical="bottom" textRotation="0" wrapText="false" indent="0" shrinkToFit="false"/>
      <protection locked="true" hidden="false"/>
    </xf>
    <xf numFmtId="164" fontId="21" fillId="0" borderId="4" xfId="0" applyFont="true" applyBorder="true" applyAlignment="false" applyProtection="false">
      <alignment horizontal="general" vertical="bottom" textRotation="0" wrapText="false" indent="0" shrinkToFit="false"/>
      <protection locked="true" hidden="false"/>
    </xf>
    <xf numFmtId="164" fontId="21" fillId="0" borderId="5" xfId="0" applyFont="true" applyBorder="true" applyAlignment="true" applyProtection="false">
      <alignment horizontal="left"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4" fontId="12" fillId="0" borderId="6" xfId="0" applyFont="true" applyBorder="true" applyAlignment="true" applyProtection="false">
      <alignment horizontal="left" vertical="bottom" textRotation="0" wrapText="false" indent="0" shrinkToFit="false"/>
      <protection locked="true" hidden="false"/>
    </xf>
    <xf numFmtId="164" fontId="20" fillId="0" borderId="5" xfId="0" applyFont="true" applyBorder="true" applyAlignment="true" applyProtection="false">
      <alignment horizontal="left" vertical="bottom" textRotation="0" wrapText="false" indent="0" shrinkToFit="false"/>
      <protection locked="true" hidden="false"/>
    </xf>
    <xf numFmtId="164" fontId="20" fillId="0" borderId="6"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left" vertical="bottom" textRotation="0" wrapText="false" indent="0" shrinkToFit="false"/>
      <protection locked="true" hidden="false"/>
    </xf>
    <xf numFmtId="164" fontId="20" fillId="0" borderId="6" xfId="0" applyFont="true" applyBorder="true" applyAlignment="true" applyProtection="false">
      <alignment horizontal="left" vertical="bottom" textRotation="0" wrapText="false" indent="0" shrinkToFit="false"/>
      <protection locked="true" hidden="false"/>
    </xf>
    <xf numFmtId="164" fontId="20" fillId="0" borderId="1" xfId="0" applyFont="true" applyBorder="true" applyAlignment="false" applyProtection="false">
      <alignment horizontal="general" vertical="bottom" textRotation="0" wrapText="false" indent="0" shrinkToFit="false"/>
      <protection locked="true" hidden="false"/>
    </xf>
    <xf numFmtId="164" fontId="22" fillId="0" borderId="5" xfId="0" applyFont="true" applyBorder="true" applyAlignment="true" applyProtection="false">
      <alignment horizontal="left" vertical="bottom" textRotation="0" wrapText="false" indent="0" shrinkToFit="false"/>
      <protection locked="true" hidden="false"/>
    </xf>
    <xf numFmtId="164" fontId="20" fillId="0" borderId="7" xfId="0" applyFont="true" applyBorder="true" applyAlignment="true" applyProtection="false">
      <alignment horizontal="left" vertical="bottom" textRotation="0" wrapText="false" indent="0" shrinkToFit="false"/>
      <protection locked="true" hidden="false"/>
    </xf>
    <xf numFmtId="164" fontId="20" fillId="0" borderId="8" xfId="0" applyFont="true" applyBorder="true" applyAlignment="true" applyProtection="false">
      <alignment horizontal="left" vertical="bottom" textRotation="0" wrapText="false" indent="0" shrinkToFit="false"/>
      <protection locked="true" hidden="false"/>
    </xf>
    <xf numFmtId="164" fontId="20" fillId="0" borderId="9" xfId="0" applyFont="true" applyBorder="true" applyAlignment="true" applyProtection="false">
      <alignment horizontal="left" vertical="bottom" textRotation="0" wrapText="false" indent="0" shrinkToFit="false"/>
      <protection locked="true" hidden="false"/>
    </xf>
    <xf numFmtId="164" fontId="21" fillId="0" borderId="2" xfId="0" applyFont="true" applyBorder="true" applyAlignment="false" applyProtection="false">
      <alignment horizontal="general" vertical="bottom" textRotation="0" wrapText="false" indent="0" shrinkToFit="false"/>
      <protection locked="true" hidden="false"/>
    </xf>
    <xf numFmtId="164" fontId="20" fillId="0" borderId="5" xfId="0" applyFont="true" applyBorder="true" applyAlignment="true" applyProtection="false">
      <alignment horizontal="general" vertical="center" textRotation="0" wrapText="false" indent="0" shrinkToFit="false"/>
      <protection locked="true" hidden="false"/>
    </xf>
    <xf numFmtId="164" fontId="20" fillId="0" borderId="6"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left" vertical="top" textRotation="0" wrapText="false" indent="0" shrinkToFit="false"/>
      <protection locked="true" hidden="false"/>
    </xf>
    <xf numFmtId="164" fontId="20" fillId="0" borderId="7" xfId="0" applyFont="true" applyBorder="true" applyAlignment="true" applyProtection="false">
      <alignment horizontal="general" vertical="center" textRotation="0" wrapText="false" indent="0" shrinkToFit="false"/>
      <protection locked="true" hidden="false"/>
    </xf>
    <xf numFmtId="164" fontId="20" fillId="0" borderId="9" xfId="0" applyFont="true" applyBorder="true" applyAlignment="false" applyProtection="false">
      <alignment horizontal="general" vertical="bottom" textRotation="0" wrapText="false" indent="0" shrinkToFit="false"/>
      <protection locked="true" hidden="false"/>
    </xf>
    <xf numFmtId="164" fontId="21" fillId="0" borderId="1"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71" fontId="20" fillId="0" borderId="0" xfId="0" applyFont="true" applyBorder="false" applyAlignment="false" applyProtection="false">
      <alignment horizontal="general" vertical="bottom" textRotation="0" wrapText="false" indent="0" shrinkToFit="false"/>
      <protection locked="true" hidden="false"/>
    </xf>
    <xf numFmtId="172" fontId="20" fillId="0" borderId="0" xfId="0" applyFont="true" applyBorder="false" applyAlignment="false" applyProtection="false">
      <alignment horizontal="general" vertical="bottom" textRotation="0" wrapText="false" indent="0" shrinkToFit="false"/>
      <protection locked="true" hidden="false"/>
    </xf>
    <xf numFmtId="172" fontId="20" fillId="0" borderId="0" xfId="19" applyFont="true" applyBorder="true" applyAlignment="true" applyProtection="true">
      <alignment horizontal="general" vertical="bottom" textRotation="0" wrapText="false" indent="0" shrinkToFit="false"/>
      <protection locked="true" hidden="false"/>
    </xf>
    <xf numFmtId="171" fontId="20" fillId="0" borderId="0" xfId="19" applyFont="true" applyBorder="true" applyAlignment="true" applyProtection="true">
      <alignment horizontal="general" vertical="bottom" textRotation="0" wrapText="false" indent="0" shrinkToFit="false"/>
      <protection locked="true" hidden="false"/>
    </xf>
    <xf numFmtId="171" fontId="20" fillId="2" borderId="0" xfId="0" applyFont="true" applyBorder="false" applyAlignment="false" applyProtection="false">
      <alignment horizontal="general" vertical="bottom" textRotation="0" wrapText="false" indent="0" shrinkToFit="false"/>
      <protection locked="true" hidden="false"/>
    </xf>
    <xf numFmtId="172" fontId="20" fillId="2" borderId="0" xfId="19" applyFont="true" applyBorder="tru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71" fontId="21" fillId="2" borderId="0" xfId="0" applyFont="true" applyBorder="false" applyAlignment="true" applyProtection="false">
      <alignment horizontal="center" vertical="center" textRotation="0" wrapText="true" indent="0" shrinkToFit="false"/>
      <protection locked="true" hidden="false"/>
    </xf>
    <xf numFmtId="172" fontId="21" fillId="2" borderId="0" xfId="19" applyFont="true" applyBorder="true" applyAlignment="true" applyProtection="true">
      <alignment horizontal="center" vertical="center" textRotation="0" wrapText="true" indent="0" shrinkToFit="false"/>
      <protection locked="true" hidden="false"/>
    </xf>
    <xf numFmtId="171" fontId="21" fillId="0" borderId="0" xfId="0" applyFont="true" applyBorder="false" applyAlignment="true" applyProtection="false">
      <alignment horizontal="center" vertical="center" textRotation="0" wrapText="true" indent="0" shrinkToFit="false"/>
      <protection locked="true" hidden="false"/>
    </xf>
    <xf numFmtId="172" fontId="21" fillId="0" borderId="0" xfId="19" applyFont="true" applyBorder="true" applyAlignment="true" applyProtection="true">
      <alignment horizontal="center" vertical="center" textRotation="0" wrapText="true" indent="0" shrinkToFit="false"/>
      <protection locked="true" hidden="false"/>
    </xf>
    <xf numFmtId="171" fontId="21" fillId="2" borderId="0" xfId="0" applyFont="true" applyBorder="true" applyAlignment="true" applyProtection="false">
      <alignment horizontal="center" vertical="bottom" textRotation="0" wrapText="false" indent="0" shrinkToFit="false"/>
      <protection locked="true" hidden="false"/>
    </xf>
    <xf numFmtId="171" fontId="21" fillId="0" borderId="0" xfId="0" applyFont="true" applyBorder="true" applyAlignment="true" applyProtection="false">
      <alignment horizontal="center" vertical="bottom" textRotation="0" wrapText="false" indent="0" shrinkToFit="false"/>
      <protection locked="true" hidden="false"/>
    </xf>
    <xf numFmtId="171" fontId="21" fillId="2" borderId="0" xfId="0" applyFont="true" applyBorder="false" applyAlignment="false" applyProtection="false">
      <alignment horizontal="general" vertical="bottom" textRotation="0" wrapText="false" indent="0" shrinkToFit="false"/>
      <protection locked="true" hidden="false"/>
    </xf>
    <xf numFmtId="172" fontId="21" fillId="2" borderId="0" xfId="0" applyFont="true" applyBorder="false" applyAlignment="false" applyProtection="false">
      <alignment horizontal="general" vertical="bottom" textRotation="0" wrapText="false" indent="0" shrinkToFit="false"/>
      <protection locked="true" hidden="false"/>
    </xf>
    <xf numFmtId="171" fontId="21" fillId="0" borderId="0" xfId="0" applyFont="true" applyBorder="false" applyAlignment="true" applyProtection="false">
      <alignment horizontal="center" vertical="bottom" textRotation="0" wrapText="false" indent="0" shrinkToFit="false"/>
      <protection locked="true" hidden="false"/>
    </xf>
    <xf numFmtId="172" fontId="21" fillId="0" borderId="0" xfId="19" applyFont="true" applyBorder="true" applyAlignment="true" applyProtection="true">
      <alignment horizontal="center" vertical="bottom" textRotation="0" wrapText="false" indent="0" shrinkToFit="false"/>
      <protection locked="true" hidden="false"/>
    </xf>
    <xf numFmtId="171" fontId="21" fillId="2" borderId="0" xfId="0" applyFont="true" applyBorder="false" applyAlignment="true" applyProtection="false">
      <alignment horizontal="center" vertical="bottom" textRotation="0" wrapText="false" indent="0" shrinkToFit="false"/>
      <protection locked="true" hidden="false"/>
    </xf>
    <xf numFmtId="172" fontId="21" fillId="2" borderId="0" xfId="19" applyFont="true" applyBorder="true" applyAlignment="true" applyProtection="true">
      <alignment horizontal="center" vertical="bottom" textRotation="0" wrapText="false" indent="0" shrinkToFit="false"/>
      <protection locked="true" hidden="false"/>
    </xf>
    <xf numFmtId="171" fontId="21" fillId="0" borderId="0" xfId="19" applyFont="true" applyBorder="true" applyAlignment="true" applyProtection="true">
      <alignment horizontal="center" vertical="bottom" textRotation="0" wrapText="false" indent="0" shrinkToFit="false"/>
      <protection locked="true" hidden="false"/>
    </xf>
    <xf numFmtId="171" fontId="21" fillId="2" borderId="0" xfId="19" applyFont="true" applyBorder="true" applyAlignment="true" applyProtection="true">
      <alignment horizontal="center" vertical="bottom" textRotation="0" wrapText="false" indent="0" shrinkToFit="false"/>
      <protection locked="true" hidden="false"/>
    </xf>
    <xf numFmtId="171" fontId="20" fillId="2" borderId="0" xfId="21" applyFont="true" applyBorder="true" applyAlignment="true" applyProtection="true">
      <alignment horizontal="general" vertical="bottom" textRotation="0" wrapText="false" indent="0" shrinkToFit="false"/>
      <protection locked="true" hidden="false"/>
    </xf>
    <xf numFmtId="172" fontId="20" fillId="2" borderId="0" xfId="0" applyFont="true" applyBorder="false" applyAlignment="false" applyProtection="false">
      <alignment horizontal="general" vertical="bottom" textRotation="0" wrapText="false" indent="0" shrinkToFit="false"/>
      <protection locked="true" hidden="false"/>
    </xf>
    <xf numFmtId="171" fontId="20" fillId="0" borderId="0" xfId="21" applyFont="true" applyBorder="true" applyAlignment="true" applyProtection="true">
      <alignment horizontal="general" vertical="bottom" textRotation="0" wrapText="false" indent="0" shrinkToFit="false"/>
      <protection locked="true" hidden="false"/>
    </xf>
    <xf numFmtId="172" fontId="20" fillId="2" borderId="0" xfId="21" applyFont="true" applyBorder="true" applyAlignment="true" applyProtection="true">
      <alignment horizontal="general" vertical="bottom" textRotation="0" wrapText="false" indent="0" shrinkToFit="false"/>
      <protection locked="true" hidden="false"/>
    </xf>
    <xf numFmtId="171" fontId="20" fillId="2" borderId="0" xfId="19" applyFont="true" applyBorder="true" applyAlignment="true" applyProtection="true">
      <alignment horizontal="general" vertical="bottom" textRotation="0" wrapText="false" indent="0" shrinkToFit="false"/>
      <protection locked="true" hidden="false"/>
    </xf>
    <xf numFmtId="164" fontId="20" fillId="3"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false" applyProtection="false">
      <alignment horizontal="general" vertical="bottom" textRotation="0" wrapText="false" indent="0" shrinkToFit="false"/>
      <protection locked="true" hidden="false"/>
    </xf>
    <xf numFmtId="171" fontId="20" fillId="3" borderId="0" xfId="0" applyFont="true" applyBorder="false" applyAlignment="false" applyProtection="false">
      <alignment horizontal="general" vertical="bottom" textRotation="0" wrapText="false" indent="0" shrinkToFit="false"/>
      <protection locked="true" hidden="false"/>
    </xf>
    <xf numFmtId="171" fontId="20" fillId="3" borderId="0" xfId="21" applyFont="true" applyBorder="true" applyAlignment="true" applyProtection="true">
      <alignment horizontal="general" vertical="bottom" textRotation="0" wrapText="false" indent="0" shrinkToFit="false"/>
      <protection locked="true" hidden="false"/>
    </xf>
    <xf numFmtId="172" fontId="20" fillId="3" borderId="0" xfId="0" applyFont="true" applyBorder="false" applyAlignment="false" applyProtection="false">
      <alignment horizontal="general" vertical="bottom" textRotation="0" wrapText="false" indent="0" shrinkToFit="false"/>
      <protection locked="true" hidden="false"/>
    </xf>
    <xf numFmtId="172" fontId="20" fillId="3" borderId="0" xfId="19" applyFont="true" applyBorder="true" applyAlignment="true" applyProtection="true">
      <alignment horizontal="general" vertical="bottom" textRotation="0" wrapText="false" indent="0" shrinkToFit="false"/>
      <protection locked="true" hidden="false"/>
    </xf>
    <xf numFmtId="172" fontId="20" fillId="3" borderId="0" xfId="21" applyFont="true" applyBorder="true" applyAlignment="true" applyProtection="true">
      <alignment horizontal="general" vertical="bottom" textRotation="0" wrapText="false" indent="0" shrinkToFit="false"/>
      <protection locked="true" hidden="false"/>
    </xf>
    <xf numFmtId="171" fontId="20" fillId="3" borderId="0" xfId="19" applyFont="true" applyBorder="true" applyAlignment="true" applyProtection="true">
      <alignment horizontal="general" vertical="bottom" textRotation="0" wrapText="false" indent="0" shrinkToFit="false"/>
      <protection locked="true" hidden="false"/>
    </xf>
    <xf numFmtId="165" fontId="21" fillId="0" borderId="0" xfId="21" applyFont="true" applyBorder="true" applyAlignment="true" applyProtection="true">
      <alignment horizontal="center" vertical="bottom" textRotation="0" wrapText="false" indent="0" shrinkToFit="false"/>
      <protection locked="true" hidden="false"/>
    </xf>
    <xf numFmtId="165" fontId="21" fillId="2" borderId="0" xfId="21" applyFont="true" applyBorder="true" applyAlignment="true" applyProtection="true">
      <alignment horizontal="center" vertical="bottom" textRotation="0" wrapText="false" indent="0" shrinkToFit="false"/>
      <protection locked="true" hidden="false"/>
    </xf>
    <xf numFmtId="171" fontId="21" fillId="2" borderId="0" xfId="21" applyFont="true" applyBorder="true" applyAlignment="true" applyProtection="true">
      <alignment horizontal="center" vertical="bottom" textRotation="0" wrapText="false" indent="0" shrinkToFit="false"/>
      <protection locked="true" hidden="false"/>
    </xf>
    <xf numFmtId="171" fontId="21" fillId="0" borderId="0" xfId="21" applyFont="true" applyBorder="true" applyAlignment="true" applyProtection="true">
      <alignment horizontal="center" vertical="bottom" textRotation="0" wrapText="false" indent="0" shrinkToFit="false"/>
      <protection locked="true" hidden="false"/>
    </xf>
    <xf numFmtId="165" fontId="21" fillId="2"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71" fontId="21" fillId="2" borderId="0" xfId="0" applyFont="true" applyBorder="false" applyAlignment="true" applyProtection="false">
      <alignment horizontal="general" vertical="bottom" textRotation="0" wrapText="true" indent="0" shrinkToFit="false"/>
      <protection locked="true" hidden="false"/>
    </xf>
    <xf numFmtId="172" fontId="21" fillId="2" borderId="0" xfId="0" applyFont="true" applyBorder="false" applyAlignment="true" applyProtection="false">
      <alignment horizontal="general" vertical="bottom" textRotation="0" wrapText="true" indent="0" shrinkToFit="false"/>
      <protection locked="true" hidden="false"/>
    </xf>
    <xf numFmtId="171" fontId="12" fillId="2" borderId="0" xfId="21" applyFont="true" applyBorder="true" applyAlignment="true" applyProtection="true">
      <alignment horizontal="general" vertical="bottom" textRotation="0" wrapText="false" indent="0" shrinkToFit="false"/>
      <protection locked="true" hidden="false"/>
    </xf>
    <xf numFmtId="171" fontId="12" fillId="0" borderId="0" xfId="21" applyFont="true" applyBorder="true" applyAlignment="true" applyProtection="true">
      <alignment horizontal="general" vertical="bottom" textRotation="0" wrapText="false" indent="0" shrinkToFit="false"/>
      <protection locked="true" hidden="false"/>
    </xf>
    <xf numFmtId="171" fontId="12" fillId="3" borderId="0" xfId="21" applyFont="true" applyBorder="tru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71" fontId="20" fillId="2" borderId="0" xfId="0" applyFont="true" applyBorder="false" applyAlignment="true" applyProtection="false">
      <alignment horizontal="general" vertical="bottom" textRotation="0" wrapText="true" indent="0" shrinkToFit="false"/>
      <protection locked="true" hidden="false"/>
    </xf>
    <xf numFmtId="172" fontId="20" fillId="2" borderId="0" xfId="0" applyFont="true" applyBorder="false" applyAlignment="true" applyProtection="false">
      <alignment horizontal="general" vertical="bottom" textRotation="0" wrapText="true" indent="0" shrinkToFit="false"/>
      <protection locked="true" hidden="false"/>
    </xf>
    <xf numFmtId="172" fontId="12" fillId="2" borderId="0" xfId="19" applyFont="true" applyBorder="true" applyAlignment="true" applyProtection="true">
      <alignment horizontal="general" vertical="bottom" textRotation="0" wrapText="false" indent="0" shrinkToFit="false"/>
      <protection locked="true" hidden="false"/>
    </xf>
    <xf numFmtId="172" fontId="20" fillId="4" borderId="0" xfId="19" applyFont="true" applyBorder="true" applyAlignment="true" applyProtection="true">
      <alignment horizontal="general" vertical="bottom" textRotation="0" wrapText="false" indent="0" shrinkToFit="false"/>
      <protection locked="true" hidden="false"/>
    </xf>
    <xf numFmtId="171" fontId="12" fillId="0" borderId="0" xfId="19" applyFont="true" applyBorder="true" applyAlignment="true" applyProtection="true">
      <alignment horizontal="general" vertical="bottom" textRotation="0" wrapText="false" indent="0" shrinkToFit="false"/>
      <protection locked="true" hidden="false"/>
    </xf>
    <xf numFmtId="171" fontId="20" fillId="4" borderId="0" xfId="19" applyFont="true" applyBorder="true" applyAlignment="true" applyProtection="true">
      <alignment horizontal="general" vertical="bottom" textRotation="0" wrapText="false" indent="0" shrinkToFit="false"/>
      <protection locked="true" hidden="false"/>
    </xf>
    <xf numFmtId="171" fontId="20" fillId="4" borderId="0" xfId="21" applyFont="true" applyBorder="true" applyAlignment="true" applyProtection="true">
      <alignment horizontal="general" vertical="bottom" textRotation="0" wrapText="false" indent="0" shrinkToFit="false"/>
      <protection locked="true" hidden="false"/>
    </xf>
    <xf numFmtId="171" fontId="12" fillId="3" borderId="0" xfId="19"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72" fontId="0" fillId="0" borderId="0" xfId="19"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4" fontId="25" fillId="5" borderId="0" xfId="0" applyFont="true" applyBorder="false" applyAlignment="true" applyProtection="false">
      <alignment horizontal="center" vertical="center" textRotation="0" wrapText="true" indent="0" shrinkToFit="false"/>
      <protection locked="true" hidden="false"/>
    </xf>
    <xf numFmtId="167" fontId="25" fillId="5" borderId="0" xfId="0" applyFont="true" applyBorder="false" applyAlignment="true" applyProtection="false">
      <alignment horizontal="center" vertical="center" textRotation="0" wrapText="true" indent="0" shrinkToFit="false"/>
      <protection locked="true" hidden="false"/>
    </xf>
    <xf numFmtId="164" fontId="24" fillId="0" borderId="0" xfId="0" applyFont="true" applyBorder="fals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72" fontId="25" fillId="0" borderId="0" xfId="19" applyFont="true" applyBorder="true" applyAlignment="true" applyProtection="true">
      <alignment horizontal="center" vertical="center" textRotation="0" wrapText="true" indent="0" shrinkToFit="false"/>
      <protection locked="true" hidden="false"/>
    </xf>
    <xf numFmtId="168" fontId="25" fillId="0" borderId="0" xfId="0" applyFont="true" applyBorder="false" applyAlignment="true" applyProtection="false">
      <alignment horizontal="center" vertical="center" textRotation="0" wrapText="true" indent="0" shrinkToFit="false"/>
      <protection locked="true" hidden="false"/>
    </xf>
    <xf numFmtId="164" fontId="25" fillId="6"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73" fontId="25" fillId="7" borderId="10" xfId="0" applyFont="true" applyBorder="true" applyAlignment="true" applyProtection="false">
      <alignment horizontal="center" vertical="center" textRotation="0" wrapText="false" indent="0" shrinkToFit="false"/>
      <protection locked="true" hidden="false"/>
    </xf>
    <xf numFmtId="167" fontId="0" fillId="5" borderId="0" xfId="0" applyFont="false" applyBorder="false" applyAlignment="true" applyProtection="false">
      <alignment horizontal="center" vertical="center" textRotation="0" wrapText="false" indent="0" shrinkToFit="false"/>
      <protection locked="true" hidden="false"/>
    </xf>
    <xf numFmtId="173" fontId="0" fillId="0" borderId="0" xfId="0" applyFont="false" applyBorder="false" applyAlignment="true" applyProtection="false">
      <alignment horizontal="center" vertical="center" textRotation="0" wrapText="false" indent="0" shrinkToFit="false"/>
      <protection locked="true" hidden="false"/>
    </xf>
    <xf numFmtId="173" fontId="5" fillId="0" borderId="0" xfId="0" applyFont="true" applyBorder="false" applyAlignment="true" applyProtection="false">
      <alignment horizontal="center" vertical="center" textRotation="0" wrapText="false" indent="0" shrinkToFit="false"/>
      <protection locked="true" hidden="false"/>
    </xf>
    <xf numFmtId="169" fontId="0" fillId="7" borderId="10" xfId="0" applyFont="false" applyBorder="true" applyAlignment="true" applyProtection="false">
      <alignment horizontal="center" vertical="center" textRotation="0" wrapText="false" indent="0" shrinkToFit="false"/>
      <protection locked="true" hidden="false"/>
    </xf>
    <xf numFmtId="168" fontId="25" fillId="0" borderId="0" xfId="0" applyFont="true" applyBorder="false" applyAlignment="true" applyProtection="false">
      <alignment horizontal="center" vertical="center" textRotation="0" wrapText="false" indent="0" shrinkToFit="false"/>
      <protection locked="true" hidden="false"/>
    </xf>
    <xf numFmtId="168" fontId="27" fillId="0" borderId="0" xfId="0" applyFont="true" applyBorder="false" applyAlignment="true" applyProtection="false">
      <alignment horizontal="center" vertical="center"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72"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77"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2" xfId="21"/>
    <cellStyle name="Hyperlink 2" xfId="22"/>
    <cellStyle name="Normal 2" xfId="23"/>
    <cellStyle name="Normal 4" xfId="24"/>
    <cellStyle name="*unknown*" xfId="20" builtinId="8"/>
  </cellStyles>
  <dxfs count="10">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
      <fill>
        <patternFill patternType="solid">
          <fgColor rgb="FF0563C1"/>
          <bgColor rgb="FF000000"/>
        </patternFill>
      </fill>
    </dxf>
    <dxf>
      <fill>
        <patternFill patternType="solid">
          <fgColor rgb="FFD9D9D9"/>
          <bgColor rgb="FF000000"/>
        </patternFill>
      </fill>
    </dxf>
    <dxf>
      <font>
        <color rgb="FF9C0006"/>
      </font>
      <fill>
        <patternFill>
          <bgColor rgb="FFFFC7CE"/>
        </patternFill>
      </fill>
    </dxf>
    <dxf>
      <border diagonalUp="false" diagonalDown="false">
        <left style="thin">
          <color rgb="FF9C0006"/>
        </left>
        <right style="thin">
          <color rgb="FF9C0006"/>
        </right>
        <top style="thin">
          <color rgb="FF9C0006"/>
        </top>
        <bottom style="thin">
          <color rgb="FF9C0006"/>
        </bottom>
        <diagonal/>
      </border>
    </dxf>
    <dxf>
      <border diagonalUp="false" diagonalDown="false">
        <left style="thin">
          <color rgb="FF9C0006"/>
        </left>
        <right style="thin">
          <color rgb="FF9C0006"/>
        </right>
        <top style="thin">
          <color rgb="FF9C0006"/>
        </top>
        <bottom style="thin">
          <color rgb="FF9C0006"/>
        </bottom>
        <diagonal/>
      </border>
    </dxf>
    <dxf>
      <border diagonalUp="false" diagonalDown="false">
        <left style="thin">
          <color rgb="FF9C0006"/>
        </left>
        <right style="thin">
          <color rgb="FF9C0006"/>
        </right>
        <top style="thin">
          <color rgb="FF9C0006"/>
        </top>
        <bottom style="thin">
          <color rgb="FF9C0006"/>
        </bottom>
        <diagonal/>
      </border>
    </dxf>
    <dxf>
      <border diagonalUp="false" diagonalDown="false">
        <left style="thin">
          <color rgb="FF9C0006"/>
        </left>
        <right style="thin">
          <color rgb="FF9C0006"/>
        </right>
        <top style="thin">
          <color rgb="FF9C0006"/>
        </top>
        <bottom style="thin">
          <color rgb="FF9C0006"/>
        </bottom>
        <diagonal/>
      </border>
    </dxf>
  </dxfs>
  <colors>
    <indexedColors>
      <rgbColor rgb="FF000000"/>
      <rgbColor rgb="FFFBE5D6"/>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563C1"/>
      <rgbColor rgb="FFD8D8D8"/>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7CE"/>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1.png"/>
</Relationships>
</file>

<file path=xl/drawings/_rels/drawing3.xml.rels><?xml version="1.0" encoding="UTF-8"?>
<Relationships xmlns="http://schemas.openxmlformats.org/package/2006/relationships"><Relationship Id="rId1" Type="http://schemas.openxmlformats.org/officeDocument/2006/relationships/image" Target="../media/image1.png"/>
</Relationships>
</file>

<file path=xl/drawings/_rels/drawing4.xml.rels><?xml version="1.0" encoding="UTF-8"?>
<Relationships xmlns="http://schemas.openxmlformats.org/package/2006/relationships"><Relationship Id="rId1" Type="http://schemas.openxmlformats.org/officeDocument/2006/relationships/image" Target="../media/image1.png"/>
</Relationships>
</file>

<file path=xl/drawings/_rels/drawing5.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1028520</xdr:colOff>
      <xdr:row>0</xdr:row>
      <xdr:rowOff>963720</xdr:rowOff>
    </xdr:to>
    <xdr:pic>
      <xdr:nvPicPr>
        <xdr:cNvPr id="0" name="Picture 2" descr=""/>
        <xdr:cNvPicPr/>
      </xdr:nvPicPr>
      <xdr:blipFill>
        <a:blip r:embed="rId1"/>
        <a:stretch/>
      </xdr:blipFill>
      <xdr:spPr>
        <a:xfrm>
          <a:off x="0" y="0"/>
          <a:ext cx="3412440" cy="9637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404280</xdr:colOff>
      <xdr:row>1</xdr:row>
      <xdr:rowOff>720</xdr:rowOff>
    </xdr:to>
    <xdr:pic>
      <xdr:nvPicPr>
        <xdr:cNvPr id="1" name="Picture 2" descr=""/>
        <xdr:cNvPicPr/>
      </xdr:nvPicPr>
      <xdr:blipFill>
        <a:blip r:embed="rId1"/>
        <a:stretch/>
      </xdr:blipFill>
      <xdr:spPr>
        <a:xfrm>
          <a:off x="0" y="0"/>
          <a:ext cx="3454200" cy="97236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1208520</xdr:colOff>
      <xdr:row>0</xdr:row>
      <xdr:rowOff>969480</xdr:rowOff>
    </xdr:to>
    <xdr:pic>
      <xdr:nvPicPr>
        <xdr:cNvPr id="2" name="Picture 1" descr=""/>
        <xdr:cNvPicPr/>
      </xdr:nvPicPr>
      <xdr:blipFill>
        <a:blip r:embed="rId1"/>
        <a:stretch/>
      </xdr:blipFill>
      <xdr:spPr>
        <a:xfrm>
          <a:off x="0" y="0"/>
          <a:ext cx="3304080" cy="96948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3</xdr:col>
      <xdr:colOff>212760</xdr:colOff>
      <xdr:row>1</xdr:row>
      <xdr:rowOff>36000</xdr:rowOff>
    </xdr:to>
    <xdr:pic>
      <xdr:nvPicPr>
        <xdr:cNvPr id="3" name="Picture 1" descr=""/>
        <xdr:cNvPicPr/>
      </xdr:nvPicPr>
      <xdr:blipFill>
        <a:blip r:embed="rId1"/>
        <a:stretch/>
      </xdr:blipFill>
      <xdr:spPr>
        <a:xfrm>
          <a:off x="0" y="0"/>
          <a:ext cx="3304080" cy="96948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824400</xdr:colOff>
      <xdr:row>0</xdr:row>
      <xdr:rowOff>969480</xdr:rowOff>
    </xdr:to>
    <xdr:pic>
      <xdr:nvPicPr>
        <xdr:cNvPr id="4" name="Picture 1" descr=""/>
        <xdr:cNvPicPr/>
      </xdr:nvPicPr>
      <xdr:blipFill>
        <a:blip r:embed="rId1"/>
        <a:stretch/>
      </xdr:blipFill>
      <xdr:spPr>
        <a:xfrm>
          <a:off x="0" y="0"/>
          <a:ext cx="3304080" cy="969480"/>
        </a:xfrm>
        <a:prstGeom prst="rect">
          <a:avLst/>
        </a:prstGeom>
        <a:ln w="0">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file:///C:/Users/egordon/Minderoo/Research%20eDMS%20-%20Projects/Seafood%20Against%20Slavery/fishing%20vulnerability%20ranking/ATH_AP%20update%20Slavery%20Fisheries%20Vulnerability%20by%20Nation%20for%20EY_UWA%20rev.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description of data"/>
      <sheetName val="data"/>
      <sheetName val="Breakpoints"/>
    </sheetNames>
    <sheetDataSet>
      <sheetData sheetId="0"/>
      <sheetData sheetId="1"/>
      <sheetData sheetId="2"/>
    </sheetDataSet>
  </externalBook>
</externalLink>
</file>

<file path=xl/tables/table1.xml><?xml version="1.0" encoding="utf-8"?>
<table xmlns="http://schemas.openxmlformats.org/spreadsheetml/2006/main" id="1" name="Table2" displayName="Table2" ref="A17:B237" headerRowCount="1" totalsRowCount="0" totalsRowShown="0">
  <autoFilter ref="A17:B237"/>
  <tableColumns count="2">
    <tableColumn id="1" name="Country name"/>
    <tableColumn id="2" name="Country code"/>
  </tableColumns>
</table>
</file>

<file path=xl/tables/table2.xml><?xml version="1.0" encoding="utf-8"?>
<table xmlns="http://schemas.openxmlformats.org/spreadsheetml/2006/main" id="2" name="Table5" displayName="Table5" ref="A8:B14" headerRowCount="1" totalsRowCount="0" totalsRowShown="0">
  <autoFilter ref="A8:B14"/>
  <tableColumns count="2">
    <tableColumn id="1" name="Variable"/>
    <tableColumn id="2" name="Description "/>
  </tableColumns>
</table>
</file>

<file path=xl/tables/table3.xml><?xml version="1.0" encoding="utf-8"?>
<table xmlns="http://schemas.openxmlformats.org/spreadsheetml/2006/main" id="3" name="Table62" displayName="Table62" ref="A15:C90" headerRowCount="1" totalsRowCount="0" totalsRowShown="0">
  <tableColumns count="3">
    <tableColumn id="1" name="Product"/>
    <tableColumn id="2" name="Product code"/>
    <tableColumn id="3" name="Product Description"/>
  </tableColumns>
</table>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www.visionofhumanity.org/" TargetMode="External"/><Relationship Id="rId2" Type="http://schemas.openxmlformats.org/officeDocument/2006/relationships/hyperlink" Target="http://www.visionofhumanity.org/" TargetMode="External"/><Relationship Id="rId3" Type="http://schemas.openxmlformats.org/officeDocument/2006/relationships/hyperlink" Target="http://www.womanstats.org/data.html" TargetMode="External"/><Relationship Id="rId4" Type="http://schemas.openxmlformats.org/officeDocument/2006/relationships/hyperlink" Target="http://www.gallup.com/analytics/213617/gallup-analytics.aspx" TargetMode="External"/><Relationship Id="rId5" Type="http://schemas.openxmlformats.org/officeDocument/2006/relationships/hyperlink" Target="http://www.globalslaveryindex.org/category/publications/indices/" TargetMode="External"/><Relationship Id="rId6" Type="http://schemas.openxmlformats.org/officeDocument/2006/relationships/hyperlink" Target="http://www.systemicpeace.org/inscrdata.html" TargetMode="External"/><Relationship Id="rId7" Type="http://schemas.openxmlformats.org/officeDocument/2006/relationships/hyperlink" Target="http://info.worldbank.org/governance/wgi/" TargetMode="External"/><Relationship Id="rId8" Type="http://schemas.openxmlformats.org/officeDocument/2006/relationships/hyperlink" Target="http://data.worldbank.org/indicator/IT.CEL.SETS.P2" TargetMode="External"/><Relationship Id="rId9" Type="http://schemas.openxmlformats.org/officeDocument/2006/relationships/hyperlink" Target="http://www.ilo.org/global/research/global-reports/world-social-security-report/2014/WCMS_245201/lang--en/index.htm" TargetMode="External"/><Relationship Id="rId10" Type="http://schemas.openxmlformats.org/officeDocument/2006/relationships/hyperlink" Target="http://databank.worldbank.org/data/reports.aspx?source=1228" TargetMode="External"/><Relationship Id="rId11" Type="http://schemas.openxmlformats.org/officeDocument/2006/relationships/hyperlink" Target="http://www.wssinfo.org/data-estimates/tables/" TargetMode="External"/><Relationship Id="rId12" Type="http://schemas.openxmlformats.org/officeDocument/2006/relationships/hyperlink" Target="http://data.worldbank.org/indicator/SH.TBS.INCD/countries" TargetMode="External"/><Relationship Id="rId13" Type="http://schemas.openxmlformats.org/officeDocument/2006/relationships/hyperlink" Target="http://databank.worldbank.org/data/reports.aspx?source=1228" TargetMode="External"/><Relationship Id="rId14" Type="http://schemas.openxmlformats.org/officeDocument/2006/relationships/hyperlink" Target="https://analytics.gallup.com/" TargetMode="External"/><Relationship Id="rId15" Type="http://schemas.openxmlformats.org/officeDocument/2006/relationships/hyperlink" Target="http://www.visionofhumanity.org/" TargetMode="External"/><Relationship Id="rId16" Type="http://schemas.openxmlformats.org/officeDocument/2006/relationships/hyperlink" Target="http://hdr.undp.org/en/composite/IHDI" TargetMode="External"/><Relationship Id="rId17" Type="http://schemas.openxmlformats.org/officeDocument/2006/relationships/hyperlink" Target="http://www.gallup.com/analytics/213617/gallup-analytics.aspx" TargetMode="External"/><Relationship Id="rId18" Type="http://schemas.openxmlformats.org/officeDocument/2006/relationships/hyperlink" Target="http://www.gallup.com/analytics/213617/gallup-analytics.aspx" TargetMode="External"/><Relationship Id="rId19" Type="http://schemas.openxmlformats.org/officeDocument/2006/relationships/hyperlink" Target="http://www.gallup.com/analytics/213617/gallup-analytics.aspx" TargetMode="External"/><Relationship Id="rId20" Type="http://schemas.openxmlformats.org/officeDocument/2006/relationships/hyperlink" Target="http://economicsandpeace.org/wp-content/uploads/2016/11/Global-Terrorism-Index-2016.2.pdf" TargetMode="External"/><Relationship Id="rId21" Type="http://schemas.openxmlformats.org/officeDocument/2006/relationships/hyperlink" Target="http://www.visionofhumanity.org/" TargetMode="External"/><Relationship Id="rId22" Type="http://schemas.openxmlformats.org/officeDocument/2006/relationships/hyperlink" Target="http://popstats.unhcr.org/PSQ_TMS.aspx" TargetMode="External"/><Relationship Id="rId23" Type="http://schemas.openxmlformats.org/officeDocument/2006/relationships/hyperlink" Target="http://popstats.unhcr.org/PSQ_TMS.aspx" TargetMode="External"/><Relationship Id="rId24" Type="http://schemas.openxmlformats.org/officeDocument/2006/relationships/hyperlink" Target="http://databank.worldbank.org/data/reports.aspx?source=Statistical-capacity-indicators" TargetMode="External"/><Relationship Id="rId25" Type="http://schemas.openxmlformats.org/officeDocument/2006/relationships/hyperlink" Target="https://freedomhouse.org/report/fiw-2017-table-country-scores" TargetMode="External"/><Relationship Id="rId26" Type="http://schemas.openxmlformats.org/officeDocument/2006/relationships/hyperlink" Target="https://freedomhouse.org/report/fiw-2017-table-country-scores" TargetMode="External"/><Relationship Id="rId27" Type="http://schemas.openxmlformats.org/officeDocument/2006/relationships/hyperlink" Target="http://data.worldbank.org/indicator/NY.GDP.PCAP.PP.CD" TargetMode="External"/><Relationship Id="rId28" Type="http://schemas.openxmlformats.org/officeDocument/2006/relationships/hyperlink" Target="http://data.uis.unesco.org/Index.aspx?queryid=166" TargetMode="External"/><Relationship Id="rId29" Type="http://schemas.openxmlformats.org/officeDocument/2006/relationships/hyperlink" Target="http://data.worldbank.org/indicator/SH.DYN.MORT" TargetMode="External"/><Relationship Id="rId30" Type="http://schemas.openxmlformats.org/officeDocument/2006/relationships/hyperlink" Target="https://www.transparency.org/news/feature/corruption_perceptions_index_2016" TargetMode="External"/><Relationship Id="rId31" Type="http://schemas.openxmlformats.org/officeDocument/2006/relationships/hyperlink" Target="http://www.ilo.org/global/research/global-reports/world-social-security-report/2014/WCMS_245201/lang--en/index.htm" TargetMode="External"/><Relationship Id="rId32" Type="http://schemas.openxmlformats.org/officeDocument/2006/relationships/hyperlink" Target="http://info.worldbank.org/governance/wgi/index.aspx" TargetMode="External"/><Relationship Id="rId33" Type="http://schemas.openxmlformats.org/officeDocument/2006/relationships/hyperlink" Target="http://hdr.undp.org/en/composite/GII" TargetMode="External"/><Relationship Id="rId34" Type="http://schemas.openxmlformats.org/officeDocument/2006/relationships/hyperlink" Target="http://epi.yale.edu/country-rankings?order=title&amp;sort=asc" TargetMode="External"/><Relationship Id="rId35"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www.foreign-trade.com/reference/hscode.htm" TargetMode="External"/><Relationship Id="rId2" Type="http://schemas.openxmlformats.org/officeDocument/2006/relationships/hyperlink" Target="http://www.cepii.fr/CEPII/en/bdd_modele/presentation.asp?id=1" TargetMode="External"/><Relationship Id="rId3" Type="http://schemas.openxmlformats.org/officeDocument/2006/relationships/hyperlink" Target="http://www.cepii.fr/CEPII/en/bdd_modele/presentation.asp?id=1" TargetMode="External"/><Relationship Id="rId4" Type="http://schemas.openxmlformats.org/officeDocument/2006/relationships/hyperlink" Target="http://www.cepii.fr/CEPII/en/bdd_modele/presentation.asp?id=1" TargetMode="External"/><Relationship Id="rId5" Type="http://schemas.openxmlformats.org/officeDocument/2006/relationships/hyperlink" Target="http://www.cepii.fr/CEPII/en/bdd_modele/presentation.asp?id=1" TargetMode="External"/><Relationship Id="rId6" Type="http://schemas.openxmlformats.org/officeDocument/2006/relationships/hyperlink" Target="http://www.cepii.fr/CEPII/en/bdd_modele/presentation.asp?id=1" TargetMode="External"/><Relationship Id="rId7" Type="http://schemas.openxmlformats.org/officeDocument/2006/relationships/drawing" Target="../drawings/drawing3.xml"/><Relationship Id="rId8"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xml"/><Relationship Id="rId3"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0"/>
  <sheetViews>
    <sheetView showFormulas="false" showGridLines="true" showRowColHeaders="true" showZeros="true" rightToLeft="false" tabSelected="false" showOutlineSymbols="true" defaultGridColor="true" view="normal" topLeftCell="D5" colorId="64" zoomScale="100" zoomScaleNormal="100" zoomScalePageLayoutView="100" workbookViewId="0">
      <selection pane="topLeft" activeCell="H6" activeCellId="0" sqref="H6"/>
    </sheetView>
  </sheetViews>
  <sheetFormatPr defaultColWidth="7.73046875" defaultRowHeight="12" zeroHeight="false" outlineLevelRow="0" outlineLevelCol="0"/>
  <cols>
    <col collapsed="false" customWidth="true" hidden="false" outlineLevel="0" max="1" min="1" style="1" width="13"/>
    <col collapsed="false" customWidth="true" hidden="false" outlineLevel="0" max="3" min="2" style="1" width="20.82"/>
    <col collapsed="false" customWidth="true" hidden="false" outlineLevel="0" max="4" min="4" style="2" width="34.73"/>
    <col collapsed="false" customWidth="true" hidden="false" outlineLevel="0" max="5" min="5" style="2" width="51"/>
    <col collapsed="false" customWidth="true" hidden="false" outlineLevel="0" max="6" min="6" style="2" width="29.82"/>
    <col collapsed="false" customWidth="true" hidden="false" outlineLevel="0" max="7" min="7" style="2" width="13.54"/>
    <col collapsed="false" customWidth="true" hidden="false" outlineLevel="0" max="8" min="8" style="3" width="15.73"/>
    <col collapsed="false" customWidth="true" hidden="false" outlineLevel="0" max="9" min="9" style="2" width="19.73"/>
    <col collapsed="false" customWidth="false" hidden="false" outlineLevel="0" max="16384" min="10" style="2" width="7.73"/>
  </cols>
  <sheetData>
    <row r="1" customFormat="false" ht="76.5" hidden="false" customHeight="true" outlineLevel="0" collapsed="false"/>
    <row r="2" s="7" customFormat="true" ht="51.75" hidden="false" customHeight="false" outlineLevel="0" collapsed="false">
      <c r="A2" s="4" t="s">
        <v>0</v>
      </c>
      <c r="B2" s="5" t="s">
        <v>1</v>
      </c>
      <c r="C2" s="5" t="s">
        <v>2</v>
      </c>
      <c r="D2" s="5" t="s">
        <v>3</v>
      </c>
      <c r="E2" s="5" t="s">
        <v>4</v>
      </c>
      <c r="F2" s="4" t="s">
        <v>5</v>
      </c>
      <c r="G2" s="4" t="s">
        <v>6</v>
      </c>
      <c r="H2" s="5" t="s">
        <v>7</v>
      </c>
      <c r="I2" s="6" t="s">
        <v>8</v>
      </c>
    </row>
    <row r="3" s="7" customFormat="true" ht="168.75" hidden="false" customHeight="false" outlineLevel="0" collapsed="false">
      <c r="A3" s="8" t="s">
        <v>9</v>
      </c>
      <c r="B3" s="9" t="s">
        <v>10</v>
      </c>
      <c r="C3" s="9" t="s">
        <v>11</v>
      </c>
      <c r="D3" s="10" t="s">
        <v>12</v>
      </c>
      <c r="E3" s="10" t="s">
        <v>13</v>
      </c>
      <c r="F3" s="11" t="s">
        <v>14</v>
      </c>
      <c r="G3" s="12" t="s">
        <v>15</v>
      </c>
      <c r="H3" s="10" t="n">
        <v>2016</v>
      </c>
      <c r="I3" s="13" t="s">
        <v>16</v>
      </c>
    </row>
    <row r="4" customFormat="false" ht="58.5" hidden="false" customHeight="true" outlineLevel="0" collapsed="false">
      <c r="A4" s="8" t="s">
        <v>9</v>
      </c>
      <c r="B4" s="9" t="s">
        <v>17</v>
      </c>
      <c r="C4" s="9" t="s">
        <v>18</v>
      </c>
      <c r="D4" s="10" t="s">
        <v>19</v>
      </c>
      <c r="E4" s="10" t="s">
        <v>20</v>
      </c>
      <c r="F4" s="11" t="s">
        <v>14</v>
      </c>
      <c r="G4" s="14" t="s">
        <v>15</v>
      </c>
      <c r="H4" s="10" t="n">
        <v>2016</v>
      </c>
      <c r="I4" s="13" t="s">
        <v>21</v>
      </c>
    </row>
    <row r="5" customFormat="false" ht="117" hidden="false" customHeight="false" outlineLevel="0" collapsed="false">
      <c r="A5" s="8" t="s">
        <v>9</v>
      </c>
      <c r="B5" s="5" t="s">
        <v>22</v>
      </c>
      <c r="C5" s="5" t="s">
        <v>23</v>
      </c>
      <c r="D5" s="15" t="s">
        <v>24</v>
      </c>
      <c r="E5" s="15" t="s">
        <v>25</v>
      </c>
      <c r="F5" s="16" t="s">
        <v>26</v>
      </c>
      <c r="G5" s="15" t="s">
        <v>15</v>
      </c>
      <c r="H5" s="15" t="s">
        <v>27</v>
      </c>
      <c r="I5" s="13" t="s">
        <v>28</v>
      </c>
    </row>
    <row r="6" customFormat="false" ht="142.5" hidden="false" customHeight="false" outlineLevel="0" collapsed="false">
      <c r="A6" s="8" t="s">
        <v>9</v>
      </c>
      <c r="B6" s="5" t="s">
        <v>29</v>
      </c>
      <c r="C6" s="5" t="s">
        <v>30</v>
      </c>
      <c r="D6" s="15" t="s">
        <v>31</v>
      </c>
      <c r="E6" s="15" t="s">
        <v>32</v>
      </c>
      <c r="F6" s="16" t="s">
        <v>33</v>
      </c>
      <c r="G6" s="17" t="s">
        <v>34</v>
      </c>
      <c r="H6" s="15" t="s">
        <v>35</v>
      </c>
      <c r="I6" s="13" t="s">
        <v>36</v>
      </c>
    </row>
    <row r="7" customFormat="false" ht="142.5" hidden="false" customHeight="false" outlineLevel="0" collapsed="false">
      <c r="A7" s="8" t="s">
        <v>9</v>
      </c>
      <c r="B7" s="4" t="s">
        <v>37</v>
      </c>
      <c r="C7" s="4" t="s">
        <v>38</v>
      </c>
      <c r="D7" s="18" t="s">
        <v>39</v>
      </c>
      <c r="E7" s="18" t="s">
        <v>40</v>
      </c>
      <c r="F7" s="16" t="s">
        <v>41</v>
      </c>
      <c r="G7" s="18" t="s">
        <v>42</v>
      </c>
      <c r="H7" s="15" t="n">
        <v>2016</v>
      </c>
      <c r="I7" s="19" t="n">
        <v>2016</v>
      </c>
    </row>
    <row r="8" customFormat="false" ht="154.5" hidden="false" customHeight="true" outlineLevel="0" collapsed="false">
      <c r="A8" s="8" t="s">
        <v>9</v>
      </c>
      <c r="B8" s="4" t="s">
        <v>43</v>
      </c>
      <c r="C8" s="4" t="s">
        <v>44</v>
      </c>
      <c r="D8" s="18" t="s">
        <v>45</v>
      </c>
      <c r="E8" s="18" t="s">
        <v>46</v>
      </c>
      <c r="F8" s="16" t="s">
        <v>47</v>
      </c>
      <c r="G8" s="18" t="s">
        <v>34</v>
      </c>
      <c r="H8" s="15" t="n">
        <v>2017</v>
      </c>
      <c r="I8" s="19" t="n">
        <v>2015</v>
      </c>
    </row>
    <row r="9" customFormat="false" ht="103.5" hidden="false" customHeight="false" outlineLevel="0" collapsed="false">
      <c r="A9" s="8" t="s">
        <v>9</v>
      </c>
      <c r="B9" s="4" t="s">
        <v>48</v>
      </c>
      <c r="C9" s="4" t="s">
        <v>49</v>
      </c>
      <c r="D9" s="18" t="s">
        <v>50</v>
      </c>
      <c r="E9" s="18" t="s">
        <v>51</v>
      </c>
      <c r="F9" s="16" t="s">
        <v>52</v>
      </c>
      <c r="G9" s="18" t="s">
        <v>42</v>
      </c>
      <c r="H9" s="15" t="n">
        <v>2015</v>
      </c>
      <c r="I9" s="19" t="s">
        <v>53</v>
      </c>
    </row>
    <row r="10" customFormat="false" ht="168.75" hidden="false" customHeight="false" outlineLevel="0" collapsed="false">
      <c r="A10" s="4" t="s">
        <v>54</v>
      </c>
      <c r="B10" s="5" t="s">
        <v>55</v>
      </c>
      <c r="C10" s="5" t="s">
        <v>56</v>
      </c>
      <c r="D10" s="15" t="s">
        <v>57</v>
      </c>
      <c r="E10" s="15" t="s">
        <v>58</v>
      </c>
      <c r="F10" s="20" t="s">
        <v>59</v>
      </c>
      <c r="G10" s="12" t="s">
        <v>15</v>
      </c>
      <c r="H10" s="15" t="n">
        <v>2015</v>
      </c>
      <c r="I10" s="19" t="n">
        <v>2015</v>
      </c>
    </row>
    <row r="11" customFormat="false" ht="87.75" hidden="false" customHeight="true" outlineLevel="0" collapsed="false">
      <c r="A11" s="4" t="s">
        <v>54</v>
      </c>
      <c r="B11" s="5" t="s">
        <v>60</v>
      </c>
      <c r="C11" s="5" t="s">
        <v>61</v>
      </c>
      <c r="D11" s="15" t="s">
        <v>62</v>
      </c>
      <c r="E11" s="15" t="s">
        <v>63</v>
      </c>
      <c r="F11" s="16" t="s">
        <v>64</v>
      </c>
      <c r="G11" s="12" t="s">
        <v>15</v>
      </c>
      <c r="H11" s="15" t="s">
        <v>65</v>
      </c>
      <c r="I11" s="19" t="s">
        <v>53</v>
      </c>
    </row>
    <row r="12" customFormat="false" ht="363.75" hidden="false" customHeight="false" outlineLevel="0" collapsed="false">
      <c r="A12" s="4" t="s">
        <v>54</v>
      </c>
      <c r="B12" s="5" t="s">
        <v>66</v>
      </c>
      <c r="C12" s="5" t="s">
        <v>67</v>
      </c>
      <c r="D12" s="15" t="s">
        <v>68</v>
      </c>
      <c r="E12" s="21" t="s">
        <v>69</v>
      </c>
      <c r="F12" s="16" t="s">
        <v>70</v>
      </c>
      <c r="G12" s="12" t="s">
        <v>15</v>
      </c>
      <c r="H12" s="15" t="s">
        <v>71</v>
      </c>
      <c r="I12" s="19" t="s">
        <v>72</v>
      </c>
    </row>
    <row r="13" customFormat="false" ht="220.5" hidden="false" customHeight="false" outlineLevel="0" collapsed="false">
      <c r="A13" s="4" t="s">
        <v>54</v>
      </c>
      <c r="B13" s="22" t="s">
        <v>73</v>
      </c>
      <c r="C13" s="22" t="s">
        <v>74</v>
      </c>
      <c r="D13" s="15" t="s">
        <v>75</v>
      </c>
      <c r="E13" s="21" t="s">
        <v>76</v>
      </c>
      <c r="F13" s="16" t="s">
        <v>77</v>
      </c>
      <c r="G13" s="12" t="s">
        <v>15</v>
      </c>
      <c r="H13" s="15" t="s">
        <v>78</v>
      </c>
      <c r="I13" s="19" t="n">
        <v>2015</v>
      </c>
    </row>
    <row r="14" customFormat="false" ht="120.75" hidden="false" customHeight="true" outlineLevel="0" collapsed="false">
      <c r="A14" s="4" t="s">
        <v>54</v>
      </c>
      <c r="B14" s="22" t="s">
        <v>79</v>
      </c>
      <c r="C14" s="22" t="s">
        <v>80</v>
      </c>
      <c r="D14" s="15" t="s">
        <v>75</v>
      </c>
      <c r="E14" s="15" t="s">
        <v>81</v>
      </c>
      <c r="F14" s="16" t="s">
        <v>82</v>
      </c>
      <c r="G14" s="12" t="s">
        <v>15</v>
      </c>
      <c r="H14" s="15" t="n">
        <v>2015</v>
      </c>
      <c r="I14" s="19" t="n">
        <v>2015</v>
      </c>
    </row>
    <row r="15" customFormat="false" ht="117" hidden="false" customHeight="false" outlineLevel="0" collapsed="false">
      <c r="A15" s="4" t="s">
        <v>54</v>
      </c>
      <c r="B15" s="5" t="s">
        <v>83</v>
      </c>
      <c r="C15" s="5" t="s">
        <v>84</v>
      </c>
      <c r="D15" s="18" t="s">
        <v>85</v>
      </c>
      <c r="E15" s="23" t="s">
        <v>86</v>
      </c>
      <c r="F15" s="16" t="s">
        <v>87</v>
      </c>
      <c r="G15" s="12" t="s">
        <v>15</v>
      </c>
      <c r="H15" s="15" t="s">
        <v>88</v>
      </c>
      <c r="I15" s="19" t="n">
        <v>2014</v>
      </c>
    </row>
    <row r="16" customFormat="false" ht="123.75" hidden="false" customHeight="true" outlineLevel="0" collapsed="false">
      <c r="A16" s="4" t="s">
        <v>89</v>
      </c>
      <c r="B16" s="5" t="s">
        <v>90</v>
      </c>
      <c r="C16" s="5" t="s">
        <v>91</v>
      </c>
      <c r="D16" s="15" t="s">
        <v>92</v>
      </c>
      <c r="E16" s="15" t="s">
        <v>93</v>
      </c>
      <c r="F16" s="16" t="s">
        <v>33</v>
      </c>
      <c r="G16" s="12" t="s">
        <v>34</v>
      </c>
      <c r="H16" s="15" t="n">
        <v>2016</v>
      </c>
      <c r="I16" s="19" t="n">
        <v>2016</v>
      </c>
    </row>
    <row r="17" customFormat="false" ht="103.5" hidden="false" customHeight="false" outlineLevel="0" collapsed="false">
      <c r="A17" s="4" t="s">
        <v>89</v>
      </c>
      <c r="B17" s="9" t="s">
        <v>94</v>
      </c>
      <c r="C17" s="9" t="s">
        <v>95</v>
      </c>
      <c r="D17" s="10" t="s">
        <v>12</v>
      </c>
      <c r="E17" s="10" t="s">
        <v>96</v>
      </c>
      <c r="F17" s="11" t="s">
        <v>14</v>
      </c>
      <c r="G17" s="12" t="s">
        <v>15</v>
      </c>
      <c r="H17" s="10" t="n">
        <v>2016</v>
      </c>
      <c r="I17" s="13" t="n">
        <v>2015</v>
      </c>
    </row>
    <row r="18" customFormat="false" ht="103.5" hidden="false" customHeight="false" outlineLevel="0" collapsed="false">
      <c r="A18" s="4" t="s">
        <v>89</v>
      </c>
      <c r="B18" s="5" t="s">
        <v>97</v>
      </c>
      <c r="C18" s="5" t="s">
        <v>98</v>
      </c>
      <c r="D18" s="15" t="s">
        <v>57</v>
      </c>
      <c r="E18" s="15" t="s">
        <v>99</v>
      </c>
      <c r="F18" s="16" t="s">
        <v>100</v>
      </c>
      <c r="G18" s="17" t="s">
        <v>15</v>
      </c>
      <c r="H18" s="15" t="s">
        <v>101</v>
      </c>
      <c r="I18" s="13" t="s">
        <v>102</v>
      </c>
    </row>
    <row r="19" customFormat="false" ht="129.75" hidden="false" customHeight="false" outlineLevel="0" collapsed="false">
      <c r="A19" s="4" t="s">
        <v>89</v>
      </c>
      <c r="B19" s="5" t="s">
        <v>103</v>
      </c>
      <c r="C19" s="5" t="s">
        <v>104</v>
      </c>
      <c r="D19" s="18" t="s">
        <v>85</v>
      </c>
      <c r="E19" s="18" t="s">
        <v>105</v>
      </c>
      <c r="F19" s="16" t="s">
        <v>87</v>
      </c>
      <c r="G19" s="12" t="s">
        <v>15</v>
      </c>
      <c r="H19" s="15" t="s">
        <v>106</v>
      </c>
      <c r="I19" s="19" t="n">
        <v>2014</v>
      </c>
    </row>
    <row r="20" customFormat="false" ht="142.5" hidden="false" customHeight="false" outlineLevel="0" collapsed="false">
      <c r="A20" s="4" t="s">
        <v>107</v>
      </c>
      <c r="B20" s="5" t="s">
        <v>108</v>
      </c>
      <c r="C20" s="5" t="s">
        <v>109</v>
      </c>
      <c r="D20" s="15" t="s">
        <v>31</v>
      </c>
      <c r="E20" s="15" t="s">
        <v>110</v>
      </c>
      <c r="F20" s="16" t="s">
        <v>33</v>
      </c>
      <c r="G20" s="17" t="s">
        <v>34</v>
      </c>
      <c r="H20" s="15" t="n">
        <v>2016</v>
      </c>
      <c r="I20" s="13" t="s">
        <v>111</v>
      </c>
    </row>
    <row r="21" customFormat="false" ht="129.75" hidden="false" customHeight="false" outlineLevel="0" collapsed="false">
      <c r="A21" s="4" t="s">
        <v>107</v>
      </c>
      <c r="B21" s="5" t="s">
        <v>112</v>
      </c>
      <c r="C21" s="5" t="s">
        <v>113</v>
      </c>
      <c r="D21" s="15" t="s">
        <v>31</v>
      </c>
      <c r="E21" s="15" t="s">
        <v>114</v>
      </c>
      <c r="F21" s="16" t="s">
        <v>33</v>
      </c>
      <c r="G21" s="17" t="s">
        <v>34</v>
      </c>
      <c r="H21" s="15" t="n">
        <v>2016</v>
      </c>
      <c r="I21" s="19" t="n">
        <v>2014</v>
      </c>
    </row>
    <row r="22" customFormat="false" ht="142.5" hidden="false" customHeight="false" outlineLevel="0" collapsed="false">
      <c r="A22" s="4" t="s">
        <v>107</v>
      </c>
      <c r="B22" s="5" t="s">
        <v>115</v>
      </c>
      <c r="C22" s="5" t="s">
        <v>116</v>
      </c>
      <c r="D22" s="15" t="s">
        <v>31</v>
      </c>
      <c r="E22" s="15" t="s">
        <v>117</v>
      </c>
      <c r="F22" s="16" t="s">
        <v>33</v>
      </c>
      <c r="G22" s="18" t="s">
        <v>34</v>
      </c>
      <c r="H22" s="15" t="n">
        <v>2016</v>
      </c>
      <c r="I22" s="13" t="s">
        <v>118</v>
      </c>
    </row>
    <row r="23" s="7" customFormat="true" ht="90.75" hidden="false" customHeight="false" outlineLevel="0" collapsed="false">
      <c r="A23" s="8" t="s">
        <v>119</v>
      </c>
      <c r="B23" s="9" t="s">
        <v>120</v>
      </c>
      <c r="C23" s="9" t="s">
        <v>121</v>
      </c>
      <c r="D23" s="10" t="s">
        <v>122</v>
      </c>
      <c r="E23" s="10" t="s">
        <v>123</v>
      </c>
      <c r="F23" s="16" t="s">
        <v>124</v>
      </c>
      <c r="G23" s="12" t="s">
        <v>15</v>
      </c>
      <c r="H23" s="10" t="n">
        <v>2016</v>
      </c>
      <c r="I23" s="13" t="n">
        <v>2015</v>
      </c>
    </row>
    <row r="24" s="7" customFormat="true" ht="312" hidden="false" customHeight="false" outlineLevel="0" collapsed="false">
      <c r="A24" s="8" t="s">
        <v>119</v>
      </c>
      <c r="B24" s="9" t="s">
        <v>125</v>
      </c>
      <c r="C24" s="9" t="s">
        <v>126</v>
      </c>
      <c r="D24" s="10" t="s">
        <v>12</v>
      </c>
      <c r="E24" s="10" t="s">
        <v>127</v>
      </c>
      <c r="F24" s="24" t="s">
        <v>128</v>
      </c>
      <c r="G24" s="12" t="s">
        <v>15</v>
      </c>
      <c r="H24" s="10" t="n">
        <v>2016</v>
      </c>
      <c r="I24" s="13" t="s">
        <v>36</v>
      </c>
    </row>
    <row r="25" s="7" customFormat="true" ht="290.25" hidden="false" customHeight="true" outlineLevel="0" collapsed="false">
      <c r="A25" s="8" t="s">
        <v>119</v>
      </c>
      <c r="B25" s="5" t="s">
        <v>129</v>
      </c>
      <c r="C25" s="5" t="s">
        <v>130</v>
      </c>
      <c r="D25" s="15" t="s">
        <v>131</v>
      </c>
      <c r="E25" s="21" t="s">
        <v>132</v>
      </c>
      <c r="F25" s="16" t="s">
        <v>133</v>
      </c>
      <c r="G25" s="12" t="s">
        <v>42</v>
      </c>
      <c r="H25" s="15" t="n">
        <v>2015</v>
      </c>
      <c r="I25" s="19" t="n">
        <v>2015</v>
      </c>
    </row>
    <row r="26" customFormat="false" ht="85.5" hidden="false" customHeight="true" outlineLevel="0" collapsed="false">
      <c r="A26" s="4" t="s">
        <v>134</v>
      </c>
      <c r="B26" s="5" t="s">
        <v>135</v>
      </c>
      <c r="C26" s="5"/>
      <c r="D26" s="15" t="s">
        <v>131</v>
      </c>
      <c r="E26" s="15" t="s">
        <v>136</v>
      </c>
      <c r="F26" s="16" t="s">
        <v>133</v>
      </c>
      <c r="G26" s="18" t="s">
        <v>34</v>
      </c>
      <c r="H26" s="15" t="n">
        <v>2015</v>
      </c>
      <c r="I26" s="19" t="n">
        <v>2015</v>
      </c>
    </row>
    <row r="27" customFormat="false" ht="273" hidden="false" customHeight="false" outlineLevel="0" collapsed="false">
      <c r="A27" s="4" t="s">
        <v>137</v>
      </c>
      <c r="B27" s="4" t="s">
        <v>138</v>
      </c>
      <c r="C27" s="4" t="s">
        <v>139</v>
      </c>
      <c r="D27" s="18"/>
      <c r="E27" s="18" t="s">
        <v>140</v>
      </c>
      <c r="F27" s="16" t="s">
        <v>141</v>
      </c>
      <c r="G27" s="18"/>
      <c r="H27" s="15" t="n">
        <v>2016</v>
      </c>
      <c r="I27" s="19" t="n">
        <v>2015</v>
      </c>
    </row>
    <row r="28" customFormat="false" ht="78" hidden="false" customHeight="false" outlineLevel="0" collapsed="false">
      <c r="A28" s="4" t="s">
        <v>142</v>
      </c>
      <c r="B28" s="5" t="s">
        <v>143</v>
      </c>
      <c r="C28" s="5"/>
      <c r="D28" s="15" t="s">
        <v>144</v>
      </c>
      <c r="E28" s="21" t="s">
        <v>145</v>
      </c>
      <c r="F28" s="16" t="s">
        <v>146</v>
      </c>
      <c r="G28" s="12" t="s">
        <v>42</v>
      </c>
      <c r="H28" s="15" t="n">
        <v>2017</v>
      </c>
      <c r="I28" s="19" t="s">
        <v>147</v>
      </c>
    </row>
    <row r="29" customFormat="false" ht="90.75" hidden="false" customHeight="false" outlineLevel="0" collapsed="false">
      <c r="A29" s="4" t="s">
        <v>142</v>
      </c>
      <c r="B29" s="5" t="s">
        <v>148</v>
      </c>
      <c r="C29" s="5"/>
      <c r="D29" s="15" t="s">
        <v>144</v>
      </c>
      <c r="E29" s="21" t="s">
        <v>149</v>
      </c>
      <c r="F29" s="16" t="s">
        <v>146</v>
      </c>
      <c r="G29" s="12" t="s">
        <v>42</v>
      </c>
      <c r="H29" s="15" t="n">
        <v>2017</v>
      </c>
      <c r="I29" s="19" t="s">
        <v>147</v>
      </c>
    </row>
    <row r="30" customFormat="false" ht="129.75" hidden="false" customHeight="false" outlineLevel="0" collapsed="false">
      <c r="A30" s="4" t="s">
        <v>142</v>
      </c>
      <c r="B30" s="5" t="s">
        <v>150</v>
      </c>
      <c r="C30" s="5"/>
      <c r="D30" s="18" t="s">
        <v>85</v>
      </c>
      <c r="E30" s="23" t="s">
        <v>151</v>
      </c>
      <c r="F30" s="16" t="s">
        <v>87</v>
      </c>
      <c r="G30" s="12" t="s">
        <v>15</v>
      </c>
      <c r="H30" s="15" t="s">
        <v>152</v>
      </c>
      <c r="I30" s="19" t="n">
        <v>2014</v>
      </c>
    </row>
    <row r="31" customFormat="false" ht="195" hidden="false" customHeight="false" outlineLevel="0" collapsed="false">
      <c r="A31" s="4" t="s">
        <v>142</v>
      </c>
      <c r="B31" s="5" t="s">
        <v>153</v>
      </c>
      <c r="C31" s="5"/>
      <c r="D31" s="15" t="s">
        <v>154</v>
      </c>
      <c r="E31" s="15" t="s">
        <v>155</v>
      </c>
      <c r="F31" s="16" t="s">
        <v>156</v>
      </c>
      <c r="G31" s="12" t="s">
        <v>15</v>
      </c>
      <c r="H31" s="15" t="n">
        <v>2015</v>
      </c>
      <c r="I31" s="19" t="n">
        <v>2015</v>
      </c>
    </row>
    <row r="32" customFormat="false" ht="195" hidden="false" customHeight="false" outlineLevel="0" collapsed="false">
      <c r="A32" s="4" t="s">
        <v>142</v>
      </c>
      <c r="B32" s="5" t="s">
        <v>157</v>
      </c>
      <c r="C32" s="5"/>
      <c r="D32" s="15" t="s">
        <v>158</v>
      </c>
      <c r="E32" s="15" t="s">
        <v>159</v>
      </c>
      <c r="F32" s="25" t="s">
        <v>160</v>
      </c>
      <c r="G32" s="12" t="s">
        <v>15</v>
      </c>
      <c r="H32" s="15" t="s">
        <v>161</v>
      </c>
      <c r="I32" s="19" t="n">
        <v>2015</v>
      </c>
    </row>
    <row r="33" customFormat="false" ht="78" hidden="false" customHeight="false" outlineLevel="0" collapsed="false">
      <c r="A33" s="4" t="s">
        <v>142</v>
      </c>
      <c r="B33" s="22" t="s">
        <v>162</v>
      </c>
      <c r="C33" s="22"/>
      <c r="D33" s="15" t="s">
        <v>75</v>
      </c>
      <c r="E33" s="15" t="s">
        <v>163</v>
      </c>
      <c r="F33" s="16" t="s">
        <v>164</v>
      </c>
      <c r="G33" s="12" t="s">
        <v>15</v>
      </c>
      <c r="H33" s="15" t="s">
        <v>161</v>
      </c>
      <c r="I33" s="19" t="n">
        <v>2015</v>
      </c>
    </row>
    <row r="34" customFormat="false" ht="78" hidden="false" customHeight="false" outlineLevel="0" collapsed="false">
      <c r="A34" s="4" t="s">
        <v>142</v>
      </c>
      <c r="B34" s="5" t="s">
        <v>165</v>
      </c>
      <c r="C34" s="5"/>
      <c r="D34" s="15" t="s">
        <v>166</v>
      </c>
      <c r="E34" s="15" t="s">
        <v>167</v>
      </c>
      <c r="F34" s="16" t="s">
        <v>168</v>
      </c>
      <c r="G34" s="12" t="s">
        <v>15</v>
      </c>
      <c r="H34" s="15" t="n">
        <v>2016</v>
      </c>
      <c r="I34" s="19" t="n">
        <v>2016</v>
      </c>
    </row>
    <row r="35" customFormat="false" ht="168.75" hidden="false" customHeight="false" outlineLevel="0" collapsed="false">
      <c r="A35" s="4" t="s">
        <v>142</v>
      </c>
      <c r="B35" s="4" t="s">
        <v>169</v>
      </c>
      <c r="C35" s="4"/>
      <c r="D35" s="15" t="s">
        <v>170</v>
      </c>
      <c r="E35" s="15" t="s">
        <v>171</v>
      </c>
      <c r="F35" s="16" t="s">
        <v>172</v>
      </c>
      <c r="G35" s="18" t="s">
        <v>15</v>
      </c>
      <c r="H35" s="15" t="s">
        <v>173</v>
      </c>
      <c r="I35" s="19" t="n">
        <v>2015</v>
      </c>
    </row>
    <row r="36" customFormat="false" ht="129.75" hidden="false" customHeight="false" outlineLevel="0" collapsed="false">
      <c r="A36" s="4" t="s">
        <v>142</v>
      </c>
      <c r="B36" s="4" t="s">
        <v>174</v>
      </c>
      <c r="C36" s="4"/>
      <c r="D36" s="18" t="s">
        <v>175</v>
      </c>
      <c r="E36" s="18" t="s">
        <v>176</v>
      </c>
      <c r="F36" s="16" t="s">
        <v>177</v>
      </c>
      <c r="G36" s="18" t="s">
        <v>34</v>
      </c>
      <c r="H36" s="15" t="n">
        <v>2015</v>
      </c>
      <c r="I36" s="19" t="n">
        <v>2015</v>
      </c>
    </row>
    <row r="37" customFormat="false" ht="103.5" hidden="false" customHeight="false" outlineLevel="0" collapsed="false">
      <c r="A37" s="4" t="s">
        <v>142</v>
      </c>
      <c r="B37" s="4" t="s">
        <v>178</v>
      </c>
      <c r="C37" s="4"/>
      <c r="D37" s="18" t="s">
        <v>179</v>
      </c>
      <c r="E37" s="18" t="s">
        <v>180</v>
      </c>
      <c r="F37" s="16" t="s">
        <v>181</v>
      </c>
      <c r="G37" s="18" t="s">
        <v>42</v>
      </c>
      <c r="H37" s="15" t="n">
        <v>2015</v>
      </c>
      <c r="I37" s="19"/>
    </row>
    <row r="38" customFormat="false" ht="78" hidden="false" customHeight="false" outlineLevel="0" collapsed="false">
      <c r="A38" s="4" t="s">
        <v>142</v>
      </c>
      <c r="B38" s="4" t="s">
        <v>182</v>
      </c>
      <c r="C38" s="4"/>
      <c r="D38" s="18"/>
      <c r="E38" s="18" t="s">
        <v>183</v>
      </c>
      <c r="F38" s="16" t="s">
        <v>182</v>
      </c>
      <c r="G38" s="18" t="s">
        <v>34</v>
      </c>
      <c r="H38" s="15" t="n">
        <v>2016</v>
      </c>
      <c r="I38" s="19" t="n">
        <v>2015</v>
      </c>
    </row>
    <row r="39" customFormat="false" ht="126" hidden="false" customHeight="true" outlineLevel="0" collapsed="false">
      <c r="B39" s="26"/>
      <c r="C39" s="26"/>
      <c r="D39" s="26"/>
      <c r="E39" s="26"/>
      <c r="F39" s="1"/>
      <c r="G39" s="1"/>
      <c r="H39" s="26"/>
      <c r="I39" s="27"/>
    </row>
    <row r="40" customFormat="false" ht="94.5" hidden="false" customHeight="true" outlineLevel="0" collapsed="false">
      <c r="B40" s="26"/>
      <c r="C40" s="26"/>
      <c r="D40" s="26"/>
      <c r="E40" s="26"/>
      <c r="F40" s="1"/>
      <c r="G40" s="1"/>
      <c r="H40" s="26"/>
      <c r="I40" s="27"/>
    </row>
  </sheetData>
  <autoFilter ref="A2:I38"/>
  <hyperlinks>
    <hyperlink ref="F3" r:id="rId1" location="page/indexes/global-peace-index/2015" display="&quot;Global Peace Index&quot;, Vision of Humanity "/>
    <hyperlink ref="F4" r:id="rId2" location="page/indexes/global-peace-index/2015" display="&quot;Global Peace Index&quot;, Vision of Humanity "/>
    <hyperlink ref="F5" r:id="rId3" display="Women Stats"/>
    <hyperlink ref="F6" r:id="rId4" display="Gallup Analytics"/>
    <hyperlink ref="F7" r:id="rId5" display="2016 Global Slavery Index Government Response Rankings"/>
    <hyperlink ref="F8" r:id="rId6" display="Center for Systemic Peace, Polity iV Dataset"/>
    <hyperlink ref="F9" r:id="rId7" location="home" display="World Bank Worldwide Governance Indicators"/>
    <hyperlink ref="F10" r:id="rId8" display="&quot;Mobile Cellular subscriptions (per 100 people)&quot;, World Bank. "/>
    <hyperlink ref="F11" r:id="rId9" display="World Social Protection Report 2014/2015, International Labour Organization. &quot;Table B.2 Overview of national social security systems.&quot;"/>
    <hyperlink ref="F12" r:id="rId10" display="FAOSTAT"/>
    <hyperlink ref="F13" r:id="rId11" display="WHO/UNICEF Joint Monitoring Programme (JMP) for Water Supply and Sanitation"/>
    <hyperlink ref="F14" r:id="rId12" display="World Health Organization, Global Tuberculosis Report"/>
    <hyperlink ref="F15" r:id="rId13" display="Global FINDEX, World Bank"/>
    <hyperlink ref="F16" r:id="rId14" display="Gallup Analytics"/>
    <hyperlink ref="F17" r:id="rId15" location="page/indexes/global-peace-index/2015" display="&quot;Global Peace Index&quot;, Vision of Humanity "/>
    <hyperlink ref="F18" r:id="rId16" display="United Nations Development Programme Reports, &quot;Table 3: Inequality-Adjusted Human Development Index&quot;"/>
    <hyperlink ref="F20" r:id="rId17" display="Gallup Analytics"/>
    <hyperlink ref="F21" r:id="rId18" display="Gallup Analytics"/>
    <hyperlink ref="F22" r:id="rId19" display="Gallup Analytics"/>
    <hyperlink ref="F23" r:id="rId20" display="Institute for Economics and Peace (IEP) Global Terrorism Index (GTI), Appendix A: Table 7 &quot;GTI Ranks and Scores, 2016&quot; pages 94-97"/>
    <hyperlink ref="F24" r:id="rId21" location="page/indexes/global-peace-index/2015" display="&quot;Global Peace Index 2016&quot; Vision of Humanity"/>
    <hyperlink ref="F25" r:id="rId22" display="UNHCR"/>
    <hyperlink ref="F26" r:id="rId23" display="UNHCR"/>
    <hyperlink ref="F27" r:id="rId24" display="World Bank Statistical Capacity Indicators"/>
    <hyperlink ref="F28" r:id="rId25" display="&quot;Freedom in the World, 2017&quot;, Freedom House "/>
    <hyperlink ref="F29" r:id="rId26" display="&quot;Freedom in the World, 2017&quot;, Freedom House "/>
    <hyperlink ref="F31" r:id="rId27" display="World Bank "/>
    <hyperlink ref="F32" r:id="rId28" display="UNESCO Institute for Statistics "/>
    <hyperlink ref="F33" r:id="rId29" display="UN Inter-agency Group for Child Mortality Estimation (UNICEF, WHO, World Bank, UN DESA Population Division) "/>
    <hyperlink ref="F34" r:id="rId30" location="resources" display="&quot;CORRUPTION INDEX 2016&quot; Transparency International"/>
    <hyperlink ref="F35" r:id="rId31" display="Table AII.1 &quot;Composition of groups defined by the level of vulnerability&quot; on page 169 of the &quot;World Security Report 2014/2015&quot; by the International Labor Organization."/>
    <hyperlink ref="F36" r:id="rId32" location="home" display="Government Effectiveness - World Governance Indicators Project"/>
    <hyperlink ref="F37" r:id="rId33" display="UN Human Development Programme Human Development Reports - Gender Inequality Index"/>
    <hyperlink ref="F38" r:id="rId34" display="Environmental Performance Index (EPI)"/>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5" activeCellId="0" sqref="B5"/>
    </sheetView>
  </sheetViews>
  <sheetFormatPr defaultColWidth="8.82421875" defaultRowHeight="15" zeroHeight="false" outlineLevelRow="0" outlineLevelCol="0"/>
  <cols>
    <col collapsed="false" customWidth="true" hidden="false" outlineLevel="0" max="5" min="1" style="28" width="43.27"/>
    <col collapsed="false" customWidth="false" hidden="false" outlineLevel="0" max="16384" min="6" style="29" width="8.82"/>
  </cols>
  <sheetData>
    <row r="1" customFormat="false" ht="76.5" hidden="false" customHeight="true" outlineLevel="0" collapsed="false"/>
    <row r="2" customFormat="false" ht="51.75" hidden="false" customHeight="false" outlineLevel="0" collapsed="false">
      <c r="A2" s="30" t="s">
        <v>184</v>
      </c>
      <c r="B2" s="30" t="s">
        <v>185</v>
      </c>
      <c r="C2" s="30" t="s">
        <v>186</v>
      </c>
      <c r="D2" s="30" t="s">
        <v>187</v>
      </c>
      <c r="E2" s="30" t="s">
        <v>188</v>
      </c>
    </row>
    <row r="3" customFormat="false" ht="15" hidden="false" customHeight="false" outlineLevel="0" collapsed="false">
      <c r="A3" s="30" t="s">
        <v>189</v>
      </c>
      <c r="B3" s="30" t="s">
        <v>190</v>
      </c>
      <c r="C3" s="30" t="s">
        <v>191</v>
      </c>
      <c r="D3" s="30" t="s">
        <v>192</v>
      </c>
      <c r="E3" s="30" t="s">
        <v>193</v>
      </c>
    </row>
    <row r="4" customFormat="false" ht="39" hidden="false" customHeight="false" outlineLevel="0" collapsed="false">
      <c r="A4" s="31" t="s">
        <v>194</v>
      </c>
      <c r="B4" s="31" t="s">
        <v>195</v>
      </c>
      <c r="C4" s="31" t="s">
        <v>196</v>
      </c>
      <c r="D4" s="31" t="s">
        <v>197</v>
      </c>
      <c r="E4" s="31" t="s">
        <v>198</v>
      </c>
    </row>
    <row r="5" customFormat="false" ht="39" hidden="false" customHeight="false" outlineLevel="0" collapsed="false">
      <c r="A5" s="31" t="s">
        <v>199</v>
      </c>
      <c r="B5" s="31" t="s">
        <v>200</v>
      </c>
      <c r="C5" s="31" t="s">
        <v>201</v>
      </c>
      <c r="D5" s="31" t="s">
        <v>202</v>
      </c>
      <c r="E5" s="31" t="s">
        <v>203</v>
      </c>
    </row>
    <row r="6" customFormat="false" ht="51.75" hidden="false" customHeight="false" outlineLevel="0" collapsed="false">
      <c r="A6" s="31" t="s">
        <v>204</v>
      </c>
      <c r="B6" s="31" t="s">
        <v>205</v>
      </c>
      <c r="C6" s="31" t="s">
        <v>206</v>
      </c>
      <c r="D6" s="31" t="s">
        <v>207</v>
      </c>
      <c r="E6" s="31" t="s">
        <v>208</v>
      </c>
    </row>
    <row r="7" customFormat="false" ht="25.5" hidden="false" customHeight="false" outlineLevel="0" collapsed="false">
      <c r="A7" s="31" t="s">
        <v>209</v>
      </c>
      <c r="B7" s="31" t="s">
        <v>210</v>
      </c>
      <c r="C7" s="31" t="s">
        <v>211</v>
      </c>
      <c r="D7" s="31" t="s">
        <v>212</v>
      </c>
      <c r="E7" s="31" t="s">
        <v>213</v>
      </c>
    </row>
    <row r="8" customFormat="false" ht="39" hidden="false" customHeight="false" outlineLevel="0" collapsed="false">
      <c r="A8" s="31" t="s">
        <v>214</v>
      </c>
      <c r="B8" s="31" t="s">
        <v>215</v>
      </c>
      <c r="C8" s="31" t="s">
        <v>216</v>
      </c>
      <c r="D8" s="31" t="s">
        <v>217</v>
      </c>
      <c r="E8" s="31" t="s">
        <v>218</v>
      </c>
    </row>
    <row r="9" customFormat="false" ht="39" hidden="false" customHeight="false" outlineLevel="0" collapsed="false">
      <c r="A9" s="31" t="s">
        <v>219</v>
      </c>
      <c r="B9" s="31" t="s">
        <v>220</v>
      </c>
      <c r="C9" s="31" t="s">
        <v>221</v>
      </c>
      <c r="D9" s="31" t="s">
        <v>222</v>
      </c>
      <c r="E9" s="31" t="s">
        <v>223</v>
      </c>
    </row>
    <row r="10" customFormat="false" ht="39" hidden="false" customHeight="false" outlineLevel="0" collapsed="false">
      <c r="A10" s="31" t="s">
        <v>224</v>
      </c>
      <c r="B10" s="31" t="s">
        <v>225</v>
      </c>
      <c r="C10" s="31" t="s">
        <v>226</v>
      </c>
      <c r="D10" s="31" t="s">
        <v>227</v>
      </c>
      <c r="E10" s="31" t="s">
        <v>228</v>
      </c>
    </row>
    <row r="11" customFormat="false" ht="39" hidden="false" customHeight="false" outlineLevel="0" collapsed="false">
      <c r="A11" s="31" t="s">
        <v>229</v>
      </c>
      <c r="B11" s="31" t="s">
        <v>230</v>
      </c>
      <c r="C11" s="31" t="s">
        <v>231</v>
      </c>
      <c r="D11" s="31" t="s">
        <v>232</v>
      </c>
      <c r="E11" s="31" t="s">
        <v>233</v>
      </c>
    </row>
    <row r="12" customFormat="false" ht="39" hidden="false" customHeight="false" outlineLevel="0" collapsed="false">
      <c r="A12" s="31" t="s">
        <v>234</v>
      </c>
      <c r="B12" s="31" t="s">
        <v>235</v>
      </c>
      <c r="C12" s="31" t="s">
        <v>236</v>
      </c>
      <c r="D12" s="31" t="s">
        <v>237</v>
      </c>
      <c r="E12" s="31" t="s">
        <v>238</v>
      </c>
    </row>
    <row r="13" customFormat="false" ht="64.5" hidden="false" customHeight="false" outlineLevel="0" collapsed="false">
      <c r="A13" s="31" t="s">
        <v>239</v>
      </c>
      <c r="B13" s="31" t="s">
        <v>240</v>
      </c>
      <c r="C13" s="31" t="s">
        <v>241</v>
      </c>
      <c r="D13" s="31" t="s">
        <v>242</v>
      </c>
      <c r="E13" s="31" t="s">
        <v>243</v>
      </c>
    </row>
    <row r="14" customFormat="false" ht="39" hidden="false" customHeight="false" outlineLevel="0" collapsed="false">
      <c r="A14" s="31" t="s">
        <v>244</v>
      </c>
      <c r="B14" s="31" t="s">
        <v>245</v>
      </c>
      <c r="C14" s="31" t="s">
        <v>246</v>
      </c>
      <c r="D14" s="31" t="s">
        <v>247</v>
      </c>
      <c r="E14" s="31" t="s">
        <v>248</v>
      </c>
    </row>
    <row r="15" customFormat="false" ht="51.75" hidden="false" customHeight="false" outlineLevel="0" collapsed="false">
      <c r="A15" s="31" t="s">
        <v>249</v>
      </c>
      <c r="B15" s="31" t="s">
        <v>250</v>
      </c>
      <c r="C15" s="31" t="s">
        <v>251</v>
      </c>
      <c r="D15" s="32" t="s">
        <v>252</v>
      </c>
      <c r="E15" s="31" t="s">
        <v>253</v>
      </c>
    </row>
    <row r="16" customFormat="false" ht="39" hidden="false" customHeight="false" outlineLevel="0" collapsed="false">
      <c r="A16" s="31" t="s">
        <v>254</v>
      </c>
      <c r="B16" s="31" t="s">
        <v>255</v>
      </c>
      <c r="C16" s="31" t="s">
        <v>256</v>
      </c>
      <c r="D16" s="31" t="s">
        <v>257</v>
      </c>
      <c r="E16" s="33"/>
    </row>
    <row r="17" customFormat="false" ht="39" hidden="false" customHeight="false" outlineLevel="0" collapsed="false">
      <c r="A17" s="31" t="s">
        <v>258</v>
      </c>
      <c r="B17" s="31" t="s">
        <v>259</v>
      </c>
      <c r="C17" s="33"/>
      <c r="D17" s="31" t="s">
        <v>260</v>
      </c>
      <c r="E17" s="33"/>
    </row>
    <row r="18" customFormat="false" ht="39" hidden="false" customHeight="false" outlineLevel="0" collapsed="false">
      <c r="A18" s="31" t="s">
        <v>261</v>
      </c>
      <c r="B18" s="31" t="s">
        <v>262</v>
      </c>
      <c r="C18" s="33"/>
      <c r="D18" s="31" t="s">
        <v>263</v>
      </c>
      <c r="E18" s="33"/>
    </row>
    <row r="19" customFormat="false" ht="39" hidden="false" customHeight="false" outlineLevel="0" collapsed="false">
      <c r="A19" s="31" t="s">
        <v>264</v>
      </c>
      <c r="B19" s="31" t="s">
        <v>265</v>
      </c>
      <c r="C19" s="33"/>
      <c r="D19" s="31" t="s">
        <v>266</v>
      </c>
      <c r="E19" s="33"/>
    </row>
    <row r="20" customFormat="false" ht="25.5" hidden="false" customHeight="false" outlineLevel="0" collapsed="false">
      <c r="A20" s="31" t="s">
        <v>267</v>
      </c>
      <c r="B20" s="31" t="s">
        <v>268</v>
      </c>
      <c r="C20" s="33"/>
      <c r="D20" s="31" t="s">
        <v>269</v>
      </c>
      <c r="E20" s="33"/>
    </row>
    <row r="21" customFormat="false" ht="39" hidden="false" customHeight="false" outlineLevel="0" collapsed="false">
      <c r="A21" s="31" t="s">
        <v>270</v>
      </c>
      <c r="B21" s="31" t="s">
        <v>271</v>
      </c>
      <c r="C21" s="33"/>
      <c r="D21" s="31" t="s">
        <v>272</v>
      </c>
      <c r="E21" s="33"/>
    </row>
    <row r="22" customFormat="false" ht="39" hidden="false" customHeight="false" outlineLevel="0" collapsed="false">
      <c r="A22" s="31" t="s">
        <v>273</v>
      </c>
      <c r="B22" s="31" t="s">
        <v>274</v>
      </c>
      <c r="C22" s="33"/>
      <c r="D22" s="31" t="s">
        <v>275</v>
      </c>
      <c r="E22" s="33"/>
    </row>
    <row r="23" customFormat="false" ht="39" hidden="false" customHeight="false" outlineLevel="0" collapsed="false">
      <c r="A23" s="31" t="s">
        <v>276</v>
      </c>
      <c r="B23" s="31" t="s">
        <v>277</v>
      </c>
      <c r="C23" s="33"/>
      <c r="D23" s="31" t="s">
        <v>278</v>
      </c>
      <c r="E23" s="33"/>
    </row>
    <row r="24" customFormat="false" ht="39" hidden="false" customHeight="false" outlineLevel="0" collapsed="false">
      <c r="A24" s="31" t="s">
        <v>279</v>
      </c>
      <c r="B24" s="31" t="s">
        <v>280</v>
      </c>
      <c r="C24" s="33"/>
      <c r="D24" s="31" t="s">
        <v>281</v>
      </c>
      <c r="E24" s="33"/>
    </row>
    <row r="25" customFormat="false" ht="25.5" hidden="false" customHeight="false" outlineLevel="0" collapsed="false">
      <c r="A25" s="31" t="s">
        <v>282</v>
      </c>
      <c r="B25" s="31" t="s">
        <v>283</v>
      </c>
      <c r="C25" s="33"/>
      <c r="D25" s="31" t="s">
        <v>284</v>
      </c>
      <c r="E25" s="33"/>
    </row>
    <row r="26" customFormat="false" ht="39" hidden="false" customHeight="false" outlineLevel="0" collapsed="false">
      <c r="A26" s="31" t="s">
        <v>285</v>
      </c>
      <c r="B26" s="31" t="s">
        <v>286</v>
      </c>
      <c r="C26" s="33"/>
      <c r="D26" s="31" t="s">
        <v>287</v>
      </c>
      <c r="E26" s="33"/>
    </row>
    <row r="27" customFormat="false" ht="39" hidden="false" customHeight="false" outlineLevel="0" collapsed="false">
      <c r="A27" s="31" t="s">
        <v>288</v>
      </c>
      <c r="B27" s="31" t="s">
        <v>289</v>
      </c>
      <c r="C27" s="33"/>
      <c r="D27" s="31" t="s">
        <v>290</v>
      </c>
      <c r="E27" s="33"/>
    </row>
    <row r="28" customFormat="false" ht="25.5" hidden="false" customHeight="false" outlineLevel="0" collapsed="false">
      <c r="A28" s="31" t="s">
        <v>291</v>
      </c>
      <c r="B28" s="31" t="s">
        <v>292</v>
      </c>
      <c r="C28" s="33"/>
      <c r="D28" s="32" t="s">
        <v>293</v>
      </c>
      <c r="E28" s="33"/>
    </row>
    <row r="29" customFormat="false" ht="51.75" hidden="false" customHeight="false" outlineLevel="0" collapsed="false">
      <c r="A29" s="31" t="s">
        <v>294</v>
      </c>
      <c r="B29" s="31" t="s">
        <v>295</v>
      </c>
      <c r="C29" s="33"/>
      <c r="D29" s="33"/>
      <c r="E29" s="33"/>
    </row>
    <row r="30" customFormat="false" ht="51.75" hidden="false" customHeight="false" outlineLevel="0" collapsed="false">
      <c r="A30" s="31" t="s">
        <v>296</v>
      </c>
      <c r="B30" s="31" t="s">
        <v>297</v>
      </c>
      <c r="C30" s="33"/>
      <c r="D30" s="33"/>
      <c r="E30" s="33"/>
    </row>
    <row r="31" customFormat="false" ht="25.5" hidden="false" customHeight="false" outlineLevel="0" collapsed="false">
      <c r="A31" s="31" t="s">
        <v>298</v>
      </c>
      <c r="B31" s="31" t="s">
        <v>299</v>
      </c>
      <c r="C31" s="33"/>
      <c r="D31" s="33"/>
      <c r="E31" s="33"/>
    </row>
    <row r="32" customFormat="false" ht="39" hidden="false" customHeight="false" outlineLevel="0" collapsed="false">
      <c r="A32" s="31" t="s">
        <v>300</v>
      </c>
      <c r="B32" s="31" t="s">
        <v>301</v>
      </c>
      <c r="C32" s="33"/>
      <c r="D32" s="33"/>
      <c r="E32" s="33"/>
    </row>
    <row r="33" customFormat="false" ht="25.5" hidden="false" customHeight="false" outlineLevel="0" collapsed="false">
      <c r="A33" s="31" t="s">
        <v>302</v>
      </c>
      <c r="B33" s="31" t="s">
        <v>303</v>
      </c>
      <c r="C33" s="33"/>
      <c r="D33" s="33"/>
      <c r="E33" s="33"/>
    </row>
    <row r="34" customFormat="false" ht="25.5" hidden="false" customHeight="false" outlineLevel="0" collapsed="false">
      <c r="A34" s="31" t="s">
        <v>304</v>
      </c>
      <c r="B34" s="31" t="s">
        <v>305</v>
      </c>
      <c r="C34" s="33"/>
      <c r="D34" s="33"/>
      <c r="E34" s="33"/>
    </row>
    <row r="35" customFormat="false" ht="39" hidden="false" customHeight="false" outlineLevel="0" collapsed="false">
      <c r="A35" s="31" t="s">
        <v>306</v>
      </c>
      <c r="B35" s="31" t="s">
        <v>307</v>
      </c>
      <c r="C35" s="33"/>
      <c r="D35" s="33"/>
      <c r="E35" s="33"/>
    </row>
    <row r="36" customFormat="false" ht="25.5" hidden="false" customHeight="false" outlineLevel="0" collapsed="false">
      <c r="A36" s="31" t="s">
        <v>308</v>
      </c>
      <c r="B36" s="31" t="s">
        <v>309</v>
      </c>
      <c r="C36" s="33"/>
      <c r="D36" s="33"/>
      <c r="E36" s="33"/>
    </row>
    <row r="37" customFormat="false" ht="39" hidden="false" customHeight="false" outlineLevel="0" collapsed="false">
      <c r="A37" s="31" t="s">
        <v>310</v>
      </c>
      <c r="B37" s="31" t="s">
        <v>311</v>
      </c>
      <c r="C37" s="33"/>
      <c r="D37" s="33"/>
      <c r="E37" s="33"/>
    </row>
    <row r="38" customFormat="false" ht="39" hidden="false" customHeight="false" outlineLevel="0" collapsed="false">
      <c r="A38" s="31" t="s">
        <v>312</v>
      </c>
      <c r="B38" s="31" t="s">
        <v>313</v>
      </c>
      <c r="C38" s="33"/>
      <c r="D38" s="33"/>
      <c r="E38" s="33"/>
    </row>
    <row r="39" customFormat="false" ht="39" hidden="false" customHeight="false" outlineLevel="0" collapsed="false">
      <c r="A39" s="31" t="s">
        <v>314</v>
      </c>
      <c r="B39" s="31" t="s">
        <v>315</v>
      </c>
      <c r="C39" s="33"/>
      <c r="D39" s="33"/>
      <c r="E39" s="33"/>
    </row>
    <row r="40" customFormat="false" ht="25.5" hidden="false" customHeight="false" outlineLevel="0" collapsed="false">
      <c r="A40" s="31" t="s">
        <v>316</v>
      </c>
      <c r="B40" s="31" t="s">
        <v>317</v>
      </c>
      <c r="C40" s="33"/>
      <c r="D40" s="33"/>
      <c r="E40" s="33"/>
    </row>
    <row r="41" customFormat="false" ht="39" hidden="false" customHeight="false" outlineLevel="0" collapsed="false">
      <c r="A41" s="31" t="s">
        <v>318</v>
      </c>
      <c r="B41" s="31" t="s">
        <v>319</v>
      </c>
      <c r="C41" s="33"/>
      <c r="D41" s="33"/>
      <c r="E41" s="33"/>
    </row>
    <row r="42" customFormat="false" ht="25.5" hidden="false" customHeight="false" outlineLevel="0" collapsed="false">
      <c r="A42" s="31" t="s">
        <v>320</v>
      </c>
      <c r="B42" s="33"/>
      <c r="C42" s="33"/>
      <c r="D42" s="33"/>
      <c r="E42" s="3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I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3" ySplit="3" topLeftCell="D48" activePane="bottomRight" state="frozen"/>
      <selection pane="topLeft" activeCell="A1" activeCellId="0" sqref="A1"/>
      <selection pane="topRight" activeCell="D1" activeCellId="0" sqref="D1"/>
      <selection pane="bottomLeft" activeCell="A48" activeCellId="0" sqref="A48"/>
      <selection pane="bottomRight" activeCell="B3" activeCellId="0" sqref="B3"/>
    </sheetView>
  </sheetViews>
  <sheetFormatPr defaultColWidth="8.82421875" defaultRowHeight="12.75" zeroHeight="false" outlineLevelRow="0" outlineLevelCol="0"/>
  <cols>
    <col collapsed="false" customWidth="true" hidden="false" outlineLevel="0" max="1" min="1" style="34" width="23.82"/>
    <col collapsed="false" customWidth="true" hidden="false" outlineLevel="0" max="2" min="2" style="35" width="20.73"/>
    <col collapsed="false" customWidth="true" hidden="false" outlineLevel="0" max="3" min="3" style="36" width="36.16"/>
    <col collapsed="false" customWidth="true" hidden="false" outlineLevel="0" max="4" min="4" style="35" width="30.18"/>
    <col collapsed="false" customWidth="true" hidden="false" outlineLevel="0" max="5" min="5" style="35" width="13.82"/>
    <col collapsed="false" customWidth="true" hidden="false" outlineLevel="0" max="6" min="6" style="35" width="10.45"/>
    <col collapsed="false" customWidth="true" hidden="false" outlineLevel="0" max="7" min="7" style="35" width="10"/>
    <col collapsed="false" customWidth="true" hidden="false" outlineLevel="0" max="8" min="8" style="35" width="9.27"/>
    <col collapsed="false" customWidth="true" hidden="false" outlineLevel="0" max="9" min="9" style="35" width="11"/>
    <col collapsed="false" customWidth="true" hidden="false" outlineLevel="0" max="10" min="10" style="35" width="9.27"/>
    <col collapsed="false" customWidth="true" hidden="false" outlineLevel="0" max="11" min="11" style="35" width="13.73"/>
    <col collapsed="false" customWidth="true" hidden="false" outlineLevel="0" max="12" min="12" style="35" width="71.18"/>
    <col collapsed="false" customWidth="true" hidden="false" outlineLevel="0" max="27" min="13" style="35" width="11.18"/>
    <col collapsed="false" customWidth="false" hidden="false" outlineLevel="0" max="33" min="28" style="36" width="8.82"/>
    <col collapsed="false" customWidth="true" hidden="false" outlineLevel="0" max="34" min="34" style="36" width="21.18"/>
    <col collapsed="false" customWidth="false" hidden="false" outlineLevel="0" max="16384" min="35" style="36" width="8.82"/>
  </cols>
  <sheetData>
    <row r="1" customFormat="false" ht="12.75" hidden="false" customHeight="false" outlineLevel="0" collapsed="false">
      <c r="C1" s="37" t="s">
        <v>321</v>
      </c>
      <c r="D1" s="38" t="s">
        <v>322</v>
      </c>
      <c r="E1" s="38"/>
      <c r="F1" s="39" t="s">
        <v>323</v>
      </c>
      <c r="G1" s="39"/>
      <c r="H1" s="39"/>
      <c r="I1" s="39"/>
      <c r="J1" s="39"/>
      <c r="K1" s="39"/>
      <c r="L1" s="38" t="s">
        <v>324</v>
      </c>
      <c r="M1" s="38"/>
      <c r="N1" s="38"/>
      <c r="O1" s="38"/>
      <c r="P1" s="38"/>
      <c r="Q1" s="38"/>
      <c r="R1" s="38"/>
      <c r="S1" s="38"/>
      <c r="T1" s="38"/>
      <c r="U1" s="38"/>
      <c r="V1" s="38"/>
      <c r="W1" s="38"/>
      <c r="X1" s="38"/>
      <c r="Y1" s="38"/>
      <c r="Z1" s="38"/>
      <c r="AA1" s="38"/>
    </row>
    <row r="2" customFormat="false" ht="64.5" hidden="false" customHeight="false" outlineLevel="0" collapsed="false">
      <c r="A2" s="40" t="s">
        <v>325</v>
      </c>
      <c r="B2" s="41" t="s">
        <v>326</v>
      </c>
      <c r="C2" s="42" t="s">
        <v>327</v>
      </c>
      <c r="D2" s="43" t="s">
        <v>328</v>
      </c>
      <c r="E2" s="43" t="s">
        <v>329</v>
      </c>
      <c r="F2" s="44" t="s">
        <v>330</v>
      </c>
      <c r="G2" s="44" t="s">
        <v>331</v>
      </c>
      <c r="H2" s="44" t="s">
        <v>332</v>
      </c>
      <c r="I2" s="44" t="s">
        <v>333</v>
      </c>
      <c r="J2" s="44" t="s">
        <v>334</v>
      </c>
      <c r="K2" s="44" t="s">
        <v>335</v>
      </c>
      <c r="L2" s="45" t="s">
        <v>336</v>
      </c>
      <c r="M2" s="45" t="s">
        <v>337</v>
      </c>
      <c r="N2" s="45" t="s">
        <v>338</v>
      </c>
      <c r="O2" s="45" t="s">
        <v>337</v>
      </c>
      <c r="P2" s="45" t="s">
        <v>339</v>
      </c>
      <c r="Q2" s="45" t="s">
        <v>337</v>
      </c>
      <c r="R2" s="45" t="s">
        <v>340</v>
      </c>
      <c r="S2" s="45" t="s">
        <v>341</v>
      </c>
      <c r="T2" s="45" t="s">
        <v>342</v>
      </c>
      <c r="U2" s="45" t="s">
        <v>337</v>
      </c>
      <c r="V2" s="45" t="s">
        <v>343</v>
      </c>
      <c r="W2" s="45" t="s">
        <v>337</v>
      </c>
      <c r="X2" s="45" t="s">
        <v>344</v>
      </c>
      <c r="Y2" s="45" t="s">
        <v>345</v>
      </c>
      <c r="Z2" s="45" t="s">
        <v>346</v>
      </c>
      <c r="AA2" s="45" t="s">
        <v>347</v>
      </c>
    </row>
    <row r="3" s="42" customFormat="true" ht="12.75" hidden="false" customHeight="true" outlineLevel="0" collapsed="false">
      <c r="A3" s="46" t="s">
        <v>348</v>
      </c>
      <c r="B3" s="47" t="n">
        <v>33736000</v>
      </c>
      <c r="C3" s="48" t="s">
        <v>349</v>
      </c>
      <c r="D3" s="49" t="n">
        <v>22.1921258323123</v>
      </c>
      <c r="E3" s="50" t="n">
        <v>749000</v>
      </c>
      <c r="F3" s="51" t="n">
        <v>80.9988042040902</v>
      </c>
      <c r="G3" s="51" t="n">
        <v>41.3044868982733</v>
      </c>
      <c r="H3" s="51" t="n">
        <v>64.6992255333333</v>
      </c>
      <c r="I3" s="51" t="n">
        <v>45.9603792333333</v>
      </c>
      <c r="J3" s="51" t="n">
        <v>92.6311679690542</v>
      </c>
      <c r="K3" s="51" t="n">
        <v>93.9246210091133</v>
      </c>
      <c r="L3" s="52"/>
      <c r="M3" s="52"/>
      <c r="N3" s="52"/>
      <c r="O3" s="52"/>
      <c r="P3" s="52"/>
      <c r="Q3" s="52"/>
      <c r="R3" s="52"/>
      <c r="S3" s="52"/>
      <c r="T3" s="52"/>
      <c r="U3" s="52"/>
      <c r="V3" s="52"/>
      <c r="W3" s="52"/>
      <c r="X3" s="52"/>
      <c r="Y3" s="52"/>
      <c r="Z3" s="52"/>
      <c r="AA3" s="52"/>
      <c r="AI3" s="46"/>
    </row>
    <row r="4" customFormat="false" ht="12.75" hidden="false" customHeight="true" outlineLevel="0" collapsed="false">
      <c r="A4" s="46" t="s">
        <v>350</v>
      </c>
      <c r="B4" s="47" t="n">
        <v>2923000</v>
      </c>
      <c r="C4" s="48" t="s">
        <v>351</v>
      </c>
      <c r="D4" s="49" t="n">
        <v>6.8708719206204</v>
      </c>
      <c r="E4" s="50" t="n">
        <v>20000</v>
      </c>
      <c r="F4" s="51" t="n">
        <v>45.9863251194496</v>
      </c>
      <c r="G4" s="51" t="n">
        <v>20.7376618993393</v>
      </c>
      <c r="H4" s="51" t="n">
        <v>44.2658828553554</v>
      </c>
      <c r="I4" s="51" t="n">
        <v>48.3974339673006</v>
      </c>
      <c r="J4" s="51" t="n">
        <v>26.9612707174448</v>
      </c>
      <c r="K4" s="51" t="n">
        <v>45.2008949714294</v>
      </c>
      <c r="L4" s="53" t="n">
        <v>6.55</v>
      </c>
      <c r="M4" s="53" t="n">
        <v>72.7777777777778</v>
      </c>
      <c r="N4" s="53" t="n">
        <v>3.8</v>
      </c>
      <c r="O4" s="53" t="n">
        <v>63.3333333333333</v>
      </c>
      <c r="P4" s="53" t="n">
        <v>2.75</v>
      </c>
      <c r="Q4" s="53" t="n">
        <v>68.75</v>
      </c>
      <c r="R4" s="54" t="n">
        <v>-1</v>
      </c>
      <c r="S4" s="54" t="n">
        <v>0</v>
      </c>
      <c r="T4" s="53" t="n">
        <v>4.66666666666667</v>
      </c>
      <c r="U4" s="53" t="n">
        <v>66.6666666666667</v>
      </c>
      <c r="V4" s="53" t="n">
        <v>0</v>
      </c>
      <c r="W4" s="53" t="n">
        <v>0</v>
      </c>
      <c r="X4" s="53" t="n">
        <v>17.7666666666667</v>
      </c>
      <c r="Y4" s="54" t="n">
        <v>-1</v>
      </c>
      <c r="Z4" s="53" t="n">
        <v>59.8809523809524</v>
      </c>
      <c r="AA4" s="54" t="s">
        <v>352</v>
      </c>
      <c r="AI4" s="46"/>
    </row>
    <row r="5" customFormat="false" ht="14.25" hidden="false" customHeight="false" outlineLevel="0" collapsed="false">
      <c r="A5" s="46" t="s">
        <v>353</v>
      </c>
      <c r="B5" s="47" t="n">
        <v>39872000</v>
      </c>
      <c r="C5" s="48" t="s">
        <v>354</v>
      </c>
      <c r="D5" s="49" t="n">
        <v>2.6547091233844</v>
      </c>
      <c r="E5" s="50" t="n">
        <v>106000</v>
      </c>
      <c r="F5" s="51" t="n">
        <v>63.1878684846859</v>
      </c>
      <c r="G5" s="51" t="n">
        <v>17.8634515639849</v>
      </c>
      <c r="H5" s="51" t="n">
        <v>27.8237892420579</v>
      </c>
      <c r="I5" s="51" t="n">
        <v>36.9817716914655</v>
      </c>
      <c r="J5" s="51" t="n">
        <v>43.6342020565471</v>
      </c>
      <c r="K5" s="51" t="n">
        <v>51.9537408742278</v>
      </c>
      <c r="L5" s="53" t="n">
        <v>2.65</v>
      </c>
      <c r="M5" s="53" t="n">
        <v>29.4444444444444</v>
      </c>
      <c r="N5" s="53" t="n">
        <v>2.83333333333333</v>
      </c>
      <c r="O5" s="53" t="n">
        <v>47.2222222222222</v>
      </c>
      <c r="P5" s="53" t="n">
        <v>1.5</v>
      </c>
      <c r="Q5" s="53" t="n">
        <v>37.5</v>
      </c>
      <c r="R5" s="54" t="n">
        <v>0</v>
      </c>
      <c r="S5" s="54" t="n">
        <v>0</v>
      </c>
      <c r="T5" s="53" t="n">
        <v>3.16666666666667</v>
      </c>
      <c r="U5" s="53" t="n">
        <v>45.2380952380952</v>
      </c>
      <c r="V5" s="53" t="n">
        <v>0</v>
      </c>
      <c r="W5" s="53" t="n">
        <v>0</v>
      </c>
      <c r="X5" s="53" t="n">
        <v>10.15</v>
      </c>
      <c r="Y5" s="54" t="n">
        <v>0</v>
      </c>
      <c r="Z5" s="53" t="n">
        <v>36.25</v>
      </c>
      <c r="AA5" s="54" t="s">
        <v>355</v>
      </c>
      <c r="AI5" s="46"/>
    </row>
    <row r="6" customFormat="false" ht="14.25" hidden="false" customHeight="false" outlineLevel="0" collapsed="false">
      <c r="A6" s="46" t="s">
        <v>356</v>
      </c>
      <c r="B6" s="47" t="n">
        <v>27859000</v>
      </c>
      <c r="C6" s="48" t="s">
        <v>354</v>
      </c>
      <c r="D6" s="49" t="n">
        <v>7.15136133197601</v>
      </c>
      <c r="E6" s="50" t="n">
        <v>199000</v>
      </c>
      <c r="F6" s="51" t="n">
        <v>60.1524424459395</v>
      </c>
      <c r="G6" s="51" t="n">
        <v>43.4491902940164</v>
      </c>
      <c r="H6" s="51" t="n">
        <v>48.22828</v>
      </c>
      <c r="I6" s="51" t="n">
        <v>48.4761331611111</v>
      </c>
      <c r="J6" s="51" t="n">
        <v>19.799801952238</v>
      </c>
      <c r="K6" s="51" t="n">
        <v>62.3098327590121</v>
      </c>
      <c r="L6" s="53" t="n">
        <v>2.83333333333333</v>
      </c>
      <c r="M6" s="53" t="n">
        <v>31.4814814814815</v>
      </c>
      <c r="N6" s="53" t="n">
        <v>0.833333333333333</v>
      </c>
      <c r="O6" s="53" t="n">
        <v>13.8888888888889</v>
      </c>
      <c r="P6" s="53" t="n">
        <v>1.75</v>
      </c>
      <c r="Q6" s="53" t="n">
        <v>43.75</v>
      </c>
      <c r="R6" s="54" t="n">
        <v>-1</v>
      </c>
      <c r="S6" s="54" t="n">
        <v>0</v>
      </c>
      <c r="T6" s="53" t="n">
        <v>3.83333333333333</v>
      </c>
      <c r="U6" s="53" t="n">
        <v>54.7619047619048</v>
      </c>
      <c r="V6" s="53" t="n">
        <v>0</v>
      </c>
      <c r="W6" s="53" t="n">
        <v>0</v>
      </c>
      <c r="X6" s="53" t="n">
        <v>9.25</v>
      </c>
      <c r="Y6" s="54" t="n">
        <v>-1</v>
      </c>
      <c r="Z6" s="53" t="n">
        <v>29.4642857142857</v>
      </c>
      <c r="AA6" s="54" t="s">
        <v>357</v>
      </c>
      <c r="AI6" s="46"/>
    </row>
    <row r="7" customFormat="false" ht="14.25" hidden="false" customHeight="false" outlineLevel="0" collapsed="false">
      <c r="A7" s="55" t="s">
        <v>358</v>
      </c>
      <c r="B7" s="47" t="n">
        <v>100000</v>
      </c>
      <c r="C7" s="56" t="s">
        <v>359</v>
      </c>
      <c r="D7" s="49"/>
      <c r="E7" s="50"/>
      <c r="F7" s="51"/>
      <c r="G7" s="51"/>
      <c r="H7" s="51"/>
      <c r="I7" s="51"/>
      <c r="J7" s="51"/>
      <c r="K7" s="51"/>
      <c r="L7" s="53"/>
      <c r="M7" s="53"/>
      <c r="N7" s="53"/>
      <c r="O7" s="53"/>
      <c r="P7" s="53"/>
      <c r="Q7" s="53"/>
      <c r="R7" s="54"/>
      <c r="S7" s="54"/>
      <c r="T7" s="53"/>
      <c r="U7" s="53"/>
      <c r="V7" s="53"/>
      <c r="W7" s="53"/>
      <c r="X7" s="53"/>
      <c r="Y7" s="54"/>
      <c r="Z7" s="53"/>
      <c r="AA7" s="54"/>
      <c r="AI7" s="55"/>
    </row>
    <row r="8" customFormat="false" ht="14.25" hidden="false" customHeight="false" outlineLevel="0" collapsed="false">
      <c r="A8" s="46" t="s">
        <v>360</v>
      </c>
      <c r="B8" s="47" t="n">
        <v>43418000</v>
      </c>
      <c r="C8" s="48" t="s">
        <v>359</v>
      </c>
      <c r="D8" s="49" t="n">
        <v>1.26102347098478</v>
      </c>
      <c r="E8" s="50" t="n">
        <v>55000</v>
      </c>
      <c r="F8" s="51" t="n">
        <v>39.2695862332177</v>
      </c>
      <c r="G8" s="51" t="n">
        <v>11.3643785812129</v>
      </c>
      <c r="H8" s="51" t="n">
        <v>44.981805775</v>
      </c>
      <c r="I8" s="51" t="n">
        <v>23.6358114666667</v>
      </c>
      <c r="J8" s="51" t="n">
        <v>13.3614724549422</v>
      </c>
      <c r="K8" s="51" t="n">
        <v>28.8813940766535</v>
      </c>
      <c r="L8" s="53" t="n">
        <v>6.3</v>
      </c>
      <c r="M8" s="53" t="n">
        <v>70</v>
      </c>
      <c r="N8" s="53" t="n">
        <v>4.23333333333333</v>
      </c>
      <c r="O8" s="53" t="n">
        <v>70.5555555555556</v>
      </c>
      <c r="P8" s="53" t="n">
        <v>2.5</v>
      </c>
      <c r="Q8" s="53" t="n">
        <v>62.5</v>
      </c>
      <c r="R8" s="54" t="n">
        <v>-1</v>
      </c>
      <c r="S8" s="54" t="n">
        <v>0</v>
      </c>
      <c r="T8" s="53" t="n">
        <v>5.5</v>
      </c>
      <c r="U8" s="53" t="n">
        <v>78.5714285714286</v>
      </c>
      <c r="V8" s="53" t="n">
        <v>0</v>
      </c>
      <c r="W8" s="53" t="n">
        <v>0</v>
      </c>
      <c r="X8" s="53" t="n">
        <v>18.5333333333333</v>
      </c>
      <c r="Y8" s="54" t="n">
        <v>-1</v>
      </c>
      <c r="Z8" s="53" t="n">
        <v>62.6190476190476</v>
      </c>
      <c r="AA8" s="54" t="s">
        <v>361</v>
      </c>
      <c r="AI8" s="46"/>
    </row>
    <row r="9" customFormat="false" ht="14.25" hidden="false" customHeight="false" outlineLevel="0" collapsed="false">
      <c r="A9" s="46" t="s">
        <v>362</v>
      </c>
      <c r="B9" s="47" t="n">
        <v>2917000</v>
      </c>
      <c r="C9" s="48" t="s">
        <v>351</v>
      </c>
      <c r="D9" s="49" t="n">
        <v>5.34073959590346</v>
      </c>
      <c r="E9" s="50" t="n">
        <v>16000</v>
      </c>
      <c r="F9" s="51" t="n">
        <v>51.0852510867706</v>
      </c>
      <c r="G9" s="51" t="n">
        <v>18.883562979787</v>
      </c>
      <c r="H9" s="51" t="n">
        <v>33.752853325</v>
      </c>
      <c r="I9" s="51" t="n">
        <v>46.3044701</v>
      </c>
      <c r="J9" s="51" t="n">
        <v>22.1185922177773</v>
      </c>
      <c r="K9" s="51" t="n">
        <v>43.6263463470565</v>
      </c>
      <c r="L9" s="53" t="n">
        <v>4.91666666666667</v>
      </c>
      <c r="M9" s="53" t="n">
        <v>54.6296296296296</v>
      </c>
      <c r="N9" s="53" t="n">
        <v>3.06666666666667</v>
      </c>
      <c r="O9" s="53" t="n">
        <v>51.1111111111111</v>
      </c>
      <c r="P9" s="53" t="n">
        <v>2.25</v>
      </c>
      <c r="Q9" s="53" t="n">
        <v>56.25</v>
      </c>
      <c r="R9" s="54" t="n">
        <v>0</v>
      </c>
      <c r="S9" s="54" t="n">
        <v>0</v>
      </c>
      <c r="T9" s="53" t="n">
        <v>4.66666666666667</v>
      </c>
      <c r="U9" s="53" t="n">
        <v>66.6666666666667</v>
      </c>
      <c r="V9" s="53" t="n">
        <v>0</v>
      </c>
      <c r="W9" s="53" t="n">
        <v>0</v>
      </c>
      <c r="X9" s="53" t="n">
        <v>14.9</v>
      </c>
      <c r="Y9" s="54" t="n">
        <v>0</v>
      </c>
      <c r="Z9" s="53" t="n">
        <v>53.2142857142857</v>
      </c>
      <c r="AA9" s="54" t="s">
        <v>352</v>
      </c>
      <c r="AI9" s="46"/>
    </row>
    <row r="10" customFormat="false" ht="14.25" hidden="false" customHeight="false" outlineLevel="0" collapsed="false">
      <c r="A10" s="46" t="s">
        <v>363</v>
      </c>
      <c r="B10" s="47" t="n">
        <v>23800000</v>
      </c>
      <c r="C10" s="48" t="s">
        <v>349</v>
      </c>
      <c r="D10" s="49" t="n">
        <v>0.648147281073884</v>
      </c>
      <c r="E10" s="50" t="n">
        <v>15000</v>
      </c>
      <c r="F10" s="51" t="n">
        <v>11.9181057830542</v>
      </c>
      <c r="G10" s="51" t="n">
        <v>15.6666700524331</v>
      </c>
      <c r="H10" s="51" t="n">
        <v>20.6903276543825</v>
      </c>
      <c r="I10" s="51" t="n">
        <v>11.9972083333333</v>
      </c>
      <c r="J10" s="51" t="n">
        <v>12.9888319334119</v>
      </c>
      <c r="K10" s="51" t="n">
        <v>4.27466397134707</v>
      </c>
      <c r="L10" s="53" t="n">
        <v>6.26666666666667</v>
      </c>
      <c r="M10" s="53" t="n">
        <v>69.6296296296296</v>
      </c>
      <c r="N10" s="53" t="n">
        <v>4.5</v>
      </c>
      <c r="O10" s="53" t="n">
        <v>75</v>
      </c>
      <c r="P10" s="53" t="n">
        <v>2.25</v>
      </c>
      <c r="Q10" s="53" t="n">
        <v>56.25</v>
      </c>
      <c r="R10" s="54" t="n">
        <v>0</v>
      </c>
      <c r="S10" s="54" t="n">
        <v>0</v>
      </c>
      <c r="T10" s="53" t="n">
        <v>4.83333333333333</v>
      </c>
      <c r="U10" s="53" t="n">
        <v>69.0476190476191</v>
      </c>
      <c r="V10" s="53" t="n">
        <v>0</v>
      </c>
      <c r="W10" s="53" t="n">
        <v>0</v>
      </c>
      <c r="X10" s="53" t="n">
        <v>17.85</v>
      </c>
      <c r="Y10" s="54" t="n">
        <v>0</v>
      </c>
      <c r="Z10" s="53" t="n">
        <v>63.75</v>
      </c>
      <c r="AA10" s="54" t="s">
        <v>361</v>
      </c>
      <c r="AI10" s="46"/>
    </row>
    <row r="11" customFormat="false" ht="14.25" hidden="false" customHeight="false" outlineLevel="0" collapsed="false">
      <c r="A11" s="46" t="s">
        <v>364</v>
      </c>
      <c r="B11" s="47" t="n">
        <v>8679000</v>
      </c>
      <c r="C11" s="48" t="s">
        <v>351</v>
      </c>
      <c r="D11" s="49" t="n">
        <v>1.73800571276662</v>
      </c>
      <c r="E11" s="50" t="n">
        <v>15000</v>
      </c>
      <c r="F11" s="51" t="n">
        <v>12.6447214099326</v>
      </c>
      <c r="G11" s="51" t="n">
        <v>12.2404672623946</v>
      </c>
      <c r="H11" s="51" t="n">
        <v>18.228774125</v>
      </c>
      <c r="I11" s="51" t="n">
        <v>23.4620318333333</v>
      </c>
      <c r="J11" s="51" t="n">
        <v>3.05495813538065</v>
      </c>
      <c r="K11" s="51" t="n">
        <v>3.35488257815915</v>
      </c>
      <c r="L11" s="53" t="n">
        <v>6.55</v>
      </c>
      <c r="M11" s="53" t="n">
        <v>72.7777777777778</v>
      </c>
      <c r="N11" s="53" t="n">
        <v>3.66666666666667</v>
      </c>
      <c r="O11" s="53" t="n">
        <v>61.1111111111111</v>
      </c>
      <c r="P11" s="53" t="n">
        <v>2.75</v>
      </c>
      <c r="Q11" s="53" t="n">
        <v>68.75</v>
      </c>
      <c r="R11" s="54" t="n">
        <v>0</v>
      </c>
      <c r="S11" s="54" t="n">
        <v>0</v>
      </c>
      <c r="T11" s="53" t="n">
        <v>4.33333333333333</v>
      </c>
      <c r="U11" s="53" t="n">
        <v>61.9047619047619</v>
      </c>
      <c r="V11" s="53" t="n">
        <v>0.366666666666667</v>
      </c>
      <c r="W11" s="53" t="n">
        <v>18.3333333333333</v>
      </c>
      <c r="X11" s="53" t="n">
        <v>17.6666666666667</v>
      </c>
      <c r="Y11" s="54" t="n">
        <v>0</v>
      </c>
      <c r="Z11" s="53" t="n">
        <v>63.0952380952381</v>
      </c>
      <c r="AA11" s="54" t="s">
        <v>361</v>
      </c>
      <c r="AI11" s="46"/>
    </row>
    <row r="12" customFormat="false" ht="14.25" hidden="false" customHeight="false" outlineLevel="0" collapsed="false">
      <c r="A12" s="46" t="s">
        <v>365</v>
      </c>
      <c r="B12" s="47" t="n">
        <v>9617000</v>
      </c>
      <c r="C12" s="48" t="s">
        <v>351</v>
      </c>
      <c r="D12" s="49" t="n">
        <v>4.46491220323238</v>
      </c>
      <c r="E12" s="50" t="n">
        <v>43000</v>
      </c>
      <c r="F12" s="51" t="n">
        <v>60.3380836906177</v>
      </c>
      <c r="G12" s="51" t="n">
        <v>21.1859111905938</v>
      </c>
      <c r="H12" s="51" t="n">
        <v>23.931305425</v>
      </c>
      <c r="I12" s="51" t="n">
        <v>35.7038033</v>
      </c>
      <c r="J12" s="51" t="n">
        <v>32.5299421514943</v>
      </c>
      <c r="K12" s="51" t="n">
        <v>47.7520067202299</v>
      </c>
      <c r="L12" s="53" t="n">
        <v>2.51666666666667</v>
      </c>
      <c r="M12" s="53" t="n">
        <v>27.962962962963</v>
      </c>
      <c r="N12" s="53" t="n">
        <v>4.3</v>
      </c>
      <c r="O12" s="53" t="n">
        <v>71.6666666666667</v>
      </c>
      <c r="P12" s="53" t="n">
        <v>2.5</v>
      </c>
      <c r="Q12" s="53" t="n">
        <v>62.5</v>
      </c>
      <c r="R12" s="54" t="n">
        <v>0</v>
      </c>
      <c r="S12" s="54" t="n">
        <v>0</v>
      </c>
      <c r="T12" s="53" t="n">
        <v>4.16666666666667</v>
      </c>
      <c r="U12" s="53" t="n">
        <v>59.5238095238095</v>
      </c>
      <c r="V12" s="53" t="n">
        <v>0</v>
      </c>
      <c r="W12" s="53" t="n">
        <v>0</v>
      </c>
      <c r="X12" s="53" t="n">
        <v>13.4833333333333</v>
      </c>
      <c r="Y12" s="54" t="n">
        <v>0</v>
      </c>
      <c r="Z12" s="53" t="n">
        <v>48.1547619047619</v>
      </c>
      <c r="AA12" s="54" t="s">
        <v>366</v>
      </c>
      <c r="AI12" s="46"/>
    </row>
    <row r="13" customFormat="false" ht="14.25" hidden="false" customHeight="false" outlineLevel="0" collapsed="false">
      <c r="A13" s="55" t="s">
        <v>367</v>
      </c>
      <c r="B13" s="47" t="n">
        <v>387000</v>
      </c>
      <c r="C13" s="56" t="s">
        <v>359</v>
      </c>
      <c r="D13" s="57"/>
      <c r="E13" s="50"/>
      <c r="F13" s="51"/>
      <c r="G13" s="51"/>
      <c r="H13" s="51"/>
      <c r="I13" s="51"/>
      <c r="J13" s="51"/>
      <c r="K13" s="51"/>
      <c r="L13" s="53"/>
      <c r="M13" s="53"/>
      <c r="N13" s="53"/>
      <c r="O13" s="53"/>
      <c r="P13" s="53"/>
      <c r="Q13" s="53"/>
      <c r="R13" s="54"/>
      <c r="S13" s="54"/>
      <c r="T13" s="53"/>
      <c r="U13" s="53"/>
      <c r="V13" s="53"/>
      <c r="W13" s="53"/>
      <c r="X13" s="53"/>
      <c r="Y13" s="54"/>
      <c r="Z13" s="53"/>
      <c r="AA13" s="54"/>
      <c r="AI13" s="55"/>
    </row>
    <row r="14" customFormat="false" ht="14.25" hidden="false" customHeight="false" outlineLevel="0" collapsed="false">
      <c r="A14" s="46" t="s">
        <v>368</v>
      </c>
      <c r="B14" s="47" t="n">
        <v>1372000</v>
      </c>
      <c r="C14" s="48" t="s">
        <v>369</v>
      </c>
      <c r="D14" s="49" t="n">
        <v>1.87585046432955</v>
      </c>
      <c r="E14" s="50" t="n">
        <v>3000</v>
      </c>
      <c r="F14" s="51" t="n">
        <v>62.9938685268744</v>
      </c>
      <c r="G14" s="51" t="n">
        <v>25.8313177304643</v>
      </c>
      <c r="H14" s="51" t="n">
        <v>34.5097773756896</v>
      </c>
      <c r="I14" s="51" t="n">
        <v>23.9967906930693</v>
      </c>
      <c r="J14" s="51" t="n">
        <v>25.404505283417</v>
      </c>
      <c r="K14" s="51" t="n">
        <v>49.5814859329079</v>
      </c>
      <c r="L14" s="53" t="n">
        <v>4.96666666666667</v>
      </c>
      <c r="M14" s="53" t="n">
        <v>55.1851851851852</v>
      </c>
      <c r="N14" s="53" t="n">
        <v>2.23333333333333</v>
      </c>
      <c r="O14" s="53" t="n">
        <v>37.2222222222222</v>
      </c>
      <c r="P14" s="53" t="n">
        <v>0.75</v>
      </c>
      <c r="Q14" s="53" t="n">
        <v>18.75</v>
      </c>
      <c r="R14" s="54" t="n">
        <v>-1</v>
      </c>
      <c r="S14" s="54" t="n">
        <v>0</v>
      </c>
      <c r="T14" s="53" t="n">
        <v>2.16666666666667</v>
      </c>
      <c r="U14" s="53" t="n">
        <v>30.952380952381</v>
      </c>
      <c r="V14" s="53" t="n">
        <v>0</v>
      </c>
      <c r="W14" s="53" t="n">
        <v>0</v>
      </c>
      <c r="X14" s="53" t="n">
        <v>10.1166666666667</v>
      </c>
      <c r="Y14" s="54" t="n">
        <v>-1</v>
      </c>
      <c r="Z14" s="53" t="n">
        <v>32.5595238095238</v>
      </c>
      <c r="AA14" s="54" t="s">
        <v>355</v>
      </c>
      <c r="AI14" s="46"/>
    </row>
    <row r="15" customFormat="false" ht="14.25" hidden="false" customHeight="false" outlineLevel="0" collapsed="false">
      <c r="A15" s="46" t="s">
        <v>370</v>
      </c>
      <c r="B15" s="47" t="n">
        <v>161201000</v>
      </c>
      <c r="C15" s="48" t="s">
        <v>349</v>
      </c>
      <c r="D15" s="49" t="n">
        <v>3.67278891727783</v>
      </c>
      <c r="E15" s="50" t="n">
        <v>592000</v>
      </c>
      <c r="F15" s="51" t="n">
        <v>54.0817663075965</v>
      </c>
      <c r="G15" s="51" t="n">
        <v>38.4120004258406</v>
      </c>
      <c r="H15" s="51" t="n">
        <v>25.70641625</v>
      </c>
      <c r="I15" s="51" t="n">
        <v>20.9057914</v>
      </c>
      <c r="J15" s="51" t="n">
        <v>45.3272692301434</v>
      </c>
      <c r="K15" s="51" t="n">
        <v>50.0471152842883</v>
      </c>
      <c r="L15" s="53" t="n">
        <v>3.88333333333333</v>
      </c>
      <c r="M15" s="53" t="n">
        <v>43.1481481481481</v>
      </c>
      <c r="N15" s="53" t="n">
        <v>3.8</v>
      </c>
      <c r="O15" s="53" t="n">
        <v>63.3333333333333</v>
      </c>
      <c r="P15" s="53" t="n">
        <v>2.75</v>
      </c>
      <c r="Q15" s="53" t="n">
        <v>68.75</v>
      </c>
      <c r="R15" s="54" t="n">
        <v>-1</v>
      </c>
      <c r="S15" s="54" t="n">
        <v>0</v>
      </c>
      <c r="T15" s="53" t="n">
        <v>3</v>
      </c>
      <c r="U15" s="53" t="n">
        <v>42.8571428571429</v>
      </c>
      <c r="V15" s="53" t="n">
        <v>0</v>
      </c>
      <c r="W15" s="53" t="n">
        <v>0</v>
      </c>
      <c r="X15" s="53" t="n">
        <v>13.4333333333333</v>
      </c>
      <c r="Y15" s="54" t="n">
        <v>-1</v>
      </c>
      <c r="Z15" s="53" t="n">
        <v>44.4047619047619</v>
      </c>
      <c r="AA15" s="54" t="s">
        <v>366</v>
      </c>
      <c r="AI15" s="46"/>
    </row>
    <row r="16" customFormat="false" ht="14.25" hidden="false" customHeight="false" outlineLevel="0" collapsed="false">
      <c r="A16" s="46" t="s">
        <v>371</v>
      </c>
      <c r="B16" s="47" t="n">
        <v>284000</v>
      </c>
      <c r="C16" s="48" t="s">
        <v>359</v>
      </c>
      <c r="D16" s="49" t="n">
        <v>2.7455667454379</v>
      </c>
      <c r="E16" s="50" t="s">
        <v>372</v>
      </c>
      <c r="F16" s="51" t="n">
        <v>47.6160855982977</v>
      </c>
      <c r="G16" s="51" t="n">
        <v>14.3478138057702</v>
      </c>
      <c r="H16" s="51" t="n">
        <v>52.4880441140873</v>
      </c>
      <c r="I16" s="51" t="n">
        <v>47.7980541653439</v>
      </c>
      <c r="J16" s="51" t="n">
        <v>9.18455664250184</v>
      </c>
      <c r="K16" s="51" t="n">
        <v>41.8972097063704</v>
      </c>
      <c r="L16" s="53" t="n">
        <v>4.8</v>
      </c>
      <c r="M16" s="53" t="n">
        <v>53.3333333333333</v>
      </c>
      <c r="N16" s="53" t="n">
        <v>1.56666666666667</v>
      </c>
      <c r="O16" s="53" t="n">
        <v>26.1111111111111</v>
      </c>
      <c r="P16" s="53" t="n">
        <v>1.5</v>
      </c>
      <c r="Q16" s="53" t="n">
        <v>37.5</v>
      </c>
      <c r="R16" s="54" t="n">
        <v>0</v>
      </c>
      <c r="S16" s="54" t="n">
        <v>0</v>
      </c>
      <c r="T16" s="53" t="n">
        <v>3.16666666666667</v>
      </c>
      <c r="U16" s="53" t="n">
        <v>45.2380952380952</v>
      </c>
      <c r="V16" s="53" t="n">
        <v>0</v>
      </c>
      <c r="W16" s="53" t="n">
        <v>0</v>
      </c>
      <c r="X16" s="53" t="n">
        <v>11.0333333333333</v>
      </c>
      <c r="Y16" s="54" t="n">
        <v>0</v>
      </c>
      <c r="Z16" s="53" t="n">
        <v>39.4047619047619</v>
      </c>
      <c r="AA16" s="54" t="s">
        <v>355</v>
      </c>
      <c r="AI16" s="46"/>
    </row>
    <row r="17" customFormat="false" ht="14.25" hidden="false" customHeight="false" outlineLevel="0" collapsed="false">
      <c r="A17" s="46" t="s">
        <v>373</v>
      </c>
      <c r="B17" s="47" t="n">
        <v>9486000</v>
      </c>
      <c r="C17" s="48" t="s">
        <v>351</v>
      </c>
      <c r="D17" s="49" t="n">
        <v>10.8770242677668</v>
      </c>
      <c r="E17" s="50" t="n">
        <v>103000</v>
      </c>
      <c r="F17" s="51" t="n">
        <v>64.8946641257992</v>
      </c>
      <c r="G17" s="51" t="n">
        <v>16.6649178534274</v>
      </c>
      <c r="H17" s="51" t="n">
        <v>23.8972783602021</v>
      </c>
      <c r="I17" s="51" t="n">
        <v>39.4320642605069</v>
      </c>
      <c r="J17" s="51" t="n">
        <v>20.7657435737766</v>
      </c>
      <c r="K17" s="51" t="n">
        <v>47.2756339544499</v>
      </c>
      <c r="L17" s="53" t="n">
        <v>4.4</v>
      </c>
      <c r="M17" s="53" t="n">
        <v>48.8888888888889</v>
      </c>
      <c r="N17" s="53" t="n">
        <v>1.66666666666667</v>
      </c>
      <c r="O17" s="53" t="n">
        <v>27.7777777777778</v>
      </c>
      <c r="P17" s="53" t="n">
        <v>1.5</v>
      </c>
      <c r="Q17" s="53" t="n">
        <v>37.5</v>
      </c>
      <c r="R17" s="54" t="n">
        <v>0</v>
      </c>
      <c r="S17" s="54" t="n">
        <v>-1</v>
      </c>
      <c r="T17" s="53" t="n">
        <v>4.66666666666667</v>
      </c>
      <c r="U17" s="53" t="n">
        <v>66.6666666666667</v>
      </c>
      <c r="V17" s="53" t="n">
        <v>0</v>
      </c>
      <c r="W17" s="53" t="n">
        <v>0</v>
      </c>
      <c r="X17" s="53" t="n">
        <v>12.2333333333333</v>
      </c>
      <c r="Y17" s="54" t="n">
        <v>-1</v>
      </c>
      <c r="Z17" s="53" t="n">
        <v>40.1190476190476</v>
      </c>
      <c r="AA17" s="54" t="s">
        <v>366</v>
      </c>
      <c r="AI17" s="46"/>
    </row>
    <row r="18" customFormat="false" ht="14.25" hidden="false" customHeight="false" outlineLevel="0" collapsed="false">
      <c r="A18" s="46" t="s">
        <v>374</v>
      </c>
      <c r="B18" s="47" t="n">
        <v>11288000</v>
      </c>
      <c r="C18" s="48" t="s">
        <v>351</v>
      </c>
      <c r="D18" s="49" t="n">
        <v>2.02689246674411</v>
      </c>
      <c r="E18" s="50" t="n">
        <v>23000</v>
      </c>
      <c r="F18" s="51" t="n">
        <v>20.0357343261105</v>
      </c>
      <c r="G18" s="51" t="n">
        <v>15.0291089747029</v>
      </c>
      <c r="H18" s="51" t="n">
        <v>29.927442075</v>
      </c>
      <c r="I18" s="51" t="n">
        <v>19.3398684</v>
      </c>
      <c r="J18" s="51" t="n">
        <v>12.3182257945562</v>
      </c>
      <c r="K18" s="51" t="n">
        <v>13.0549758348554</v>
      </c>
      <c r="L18" s="53" t="n">
        <v>6.5</v>
      </c>
      <c r="M18" s="53" t="n">
        <v>72.2222222222222</v>
      </c>
      <c r="N18" s="53" t="n">
        <v>3.23333333333333</v>
      </c>
      <c r="O18" s="53" t="n">
        <v>53.8888888888889</v>
      </c>
      <c r="P18" s="53" t="n">
        <v>3.5</v>
      </c>
      <c r="Q18" s="53" t="n">
        <v>87.5</v>
      </c>
      <c r="R18" s="54" t="n">
        <v>0</v>
      </c>
      <c r="S18" s="54" t="n">
        <v>0</v>
      </c>
      <c r="T18" s="53" t="n">
        <v>5.16666666666667</v>
      </c>
      <c r="U18" s="53" t="n">
        <v>73.8095238095238</v>
      </c>
      <c r="V18" s="53" t="n">
        <v>0.733333333333333</v>
      </c>
      <c r="W18" s="53" t="n">
        <v>36.6666666666667</v>
      </c>
      <c r="X18" s="53" t="n">
        <v>19.1333333333333</v>
      </c>
      <c r="Y18" s="54" t="n">
        <v>0</v>
      </c>
      <c r="Z18" s="53" t="n">
        <v>68.3333333333333</v>
      </c>
      <c r="AA18" s="54" t="s">
        <v>361</v>
      </c>
      <c r="AI18" s="46"/>
    </row>
    <row r="19" customFormat="false" ht="14.25" hidden="false" customHeight="false" outlineLevel="0" collapsed="false">
      <c r="A19" s="46" t="s">
        <v>375</v>
      </c>
      <c r="B19" s="47" t="n">
        <v>359000</v>
      </c>
      <c r="C19" s="56" t="s">
        <v>359</v>
      </c>
      <c r="D19" s="57"/>
      <c r="E19" s="50"/>
      <c r="F19" s="51"/>
      <c r="G19" s="51"/>
      <c r="H19" s="51"/>
      <c r="I19" s="51"/>
      <c r="J19" s="51"/>
      <c r="K19" s="51"/>
      <c r="L19" s="53"/>
      <c r="M19" s="53"/>
      <c r="N19" s="53"/>
      <c r="O19" s="53"/>
      <c r="P19" s="53"/>
      <c r="Q19" s="53"/>
      <c r="R19" s="54"/>
      <c r="S19" s="54"/>
      <c r="T19" s="53"/>
      <c r="U19" s="53"/>
      <c r="V19" s="53"/>
      <c r="W19" s="53"/>
      <c r="X19" s="53"/>
      <c r="Y19" s="54"/>
      <c r="Z19" s="53"/>
      <c r="AA19" s="54"/>
      <c r="AI19" s="46"/>
    </row>
    <row r="20" customFormat="false" ht="14.25" hidden="false" customHeight="false" outlineLevel="0" collapsed="false">
      <c r="A20" s="46" t="s">
        <v>376</v>
      </c>
      <c r="B20" s="47" t="n">
        <v>10576000</v>
      </c>
      <c r="C20" s="48" t="s">
        <v>354</v>
      </c>
      <c r="D20" s="49" t="n">
        <v>5.45858823850415</v>
      </c>
      <c r="E20" s="50" t="n">
        <v>58000</v>
      </c>
      <c r="F20" s="51" t="n">
        <v>51.0780383551643</v>
      </c>
      <c r="G20" s="51" t="n">
        <v>28.8276564047272</v>
      </c>
      <c r="H20" s="51" t="n">
        <v>39.907221275</v>
      </c>
      <c r="I20" s="51" t="n">
        <v>35.3143315</v>
      </c>
      <c r="J20" s="51" t="n">
        <v>15.7625431170838</v>
      </c>
      <c r="K20" s="51" t="n">
        <v>45.00220609845</v>
      </c>
      <c r="L20" s="53" t="n">
        <v>2.75</v>
      </c>
      <c r="M20" s="53" t="n">
        <v>30.5555555555556</v>
      </c>
      <c r="N20" s="53" t="n">
        <v>1.9</v>
      </c>
      <c r="O20" s="53" t="n">
        <v>31.6666666666667</v>
      </c>
      <c r="P20" s="53" t="n">
        <v>2.25</v>
      </c>
      <c r="Q20" s="53" t="n">
        <v>56.25</v>
      </c>
      <c r="R20" s="54" t="n">
        <v>0</v>
      </c>
      <c r="S20" s="54" t="n">
        <v>0</v>
      </c>
      <c r="T20" s="53" t="n">
        <v>3.66666666666667</v>
      </c>
      <c r="U20" s="53" t="n">
        <v>52.3809523809524</v>
      </c>
      <c r="V20" s="53" t="n">
        <v>0</v>
      </c>
      <c r="W20" s="53" t="n">
        <v>0</v>
      </c>
      <c r="X20" s="53" t="n">
        <v>10.5666666666667</v>
      </c>
      <c r="Y20" s="54" t="n">
        <v>0</v>
      </c>
      <c r="Z20" s="53" t="n">
        <v>37.7380952380952</v>
      </c>
      <c r="AA20" s="54" t="s">
        <v>355</v>
      </c>
      <c r="AI20" s="46"/>
    </row>
    <row r="21" customFormat="false" ht="14.25" hidden="false" customHeight="false" outlineLevel="0" collapsed="false">
      <c r="A21" s="46" t="s">
        <v>377</v>
      </c>
      <c r="B21" s="47" t="n">
        <v>10725000</v>
      </c>
      <c r="C21" s="48" t="s">
        <v>359</v>
      </c>
      <c r="D21" s="49" t="n">
        <v>2.12927248640737</v>
      </c>
      <c r="E21" s="50" t="n">
        <v>23000</v>
      </c>
      <c r="F21" s="51" t="n">
        <v>50.9495987673027</v>
      </c>
      <c r="G21" s="51" t="n">
        <v>25.8455776093529</v>
      </c>
      <c r="H21" s="51" t="n">
        <v>46.343598</v>
      </c>
      <c r="I21" s="51" t="n">
        <v>32.0547818</v>
      </c>
      <c r="J21" s="51" t="n">
        <v>13.3664663150093</v>
      </c>
      <c r="K21" s="51" t="n">
        <v>44.1121801183683</v>
      </c>
      <c r="L21" s="53" t="n">
        <v>1.91666666666667</v>
      </c>
      <c r="M21" s="53" t="n">
        <v>21.2962962962963</v>
      </c>
      <c r="N21" s="53" t="n">
        <v>2.63333333333333</v>
      </c>
      <c r="O21" s="53" t="n">
        <v>43.8888888888889</v>
      </c>
      <c r="P21" s="53" t="n">
        <v>2.5</v>
      </c>
      <c r="Q21" s="53" t="n">
        <v>62.5</v>
      </c>
      <c r="R21" s="54" t="n">
        <v>0</v>
      </c>
      <c r="S21" s="54" t="n">
        <v>0</v>
      </c>
      <c r="T21" s="53" t="n">
        <v>4.33333333333333</v>
      </c>
      <c r="U21" s="53" t="n">
        <v>61.9047619047619</v>
      </c>
      <c r="V21" s="53" t="n">
        <v>0.166666666666667</v>
      </c>
      <c r="W21" s="53" t="n">
        <v>8.33333333333333</v>
      </c>
      <c r="X21" s="53" t="n">
        <v>11.55</v>
      </c>
      <c r="Y21" s="54" t="n">
        <v>0</v>
      </c>
      <c r="Z21" s="53" t="n">
        <v>41.25</v>
      </c>
      <c r="AA21" s="54" t="s">
        <v>366</v>
      </c>
      <c r="AI21" s="46"/>
    </row>
    <row r="22" customFormat="false" ht="14.25" hidden="false" customHeight="false" outlineLevel="0" collapsed="false">
      <c r="A22" s="46" t="s">
        <v>378</v>
      </c>
      <c r="B22" s="47" t="n">
        <v>3536000</v>
      </c>
      <c r="C22" s="48" t="s">
        <v>351</v>
      </c>
      <c r="D22" s="49" t="n">
        <v>3.42219376062026</v>
      </c>
      <c r="E22" s="50" t="n">
        <v>12000</v>
      </c>
      <c r="F22" s="51" t="n">
        <v>51.9728669496299</v>
      </c>
      <c r="G22" s="51" t="n">
        <v>16.4199472078572</v>
      </c>
      <c r="H22" s="51" t="n">
        <v>31.734918625</v>
      </c>
      <c r="I22" s="51" t="n">
        <v>50.7377485</v>
      </c>
      <c r="J22" s="51" t="n">
        <v>34.0883866292202</v>
      </c>
      <c r="K22" s="51" t="n">
        <v>46.3566976234167</v>
      </c>
      <c r="L22" s="53" t="n">
        <v>5.41666666666667</v>
      </c>
      <c r="M22" s="53" t="n">
        <v>60.1851851851852</v>
      </c>
      <c r="N22" s="53" t="n">
        <v>2.86666666666667</v>
      </c>
      <c r="O22" s="53" t="n">
        <v>47.7777777777778</v>
      </c>
      <c r="P22" s="53" t="n">
        <v>1</v>
      </c>
      <c r="Q22" s="53" t="n">
        <v>25</v>
      </c>
      <c r="R22" s="54" t="n">
        <v>-1</v>
      </c>
      <c r="S22" s="54" t="n">
        <v>0</v>
      </c>
      <c r="T22" s="53" t="n">
        <v>5.33333333333333</v>
      </c>
      <c r="U22" s="53" t="n">
        <v>76.1904761904762</v>
      </c>
      <c r="V22" s="53" t="n">
        <v>0</v>
      </c>
      <c r="W22" s="53" t="n">
        <v>0</v>
      </c>
      <c r="X22" s="53" t="n">
        <v>14.6166666666667</v>
      </c>
      <c r="Y22" s="54" t="n">
        <v>-1</v>
      </c>
      <c r="Z22" s="53" t="n">
        <v>48.6309523809524</v>
      </c>
      <c r="AA22" s="54" t="s">
        <v>366</v>
      </c>
      <c r="AI22" s="46"/>
    </row>
    <row r="23" customFormat="false" ht="14.25" hidden="false" customHeight="false" outlineLevel="0" collapsed="false">
      <c r="A23" s="46" t="s">
        <v>379</v>
      </c>
      <c r="B23" s="47" t="n">
        <v>2209000</v>
      </c>
      <c r="C23" s="48" t="s">
        <v>354</v>
      </c>
      <c r="D23" s="49" t="n">
        <v>3.43257358986597</v>
      </c>
      <c r="E23" s="50" t="n">
        <v>8000</v>
      </c>
      <c r="F23" s="51" t="n">
        <v>43.3374409664</v>
      </c>
      <c r="G23" s="51" t="n">
        <v>37.896822273683</v>
      </c>
      <c r="H23" s="51" t="n">
        <v>37.2549604</v>
      </c>
      <c r="I23" s="51" t="n">
        <v>37.6031262</v>
      </c>
      <c r="J23" s="51" t="n">
        <v>9.71167652312729</v>
      </c>
      <c r="K23" s="51" t="n">
        <v>42.0764423570171</v>
      </c>
      <c r="L23" s="53" t="n">
        <v>2.9</v>
      </c>
      <c r="M23" s="53" t="n">
        <v>32.2222222222222</v>
      </c>
      <c r="N23" s="53" t="n">
        <v>2.73333333333333</v>
      </c>
      <c r="O23" s="53" t="n">
        <v>45.5555555555556</v>
      </c>
      <c r="P23" s="53" t="n">
        <v>1.5</v>
      </c>
      <c r="Q23" s="53" t="n">
        <v>37.5</v>
      </c>
      <c r="R23" s="54" t="n">
        <v>-1</v>
      </c>
      <c r="S23" s="54" t="n">
        <v>0</v>
      </c>
      <c r="T23" s="53" t="n">
        <v>3.16666666666667</v>
      </c>
      <c r="U23" s="53" t="n">
        <v>45.2380952380952</v>
      </c>
      <c r="V23" s="53" t="n">
        <v>0</v>
      </c>
      <c r="W23" s="53" t="n">
        <v>0</v>
      </c>
      <c r="X23" s="53" t="n">
        <v>10.3</v>
      </c>
      <c r="Y23" s="54" t="n">
        <v>-1</v>
      </c>
      <c r="Z23" s="53" t="n">
        <v>33.2142857142857</v>
      </c>
      <c r="AA23" s="54" t="s">
        <v>355</v>
      </c>
      <c r="AI23" s="46"/>
    </row>
    <row r="24" customFormat="false" ht="14.25" hidden="false" customHeight="false" outlineLevel="0" collapsed="false">
      <c r="A24" s="46" t="s">
        <v>380</v>
      </c>
      <c r="B24" s="47" t="n">
        <v>205962000</v>
      </c>
      <c r="C24" s="48" t="s">
        <v>359</v>
      </c>
      <c r="D24" s="49" t="n">
        <v>1.79237481449318</v>
      </c>
      <c r="E24" s="50" t="n">
        <v>369000</v>
      </c>
      <c r="F24" s="51" t="n">
        <v>43.1264378007901</v>
      </c>
      <c r="G24" s="51" t="n">
        <v>13.644272434702</v>
      </c>
      <c r="H24" s="51" t="n">
        <v>56.1689638311688</v>
      </c>
      <c r="I24" s="51" t="n">
        <v>19.7852842823843</v>
      </c>
      <c r="J24" s="51" t="n">
        <v>24.0461514455071</v>
      </c>
      <c r="K24" s="51" t="n">
        <v>36.3752129499243</v>
      </c>
      <c r="L24" s="53" t="n">
        <v>3.5</v>
      </c>
      <c r="M24" s="53" t="n">
        <v>38.8888888888889</v>
      </c>
      <c r="N24" s="53" t="n">
        <v>2.86666666666667</v>
      </c>
      <c r="O24" s="53" t="n">
        <v>47.7777777777778</v>
      </c>
      <c r="P24" s="53" t="n">
        <v>3.5</v>
      </c>
      <c r="Q24" s="53" t="n">
        <v>87.5</v>
      </c>
      <c r="R24" s="54" t="n">
        <v>0</v>
      </c>
      <c r="S24" s="54" t="n">
        <v>0</v>
      </c>
      <c r="T24" s="53" t="n">
        <v>5.16666666666667</v>
      </c>
      <c r="U24" s="53" t="n">
        <v>73.8095238095238</v>
      </c>
      <c r="V24" s="53" t="n">
        <v>0.533333333333333</v>
      </c>
      <c r="W24" s="53" t="n">
        <v>26.6666666666667</v>
      </c>
      <c r="X24" s="53" t="n">
        <v>15.5666666666667</v>
      </c>
      <c r="Y24" s="54" t="n">
        <v>0</v>
      </c>
      <c r="Z24" s="53" t="n">
        <v>55.5952380952381</v>
      </c>
      <c r="AA24" s="54" t="s">
        <v>352</v>
      </c>
      <c r="AI24" s="46"/>
    </row>
    <row r="25" customFormat="false" ht="14.25" hidden="false" customHeight="false" outlineLevel="0" collapsed="false">
      <c r="A25" s="46" t="s">
        <v>381</v>
      </c>
      <c r="B25" s="47" t="n">
        <v>418000</v>
      </c>
      <c r="C25" s="48" t="s">
        <v>349</v>
      </c>
      <c r="D25" s="49" t="n">
        <v>10.9280525279833</v>
      </c>
      <c r="E25" s="50" t="n">
        <v>5000</v>
      </c>
      <c r="F25" s="51" t="n">
        <v>53.5073614744291</v>
      </c>
      <c r="G25" s="51" t="n">
        <v>30.8547603132561</v>
      </c>
      <c r="H25" s="51" t="n">
        <v>31.718031871875</v>
      </c>
      <c r="I25" s="51" t="n">
        <v>41.232752740036</v>
      </c>
      <c r="J25" s="51" t="n">
        <v>18.1741714015451</v>
      </c>
      <c r="K25" s="51" t="n">
        <v>47.1842560103156</v>
      </c>
      <c r="L25" s="53" t="n">
        <v>1.6</v>
      </c>
      <c r="M25" s="53" t="n">
        <v>17.7777777777778</v>
      </c>
      <c r="N25" s="53" t="n">
        <v>1.16666666666667</v>
      </c>
      <c r="O25" s="53" t="n">
        <v>19.4444444444444</v>
      </c>
      <c r="P25" s="53" t="n">
        <v>0</v>
      </c>
      <c r="Q25" s="53" t="n">
        <v>0</v>
      </c>
      <c r="R25" s="54" t="n">
        <v>0</v>
      </c>
      <c r="S25" s="54" t="n">
        <v>0</v>
      </c>
      <c r="T25" s="53" t="n">
        <v>3</v>
      </c>
      <c r="U25" s="53" t="n">
        <v>42.8571428571429</v>
      </c>
      <c r="V25" s="53" t="n">
        <v>0</v>
      </c>
      <c r="W25" s="53" t="n">
        <v>0</v>
      </c>
      <c r="X25" s="53" t="n">
        <v>5.76666666666667</v>
      </c>
      <c r="Y25" s="54" t="n">
        <v>0</v>
      </c>
      <c r="Z25" s="53" t="n">
        <v>20.5952380952381</v>
      </c>
      <c r="AA25" s="54" t="s">
        <v>357</v>
      </c>
      <c r="AI25" s="46"/>
    </row>
    <row r="26" customFormat="false" ht="14.25" hidden="false" customHeight="false" outlineLevel="0" collapsed="false">
      <c r="A26" s="46" t="s">
        <v>382</v>
      </c>
      <c r="B26" s="47" t="n">
        <v>7177000</v>
      </c>
      <c r="C26" s="48" t="s">
        <v>351</v>
      </c>
      <c r="D26" s="49" t="n">
        <v>4.46494223910078</v>
      </c>
      <c r="E26" s="50" t="n">
        <v>32000</v>
      </c>
      <c r="F26" s="51" t="n">
        <v>32.9925263548557</v>
      </c>
      <c r="G26" s="51" t="n">
        <v>14.6992369843877</v>
      </c>
      <c r="H26" s="51" t="n">
        <v>43.347395175</v>
      </c>
      <c r="I26" s="51" t="n">
        <v>44.1008991333333</v>
      </c>
      <c r="J26" s="51" t="n">
        <v>17.3838836948414</v>
      </c>
      <c r="K26" s="51" t="n">
        <v>31.3422076476616</v>
      </c>
      <c r="L26" s="53" t="n">
        <v>5.38333333333333</v>
      </c>
      <c r="M26" s="53" t="n">
        <v>59.8148148148148</v>
      </c>
      <c r="N26" s="53" t="n">
        <v>2.96666666666667</v>
      </c>
      <c r="O26" s="53" t="n">
        <v>49.4444444444444</v>
      </c>
      <c r="P26" s="53" t="n">
        <v>2.25</v>
      </c>
      <c r="Q26" s="53" t="n">
        <v>56.25</v>
      </c>
      <c r="R26" s="54" t="n">
        <v>0</v>
      </c>
      <c r="S26" s="54" t="n">
        <v>0</v>
      </c>
      <c r="T26" s="53" t="n">
        <v>4.66666666666667</v>
      </c>
      <c r="U26" s="53" t="n">
        <v>66.6666666666667</v>
      </c>
      <c r="V26" s="53" t="n">
        <v>0.366666666666667</v>
      </c>
      <c r="W26" s="53" t="n">
        <v>18.3333333333333</v>
      </c>
      <c r="X26" s="53" t="n">
        <v>15.6333333333333</v>
      </c>
      <c r="Y26" s="54" t="n">
        <v>0</v>
      </c>
      <c r="Z26" s="53" t="n">
        <v>55.8333333333333</v>
      </c>
      <c r="AA26" s="54" t="s">
        <v>352</v>
      </c>
      <c r="AI26" s="46"/>
    </row>
    <row r="27" customFormat="false" ht="14.25" hidden="false" customHeight="false" outlineLevel="0" collapsed="false">
      <c r="A27" s="46" t="s">
        <v>383</v>
      </c>
      <c r="B27" s="47" t="n">
        <v>18111000</v>
      </c>
      <c r="C27" s="48" t="s">
        <v>354</v>
      </c>
      <c r="D27" s="49" t="n">
        <v>4.52291107136986</v>
      </c>
      <c r="E27" s="50" t="n">
        <v>82000</v>
      </c>
      <c r="F27" s="51" t="n">
        <v>58.4391047428312</v>
      </c>
      <c r="G27" s="51" t="n">
        <v>31.6332005468603</v>
      </c>
      <c r="H27" s="51" t="n">
        <v>40.26885565</v>
      </c>
      <c r="I27" s="51" t="n">
        <v>35.220402</v>
      </c>
      <c r="J27" s="51" t="n">
        <v>26.2293537412027</v>
      </c>
      <c r="K27" s="51" t="n">
        <v>53.0771695685793</v>
      </c>
      <c r="L27" s="53" t="n">
        <v>3.43333333333333</v>
      </c>
      <c r="M27" s="53" t="n">
        <v>38.1481481481481</v>
      </c>
      <c r="N27" s="53" t="n">
        <v>1.8</v>
      </c>
      <c r="O27" s="53" t="n">
        <v>30</v>
      </c>
      <c r="P27" s="53" t="n">
        <v>1.75</v>
      </c>
      <c r="Q27" s="53" t="n">
        <v>43.75</v>
      </c>
      <c r="R27" s="54" t="n">
        <v>0</v>
      </c>
      <c r="S27" s="54" t="n">
        <v>0</v>
      </c>
      <c r="T27" s="53" t="n">
        <v>3</v>
      </c>
      <c r="U27" s="53" t="n">
        <v>42.8571428571429</v>
      </c>
      <c r="V27" s="53" t="n">
        <v>0</v>
      </c>
      <c r="W27" s="53" t="n">
        <v>0</v>
      </c>
      <c r="X27" s="53" t="n">
        <v>9.98333333333333</v>
      </c>
      <c r="Y27" s="54" t="n">
        <v>0</v>
      </c>
      <c r="Z27" s="53" t="n">
        <v>35.6547619047619</v>
      </c>
      <c r="AA27" s="54" t="s">
        <v>355</v>
      </c>
      <c r="AI27" s="46"/>
    </row>
    <row r="28" customFormat="false" ht="14.25" hidden="false" customHeight="false" outlineLevel="0" collapsed="false">
      <c r="A28" s="46" t="s">
        <v>384</v>
      </c>
      <c r="B28" s="47" t="n">
        <v>10199000</v>
      </c>
      <c r="C28" s="48" t="s">
        <v>354</v>
      </c>
      <c r="D28" s="49" t="n">
        <v>39.954215440479</v>
      </c>
      <c r="E28" s="50" t="n">
        <v>408000</v>
      </c>
      <c r="F28" s="51" t="n">
        <v>72.4355134012235</v>
      </c>
      <c r="G28" s="51" t="n">
        <v>42.5874888214716</v>
      </c>
      <c r="H28" s="51" t="n">
        <v>42.0837666666667</v>
      </c>
      <c r="I28" s="51" t="n">
        <v>48.1136458928583</v>
      </c>
      <c r="J28" s="51" t="n">
        <v>41.7356487039725</v>
      </c>
      <c r="K28" s="51" t="n">
        <v>72.9257651177404</v>
      </c>
      <c r="L28" s="53" t="n">
        <v>2</v>
      </c>
      <c r="M28" s="53" t="n">
        <v>22.2222222222222</v>
      </c>
      <c r="N28" s="53" t="n">
        <v>0.666666666666667</v>
      </c>
      <c r="O28" s="53" t="n">
        <v>11.1111111111111</v>
      </c>
      <c r="P28" s="53" t="n">
        <v>0.5</v>
      </c>
      <c r="Q28" s="53" t="n">
        <v>12.5</v>
      </c>
      <c r="R28" s="54" t="n">
        <v>-1</v>
      </c>
      <c r="S28" s="54" t="n">
        <v>-1</v>
      </c>
      <c r="T28" s="53" t="n">
        <v>1.83333333333333</v>
      </c>
      <c r="U28" s="53" t="n">
        <v>26.1904761904762</v>
      </c>
      <c r="V28" s="53" t="n">
        <v>0</v>
      </c>
      <c r="W28" s="53" t="n">
        <v>0</v>
      </c>
      <c r="X28" s="53" t="n">
        <v>5</v>
      </c>
      <c r="Y28" s="54" t="n">
        <v>-2</v>
      </c>
      <c r="Z28" s="53" t="n">
        <v>10.7142857142857</v>
      </c>
      <c r="AA28" s="54" t="s">
        <v>385</v>
      </c>
      <c r="AI28" s="46"/>
    </row>
    <row r="29" customFormat="false" ht="14.25" hidden="false" customHeight="false" outlineLevel="0" collapsed="false">
      <c r="A29" s="46" t="s">
        <v>386</v>
      </c>
      <c r="B29" s="47" t="n">
        <v>15518000</v>
      </c>
      <c r="C29" s="48" t="s">
        <v>349</v>
      </c>
      <c r="D29" s="49" t="n">
        <v>16.8102445547852</v>
      </c>
      <c r="E29" s="50" t="n">
        <v>261000</v>
      </c>
      <c r="F29" s="51" t="n">
        <v>66.2567333538811</v>
      </c>
      <c r="G29" s="51" t="n">
        <v>38.4684313285846</v>
      </c>
      <c r="H29" s="51" t="n">
        <v>41.59174</v>
      </c>
      <c r="I29" s="51" t="n">
        <v>56.6813653</v>
      </c>
      <c r="J29" s="51" t="n">
        <v>14.8322072077552</v>
      </c>
      <c r="K29" s="51" t="n">
        <v>63.5101005209571</v>
      </c>
      <c r="L29" s="53" t="n">
        <v>3.63333333333333</v>
      </c>
      <c r="M29" s="53" t="n">
        <v>40.3703703703704</v>
      </c>
      <c r="N29" s="53" t="n">
        <v>2.8</v>
      </c>
      <c r="O29" s="53" t="n">
        <v>46.6666666666667</v>
      </c>
      <c r="P29" s="53" t="n">
        <v>1.75</v>
      </c>
      <c r="Q29" s="53" t="n">
        <v>43.75</v>
      </c>
      <c r="R29" s="54" t="n">
        <v>0</v>
      </c>
      <c r="S29" s="54" t="n">
        <v>0</v>
      </c>
      <c r="T29" s="53" t="n">
        <v>2.33333333333333</v>
      </c>
      <c r="U29" s="53" t="n">
        <v>33.3333333333333</v>
      </c>
      <c r="V29" s="53" t="n">
        <v>0</v>
      </c>
      <c r="W29" s="53" t="n">
        <v>0</v>
      </c>
      <c r="X29" s="53" t="n">
        <v>10.5166666666667</v>
      </c>
      <c r="Y29" s="54" t="n">
        <v>0</v>
      </c>
      <c r="Z29" s="53" t="n">
        <v>37.5595238095238</v>
      </c>
      <c r="AA29" s="54" t="s">
        <v>355</v>
      </c>
      <c r="AI29" s="46"/>
    </row>
    <row r="30" customFormat="false" ht="14.25" hidden="false" customHeight="false" outlineLevel="0" collapsed="false">
      <c r="A30" s="46" t="s">
        <v>387</v>
      </c>
      <c r="B30" s="47" t="n">
        <v>22835000</v>
      </c>
      <c r="C30" s="48" t="s">
        <v>354</v>
      </c>
      <c r="D30" s="49" t="n">
        <v>6.86720569193613</v>
      </c>
      <c r="E30" s="50" t="n">
        <v>157000</v>
      </c>
      <c r="F30" s="51" t="n">
        <v>65.8763148436685</v>
      </c>
      <c r="G30" s="51" t="n">
        <v>36.4735381010739</v>
      </c>
      <c r="H30" s="51" t="n">
        <v>46.221596625</v>
      </c>
      <c r="I30" s="51" t="n">
        <v>46.3249437333333</v>
      </c>
      <c r="J30" s="51" t="n">
        <v>53.8884600439231</v>
      </c>
      <c r="K30" s="51" t="n">
        <v>69.6409958884985</v>
      </c>
      <c r="L30" s="53" t="n">
        <v>2.4</v>
      </c>
      <c r="M30" s="53" t="n">
        <v>26.6666666666667</v>
      </c>
      <c r="N30" s="53" t="n">
        <v>1.46666666666667</v>
      </c>
      <c r="O30" s="53" t="n">
        <v>24.4444444444444</v>
      </c>
      <c r="P30" s="53" t="n">
        <v>0.75</v>
      </c>
      <c r="Q30" s="53" t="n">
        <v>18.75</v>
      </c>
      <c r="R30" s="54" t="n">
        <v>-1</v>
      </c>
      <c r="S30" s="54" t="n">
        <v>0</v>
      </c>
      <c r="T30" s="53" t="n">
        <v>3.5</v>
      </c>
      <c r="U30" s="53" t="n">
        <v>50</v>
      </c>
      <c r="V30" s="53" t="n">
        <v>0</v>
      </c>
      <c r="W30" s="53" t="n">
        <v>0</v>
      </c>
      <c r="X30" s="53" t="n">
        <v>8.11666666666667</v>
      </c>
      <c r="Y30" s="54" t="n">
        <v>-1</v>
      </c>
      <c r="Z30" s="53" t="n">
        <v>25.4166666666667</v>
      </c>
      <c r="AA30" s="54" t="s">
        <v>357</v>
      </c>
      <c r="AI30" s="46"/>
    </row>
    <row r="31" customFormat="false" ht="14.25" hidden="false" customHeight="false" outlineLevel="0" collapsed="false">
      <c r="A31" s="46" t="s">
        <v>388</v>
      </c>
      <c r="B31" s="47" t="n">
        <v>35950000</v>
      </c>
      <c r="C31" s="48" t="s">
        <v>359</v>
      </c>
      <c r="D31" s="49" t="n">
        <v>0.481658089581283</v>
      </c>
      <c r="E31" s="50" t="n">
        <v>17000</v>
      </c>
      <c r="F31" s="51" t="n">
        <v>16.6114646031384</v>
      </c>
      <c r="G31" s="51" t="n">
        <v>20.665239134869</v>
      </c>
      <c r="H31" s="51" t="n">
        <v>20.1275339460285</v>
      </c>
      <c r="I31" s="51" t="n">
        <v>9.15240387301587</v>
      </c>
      <c r="J31" s="51" t="n">
        <v>21.5403947318651</v>
      </c>
      <c r="K31" s="51" t="n">
        <v>10.2014710525742</v>
      </c>
      <c r="L31" s="53" t="n">
        <v>4.71666666666667</v>
      </c>
      <c r="M31" s="53" t="n">
        <v>52.4074074074074</v>
      </c>
      <c r="N31" s="53" t="n">
        <v>4.36666666666667</v>
      </c>
      <c r="O31" s="53" t="n">
        <v>72.7777777777778</v>
      </c>
      <c r="P31" s="53" t="n">
        <v>3</v>
      </c>
      <c r="Q31" s="53" t="n">
        <v>75</v>
      </c>
      <c r="R31" s="54" t="n">
        <v>0</v>
      </c>
      <c r="S31" s="54" t="n">
        <v>0</v>
      </c>
      <c r="T31" s="53" t="n">
        <v>4.33333333333333</v>
      </c>
      <c r="U31" s="53" t="n">
        <v>61.9047619047619</v>
      </c>
      <c r="V31" s="53" t="n">
        <v>0</v>
      </c>
      <c r="W31" s="53" t="n">
        <v>0</v>
      </c>
      <c r="X31" s="53" t="n">
        <v>16.4166666666667</v>
      </c>
      <c r="Y31" s="54" t="n">
        <v>0</v>
      </c>
      <c r="Z31" s="53" t="n">
        <v>58.6309523809524</v>
      </c>
      <c r="AA31" s="54" t="s">
        <v>352</v>
      </c>
      <c r="AI31" s="46"/>
    </row>
    <row r="32" customFormat="false" ht="14.25" hidden="false" customHeight="false" outlineLevel="0" collapsed="false">
      <c r="A32" s="46" t="s">
        <v>389</v>
      </c>
      <c r="B32" s="47" t="n">
        <v>533000</v>
      </c>
      <c r="C32" s="48" t="s">
        <v>354</v>
      </c>
      <c r="D32" s="49" t="n">
        <v>4.1050311797595</v>
      </c>
      <c r="E32" s="50" t="n">
        <v>2000</v>
      </c>
      <c r="F32" s="51" t="n">
        <v>48.7368468364037</v>
      </c>
      <c r="G32" s="51" t="n">
        <v>19.6857657906013</v>
      </c>
      <c r="H32" s="51" t="n">
        <v>44.0913313711538</v>
      </c>
      <c r="I32" s="51" t="n">
        <v>44.0788126333333</v>
      </c>
      <c r="J32" s="51" t="n">
        <v>22.0843410945126</v>
      </c>
      <c r="K32" s="51" t="n">
        <v>44.4661991066009</v>
      </c>
      <c r="L32" s="53" t="n">
        <v>2.11666666666667</v>
      </c>
      <c r="M32" s="53" t="n">
        <v>23.5185185185185</v>
      </c>
      <c r="N32" s="53" t="n">
        <v>0.966666666666667</v>
      </c>
      <c r="O32" s="53" t="n">
        <v>16.1111111111111</v>
      </c>
      <c r="P32" s="53" t="n">
        <v>1</v>
      </c>
      <c r="Q32" s="53" t="n">
        <v>25</v>
      </c>
      <c r="R32" s="54" t="n">
        <v>0</v>
      </c>
      <c r="S32" s="54" t="n">
        <v>0</v>
      </c>
      <c r="T32" s="53" t="n">
        <v>2.33333333333333</v>
      </c>
      <c r="U32" s="53" t="n">
        <v>33.3333333333333</v>
      </c>
      <c r="V32" s="53" t="n">
        <v>0</v>
      </c>
      <c r="W32" s="53" t="n">
        <v>0</v>
      </c>
      <c r="X32" s="53" t="n">
        <v>6.41666666666667</v>
      </c>
      <c r="Y32" s="54" t="n">
        <v>0</v>
      </c>
      <c r="Z32" s="53" t="n">
        <v>22.9166666666667</v>
      </c>
      <c r="AA32" s="54" t="s">
        <v>357</v>
      </c>
      <c r="AI32" s="46"/>
    </row>
    <row r="33" customFormat="false" ht="14.25" hidden="false" customHeight="false" outlineLevel="0" collapsed="false">
      <c r="A33" s="46" t="s">
        <v>390</v>
      </c>
      <c r="B33" s="47" t="n">
        <v>4546000</v>
      </c>
      <c r="C33" s="48" t="s">
        <v>354</v>
      </c>
      <c r="D33" s="49" t="n">
        <v>22.2507059010979</v>
      </c>
      <c r="E33" s="50" t="n">
        <v>101000</v>
      </c>
      <c r="F33" s="51" t="n">
        <v>85.3956745175025</v>
      </c>
      <c r="G33" s="51" t="n">
        <v>50.195645909473</v>
      </c>
      <c r="H33" s="51" t="n">
        <v>62.6683154666667</v>
      </c>
      <c r="I33" s="51" t="n">
        <v>57.9574262666667</v>
      </c>
      <c r="J33" s="51" t="n">
        <v>81.5530617335575</v>
      </c>
      <c r="K33" s="51" t="n">
        <v>100</v>
      </c>
      <c r="L33" s="53" t="n">
        <v>-0.333333333333333</v>
      </c>
      <c r="M33" s="53" t="n">
        <v>-3.7037037037037</v>
      </c>
      <c r="N33" s="53" t="n">
        <v>0.0333333333333334</v>
      </c>
      <c r="O33" s="53" t="n">
        <v>0.555555555555556</v>
      </c>
      <c r="P33" s="53" t="n">
        <v>0.5</v>
      </c>
      <c r="Q33" s="53" t="n">
        <v>12.5</v>
      </c>
      <c r="R33" s="54" t="n">
        <v>-1</v>
      </c>
      <c r="S33" s="54" t="n">
        <v>0</v>
      </c>
      <c r="T33" s="53" t="n">
        <v>1.5</v>
      </c>
      <c r="U33" s="53" t="n">
        <v>21.4285714285714</v>
      </c>
      <c r="V33" s="53" t="n">
        <v>0</v>
      </c>
      <c r="W33" s="53" t="n">
        <v>0</v>
      </c>
      <c r="X33" s="53" t="n">
        <v>1.7</v>
      </c>
      <c r="Y33" s="54" t="n">
        <v>-1</v>
      </c>
      <c r="Z33" s="53" t="n">
        <v>2.5</v>
      </c>
      <c r="AA33" s="54" t="s">
        <v>391</v>
      </c>
      <c r="AI33" s="46"/>
    </row>
    <row r="34" customFormat="false" ht="14.25" hidden="false" customHeight="false" outlineLevel="0" collapsed="false">
      <c r="A34" s="46" t="s">
        <v>392</v>
      </c>
      <c r="B34" s="47" t="n">
        <v>14009000</v>
      </c>
      <c r="C34" s="48" t="s">
        <v>354</v>
      </c>
      <c r="D34" s="49" t="n">
        <v>11.9840393261759</v>
      </c>
      <c r="E34" s="50" t="n">
        <v>168000</v>
      </c>
      <c r="F34" s="51" t="n">
        <v>71.7663027638463</v>
      </c>
      <c r="G34" s="51" t="n">
        <v>43.2228289800086</v>
      </c>
      <c r="H34" s="51" t="n">
        <v>48.498195875</v>
      </c>
      <c r="I34" s="51" t="n">
        <v>46.4871090333333</v>
      </c>
      <c r="J34" s="51" t="n">
        <v>46.1457695480762</v>
      </c>
      <c r="K34" s="51" t="n">
        <v>74.8960972764119</v>
      </c>
      <c r="L34" s="53" t="n">
        <v>1.5</v>
      </c>
      <c r="M34" s="53" t="n">
        <v>16.6666666666667</v>
      </c>
      <c r="N34" s="53" t="n">
        <v>0.833333333333333</v>
      </c>
      <c r="O34" s="53" t="n">
        <v>13.8888888888889</v>
      </c>
      <c r="P34" s="53" t="n">
        <v>0.5</v>
      </c>
      <c r="Q34" s="53" t="n">
        <v>12.5</v>
      </c>
      <c r="R34" s="54" t="n">
        <v>-1</v>
      </c>
      <c r="S34" s="54" t="n">
        <v>0</v>
      </c>
      <c r="T34" s="53" t="n">
        <v>2.83333333333333</v>
      </c>
      <c r="U34" s="53" t="n">
        <v>40.4761904761905</v>
      </c>
      <c r="V34" s="53" t="n">
        <v>0</v>
      </c>
      <c r="W34" s="53" t="n">
        <v>0</v>
      </c>
      <c r="X34" s="53" t="n">
        <v>5.66666666666667</v>
      </c>
      <c r="Y34" s="54" t="n">
        <v>-1</v>
      </c>
      <c r="Z34" s="53" t="n">
        <v>16.6666666666667</v>
      </c>
      <c r="AA34" s="54" t="s">
        <v>385</v>
      </c>
      <c r="AI34" s="46"/>
    </row>
    <row r="35" customFormat="false" ht="14.25" hidden="false" customHeight="false" outlineLevel="0" collapsed="false">
      <c r="A35" s="46" t="s">
        <v>393</v>
      </c>
      <c r="B35" s="47" t="n">
        <v>17763000</v>
      </c>
      <c r="C35" s="48" t="s">
        <v>359</v>
      </c>
      <c r="D35" s="49" t="n">
        <v>0.7776805061165</v>
      </c>
      <c r="E35" s="50" t="n">
        <v>14000</v>
      </c>
      <c r="F35" s="51" t="n">
        <v>28.4859157389396</v>
      </c>
      <c r="G35" s="51" t="n">
        <v>13.8494761281929</v>
      </c>
      <c r="H35" s="51" t="n">
        <v>49.9784819791667</v>
      </c>
      <c r="I35" s="51" t="n">
        <v>23.4605296626984</v>
      </c>
      <c r="J35" s="51" t="n">
        <v>20.3087137994527</v>
      </c>
      <c r="K35" s="51" t="n">
        <v>25.6295987732288</v>
      </c>
      <c r="L35" s="53" t="n">
        <v>6.88333333333333</v>
      </c>
      <c r="M35" s="53" t="n">
        <v>76.4814814814815</v>
      </c>
      <c r="N35" s="53" t="n">
        <v>3.23333333333333</v>
      </c>
      <c r="O35" s="53" t="n">
        <v>53.8888888888889</v>
      </c>
      <c r="P35" s="53" t="n">
        <v>2</v>
      </c>
      <c r="Q35" s="53" t="n">
        <v>50</v>
      </c>
      <c r="R35" s="54" t="n">
        <v>0</v>
      </c>
      <c r="S35" s="54" t="n">
        <v>0</v>
      </c>
      <c r="T35" s="53" t="n">
        <v>5.33333333333333</v>
      </c>
      <c r="U35" s="53" t="n">
        <v>76.1904761904762</v>
      </c>
      <c r="V35" s="53" t="n">
        <v>0</v>
      </c>
      <c r="W35" s="53" t="n">
        <v>0</v>
      </c>
      <c r="X35" s="53" t="n">
        <v>17.45</v>
      </c>
      <c r="Y35" s="54" t="n">
        <v>0</v>
      </c>
      <c r="Z35" s="53" t="n">
        <v>62.3214285714286</v>
      </c>
      <c r="AA35" s="54" t="s">
        <v>361</v>
      </c>
      <c r="AI35" s="46"/>
    </row>
    <row r="36" customFormat="false" ht="14.25" hidden="false" customHeight="false" outlineLevel="0" collapsed="false">
      <c r="A36" s="46" t="s">
        <v>394</v>
      </c>
      <c r="B36" s="47" t="n">
        <v>1397029000</v>
      </c>
      <c r="C36" s="48" t="s">
        <v>349</v>
      </c>
      <c r="D36" s="49" t="n">
        <v>2.76605279935767</v>
      </c>
      <c r="E36" s="50" t="n">
        <v>3864000</v>
      </c>
      <c r="F36" s="51" t="n">
        <v>61.3934627933095</v>
      </c>
      <c r="G36" s="51" t="n">
        <v>20.5223372577917</v>
      </c>
      <c r="H36" s="51" t="n">
        <v>26.85064</v>
      </c>
      <c r="I36" s="51" t="n">
        <v>32.4471852846968</v>
      </c>
      <c r="J36" s="51" t="n">
        <v>44.2014494121554</v>
      </c>
      <c r="K36" s="51" t="n">
        <v>50.6469276340225</v>
      </c>
      <c r="L36" s="53" t="n">
        <v>2.11666666666667</v>
      </c>
      <c r="M36" s="53" t="n">
        <v>23.5185185185185</v>
      </c>
      <c r="N36" s="53" t="n">
        <v>1.76666666666667</v>
      </c>
      <c r="O36" s="53" t="n">
        <v>29.4444444444444</v>
      </c>
      <c r="P36" s="53" t="n">
        <v>1.75</v>
      </c>
      <c r="Q36" s="53" t="n">
        <v>43.75</v>
      </c>
      <c r="R36" s="54" t="n">
        <v>-1</v>
      </c>
      <c r="S36" s="54" t="n">
        <v>-1</v>
      </c>
      <c r="T36" s="53" t="n">
        <v>3.66666666666667</v>
      </c>
      <c r="U36" s="53" t="n">
        <v>52.3809523809524</v>
      </c>
      <c r="V36" s="53" t="n">
        <v>0.366666666666667</v>
      </c>
      <c r="W36" s="53" t="n">
        <v>18.3333333333333</v>
      </c>
      <c r="X36" s="53" t="n">
        <v>9.66666666666667</v>
      </c>
      <c r="Y36" s="54" t="n">
        <v>-2</v>
      </c>
      <c r="Z36" s="53" t="n">
        <v>27.3809523809524</v>
      </c>
      <c r="AA36" s="54" t="s">
        <v>357</v>
      </c>
      <c r="AI36" s="46"/>
    </row>
    <row r="37" customFormat="false" ht="14.25" hidden="false" customHeight="false" outlineLevel="0" collapsed="false">
      <c r="A37" s="46" t="s">
        <v>395</v>
      </c>
      <c r="B37" s="47" t="n">
        <v>48229000</v>
      </c>
      <c r="C37" s="48" t="s">
        <v>359</v>
      </c>
      <c r="D37" s="49" t="n">
        <v>2.72577963323307</v>
      </c>
      <c r="E37" s="50" t="n">
        <v>131000</v>
      </c>
      <c r="F37" s="51" t="n">
        <v>45.7474285067321</v>
      </c>
      <c r="G37" s="51" t="n">
        <v>19.178694384201</v>
      </c>
      <c r="H37" s="51" t="n">
        <v>56.37236275</v>
      </c>
      <c r="I37" s="51" t="n">
        <v>32.5816837666667</v>
      </c>
      <c r="J37" s="51" t="n">
        <v>63.4538546307985</v>
      </c>
      <c r="K37" s="51" t="n">
        <v>51.6212307446063</v>
      </c>
      <c r="L37" s="53" t="n">
        <v>3.63333333333333</v>
      </c>
      <c r="M37" s="53" t="n">
        <v>40.3703703703704</v>
      </c>
      <c r="N37" s="53" t="n">
        <v>2.53333333333333</v>
      </c>
      <c r="O37" s="53" t="n">
        <v>42.2222222222222</v>
      </c>
      <c r="P37" s="53" t="n">
        <v>2.5</v>
      </c>
      <c r="Q37" s="53" t="n">
        <v>62.5</v>
      </c>
      <c r="R37" s="54" t="n">
        <v>-1</v>
      </c>
      <c r="S37" s="54" t="n">
        <v>-1</v>
      </c>
      <c r="T37" s="53" t="n">
        <v>4.83333333333333</v>
      </c>
      <c r="U37" s="53" t="n">
        <v>69.0476190476191</v>
      </c>
      <c r="V37" s="53" t="n">
        <v>0</v>
      </c>
      <c r="W37" s="53" t="n">
        <v>0</v>
      </c>
      <c r="X37" s="53" t="n">
        <v>13.5</v>
      </c>
      <c r="Y37" s="54" t="n">
        <v>-2</v>
      </c>
      <c r="Z37" s="53" t="n">
        <v>41.0714285714286</v>
      </c>
      <c r="AA37" s="54" t="s">
        <v>366</v>
      </c>
      <c r="AI37" s="46"/>
    </row>
    <row r="38" customFormat="false" ht="14.25" hidden="false" customHeight="false" outlineLevel="0" collapsed="false">
      <c r="A38" s="46" t="s">
        <v>396</v>
      </c>
      <c r="B38" s="47" t="n">
        <v>4996000</v>
      </c>
      <c r="C38" s="48" t="s">
        <v>354</v>
      </c>
      <c r="D38" s="49" t="n">
        <v>8.02686005211816</v>
      </c>
      <c r="E38" s="50" t="n">
        <v>40000</v>
      </c>
      <c r="F38" s="51" t="n">
        <v>75.1246079829121</v>
      </c>
      <c r="G38" s="51" t="n">
        <v>37.6324650711111</v>
      </c>
      <c r="H38" s="51" t="n">
        <v>48.540952075</v>
      </c>
      <c r="I38" s="51" t="n">
        <v>46.1100054333333</v>
      </c>
      <c r="J38" s="51" t="n">
        <v>19.6342246110432</v>
      </c>
      <c r="K38" s="51" t="n">
        <v>69.1514622460998</v>
      </c>
      <c r="L38" s="53" t="n">
        <v>0.75</v>
      </c>
      <c r="M38" s="53" t="n">
        <v>8.33333333333333</v>
      </c>
      <c r="N38" s="53" t="n">
        <v>0.4</v>
      </c>
      <c r="O38" s="53" t="n">
        <v>6.66666666666667</v>
      </c>
      <c r="P38" s="53" t="n">
        <v>1</v>
      </c>
      <c r="Q38" s="53" t="n">
        <v>25</v>
      </c>
      <c r="R38" s="54" t="n">
        <v>-1</v>
      </c>
      <c r="S38" s="54" t="n">
        <v>0</v>
      </c>
      <c r="T38" s="53" t="n">
        <v>3</v>
      </c>
      <c r="U38" s="53" t="n">
        <v>42.8571428571429</v>
      </c>
      <c r="V38" s="53" t="n">
        <v>0</v>
      </c>
      <c r="W38" s="53" t="n">
        <v>0</v>
      </c>
      <c r="X38" s="53" t="n">
        <v>5.15</v>
      </c>
      <c r="Y38" s="54" t="n">
        <v>-1</v>
      </c>
      <c r="Z38" s="53" t="n">
        <v>14.8214285714286</v>
      </c>
      <c r="AA38" s="54" t="s">
        <v>385</v>
      </c>
      <c r="AI38" s="46"/>
    </row>
    <row r="39" customFormat="false" ht="14.25" hidden="false" customHeight="false" outlineLevel="0" collapsed="false">
      <c r="A39" s="46" t="s">
        <v>397</v>
      </c>
      <c r="B39" s="47" t="n">
        <v>76197000</v>
      </c>
      <c r="C39" s="48" t="s">
        <v>354</v>
      </c>
      <c r="D39" s="49" t="n">
        <v>13.7085641672243</v>
      </c>
      <c r="E39" s="50" t="n">
        <v>1045000</v>
      </c>
      <c r="F39" s="51" t="n">
        <v>77.2022546720165</v>
      </c>
      <c r="G39" s="51" t="n">
        <v>50.7915843272253</v>
      </c>
      <c r="H39" s="51" t="n">
        <v>55.646895975</v>
      </c>
      <c r="I39" s="51" t="n">
        <v>46.4948817666667</v>
      </c>
      <c r="J39" s="51" t="n">
        <v>86.7299529765405</v>
      </c>
      <c r="K39" s="51" t="n">
        <v>91.7162909732183</v>
      </c>
      <c r="L39" s="53" t="n">
        <v>2.33333333333333</v>
      </c>
      <c r="M39" s="53" t="n">
        <v>25.9259259259259</v>
      </c>
      <c r="N39" s="53" t="n">
        <v>1.46666666666667</v>
      </c>
      <c r="O39" s="53" t="n">
        <v>24.4444444444444</v>
      </c>
      <c r="P39" s="53" t="n">
        <v>1.5</v>
      </c>
      <c r="Q39" s="53" t="n">
        <v>37.5</v>
      </c>
      <c r="R39" s="54" t="n">
        <v>-1</v>
      </c>
      <c r="S39" s="54" t="n">
        <v>0</v>
      </c>
      <c r="T39" s="53" t="n">
        <v>1</v>
      </c>
      <c r="U39" s="53" t="n">
        <v>14.2857142857143</v>
      </c>
      <c r="V39" s="53" t="n">
        <v>0</v>
      </c>
      <c r="W39" s="53" t="n">
        <v>0</v>
      </c>
      <c r="X39" s="53" t="n">
        <v>6.3</v>
      </c>
      <c r="Y39" s="54" t="n">
        <v>-1</v>
      </c>
      <c r="Z39" s="53" t="n">
        <v>18.9285714285714</v>
      </c>
      <c r="AA39" s="54" t="s">
        <v>385</v>
      </c>
      <c r="AI39" s="46"/>
    </row>
    <row r="40" customFormat="false" ht="14.25" hidden="false" customHeight="false" outlineLevel="0" collapsed="false">
      <c r="A40" s="46" t="s">
        <v>398</v>
      </c>
      <c r="B40" s="47" t="n">
        <v>4808000</v>
      </c>
      <c r="C40" s="48" t="s">
        <v>359</v>
      </c>
      <c r="D40" s="49" t="n">
        <v>1.2503773480597</v>
      </c>
      <c r="E40" s="50" t="n">
        <v>6000</v>
      </c>
      <c r="F40" s="51" t="n">
        <v>35.23514423831</v>
      </c>
      <c r="G40" s="51" t="n">
        <v>16.6517370771183</v>
      </c>
      <c r="H40" s="51" t="n">
        <v>40.698792175</v>
      </c>
      <c r="I40" s="51" t="n">
        <v>29.4361904666667</v>
      </c>
      <c r="J40" s="51" t="n">
        <v>12.2303817493815</v>
      </c>
      <c r="K40" s="51" t="n">
        <v>28.3533717173317</v>
      </c>
      <c r="L40" s="53" t="n">
        <v>4.83333333333333</v>
      </c>
      <c r="M40" s="53" t="n">
        <v>53.7037037037037</v>
      </c>
      <c r="N40" s="53" t="n">
        <v>2.5</v>
      </c>
      <c r="O40" s="53" t="n">
        <v>41.6666666666667</v>
      </c>
      <c r="P40" s="53" t="n">
        <v>2.5</v>
      </c>
      <c r="Q40" s="53" t="n">
        <v>62.5</v>
      </c>
      <c r="R40" s="54" t="n">
        <v>0</v>
      </c>
      <c r="S40" s="54" t="n">
        <v>0</v>
      </c>
      <c r="T40" s="53" t="n">
        <v>4.16666666666667</v>
      </c>
      <c r="U40" s="53" t="n">
        <v>59.5238095238095</v>
      </c>
      <c r="V40" s="53" t="n">
        <v>0</v>
      </c>
      <c r="W40" s="53" t="n">
        <v>0</v>
      </c>
      <c r="X40" s="53" t="n">
        <v>14</v>
      </c>
      <c r="Y40" s="54" t="n">
        <v>0</v>
      </c>
      <c r="Z40" s="53" t="n">
        <v>50</v>
      </c>
      <c r="AA40" s="54" t="s">
        <v>352</v>
      </c>
      <c r="AI40" s="46"/>
    </row>
    <row r="41" customFormat="false" ht="14.25" hidden="false" customHeight="false" outlineLevel="0" collapsed="false">
      <c r="A41" s="46" t="s">
        <v>399</v>
      </c>
      <c r="B41" s="47" t="n">
        <v>23108000</v>
      </c>
      <c r="C41" s="48" t="s">
        <v>354</v>
      </c>
      <c r="D41" s="49" t="n">
        <v>5.9148048943876</v>
      </c>
      <c r="E41" s="50" t="n">
        <v>137000</v>
      </c>
      <c r="F41" s="51" t="n">
        <v>59.4918865515262</v>
      </c>
      <c r="G41" s="51" t="n">
        <v>30.086025476594</v>
      </c>
      <c r="H41" s="51" t="n">
        <v>41.6541656</v>
      </c>
      <c r="I41" s="51" t="n">
        <v>37.5214708333333</v>
      </c>
      <c r="J41" s="51" t="n">
        <v>40.939686448857</v>
      </c>
      <c r="K41" s="51" t="n">
        <v>57.1963399191691</v>
      </c>
      <c r="L41" s="53" t="n">
        <v>3.1</v>
      </c>
      <c r="M41" s="53" t="n">
        <v>34.4444444444444</v>
      </c>
      <c r="N41" s="53" t="n">
        <v>2.2</v>
      </c>
      <c r="O41" s="53" t="n">
        <v>36.6666666666667</v>
      </c>
      <c r="P41" s="53" t="n">
        <v>1.75</v>
      </c>
      <c r="Q41" s="53" t="n">
        <v>43.75</v>
      </c>
      <c r="R41" s="54" t="n">
        <v>0</v>
      </c>
      <c r="S41" s="54" t="n">
        <v>0</v>
      </c>
      <c r="T41" s="53" t="n">
        <v>4.66666666666667</v>
      </c>
      <c r="U41" s="53" t="n">
        <v>66.6666666666667</v>
      </c>
      <c r="V41" s="53" t="n">
        <v>0.166666666666667</v>
      </c>
      <c r="W41" s="53" t="n">
        <v>8.33333333333333</v>
      </c>
      <c r="X41" s="53" t="n">
        <v>11.8833333333333</v>
      </c>
      <c r="Y41" s="54" t="n">
        <v>0</v>
      </c>
      <c r="Z41" s="53" t="n">
        <v>42.4404761904762</v>
      </c>
      <c r="AA41" s="54" t="s">
        <v>366</v>
      </c>
      <c r="AI41" s="46"/>
    </row>
    <row r="42" customFormat="false" ht="14.25" hidden="false" customHeight="false" outlineLevel="0" collapsed="false">
      <c r="A42" s="46" t="s">
        <v>400</v>
      </c>
      <c r="B42" s="47" t="n">
        <v>4236000</v>
      </c>
      <c r="C42" s="48" t="s">
        <v>351</v>
      </c>
      <c r="D42" s="49" t="n">
        <v>5.99211089360728</v>
      </c>
      <c r="E42" s="50" t="n">
        <v>25000</v>
      </c>
      <c r="F42" s="51" t="n">
        <v>35.6895014806795</v>
      </c>
      <c r="G42" s="51" t="n">
        <v>20.1558498997707</v>
      </c>
      <c r="H42" s="51" t="n">
        <v>34.119343725</v>
      </c>
      <c r="I42" s="51" t="n">
        <v>48.2766747333333</v>
      </c>
      <c r="J42" s="51" t="n">
        <v>12.1610246325244</v>
      </c>
      <c r="K42" s="51" t="n">
        <v>32.6952741596041</v>
      </c>
      <c r="L42" s="53" t="n">
        <v>6.93333333333333</v>
      </c>
      <c r="M42" s="53" t="n">
        <v>77.037037037037</v>
      </c>
      <c r="N42" s="53" t="n">
        <v>4.7</v>
      </c>
      <c r="O42" s="53" t="n">
        <v>78.3333333333333</v>
      </c>
      <c r="P42" s="53" t="n">
        <v>2.25</v>
      </c>
      <c r="Q42" s="53" t="n">
        <v>56.25</v>
      </c>
      <c r="R42" s="54" t="n">
        <v>0</v>
      </c>
      <c r="S42" s="54" t="n">
        <v>0</v>
      </c>
      <c r="T42" s="53" t="n">
        <v>4.83333333333333</v>
      </c>
      <c r="U42" s="53" t="n">
        <v>69.0476190476191</v>
      </c>
      <c r="V42" s="53" t="n">
        <v>0.366666666666667</v>
      </c>
      <c r="W42" s="53" t="n">
        <v>18.3333333333333</v>
      </c>
      <c r="X42" s="53" t="n">
        <v>19.0833333333333</v>
      </c>
      <c r="Y42" s="54" t="n">
        <v>0</v>
      </c>
      <c r="Z42" s="53" t="n">
        <v>68.1547619047619</v>
      </c>
      <c r="AA42" s="54" t="s">
        <v>361</v>
      </c>
      <c r="AI42" s="46"/>
    </row>
    <row r="43" customFormat="false" ht="14.25" hidden="false" customHeight="false" outlineLevel="0" collapsed="false">
      <c r="A43" s="46" t="s">
        <v>401</v>
      </c>
      <c r="B43" s="47" t="n">
        <v>11461000</v>
      </c>
      <c r="C43" s="48" t="s">
        <v>359</v>
      </c>
      <c r="D43" s="49" t="n">
        <v>3.76835142342802</v>
      </c>
      <c r="E43" s="50" t="n">
        <v>43000</v>
      </c>
      <c r="F43" s="51" t="n">
        <v>60.2116639144696</v>
      </c>
      <c r="G43" s="51" t="n">
        <v>25.948292516549</v>
      </c>
      <c r="H43" s="51" t="n">
        <v>37.6380441140873</v>
      </c>
      <c r="I43" s="51" t="n">
        <v>47.7980541653439</v>
      </c>
      <c r="J43" s="51" t="n">
        <v>17.2541830321616</v>
      </c>
      <c r="K43" s="51" t="n">
        <v>52.3903892283194</v>
      </c>
      <c r="L43" s="53" t="n">
        <v>1.16666666666667</v>
      </c>
      <c r="M43" s="53" t="n">
        <v>12.962962962963</v>
      </c>
      <c r="N43" s="53" t="n">
        <v>0.9</v>
      </c>
      <c r="O43" s="53" t="n">
        <v>15</v>
      </c>
      <c r="P43" s="53" t="n">
        <v>0.75</v>
      </c>
      <c r="Q43" s="53" t="n">
        <v>18.75</v>
      </c>
      <c r="R43" s="54" t="n">
        <v>0</v>
      </c>
      <c r="S43" s="54" t="n">
        <v>0</v>
      </c>
      <c r="T43" s="53" t="n">
        <v>3</v>
      </c>
      <c r="U43" s="53" t="n">
        <v>42.8571428571429</v>
      </c>
      <c r="V43" s="53" t="n">
        <v>0</v>
      </c>
      <c r="W43" s="53" t="n">
        <v>0</v>
      </c>
      <c r="X43" s="53" t="n">
        <v>5.81666666666667</v>
      </c>
      <c r="Y43" s="54" t="n">
        <v>0</v>
      </c>
      <c r="Z43" s="53" t="n">
        <v>20.7738095238095</v>
      </c>
      <c r="AA43" s="54" t="s">
        <v>357</v>
      </c>
      <c r="AI43" s="46"/>
    </row>
    <row r="44" customFormat="false" ht="14.25" hidden="false" customHeight="false" outlineLevel="0" collapsed="false">
      <c r="A44" s="46" t="s">
        <v>402</v>
      </c>
      <c r="B44" s="47" t="n">
        <v>1161000</v>
      </c>
      <c r="C44" s="48" t="s">
        <v>351</v>
      </c>
      <c r="D44" s="49" t="n">
        <v>4.22456058547355</v>
      </c>
      <c r="E44" s="50" t="n">
        <v>5000</v>
      </c>
      <c r="F44" s="51" t="n">
        <v>24.5155346322939</v>
      </c>
      <c r="G44" s="51" t="n">
        <v>16.6903060213671</v>
      </c>
      <c r="H44" s="51" t="n">
        <v>32.6015144632207</v>
      </c>
      <c r="I44" s="51" t="n">
        <v>29.6814045394301</v>
      </c>
      <c r="J44" s="51" t="n">
        <v>10.0603162810631</v>
      </c>
      <c r="K44" s="51" t="n">
        <v>19.1163070782034</v>
      </c>
      <c r="L44" s="53" t="n">
        <v>6.13333333333333</v>
      </c>
      <c r="M44" s="53" t="n">
        <v>68.1481481481482</v>
      </c>
      <c r="N44" s="53" t="n">
        <v>4.66666666666667</v>
      </c>
      <c r="O44" s="53" t="n">
        <v>77.7777777777778</v>
      </c>
      <c r="P44" s="53" t="n">
        <v>2.25</v>
      </c>
      <c r="Q44" s="53" t="n">
        <v>56.25</v>
      </c>
      <c r="R44" s="54" t="n">
        <v>0</v>
      </c>
      <c r="S44" s="54" t="n">
        <v>0</v>
      </c>
      <c r="T44" s="53" t="n">
        <v>4.33333333333333</v>
      </c>
      <c r="U44" s="53" t="n">
        <v>61.9047619047619</v>
      </c>
      <c r="V44" s="53" t="n">
        <v>0.366666666666667</v>
      </c>
      <c r="W44" s="53" t="n">
        <v>18.3333333333333</v>
      </c>
      <c r="X44" s="53" t="n">
        <v>17.75</v>
      </c>
      <c r="Y44" s="54" t="n">
        <v>0</v>
      </c>
      <c r="Z44" s="53" t="n">
        <v>63.3928571428571</v>
      </c>
      <c r="AA44" s="54" t="s">
        <v>361</v>
      </c>
      <c r="AI44" s="46"/>
    </row>
    <row r="45" customFormat="false" ht="14.25" hidden="false" customHeight="false" outlineLevel="0" collapsed="false">
      <c r="A45" s="46" t="s">
        <v>403</v>
      </c>
      <c r="B45" s="47" t="n">
        <v>10604000</v>
      </c>
      <c r="C45" s="48" t="s">
        <v>351</v>
      </c>
      <c r="D45" s="49" t="n">
        <v>2.88145060881189</v>
      </c>
      <c r="E45" s="50" t="n">
        <v>31000</v>
      </c>
      <c r="F45" s="51" t="n">
        <v>25.1381981378393</v>
      </c>
      <c r="G45" s="51" t="n">
        <v>13.9486246046604</v>
      </c>
      <c r="H45" s="51" t="n">
        <v>20.9560739</v>
      </c>
      <c r="I45" s="51" t="n">
        <v>37.1152101333333</v>
      </c>
      <c r="J45" s="51" t="n">
        <v>18.2480111771307</v>
      </c>
      <c r="K45" s="51" t="n">
        <v>19.0741591424676</v>
      </c>
      <c r="L45" s="53" t="n">
        <v>4.23333333333333</v>
      </c>
      <c r="M45" s="53" t="n">
        <v>47.037037037037</v>
      </c>
      <c r="N45" s="53" t="n">
        <v>3.26666666666667</v>
      </c>
      <c r="O45" s="53" t="n">
        <v>54.4444444444444</v>
      </c>
      <c r="P45" s="53" t="n">
        <v>3.25</v>
      </c>
      <c r="Q45" s="53" t="n">
        <v>81.25</v>
      </c>
      <c r="R45" s="54" t="n">
        <v>0</v>
      </c>
      <c r="S45" s="54" t="n">
        <v>0</v>
      </c>
      <c r="T45" s="53" t="n">
        <v>3.5</v>
      </c>
      <c r="U45" s="53" t="n">
        <v>50</v>
      </c>
      <c r="V45" s="53" t="n">
        <v>0.566666666666667</v>
      </c>
      <c r="W45" s="53" t="n">
        <v>28.3333333333333</v>
      </c>
      <c r="X45" s="53" t="n">
        <v>14.8166666666667</v>
      </c>
      <c r="Y45" s="54" t="n">
        <v>0</v>
      </c>
      <c r="Z45" s="53" t="n">
        <v>52.9166666666667</v>
      </c>
      <c r="AA45" s="54" t="s">
        <v>352</v>
      </c>
      <c r="AI45" s="46"/>
    </row>
    <row r="46" customFormat="false" ht="14.25" hidden="false" customHeight="false" outlineLevel="0" collapsed="false">
      <c r="A46" s="46" t="s">
        <v>404</v>
      </c>
      <c r="B46" s="47" t="n">
        <v>5689000</v>
      </c>
      <c r="C46" s="48" t="s">
        <v>351</v>
      </c>
      <c r="D46" s="49" t="n">
        <v>1.62666244778895</v>
      </c>
      <c r="E46" s="50" t="n">
        <v>9000</v>
      </c>
      <c r="F46" s="51" t="n">
        <v>8.68969912365481</v>
      </c>
      <c r="G46" s="51" t="n">
        <v>15.2838245445372</v>
      </c>
      <c r="H46" s="51" t="n">
        <v>13.789601225</v>
      </c>
      <c r="I46" s="51" t="n">
        <v>15.2132069333333</v>
      </c>
      <c r="J46" s="51" t="n">
        <v>12.4859587434914</v>
      </c>
      <c r="K46" s="51" t="n">
        <v>0.999999999999976</v>
      </c>
      <c r="L46" s="53" t="n">
        <v>5.63333333333333</v>
      </c>
      <c r="M46" s="53" t="n">
        <v>62.5925925925926</v>
      </c>
      <c r="N46" s="53" t="n">
        <v>3.36666666666667</v>
      </c>
      <c r="O46" s="53" t="n">
        <v>56.1111111111111</v>
      </c>
      <c r="P46" s="53" t="n">
        <v>2</v>
      </c>
      <c r="Q46" s="53" t="n">
        <v>50</v>
      </c>
      <c r="R46" s="54" t="n">
        <v>0</v>
      </c>
      <c r="S46" s="54" t="n">
        <v>0</v>
      </c>
      <c r="T46" s="53" t="n">
        <v>4.83333333333333</v>
      </c>
      <c r="U46" s="53" t="n">
        <v>69.0476190476191</v>
      </c>
      <c r="V46" s="53" t="n">
        <v>0.566666666666667</v>
      </c>
      <c r="W46" s="53" t="n">
        <v>28.3333333333333</v>
      </c>
      <c r="X46" s="53" t="n">
        <v>16.4</v>
      </c>
      <c r="Y46" s="54" t="n">
        <v>0</v>
      </c>
      <c r="Z46" s="53" t="n">
        <v>58.5714285714286</v>
      </c>
      <c r="AA46" s="54" t="s">
        <v>352</v>
      </c>
      <c r="AI46" s="46"/>
    </row>
    <row r="47" customFormat="false" ht="14.25" hidden="false" customHeight="false" outlineLevel="0" collapsed="false">
      <c r="A47" s="46" t="s">
        <v>405</v>
      </c>
      <c r="B47" s="47" t="n">
        <v>927000</v>
      </c>
      <c r="C47" s="48" t="s">
        <v>354</v>
      </c>
      <c r="D47" s="49" t="n">
        <v>7.14867577331501</v>
      </c>
      <c r="E47" s="50" t="n">
        <v>7000</v>
      </c>
      <c r="F47" s="51" t="n">
        <v>66.786674953733</v>
      </c>
      <c r="G47" s="51" t="n">
        <v>37.9732501105805</v>
      </c>
      <c r="H47" s="51" t="n">
        <v>33.918012360503</v>
      </c>
      <c r="I47" s="51" t="n">
        <v>48.1136458928583</v>
      </c>
      <c r="J47" s="51" t="n">
        <v>21.297131403245</v>
      </c>
      <c r="K47" s="51" t="n">
        <v>61.1647853699066</v>
      </c>
      <c r="L47" s="53" t="n">
        <v>2.73333333333333</v>
      </c>
      <c r="M47" s="53" t="n">
        <v>30.3703703703704</v>
      </c>
      <c r="N47" s="53" t="n">
        <v>2.56666666666667</v>
      </c>
      <c r="O47" s="53" t="n">
        <v>42.7777777777778</v>
      </c>
      <c r="P47" s="53" t="n">
        <v>1.25</v>
      </c>
      <c r="Q47" s="53" t="n">
        <v>31.25</v>
      </c>
      <c r="R47" s="54" t="n">
        <v>0</v>
      </c>
      <c r="S47" s="54" t="n">
        <v>0</v>
      </c>
      <c r="T47" s="53" t="n">
        <v>3.33333333333333</v>
      </c>
      <c r="U47" s="53" t="n">
        <v>47.6190476190476</v>
      </c>
      <c r="V47" s="53" t="n">
        <v>0</v>
      </c>
      <c r="W47" s="53" t="n">
        <v>0</v>
      </c>
      <c r="X47" s="53" t="n">
        <v>9.88333333333333</v>
      </c>
      <c r="Y47" s="54" t="n">
        <v>0</v>
      </c>
      <c r="Z47" s="53" t="n">
        <v>35.297619047619</v>
      </c>
      <c r="AA47" s="54" t="s">
        <v>355</v>
      </c>
      <c r="AI47" s="46"/>
    </row>
    <row r="48" customFormat="false" ht="14.25" hidden="false" customHeight="false" outlineLevel="0" collapsed="false">
      <c r="A48" s="46" t="s">
        <v>406</v>
      </c>
      <c r="B48" s="47"/>
      <c r="C48" s="56" t="s">
        <v>359</v>
      </c>
      <c r="D48" s="57"/>
      <c r="E48" s="50"/>
      <c r="F48" s="51"/>
      <c r="G48" s="51"/>
      <c r="H48" s="51"/>
      <c r="I48" s="51"/>
      <c r="J48" s="51"/>
      <c r="K48" s="51"/>
      <c r="L48" s="53"/>
      <c r="M48" s="53"/>
      <c r="N48" s="53"/>
      <c r="O48" s="53"/>
      <c r="P48" s="53"/>
      <c r="Q48" s="53"/>
      <c r="R48" s="54"/>
      <c r="S48" s="54"/>
      <c r="T48" s="53"/>
      <c r="U48" s="53"/>
      <c r="V48" s="53"/>
      <c r="W48" s="53"/>
      <c r="X48" s="53"/>
      <c r="Y48" s="54"/>
      <c r="Z48" s="53"/>
      <c r="AA48" s="54"/>
      <c r="AI48" s="46"/>
    </row>
    <row r="49" customFormat="false" ht="14.25" hidden="false" customHeight="false" outlineLevel="0" collapsed="false">
      <c r="A49" s="46" t="s">
        <v>407</v>
      </c>
      <c r="B49" s="47" t="n">
        <v>10528000</v>
      </c>
      <c r="C49" s="48" t="s">
        <v>359</v>
      </c>
      <c r="D49" s="49" t="n">
        <v>4.02744321925733</v>
      </c>
      <c r="E49" s="50" t="n">
        <v>42000</v>
      </c>
      <c r="F49" s="51" t="n">
        <v>42.467068782158</v>
      </c>
      <c r="G49" s="51" t="n">
        <v>28.6898552125981</v>
      </c>
      <c r="H49" s="51" t="n">
        <v>46.12516925</v>
      </c>
      <c r="I49" s="51" t="n">
        <v>38.7790955</v>
      </c>
      <c r="J49" s="51" t="n">
        <v>21.762749786683</v>
      </c>
      <c r="K49" s="51" t="n">
        <v>43.0847821795646</v>
      </c>
      <c r="L49" s="53" t="n">
        <v>6.21666666666667</v>
      </c>
      <c r="M49" s="53" t="n">
        <v>69.0740740740741</v>
      </c>
      <c r="N49" s="53" t="n">
        <v>4.7</v>
      </c>
      <c r="O49" s="53" t="n">
        <v>78.3333333333333</v>
      </c>
      <c r="P49" s="53" t="n">
        <v>1.5</v>
      </c>
      <c r="Q49" s="53" t="n">
        <v>37.5</v>
      </c>
      <c r="R49" s="54" t="n">
        <v>-1</v>
      </c>
      <c r="S49" s="54" t="n">
        <v>0</v>
      </c>
      <c r="T49" s="53" t="n">
        <v>4.83333333333333</v>
      </c>
      <c r="U49" s="53" t="n">
        <v>69.0476190476191</v>
      </c>
      <c r="V49" s="53" t="n">
        <v>0</v>
      </c>
      <c r="W49" s="53" t="n">
        <v>0</v>
      </c>
      <c r="X49" s="53" t="n">
        <v>17.25</v>
      </c>
      <c r="Y49" s="54" t="n">
        <v>-1</v>
      </c>
      <c r="Z49" s="53" t="n">
        <v>58.0357142857143</v>
      </c>
      <c r="AA49" s="54" t="s">
        <v>352</v>
      </c>
      <c r="AI49" s="46"/>
    </row>
    <row r="50" customFormat="false" ht="14.25" hidden="false" customHeight="false" outlineLevel="0" collapsed="false">
      <c r="A50" s="46" t="s">
        <v>408</v>
      </c>
      <c r="B50" s="47" t="n">
        <v>16144000</v>
      </c>
      <c r="C50" s="48" t="s">
        <v>359</v>
      </c>
      <c r="D50" s="49" t="n">
        <v>2.43083922294571</v>
      </c>
      <c r="E50" s="50" t="n">
        <v>39000</v>
      </c>
      <c r="F50" s="51" t="n">
        <v>45.9569302099433</v>
      </c>
      <c r="G50" s="51" t="n">
        <v>23.044686147377</v>
      </c>
      <c r="H50" s="51" t="n">
        <v>46.413040125</v>
      </c>
      <c r="I50" s="51" t="n">
        <v>29.1234309333333</v>
      </c>
      <c r="J50" s="51" t="n">
        <v>23.0034133492861</v>
      </c>
      <c r="K50" s="51" t="n">
        <v>41.2715720077825</v>
      </c>
      <c r="L50" s="53" t="n">
        <v>5.5</v>
      </c>
      <c r="M50" s="53" t="n">
        <v>61.1111111111111</v>
      </c>
      <c r="N50" s="53" t="n">
        <v>3.33333333333333</v>
      </c>
      <c r="O50" s="53" t="n">
        <v>55.5555555555556</v>
      </c>
      <c r="P50" s="53" t="n">
        <v>1.5</v>
      </c>
      <c r="Q50" s="53" t="n">
        <v>37.5</v>
      </c>
      <c r="R50" s="54" t="n">
        <v>-1</v>
      </c>
      <c r="S50" s="54" t="n">
        <v>0</v>
      </c>
      <c r="T50" s="53" t="n">
        <v>3.66666666666667</v>
      </c>
      <c r="U50" s="53" t="n">
        <v>52.3809523809524</v>
      </c>
      <c r="V50" s="53" t="n">
        <v>0</v>
      </c>
      <c r="W50" s="53" t="n">
        <v>0</v>
      </c>
      <c r="X50" s="53" t="n">
        <v>14</v>
      </c>
      <c r="Y50" s="54" t="n">
        <v>-1</v>
      </c>
      <c r="Z50" s="53" t="n">
        <v>46.4285714285714</v>
      </c>
      <c r="AA50" s="54" t="s">
        <v>366</v>
      </c>
      <c r="AI50" s="46"/>
    </row>
    <row r="51" customFormat="false" ht="14.25" hidden="false" customHeight="false" outlineLevel="0" collapsed="false">
      <c r="A51" s="46" t="s">
        <v>409</v>
      </c>
      <c r="B51" s="47" t="n">
        <v>93778000</v>
      </c>
      <c r="C51" s="48" t="s">
        <v>354</v>
      </c>
      <c r="D51" s="49" t="n">
        <v>5.51900308214546</v>
      </c>
      <c r="E51" s="50" t="n">
        <v>518000</v>
      </c>
      <c r="F51" s="51" t="n">
        <v>61.6083327704726</v>
      </c>
      <c r="G51" s="51" t="n">
        <v>18.3891783854003</v>
      </c>
      <c r="H51" s="51" t="n">
        <v>44.1880034666667</v>
      </c>
      <c r="I51" s="51" t="n">
        <v>52.7828311</v>
      </c>
      <c r="J51" s="51" t="n">
        <v>51.0617785698781</v>
      </c>
      <c r="K51" s="51" t="n">
        <v>60.4492721546488</v>
      </c>
      <c r="L51" s="53" t="n">
        <v>3.38333333333333</v>
      </c>
      <c r="M51" s="53" t="n">
        <v>37.5925925925926</v>
      </c>
      <c r="N51" s="53" t="n">
        <v>1.83333333333333</v>
      </c>
      <c r="O51" s="53" t="n">
        <v>30.5555555555556</v>
      </c>
      <c r="P51" s="53" t="n">
        <v>2.5</v>
      </c>
      <c r="Q51" s="53" t="n">
        <v>62.5</v>
      </c>
      <c r="R51" s="54" t="n">
        <v>0</v>
      </c>
      <c r="S51" s="54" t="n">
        <v>-1</v>
      </c>
      <c r="T51" s="53" t="n">
        <v>4.5</v>
      </c>
      <c r="U51" s="53" t="n">
        <v>64.2857142857143</v>
      </c>
      <c r="V51" s="53" t="n">
        <v>0</v>
      </c>
      <c r="W51" s="53" t="n">
        <v>0</v>
      </c>
      <c r="X51" s="53" t="n">
        <v>12.2166666666667</v>
      </c>
      <c r="Y51" s="54" t="n">
        <v>-1</v>
      </c>
      <c r="Z51" s="53" t="n">
        <v>40.0595238095238</v>
      </c>
      <c r="AA51" s="54" t="s">
        <v>366</v>
      </c>
      <c r="AI51" s="46"/>
    </row>
    <row r="52" customFormat="false" ht="14.25" hidden="false" customHeight="false" outlineLevel="0" collapsed="false">
      <c r="A52" s="46" t="s">
        <v>410</v>
      </c>
      <c r="B52" s="47" t="n">
        <v>6312000</v>
      </c>
      <c r="C52" s="48" t="s">
        <v>359</v>
      </c>
      <c r="D52" s="49" t="n">
        <v>2.54664366800835</v>
      </c>
      <c r="E52" s="50" t="n">
        <v>16000</v>
      </c>
      <c r="F52" s="51" t="n">
        <v>50.4885450354343</v>
      </c>
      <c r="G52" s="51" t="n">
        <v>23.0248043954946</v>
      </c>
      <c r="H52" s="51" t="n">
        <v>59.77169085</v>
      </c>
      <c r="I52" s="51" t="n">
        <v>43.5826893333333</v>
      </c>
      <c r="J52" s="51" t="n">
        <v>22.6931963377078</v>
      </c>
      <c r="K52" s="51" t="n">
        <v>50.7439989558077</v>
      </c>
      <c r="L52" s="53" t="n">
        <v>2.85</v>
      </c>
      <c r="M52" s="53" t="n">
        <v>31.6666666666667</v>
      </c>
      <c r="N52" s="53" t="n">
        <v>2.36666666666667</v>
      </c>
      <c r="O52" s="53" t="n">
        <v>39.4444444444444</v>
      </c>
      <c r="P52" s="53" t="n">
        <v>1.75</v>
      </c>
      <c r="Q52" s="53" t="n">
        <v>43.75</v>
      </c>
      <c r="R52" s="54" t="n">
        <v>-1</v>
      </c>
      <c r="S52" s="54" t="n">
        <v>0</v>
      </c>
      <c r="T52" s="53" t="n">
        <v>4.5</v>
      </c>
      <c r="U52" s="53" t="n">
        <v>64.2857142857143</v>
      </c>
      <c r="V52" s="53" t="n">
        <v>0</v>
      </c>
      <c r="W52" s="53" t="n">
        <v>0</v>
      </c>
      <c r="X52" s="53" t="n">
        <v>11.4666666666667</v>
      </c>
      <c r="Y52" s="54" t="n">
        <v>-1</v>
      </c>
      <c r="Z52" s="53" t="n">
        <v>37.3809523809524</v>
      </c>
      <c r="AA52" s="54" t="s">
        <v>355</v>
      </c>
      <c r="AI52" s="46"/>
    </row>
    <row r="53" customFormat="false" ht="14.25" hidden="false" customHeight="false" outlineLevel="0" collapsed="false">
      <c r="A53" s="46" t="s">
        <v>411</v>
      </c>
      <c r="B53" s="47" t="n">
        <v>1175000</v>
      </c>
      <c r="C53" s="48" t="s">
        <v>354</v>
      </c>
      <c r="D53" s="49" t="n">
        <v>6.36369655012013</v>
      </c>
      <c r="E53" s="50" t="n">
        <v>7000</v>
      </c>
      <c r="F53" s="51" t="n">
        <v>68.3977300497354</v>
      </c>
      <c r="G53" s="51" t="n">
        <v>40.8400551916789</v>
      </c>
      <c r="H53" s="51" t="n">
        <v>36.7111853505952</v>
      </c>
      <c r="I53" s="51" t="n">
        <v>48.4761331611111</v>
      </c>
      <c r="J53" s="51" t="n">
        <v>10.1260655032617</v>
      </c>
      <c r="K53" s="51" t="n">
        <v>61.6561595596455</v>
      </c>
      <c r="L53" s="53" t="n">
        <v>0.333333333333333</v>
      </c>
      <c r="M53" s="53" t="n">
        <v>3.7037037037037</v>
      </c>
      <c r="N53" s="53" t="n">
        <v>0.733333333333333</v>
      </c>
      <c r="O53" s="53" t="n">
        <v>12.2222222222222</v>
      </c>
      <c r="P53" s="53" t="n">
        <v>0.5</v>
      </c>
      <c r="Q53" s="53" t="n">
        <v>12.5</v>
      </c>
      <c r="R53" s="54" t="n">
        <v>-1</v>
      </c>
      <c r="S53" s="54" t="n">
        <v>0</v>
      </c>
      <c r="T53" s="53" t="n">
        <v>1.83333333333333</v>
      </c>
      <c r="U53" s="53" t="n">
        <v>26.1904761904762</v>
      </c>
      <c r="V53" s="53" t="n">
        <v>0</v>
      </c>
      <c r="W53" s="53" t="n">
        <v>0</v>
      </c>
      <c r="X53" s="53" t="n">
        <v>3.4</v>
      </c>
      <c r="Y53" s="54" t="n">
        <v>-1</v>
      </c>
      <c r="Z53" s="53" t="n">
        <v>8.57142857142857</v>
      </c>
      <c r="AA53" s="54" t="s">
        <v>391</v>
      </c>
      <c r="AI53" s="46"/>
    </row>
    <row r="54" customFormat="false" ht="14.25" hidden="false" customHeight="false" outlineLevel="0" collapsed="false">
      <c r="A54" s="46" t="s">
        <v>412</v>
      </c>
      <c r="B54" s="47" t="n">
        <v>4847000</v>
      </c>
      <c r="C54" s="48" t="s">
        <v>354</v>
      </c>
      <c r="D54" s="49" t="n">
        <v>93.029433431581</v>
      </c>
      <c r="E54" s="50" t="n">
        <v>451000</v>
      </c>
      <c r="F54" s="51" t="n">
        <v>70.9502754509352</v>
      </c>
      <c r="G54" s="51" t="n">
        <v>50.6312762205675</v>
      </c>
      <c r="H54" s="51" t="n">
        <v>33.6733695033602</v>
      </c>
      <c r="I54" s="51" t="n">
        <v>48.1136458928583</v>
      </c>
      <c r="J54" s="51" t="n">
        <v>25.9315985505886</v>
      </c>
      <c r="K54" s="51" t="n">
        <v>69.5540572539907</v>
      </c>
      <c r="L54" s="53" t="n">
        <v>0</v>
      </c>
      <c r="M54" s="53" t="n">
        <v>0</v>
      </c>
      <c r="N54" s="53" t="n">
        <v>-0.0666666666666666</v>
      </c>
      <c r="O54" s="53" t="n">
        <v>-1.11111111111111</v>
      </c>
      <c r="P54" s="53" t="n">
        <v>0</v>
      </c>
      <c r="Q54" s="53" t="n">
        <v>0</v>
      </c>
      <c r="R54" s="54" t="n">
        <v>-1</v>
      </c>
      <c r="S54" s="54" t="n">
        <v>-1</v>
      </c>
      <c r="T54" s="53" t="n">
        <v>1.5</v>
      </c>
      <c r="U54" s="53" t="n">
        <v>21.4285714285714</v>
      </c>
      <c r="V54" s="53" t="n">
        <v>0</v>
      </c>
      <c r="W54" s="53" t="n">
        <v>0</v>
      </c>
      <c r="X54" s="53" t="n">
        <v>1.43333333333333</v>
      </c>
      <c r="Y54" s="54" t="n">
        <v>-2</v>
      </c>
      <c r="Z54" s="53" t="n">
        <v>-2.02380952380952</v>
      </c>
      <c r="AA54" s="54" t="s">
        <v>391</v>
      </c>
      <c r="AI54" s="46"/>
    </row>
    <row r="55" customFormat="false" ht="14.25" hidden="false" customHeight="false" outlineLevel="0" collapsed="false">
      <c r="A55" s="46" t="s">
        <v>413</v>
      </c>
      <c r="B55" s="47" t="n">
        <v>1315000</v>
      </c>
      <c r="C55" s="48" t="s">
        <v>351</v>
      </c>
      <c r="D55" s="49" t="n">
        <v>3.59611005069329</v>
      </c>
      <c r="E55" s="50" t="n">
        <v>5000</v>
      </c>
      <c r="F55" s="51" t="n">
        <v>35.1666523898531</v>
      </c>
      <c r="G55" s="51" t="n">
        <v>13.7180897505339</v>
      </c>
      <c r="H55" s="51" t="n">
        <v>27.44644795</v>
      </c>
      <c r="I55" s="51" t="n">
        <v>52.2241817333333</v>
      </c>
      <c r="J55" s="51" t="n">
        <v>12.4333946341927</v>
      </c>
      <c r="K55" s="51" t="n">
        <v>29.2439899597083</v>
      </c>
      <c r="L55" s="53" t="n">
        <v>3.71666666666667</v>
      </c>
      <c r="M55" s="53" t="n">
        <v>41.2962962962963</v>
      </c>
      <c r="N55" s="53" t="n">
        <v>2.16666666666667</v>
      </c>
      <c r="O55" s="53" t="n">
        <v>36.1111111111111</v>
      </c>
      <c r="P55" s="53" t="n">
        <v>1.75</v>
      </c>
      <c r="Q55" s="53" t="n">
        <v>43.75</v>
      </c>
      <c r="R55" s="54" t="n">
        <v>0</v>
      </c>
      <c r="S55" s="54" t="n">
        <v>0</v>
      </c>
      <c r="T55" s="53" t="n">
        <v>5.66666666666667</v>
      </c>
      <c r="U55" s="53" t="n">
        <v>80.952380952381</v>
      </c>
      <c r="V55" s="53" t="n">
        <v>0.366666666666667</v>
      </c>
      <c r="W55" s="53" t="n">
        <v>18.3333333333333</v>
      </c>
      <c r="X55" s="53" t="n">
        <v>13.6666666666667</v>
      </c>
      <c r="Y55" s="54" t="n">
        <v>0</v>
      </c>
      <c r="Z55" s="53" t="n">
        <v>48.8095238095238</v>
      </c>
      <c r="AA55" s="54" t="s">
        <v>366</v>
      </c>
      <c r="AI55" s="46"/>
    </row>
    <row r="56" customFormat="false" ht="14.25" hidden="false" customHeight="false" outlineLevel="0" collapsed="false">
      <c r="A56" s="46" t="s">
        <v>414</v>
      </c>
      <c r="B56" s="47" t="n">
        <v>99873000</v>
      </c>
      <c r="C56" s="48" t="s">
        <v>354</v>
      </c>
      <c r="D56" s="49" t="n">
        <v>6.14993117437815</v>
      </c>
      <c r="E56" s="50" t="n">
        <v>614000</v>
      </c>
      <c r="F56" s="51" t="n">
        <v>62.3771967983812</v>
      </c>
      <c r="G56" s="51" t="n">
        <v>47.4721121083133</v>
      </c>
      <c r="H56" s="51" t="n">
        <v>27.28404625</v>
      </c>
      <c r="I56" s="51" t="n">
        <v>34.5513938</v>
      </c>
      <c r="J56" s="51" t="n">
        <v>55.3174920681604</v>
      </c>
      <c r="K56" s="51" t="n">
        <v>64.4716126979021</v>
      </c>
      <c r="L56" s="53" t="n">
        <v>2.5</v>
      </c>
      <c r="M56" s="53" t="n">
        <v>27.7777777777778</v>
      </c>
      <c r="N56" s="53" t="n">
        <v>3.06666666666667</v>
      </c>
      <c r="O56" s="53" t="n">
        <v>51.1111111111111</v>
      </c>
      <c r="P56" s="53" t="n">
        <v>2.25</v>
      </c>
      <c r="Q56" s="53" t="n">
        <v>56.25</v>
      </c>
      <c r="R56" s="54" t="n">
        <v>-1</v>
      </c>
      <c r="S56" s="54" t="n">
        <v>0</v>
      </c>
      <c r="T56" s="53" t="n">
        <v>3.33333333333333</v>
      </c>
      <c r="U56" s="53" t="n">
        <v>47.6190476190476</v>
      </c>
      <c r="V56" s="53" t="n">
        <v>0</v>
      </c>
      <c r="W56" s="53" t="n">
        <v>0</v>
      </c>
      <c r="X56" s="53" t="n">
        <v>11.15</v>
      </c>
      <c r="Y56" s="54" t="n">
        <v>-1</v>
      </c>
      <c r="Z56" s="53" t="n">
        <v>36.25</v>
      </c>
      <c r="AA56" s="54" t="s">
        <v>355</v>
      </c>
      <c r="AI56" s="46"/>
    </row>
    <row r="57" customFormat="false" ht="14.25" hidden="false" customHeight="false" outlineLevel="0" collapsed="false">
      <c r="A57" s="46" t="s">
        <v>415</v>
      </c>
      <c r="B57" s="47" t="n">
        <v>892000</v>
      </c>
      <c r="C57" s="56" t="s">
        <v>349</v>
      </c>
      <c r="D57" s="57"/>
      <c r="E57" s="50"/>
      <c r="F57" s="51"/>
      <c r="G57" s="51"/>
      <c r="H57" s="51"/>
      <c r="I57" s="51"/>
      <c r="J57" s="51"/>
      <c r="K57" s="51"/>
      <c r="L57" s="53"/>
      <c r="M57" s="53"/>
      <c r="N57" s="53"/>
      <c r="O57" s="53"/>
      <c r="P57" s="53"/>
      <c r="Q57" s="53"/>
      <c r="R57" s="54"/>
      <c r="S57" s="54"/>
      <c r="T57" s="53"/>
      <c r="U57" s="53"/>
      <c r="V57" s="53"/>
      <c r="W57" s="53"/>
      <c r="X57" s="53"/>
      <c r="Y57" s="54"/>
      <c r="Z57" s="53"/>
      <c r="AA57" s="54"/>
      <c r="AI57" s="46"/>
    </row>
    <row r="58" customFormat="false" ht="14.25" hidden="false" customHeight="false" outlineLevel="0" collapsed="false">
      <c r="A58" s="46" t="s">
        <v>416</v>
      </c>
      <c r="B58" s="47" t="n">
        <v>5482000</v>
      </c>
      <c r="C58" s="48" t="s">
        <v>351</v>
      </c>
      <c r="D58" s="49" t="n">
        <v>1.6543508741375</v>
      </c>
      <c r="E58" s="50" t="n">
        <v>9000</v>
      </c>
      <c r="F58" s="51" t="n">
        <v>18.6379887525322</v>
      </c>
      <c r="G58" s="51" t="n">
        <v>15.9897255217545</v>
      </c>
      <c r="H58" s="51" t="n">
        <v>15.011073</v>
      </c>
      <c r="I58" s="51" t="n">
        <v>17.7815955666667</v>
      </c>
      <c r="J58" s="51" t="n">
        <v>11.1768825461234</v>
      </c>
      <c r="K58" s="51" t="n">
        <v>8.23145979321043</v>
      </c>
      <c r="L58" s="53" t="n">
        <v>4.83333333333333</v>
      </c>
      <c r="M58" s="53" t="n">
        <v>53.7037037037037</v>
      </c>
      <c r="N58" s="53" t="n">
        <v>2.96666666666667</v>
      </c>
      <c r="O58" s="53" t="n">
        <v>49.4444444444444</v>
      </c>
      <c r="P58" s="53" t="n">
        <v>3.25</v>
      </c>
      <c r="Q58" s="53" t="n">
        <v>81.25</v>
      </c>
      <c r="R58" s="54" t="n">
        <v>0</v>
      </c>
      <c r="S58" s="54" t="n">
        <v>0</v>
      </c>
      <c r="T58" s="53" t="n">
        <v>5</v>
      </c>
      <c r="U58" s="53" t="n">
        <v>71.4285714285714</v>
      </c>
      <c r="V58" s="53" t="n">
        <v>0.166666666666667</v>
      </c>
      <c r="W58" s="53" t="n">
        <v>8.33333333333333</v>
      </c>
      <c r="X58" s="53" t="n">
        <v>16.2166666666667</v>
      </c>
      <c r="Y58" s="54" t="n">
        <v>0</v>
      </c>
      <c r="Z58" s="53" t="n">
        <v>57.9166666666667</v>
      </c>
      <c r="AA58" s="54" t="s">
        <v>352</v>
      </c>
      <c r="AI58" s="46"/>
    </row>
    <row r="59" customFormat="false" ht="14.25" hidden="false" customHeight="false" outlineLevel="0" collapsed="false">
      <c r="A59" s="46" t="s">
        <v>417</v>
      </c>
      <c r="B59" s="47" t="n">
        <v>64457000</v>
      </c>
      <c r="C59" s="48" t="s">
        <v>351</v>
      </c>
      <c r="D59" s="49" t="n">
        <v>2.0090488749698</v>
      </c>
      <c r="E59" s="50" t="n">
        <v>129000</v>
      </c>
      <c r="F59" s="51" t="n">
        <v>17.2844132169994</v>
      </c>
      <c r="G59" s="51" t="n">
        <v>15.4440854881127</v>
      </c>
      <c r="H59" s="51" t="n">
        <v>29.43772775</v>
      </c>
      <c r="I59" s="51" t="n">
        <v>21.2325129666667</v>
      </c>
      <c r="J59" s="51" t="n">
        <v>28.5225551610393</v>
      </c>
      <c r="K59" s="51" t="n">
        <v>15.2529823734356</v>
      </c>
      <c r="L59" s="53" t="n">
        <v>3.81666666666667</v>
      </c>
      <c r="M59" s="53" t="n">
        <v>42.4074074074074</v>
      </c>
      <c r="N59" s="53" t="n">
        <v>4.3</v>
      </c>
      <c r="O59" s="53" t="n">
        <v>71.6666666666667</v>
      </c>
      <c r="P59" s="53" t="n">
        <v>3.75</v>
      </c>
      <c r="Q59" s="53" t="n">
        <v>93.75</v>
      </c>
      <c r="R59" s="54" t="n">
        <v>0</v>
      </c>
      <c r="S59" s="54" t="n">
        <v>0</v>
      </c>
      <c r="T59" s="53" t="n">
        <v>5</v>
      </c>
      <c r="U59" s="53" t="n">
        <v>71.4285714285714</v>
      </c>
      <c r="V59" s="53" t="n">
        <v>0.366666666666667</v>
      </c>
      <c r="W59" s="53" t="n">
        <v>18.3333333333333</v>
      </c>
      <c r="X59" s="53" t="n">
        <v>17.2333333333333</v>
      </c>
      <c r="Y59" s="54" t="n">
        <v>0</v>
      </c>
      <c r="Z59" s="53" t="n">
        <v>61.5476190476191</v>
      </c>
      <c r="AA59" s="54" t="s">
        <v>361</v>
      </c>
      <c r="AI59" s="46"/>
    </row>
    <row r="60" customFormat="false" ht="14.25" hidden="false" customHeight="false" outlineLevel="0" collapsed="false">
      <c r="A60" s="46" t="s">
        <v>418</v>
      </c>
      <c r="B60" s="47" t="n">
        <v>1930000</v>
      </c>
      <c r="C60" s="48" t="s">
        <v>354</v>
      </c>
      <c r="D60" s="49" t="n">
        <v>4.82952961615342</v>
      </c>
      <c r="E60" s="50" t="n">
        <v>9000</v>
      </c>
      <c r="F60" s="51" t="n">
        <v>56.5368698382232</v>
      </c>
      <c r="G60" s="51" t="n">
        <v>27.0508901907847</v>
      </c>
      <c r="H60" s="51" t="n">
        <v>36.558453525</v>
      </c>
      <c r="I60" s="51" t="n">
        <v>47.4824327333333</v>
      </c>
      <c r="J60" s="51" t="n">
        <v>12.3729339317872</v>
      </c>
      <c r="K60" s="51" t="n">
        <v>49.0755309864463</v>
      </c>
      <c r="L60" s="53" t="n">
        <v>2.5</v>
      </c>
      <c r="M60" s="53" t="n">
        <v>27.7777777777778</v>
      </c>
      <c r="N60" s="53" t="n">
        <v>0.7</v>
      </c>
      <c r="O60" s="53" t="n">
        <v>11.6666666666667</v>
      </c>
      <c r="P60" s="53" t="n">
        <v>1.25</v>
      </c>
      <c r="Q60" s="53" t="n">
        <v>31.25</v>
      </c>
      <c r="R60" s="54" t="n">
        <v>0</v>
      </c>
      <c r="S60" s="54" t="n">
        <v>0</v>
      </c>
      <c r="T60" s="53" t="n">
        <v>2.33333333333333</v>
      </c>
      <c r="U60" s="53" t="n">
        <v>33.3333333333333</v>
      </c>
      <c r="V60" s="53" t="n">
        <v>0</v>
      </c>
      <c r="W60" s="53" t="n">
        <v>0</v>
      </c>
      <c r="X60" s="53" t="n">
        <v>6.78333333333333</v>
      </c>
      <c r="Y60" s="54" t="n">
        <v>0</v>
      </c>
      <c r="Z60" s="53" t="n">
        <v>24.2261904761905</v>
      </c>
      <c r="AA60" s="54" t="s">
        <v>357</v>
      </c>
      <c r="AI60" s="46"/>
    </row>
    <row r="61" customFormat="false" ht="14.25" hidden="false" customHeight="false" outlineLevel="0" collapsed="false">
      <c r="A61" s="46" t="s">
        <v>419</v>
      </c>
      <c r="B61" s="47" t="n">
        <v>1978000</v>
      </c>
      <c r="C61" s="48" t="s">
        <v>354</v>
      </c>
      <c r="D61" s="49" t="n">
        <v>5.79933101786089</v>
      </c>
      <c r="E61" s="50" t="n">
        <v>11000</v>
      </c>
      <c r="F61" s="51" t="n">
        <v>66.8498050207862</v>
      </c>
      <c r="G61" s="51" t="n">
        <v>28.1203277275869</v>
      </c>
      <c r="H61" s="51" t="n">
        <v>41.8038313711539</v>
      </c>
      <c r="I61" s="51" t="n">
        <v>44.0788126333333</v>
      </c>
      <c r="J61" s="51" t="n">
        <v>20.8107979553345</v>
      </c>
      <c r="K61" s="51" t="n">
        <v>58.3813273160281</v>
      </c>
      <c r="L61" s="53" t="n">
        <v>2.25</v>
      </c>
      <c r="M61" s="53" t="n">
        <v>25</v>
      </c>
      <c r="N61" s="53" t="n">
        <v>2.9</v>
      </c>
      <c r="O61" s="53" t="n">
        <v>48.3333333333333</v>
      </c>
      <c r="P61" s="53" t="n">
        <v>1.5</v>
      </c>
      <c r="Q61" s="53" t="n">
        <v>37.5</v>
      </c>
      <c r="R61" s="54" t="n">
        <v>0</v>
      </c>
      <c r="S61" s="54" t="n">
        <v>0</v>
      </c>
      <c r="T61" s="53" t="n">
        <v>2.83333333333333</v>
      </c>
      <c r="U61" s="53" t="n">
        <v>40.4761904761905</v>
      </c>
      <c r="V61" s="53" t="n">
        <v>0</v>
      </c>
      <c r="W61" s="53" t="n">
        <v>0</v>
      </c>
      <c r="X61" s="53" t="n">
        <v>9.48333333333333</v>
      </c>
      <c r="Y61" s="54" t="n">
        <v>0</v>
      </c>
      <c r="Z61" s="53" t="n">
        <v>33.8690476190476</v>
      </c>
      <c r="AA61" s="54" t="s">
        <v>355</v>
      </c>
      <c r="AI61" s="46"/>
    </row>
    <row r="62" customFormat="false" ht="14.25" hidden="false" customHeight="false" outlineLevel="0" collapsed="false">
      <c r="A62" s="46" t="s">
        <v>420</v>
      </c>
      <c r="B62" s="47" t="n">
        <v>3952000</v>
      </c>
      <c r="C62" s="48" t="s">
        <v>351</v>
      </c>
      <c r="D62" s="49" t="n">
        <v>4.33395021153039</v>
      </c>
      <c r="E62" s="50" t="n">
        <v>17000</v>
      </c>
      <c r="F62" s="51" t="n">
        <v>41.5374335027953</v>
      </c>
      <c r="G62" s="51" t="n">
        <v>19.2834024406116</v>
      </c>
      <c r="H62" s="51" t="n">
        <v>33.8975155</v>
      </c>
      <c r="I62" s="51" t="n">
        <v>43.8989122</v>
      </c>
      <c r="J62" s="51" t="n">
        <v>31.4205061860782</v>
      </c>
      <c r="K62" s="51" t="n">
        <v>39.1611169243474</v>
      </c>
      <c r="L62" s="53" t="n">
        <v>6.66666666666667</v>
      </c>
      <c r="M62" s="53" t="n">
        <v>74.0740740740741</v>
      </c>
      <c r="N62" s="53" t="n">
        <v>3.83333333333333</v>
      </c>
      <c r="O62" s="53" t="n">
        <v>63.8888888888889</v>
      </c>
      <c r="P62" s="53" t="n">
        <v>2.25</v>
      </c>
      <c r="Q62" s="53" t="n">
        <v>56.25</v>
      </c>
      <c r="R62" s="54" t="n">
        <v>0</v>
      </c>
      <c r="S62" s="54" t="n">
        <v>0</v>
      </c>
      <c r="T62" s="53" t="n">
        <v>4.83333333333333</v>
      </c>
      <c r="U62" s="53" t="n">
        <v>69.0476190476191</v>
      </c>
      <c r="V62" s="53" t="n">
        <v>0</v>
      </c>
      <c r="W62" s="53" t="n">
        <v>0</v>
      </c>
      <c r="X62" s="53" t="n">
        <v>17.5833333333333</v>
      </c>
      <c r="Y62" s="54" t="n">
        <v>0</v>
      </c>
      <c r="Z62" s="53" t="n">
        <v>62.797619047619</v>
      </c>
      <c r="AA62" s="54" t="s">
        <v>361</v>
      </c>
      <c r="AI62" s="46"/>
    </row>
    <row r="63" customFormat="false" ht="14.25" hidden="false" customHeight="false" outlineLevel="0" collapsed="false">
      <c r="A63" s="46" t="s">
        <v>421</v>
      </c>
      <c r="B63" s="47" t="n">
        <v>81708000</v>
      </c>
      <c r="C63" s="48" t="s">
        <v>351</v>
      </c>
      <c r="D63" s="49" t="n">
        <v>2.04040235781112</v>
      </c>
      <c r="E63" s="50" t="n">
        <v>167000</v>
      </c>
      <c r="F63" s="51" t="n">
        <v>15.902434974719</v>
      </c>
      <c r="G63" s="51" t="n">
        <v>14.983341379</v>
      </c>
      <c r="H63" s="51" t="n">
        <v>22.77128255</v>
      </c>
      <c r="I63" s="51" t="n">
        <v>15.6938825</v>
      </c>
      <c r="J63" s="51" t="n">
        <v>24.6993148018904</v>
      </c>
      <c r="K63" s="51" t="n">
        <v>10.4432664004762</v>
      </c>
      <c r="L63" s="53" t="n">
        <v>5.55</v>
      </c>
      <c r="M63" s="53" t="n">
        <v>61.6666666666667</v>
      </c>
      <c r="N63" s="53" t="n">
        <v>3.46666666666667</v>
      </c>
      <c r="O63" s="53" t="n">
        <v>57.7777777777778</v>
      </c>
      <c r="P63" s="53" t="n">
        <v>2.25</v>
      </c>
      <c r="Q63" s="53" t="n">
        <v>56.25</v>
      </c>
      <c r="R63" s="54" t="n">
        <v>0</v>
      </c>
      <c r="S63" s="54" t="n">
        <v>0</v>
      </c>
      <c r="T63" s="53" t="n">
        <v>4</v>
      </c>
      <c r="U63" s="53" t="n">
        <v>57.1428571428571</v>
      </c>
      <c r="V63" s="53" t="n">
        <v>0.733333333333333</v>
      </c>
      <c r="W63" s="53" t="n">
        <v>36.6666666666667</v>
      </c>
      <c r="X63" s="53" t="n">
        <v>16</v>
      </c>
      <c r="Y63" s="54" t="n">
        <v>0</v>
      </c>
      <c r="Z63" s="53" t="n">
        <v>57.1428571428571</v>
      </c>
      <c r="AA63" s="54" t="s">
        <v>352</v>
      </c>
      <c r="AI63" s="46"/>
    </row>
    <row r="64" customFormat="false" ht="14.25" hidden="false" customHeight="false" outlineLevel="0" collapsed="false">
      <c r="A64" s="46" t="s">
        <v>422</v>
      </c>
      <c r="B64" s="47" t="n">
        <v>27583000</v>
      </c>
      <c r="C64" s="48" t="s">
        <v>354</v>
      </c>
      <c r="D64" s="49" t="n">
        <v>4.83588186912189</v>
      </c>
      <c r="E64" s="50" t="n">
        <v>133000</v>
      </c>
      <c r="F64" s="51" t="n">
        <v>52.6421128991737</v>
      </c>
      <c r="G64" s="51" t="n">
        <v>29.1239782448579</v>
      </c>
      <c r="H64" s="51" t="n">
        <v>42.033916925</v>
      </c>
      <c r="I64" s="51" t="n">
        <v>53.7146273666667</v>
      </c>
      <c r="J64" s="51" t="n">
        <v>21.6278106260969</v>
      </c>
      <c r="K64" s="51" t="n">
        <v>52.1617664652428</v>
      </c>
      <c r="L64" s="53" t="n">
        <v>2.23333333333333</v>
      </c>
      <c r="M64" s="53" t="n">
        <v>24.8148148148148</v>
      </c>
      <c r="N64" s="53" t="n">
        <v>2</v>
      </c>
      <c r="O64" s="53" t="n">
        <v>33.3333333333333</v>
      </c>
      <c r="P64" s="53" t="n">
        <v>1.5</v>
      </c>
      <c r="Q64" s="53" t="n">
        <v>37.5</v>
      </c>
      <c r="R64" s="54" t="n">
        <v>-1</v>
      </c>
      <c r="S64" s="54" t="n">
        <v>0</v>
      </c>
      <c r="T64" s="53" t="n">
        <v>2.83333333333333</v>
      </c>
      <c r="U64" s="53" t="n">
        <v>40.4761904761905</v>
      </c>
      <c r="V64" s="53" t="n">
        <v>0.166666666666667</v>
      </c>
      <c r="W64" s="53" t="n">
        <v>8.33333333333333</v>
      </c>
      <c r="X64" s="53" t="n">
        <v>8.73333333333333</v>
      </c>
      <c r="Y64" s="54" t="n">
        <v>-1</v>
      </c>
      <c r="Z64" s="53" t="n">
        <v>27.6190476190476</v>
      </c>
      <c r="AA64" s="54" t="s">
        <v>357</v>
      </c>
      <c r="AI64" s="46"/>
    </row>
    <row r="65" customFormat="false" ht="14.25" hidden="false" customHeight="false" outlineLevel="0" collapsed="false">
      <c r="A65" s="46" t="s">
        <v>423</v>
      </c>
      <c r="B65" s="47" t="n">
        <v>11218000</v>
      </c>
      <c r="C65" s="48" t="s">
        <v>351</v>
      </c>
      <c r="D65" s="49" t="n">
        <v>7.91368010200813</v>
      </c>
      <c r="E65" s="50" t="n">
        <v>89000</v>
      </c>
      <c r="F65" s="51" t="n">
        <v>38.4959153590492</v>
      </c>
      <c r="G65" s="51" t="n">
        <v>14.4021792604319</v>
      </c>
      <c r="H65" s="51" t="n">
        <v>36.415840125</v>
      </c>
      <c r="I65" s="51" t="n">
        <v>56.0467067</v>
      </c>
      <c r="J65" s="51" t="n">
        <v>23.6204730865633</v>
      </c>
      <c r="K65" s="51" t="n">
        <v>37.133675470773</v>
      </c>
      <c r="L65" s="53" t="n">
        <v>6.16666666666667</v>
      </c>
      <c r="M65" s="53" t="n">
        <v>68.5185185185185</v>
      </c>
      <c r="N65" s="53" t="n">
        <v>3.96666666666667</v>
      </c>
      <c r="O65" s="53" t="n">
        <v>66.1111111111111</v>
      </c>
      <c r="P65" s="53" t="n">
        <v>1.75</v>
      </c>
      <c r="Q65" s="53" t="n">
        <v>43.75</v>
      </c>
      <c r="R65" s="54" t="n">
        <v>0</v>
      </c>
      <c r="S65" s="54" t="n">
        <v>0</v>
      </c>
      <c r="T65" s="53" t="n">
        <v>3.16666666666667</v>
      </c>
      <c r="U65" s="53" t="n">
        <v>45.2380952380952</v>
      </c>
      <c r="V65" s="53" t="n">
        <v>0.366666666666667</v>
      </c>
      <c r="W65" s="53" t="n">
        <v>18.3333333333333</v>
      </c>
      <c r="X65" s="53" t="n">
        <v>15.4166666666667</v>
      </c>
      <c r="Y65" s="54" t="n">
        <v>0</v>
      </c>
      <c r="Z65" s="53" t="n">
        <v>55.0595238095238</v>
      </c>
      <c r="AA65" s="54" t="s">
        <v>352</v>
      </c>
      <c r="AI65" s="46"/>
    </row>
    <row r="66" customFormat="false" ht="14.25" hidden="false" customHeight="false" outlineLevel="0" collapsed="false">
      <c r="A66" s="46" t="s">
        <v>424</v>
      </c>
      <c r="B66" s="47" t="n">
        <v>107000</v>
      </c>
      <c r="C66" s="56" t="s">
        <v>359</v>
      </c>
      <c r="D66" s="57"/>
      <c r="E66" s="50"/>
      <c r="F66" s="51"/>
      <c r="G66" s="51"/>
      <c r="H66" s="51"/>
      <c r="I66" s="51"/>
      <c r="J66" s="51"/>
      <c r="K66" s="51"/>
      <c r="L66" s="53"/>
      <c r="M66" s="53"/>
      <c r="N66" s="53"/>
      <c r="O66" s="53"/>
      <c r="P66" s="53"/>
      <c r="Q66" s="53"/>
      <c r="R66" s="54"/>
      <c r="S66" s="54"/>
      <c r="T66" s="53"/>
      <c r="U66" s="53"/>
      <c r="V66" s="53"/>
      <c r="W66" s="53"/>
      <c r="X66" s="53"/>
      <c r="Y66" s="54"/>
      <c r="Z66" s="53"/>
      <c r="AA66" s="54"/>
      <c r="AI66" s="46"/>
    </row>
    <row r="67" customFormat="false" ht="14.25" hidden="false" customHeight="false" outlineLevel="0" collapsed="false">
      <c r="A67" s="46" t="s">
        <v>425</v>
      </c>
      <c r="B67" s="47" t="n">
        <v>16252000</v>
      </c>
      <c r="C67" s="48" t="s">
        <v>359</v>
      </c>
      <c r="D67" s="49" t="n">
        <v>2.92153516667926</v>
      </c>
      <c r="E67" s="50" t="n">
        <v>47000</v>
      </c>
      <c r="F67" s="51" t="n">
        <v>51.001173172805</v>
      </c>
      <c r="G67" s="51" t="n">
        <v>25.7627047205005</v>
      </c>
      <c r="H67" s="51" t="n">
        <v>58.1350275</v>
      </c>
      <c r="I67" s="51" t="n">
        <v>40.8652503333333</v>
      </c>
      <c r="J67" s="51" t="n">
        <v>27.3720729355035</v>
      </c>
      <c r="K67" s="51" t="n">
        <v>52.0788160798231</v>
      </c>
      <c r="L67" s="53" t="n">
        <v>3.8</v>
      </c>
      <c r="M67" s="53" t="n">
        <v>42.2222222222222</v>
      </c>
      <c r="N67" s="53" t="n">
        <v>1.53333333333333</v>
      </c>
      <c r="O67" s="53" t="n">
        <v>25.5555555555556</v>
      </c>
      <c r="P67" s="53" t="n">
        <v>2.5</v>
      </c>
      <c r="Q67" s="53" t="n">
        <v>62.5</v>
      </c>
      <c r="R67" s="54" t="n">
        <v>0</v>
      </c>
      <c r="S67" s="54" t="n">
        <v>0</v>
      </c>
      <c r="T67" s="53" t="n">
        <v>4.83333333333333</v>
      </c>
      <c r="U67" s="53" t="n">
        <v>69.0476190476191</v>
      </c>
      <c r="V67" s="53" t="n">
        <v>0</v>
      </c>
      <c r="W67" s="53" t="n">
        <v>0</v>
      </c>
      <c r="X67" s="53" t="n">
        <v>12.6666666666667</v>
      </c>
      <c r="Y67" s="54" t="n">
        <v>0</v>
      </c>
      <c r="Z67" s="53" t="n">
        <v>45.2380952380952</v>
      </c>
      <c r="AA67" s="54" t="s">
        <v>366</v>
      </c>
      <c r="AI67" s="46"/>
    </row>
    <row r="68" customFormat="false" ht="14.25" hidden="false" customHeight="false" outlineLevel="0" collapsed="false">
      <c r="A68" s="46" t="s">
        <v>426</v>
      </c>
      <c r="B68" s="47" t="n">
        <v>12092000</v>
      </c>
      <c r="C68" s="48" t="s">
        <v>354</v>
      </c>
      <c r="D68" s="49" t="n">
        <v>7.79566581618333</v>
      </c>
      <c r="E68" s="50" t="n">
        <v>94000</v>
      </c>
      <c r="F68" s="51" t="n">
        <v>68.2650476799144</v>
      </c>
      <c r="G68" s="51" t="n">
        <v>32.4362119666</v>
      </c>
      <c r="H68" s="51" t="n">
        <v>54.720693175</v>
      </c>
      <c r="I68" s="51" t="n">
        <v>46.4101427333333</v>
      </c>
      <c r="J68" s="51" t="n">
        <v>28.590292884548</v>
      </c>
      <c r="K68" s="51" t="n">
        <v>66.3257868561189</v>
      </c>
      <c r="L68" s="53" t="n">
        <v>0.783333333333333</v>
      </c>
      <c r="M68" s="53" t="n">
        <v>8.7037037037037</v>
      </c>
      <c r="N68" s="53" t="n">
        <v>0.633333333333333</v>
      </c>
      <c r="O68" s="53" t="n">
        <v>10.5555555555556</v>
      </c>
      <c r="P68" s="53" t="n">
        <v>1.5</v>
      </c>
      <c r="Q68" s="53" t="n">
        <v>37.5</v>
      </c>
      <c r="R68" s="54" t="n">
        <v>-1</v>
      </c>
      <c r="S68" s="54" t="n">
        <v>0</v>
      </c>
      <c r="T68" s="53" t="n">
        <v>3.5</v>
      </c>
      <c r="U68" s="53" t="n">
        <v>50</v>
      </c>
      <c r="V68" s="53" t="n">
        <v>0</v>
      </c>
      <c r="W68" s="53" t="n">
        <v>0</v>
      </c>
      <c r="X68" s="53" t="n">
        <v>6.41666666666667</v>
      </c>
      <c r="Y68" s="54" t="n">
        <v>-1</v>
      </c>
      <c r="Z68" s="53" t="n">
        <v>19.3452380952381</v>
      </c>
      <c r="AA68" s="54" t="s">
        <v>385</v>
      </c>
      <c r="AI68" s="46"/>
    </row>
    <row r="69" customFormat="false" ht="14.25" hidden="false" customHeight="false" outlineLevel="0" collapsed="false">
      <c r="A69" s="46" t="s">
        <v>427</v>
      </c>
      <c r="B69" s="47" t="n">
        <v>1771000</v>
      </c>
      <c r="C69" s="48" t="s">
        <v>354</v>
      </c>
      <c r="D69" s="49" t="n">
        <v>7.45651765450819</v>
      </c>
      <c r="E69" s="50" t="n">
        <v>13000</v>
      </c>
      <c r="F69" s="51" t="n">
        <v>77.8008921745307</v>
      </c>
      <c r="G69" s="51" t="n">
        <v>40.0629037754525</v>
      </c>
      <c r="H69" s="51" t="n">
        <v>47.6475813711539</v>
      </c>
      <c r="I69" s="51" t="n">
        <v>44.0788126333333</v>
      </c>
      <c r="J69" s="51" t="n">
        <v>17.0989608272811</v>
      </c>
      <c r="K69" s="51" t="n">
        <v>70.5444267853233</v>
      </c>
      <c r="L69" s="53" t="n">
        <v>0.666666666666667</v>
      </c>
      <c r="M69" s="53" t="n">
        <v>7.40740740740741</v>
      </c>
      <c r="N69" s="53" t="n">
        <v>1.86666666666667</v>
      </c>
      <c r="O69" s="53" t="n">
        <v>31.1111111111111</v>
      </c>
      <c r="P69" s="53" t="n">
        <v>1.25</v>
      </c>
      <c r="Q69" s="53" t="n">
        <v>31.25</v>
      </c>
      <c r="R69" s="54" t="n">
        <v>0</v>
      </c>
      <c r="S69" s="54" t="n">
        <v>0</v>
      </c>
      <c r="T69" s="53" t="n">
        <v>1.5</v>
      </c>
      <c r="U69" s="53" t="n">
        <v>21.4285714285714</v>
      </c>
      <c r="V69" s="53" t="n">
        <v>0</v>
      </c>
      <c r="W69" s="53" t="n">
        <v>0</v>
      </c>
      <c r="X69" s="53" t="n">
        <v>5.28333333333333</v>
      </c>
      <c r="Y69" s="54" t="n">
        <v>0</v>
      </c>
      <c r="Z69" s="53" t="n">
        <v>18.8690476190476</v>
      </c>
      <c r="AA69" s="54" t="s">
        <v>385</v>
      </c>
      <c r="AI69" s="46"/>
    </row>
    <row r="70" customFormat="false" ht="14.25" hidden="false" customHeight="false" outlineLevel="0" collapsed="false">
      <c r="A70" s="46" t="s">
        <v>428</v>
      </c>
      <c r="B70" s="47" t="n">
        <v>769000</v>
      </c>
      <c r="C70" s="48" t="s">
        <v>359</v>
      </c>
      <c r="D70" s="49" t="n">
        <v>2.58643448305954</v>
      </c>
      <c r="E70" s="50" t="n">
        <v>2000</v>
      </c>
      <c r="F70" s="51" t="n">
        <v>49.4886407172435</v>
      </c>
      <c r="G70" s="51" t="n">
        <v>25.6240149147091</v>
      </c>
      <c r="H70" s="51" t="n">
        <v>60.3689532024224</v>
      </c>
      <c r="I70" s="51" t="n">
        <v>28.1222198411749</v>
      </c>
      <c r="J70" s="51" t="n">
        <v>12.3544783993784</v>
      </c>
      <c r="K70" s="51" t="n">
        <v>45.4367192001594</v>
      </c>
      <c r="L70" s="53" t="n">
        <v>2.98333333333333</v>
      </c>
      <c r="M70" s="53" t="n">
        <v>33.1481481481482</v>
      </c>
      <c r="N70" s="53" t="n">
        <v>2.66666666666667</v>
      </c>
      <c r="O70" s="53" t="n">
        <v>44.4444444444444</v>
      </c>
      <c r="P70" s="53" t="n">
        <v>1</v>
      </c>
      <c r="Q70" s="53" t="n">
        <v>25</v>
      </c>
      <c r="R70" s="54" t="n">
        <v>-1</v>
      </c>
      <c r="S70" s="54" t="n">
        <v>0</v>
      </c>
      <c r="T70" s="53" t="n">
        <v>3.16666666666667</v>
      </c>
      <c r="U70" s="53" t="n">
        <v>45.2380952380952</v>
      </c>
      <c r="V70" s="53" t="n">
        <v>0</v>
      </c>
      <c r="W70" s="53" t="n">
        <v>0</v>
      </c>
      <c r="X70" s="53" t="n">
        <v>9.81666666666667</v>
      </c>
      <c r="Y70" s="54" t="n">
        <v>-1</v>
      </c>
      <c r="Z70" s="53" t="n">
        <v>31.4880952380952</v>
      </c>
      <c r="AA70" s="54" t="s">
        <v>355</v>
      </c>
      <c r="AI70" s="46"/>
    </row>
    <row r="71" customFormat="false" ht="14.25" hidden="false" customHeight="false" outlineLevel="0" collapsed="false">
      <c r="A71" s="46" t="s">
        <v>429</v>
      </c>
      <c r="B71" s="47" t="n">
        <v>10711000</v>
      </c>
      <c r="C71" s="48" t="s">
        <v>359</v>
      </c>
      <c r="D71" s="49" t="n">
        <v>5.55137600619941</v>
      </c>
      <c r="E71" s="50" t="n">
        <v>59000</v>
      </c>
      <c r="F71" s="51" t="n">
        <v>62.3857286736537</v>
      </c>
      <c r="G71" s="51" t="n">
        <v>49.6966142205143</v>
      </c>
      <c r="H71" s="51" t="n">
        <v>54.1052656448413</v>
      </c>
      <c r="I71" s="51" t="n">
        <v>56.8170128306878</v>
      </c>
      <c r="J71" s="51" t="n">
        <v>20.1313183303039</v>
      </c>
      <c r="K71" s="51" t="n">
        <v>69.5607836390651</v>
      </c>
      <c r="L71" s="53" t="n">
        <v>4.46666666666667</v>
      </c>
      <c r="M71" s="53" t="n">
        <v>49.6296296296296</v>
      </c>
      <c r="N71" s="53" t="n">
        <v>2.56666666666667</v>
      </c>
      <c r="O71" s="53" t="n">
        <v>42.7777777777778</v>
      </c>
      <c r="P71" s="53" t="n">
        <v>0.75</v>
      </c>
      <c r="Q71" s="53" t="n">
        <v>18.75</v>
      </c>
      <c r="R71" s="54" t="n">
        <v>0</v>
      </c>
      <c r="S71" s="54" t="n">
        <v>0</v>
      </c>
      <c r="T71" s="53" t="n">
        <v>3.33333333333333</v>
      </c>
      <c r="U71" s="53" t="n">
        <v>47.6190476190476</v>
      </c>
      <c r="V71" s="53" t="n">
        <v>0</v>
      </c>
      <c r="W71" s="53" t="n">
        <v>0</v>
      </c>
      <c r="X71" s="53" t="n">
        <v>11.1166666666667</v>
      </c>
      <c r="Y71" s="54" t="n">
        <v>0</v>
      </c>
      <c r="Z71" s="53" t="n">
        <v>39.702380952381</v>
      </c>
      <c r="AA71" s="54" t="s">
        <v>355</v>
      </c>
      <c r="AI71" s="46"/>
    </row>
    <row r="72" customFormat="false" ht="14.25" hidden="false" customHeight="false" outlineLevel="0" collapsed="false">
      <c r="A72" s="46" t="s">
        <v>430</v>
      </c>
      <c r="B72" s="47" t="n">
        <v>8961000</v>
      </c>
      <c r="C72" s="48" t="s">
        <v>359</v>
      </c>
      <c r="D72" s="49" t="n">
        <v>3.38540998555035</v>
      </c>
      <c r="E72" s="50" t="n">
        <v>30000</v>
      </c>
      <c r="F72" s="51" t="n">
        <v>55.4648958812022</v>
      </c>
      <c r="G72" s="51" t="n">
        <v>26.5064503438082</v>
      </c>
      <c r="H72" s="51" t="n">
        <v>58.94091</v>
      </c>
      <c r="I72" s="51" t="n">
        <v>36.5204068666667</v>
      </c>
      <c r="J72" s="51" t="n">
        <v>32.7224576093034</v>
      </c>
      <c r="K72" s="51" t="n">
        <v>55.5499447665251</v>
      </c>
      <c r="L72" s="53" t="n">
        <v>2.48333333333333</v>
      </c>
      <c r="M72" s="53" t="n">
        <v>27.5925925925926</v>
      </c>
      <c r="N72" s="53" t="n">
        <v>1.53333333333333</v>
      </c>
      <c r="O72" s="53" t="n">
        <v>25.5555555555556</v>
      </c>
      <c r="P72" s="53" t="n">
        <v>2.5</v>
      </c>
      <c r="Q72" s="53" t="n">
        <v>62.5</v>
      </c>
      <c r="R72" s="54" t="n">
        <v>0</v>
      </c>
      <c r="S72" s="54" t="n">
        <v>0</v>
      </c>
      <c r="T72" s="53" t="n">
        <v>3.83333333333333</v>
      </c>
      <c r="U72" s="53" t="n">
        <v>54.7619047619048</v>
      </c>
      <c r="V72" s="53" t="n">
        <v>0</v>
      </c>
      <c r="W72" s="53" t="n">
        <v>0</v>
      </c>
      <c r="X72" s="53" t="n">
        <v>10.35</v>
      </c>
      <c r="Y72" s="54" t="n">
        <v>0</v>
      </c>
      <c r="Z72" s="53" t="n">
        <v>36.9642857142857</v>
      </c>
      <c r="AA72" s="54" t="s">
        <v>355</v>
      </c>
      <c r="AI72" s="46"/>
    </row>
    <row r="73" customFormat="false" ht="14.25" hidden="false" customHeight="false" outlineLevel="0" collapsed="false">
      <c r="A73" s="46" t="s">
        <v>431</v>
      </c>
      <c r="B73" s="47" t="n">
        <v>7246000</v>
      </c>
      <c r="C73" s="48" t="s">
        <v>349</v>
      </c>
      <c r="D73" s="49" t="n">
        <v>1.39577780777693</v>
      </c>
      <c r="E73" s="50" t="n">
        <v>10000</v>
      </c>
      <c r="F73" s="51" t="n">
        <v>39.3380740717476</v>
      </c>
      <c r="G73" s="51" t="n">
        <v>9.62447765377218</v>
      </c>
      <c r="H73" s="51" t="n">
        <v>24.6580293781095</v>
      </c>
      <c r="I73" s="51" t="n">
        <v>28.3728054394693</v>
      </c>
      <c r="J73" s="51" t="n">
        <v>14.9653284940975</v>
      </c>
      <c r="K73" s="51" t="n">
        <v>24.6803695593637</v>
      </c>
      <c r="L73" s="53" t="n">
        <v>2.71666666666667</v>
      </c>
      <c r="M73" s="53" t="n">
        <v>30.1851851851852</v>
      </c>
      <c r="N73" s="53" t="n">
        <v>0.6</v>
      </c>
      <c r="O73" s="53" t="n">
        <v>10</v>
      </c>
      <c r="P73" s="53" t="n">
        <v>0.5</v>
      </c>
      <c r="Q73" s="53" t="n">
        <v>12.5</v>
      </c>
      <c r="R73" s="54" t="n">
        <v>0</v>
      </c>
      <c r="S73" s="54" t="n">
        <v>0</v>
      </c>
      <c r="T73" s="53" t="n">
        <v>2.16666666666667</v>
      </c>
      <c r="U73" s="53" t="n">
        <v>30.952380952381</v>
      </c>
      <c r="V73" s="53" t="n">
        <v>0</v>
      </c>
      <c r="W73" s="53" t="n">
        <v>0</v>
      </c>
      <c r="X73" s="53" t="n">
        <v>5.98333333333333</v>
      </c>
      <c r="Y73" s="54" t="n">
        <v>0</v>
      </c>
      <c r="Z73" s="53" t="n">
        <v>21.3690476190476</v>
      </c>
      <c r="AA73" s="54" t="s">
        <v>357</v>
      </c>
      <c r="AI73" s="46"/>
    </row>
    <row r="74" customFormat="false" ht="14.25" hidden="false" customHeight="false" outlineLevel="0" collapsed="false">
      <c r="A74" s="46" t="s">
        <v>432</v>
      </c>
      <c r="B74" s="47" t="n">
        <v>9784000</v>
      </c>
      <c r="C74" s="48" t="s">
        <v>351</v>
      </c>
      <c r="D74" s="49" t="n">
        <v>3.66983996987162</v>
      </c>
      <c r="E74" s="50" t="n">
        <v>36000</v>
      </c>
      <c r="F74" s="51" t="n">
        <v>23.8984652925711</v>
      </c>
      <c r="G74" s="51" t="n">
        <v>14.7919459057953</v>
      </c>
      <c r="H74" s="51" t="n">
        <v>32.9100882</v>
      </c>
      <c r="I74" s="51" t="n">
        <v>48.3450572</v>
      </c>
      <c r="J74" s="51" t="n">
        <v>15.4906739690025</v>
      </c>
      <c r="K74" s="51" t="n">
        <v>23.570178443848</v>
      </c>
      <c r="L74" s="53" t="n">
        <v>5.83333333333333</v>
      </c>
      <c r="M74" s="53" t="n">
        <v>64.8148148148148</v>
      </c>
      <c r="N74" s="53" t="n">
        <v>2.83333333333333</v>
      </c>
      <c r="O74" s="53" t="n">
        <v>47.2222222222222</v>
      </c>
      <c r="P74" s="53" t="n">
        <v>2.25</v>
      </c>
      <c r="Q74" s="53" t="n">
        <v>56.25</v>
      </c>
      <c r="R74" s="54" t="n">
        <v>0</v>
      </c>
      <c r="S74" s="54" t="n">
        <v>0</v>
      </c>
      <c r="T74" s="53" t="n">
        <v>5</v>
      </c>
      <c r="U74" s="53" t="n">
        <v>71.4285714285714</v>
      </c>
      <c r="V74" s="53" t="n">
        <v>0.366666666666667</v>
      </c>
      <c r="W74" s="53" t="n">
        <v>18.3333333333333</v>
      </c>
      <c r="X74" s="53" t="n">
        <v>16.2833333333333</v>
      </c>
      <c r="Y74" s="54" t="n">
        <v>0</v>
      </c>
      <c r="Z74" s="53" t="n">
        <v>58.1547619047619</v>
      </c>
      <c r="AA74" s="54" t="s">
        <v>352</v>
      </c>
      <c r="AI74" s="46"/>
    </row>
    <row r="75" customFormat="false" ht="14.25" hidden="false" customHeight="false" outlineLevel="0" collapsed="false">
      <c r="A75" s="46" t="s">
        <v>433</v>
      </c>
      <c r="B75" s="47" t="n">
        <v>330000</v>
      </c>
      <c r="C75" s="48" t="s">
        <v>351</v>
      </c>
      <c r="D75" s="49" t="n">
        <v>2.11397005813986</v>
      </c>
      <c r="E75" s="50" t="s">
        <v>372</v>
      </c>
      <c r="F75" s="51" t="n">
        <v>20.61226794903</v>
      </c>
      <c r="G75" s="51" t="n">
        <v>11.7313174024221</v>
      </c>
      <c r="H75" s="51" t="n">
        <v>21.1333333333333</v>
      </c>
      <c r="I75" s="51" t="n">
        <v>4.13333333333333</v>
      </c>
      <c r="J75" s="51" t="n">
        <v>1.82831325301205</v>
      </c>
      <c r="K75" s="51" t="n">
        <v>4.22154988820609</v>
      </c>
      <c r="L75" s="53" t="n">
        <v>4.38333333333333</v>
      </c>
      <c r="M75" s="53" t="n">
        <v>48.7037037037037</v>
      </c>
      <c r="N75" s="53" t="n">
        <v>3.26666666666667</v>
      </c>
      <c r="O75" s="53" t="n">
        <v>54.4444444444444</v>
      </c>
      <c r="P75" s="53" t="n">
        <v>1.5</v>
      </c>
      <c r="Q75" s="53" t="n">
        <v>37.5</v>
      </c>
      <c r="R75" s="54" t="n">
        <v>0</v>
      </c>
      <c r="S75" s="54" t="n">
        <v>0</v>
      </c>
      <c r="T75" s="53" t="n">
        <v>3.66666666666667</v>
      </c>
      <c r="U75" s="53" t="n">
        <v>52.3809523809524</v>
      </c>
      <c r="V75" s="53" t="n">
        <v>0.166666666666667</v>
      </c>
      <c r="W75" s="53" t="n">
        <v>8.33333333333333</v>
      </c>
      <c r="X75" s="53" t="n">
        <v>12.9833333333333</v>
      </c>
      <c r="Y75" s="54" t="n">
        <v>0</v>
      </c>
      <c r="Z75" s="53" t="n">
        <v>46.3690476190476</v>
      </c>
      <c r="AA75" s="54" t="s">
        <v>366</v>
      </c>
      <c r="AI75" s="46"/>
    </row>
    <row r="76" customFormat="false" ht="14.25" hidden="false" customHeight="false" outlineLevel="0" collapsed="false">
      <c r="A76" s="46" t="s">
        <v>434</v>
      </c>
      <c r="B76" s="47" t="n">
        <v>1309054000</v>
      </c>
      <c r="C76" s="48" t="s">
        <v>349</v>
      </c>
      <c r="D76" s="49" t="n">
        <v>6.10305666773227</v>
      </c>
      <c r="E76" s="50" t="n">
        <v>7989000</v>
      </c>
      <c r="F76" s="51" t="n">
        <v>46.1623125386741</v>
      </c>
      <c r="G76" s="51" t="n">
        <v>29.7818545107402</v>
      </c>
      <c r="H76" s="51" t="n">
        <v>32.3586223416667</v>
      </c>
      <c r="I76" s="51" t="n">
        <v>41.0846753666667</v>
      </c>
      <c r="J76" s="51" t="n">
        <v>80.0045181091026</v>
      </c>
      <c r="K76" s="51" t="n">
        <v>55.4888406115911</v>
      </c>
      <c r="L76" s="53" t="n">
        <v>4.16666666666667</v>
      </c>
      <c r="M76" s="53" t="n">
        <v>46.2962962962963</v>
      </c>
      <c r="N76" s="53" t="n">
        <v>3.2</v>
      </c>
      <c r="O76" s="53" t="n">
        <v>53.3333333333333</v>
      </c>
      <c r="P76" s="53" t="n">
        <v>2.25</v>
      </c>
      <c r="Q76" s="53" t="n">
        <v>56.25</v>
      </c>
      <c r="R76" s="54" t="n">
        <v>0</v>
      </c>
      <c r="S76" s="54" t="n">
        <v>0</v>
      </c>
      <c r="T76" s="53" t="n">
        <v>3.16666666666667</v>
      </c>
      <c r="U76" s="53" t="n">
        <v>45.2380952380952</v>
      </c>
      <c r="V76" s="53" t="n">
        <v>0</v>
      </c>
      <c r="W76" s="53" t="n">
        <v>0</v>
      </c>
      <c r="X76" s="53" t="n">
        <v>12.7833333333333</v>
      </c>
      <c r="Y76" s="54" t="n">
        <v>0</v>
      </c>
      <c r="Z76" s="53" t="n">
        <v>45.6547619047619</v>
      </c>
      <c r="AA76" s="54" t="s">
        <v>366</v>
      </c>
      <c r="AI76" s="46"/>
    </row>
    <row r="77" customFormat="false" ht="14.25" hidden="false" customHeight="false" outlineLevel="0" collapsed="false">
      <c r="A77" s="46" t="s">
        <v>435</v>
      </c>
      <c r="B77" s="47" t="n">
        <v>258162000</v>
      </c>
      <c r="C77" s="48" t="s">
        <v>349</v>
      </c>
      <c r="D77" s="49" t="n">
        <v>4.72628732640007</v>
      </c>
      <c r="E77" s="50" t="n">
        <v>1220000</v>
      </c>
      <c r="F77" s="51" t="n">
        <v>43.7099147678072</v>
      </c>
      <c r="G77" s="51" t="n">
        <v>38.0050044407441</v>
      </c>
      <c r="H77" s="51" t="n">
        <v>35.823012625</v>
      </c>
      <c r="I77" s="51" t="n">
        <v>53.2657025333333</v>
      </c>
      <c r="J77" s="51" t="n">
        <v>32.1768907865799</v>
      </c>
      <c r="K77" s="51" t="n">
        <v>50.4533507839824</v>
      </c>
      <c r="L77" s="53" t="n">
        <v>4.3</v>
      </c>
      <c r="M77" s="53" t="n">
        <v>47.7777777777778</v>
      </c>
      <c r="N77" s="53" t="n">
        <v>3.6</v>
      </c>
      <c r="O77" s="53" t="n">
        <v>60</v>
      </c>
      <c r="P77" s="53" t="n">
        <v>2</v>
      </c>
      <c r="Q77" s="53" t="n">
        <v>50</v>
      </c>
      <c r="R77" s="54" t="n">
        <v>0</v>
      </c>
      <c r="S77" s="54" t="n">
        <v>0</v>
      </c>
      <c r="T77" s="53" t="n">
        <v>4.33333333333333</v>
      </c>
      <c r="U77" s="53" t="n">
        <v>61.9047619047619</v>
      </c>
      <c r="V77" s="53" t="n">
        <v>0</v>
      </c>
      <c r="W77" s="53" t="n">
        <v>0</v>
      </c>
      <c r="X77" s="53" t="n">
        <v>14.2333333333333</v>
      </c>
      <c r="Y77" s="54" t="n">
        <v>0</v>
      </c>
      <c r="Z77" s="53" t="n">
        <v>50.8333333333333</v>
      </c>
      <c r="AA77" s="54" t="s">
        <v>352</v>
      </c>
      <c r="AI77" s="46"/>
    </row>
    <row r="78" customFormat="false" ht="14.25" hidden="false" customHeight="false" outlineLevel="0" collapsed="false">
      <c r="A78" s="46" t="s">
        <v>436</v>
      </c>
      <c r="B78" s="47" t="n">
        <v>79360000</v>
      </c>
      <c r="C78" s="48" t="s">
        <v>349</v>
      </c>
      <c r="D78" s="49" t="n">
        <v>16.2403373086901</v>
      </c>
      <c r="E78" s="50" t="n">
        <v>1289000</v>
      </c>
      <c r="F78" s="51" t="n">
        <v>74.6286298761413</v>
      </c>
      <c r="G78" s="51" t="n">
        <v>25.5449282190394</v>
      </c>
      <c r="H78" s="51" t="n">
        <v>35.7702833333333</v>
      </c>
      <c r="I78" s="51" t="n">
        <v>37.2713040231111</v>
      </c>
      <c r="J78" s="51" t="n">
        <v>39.4589967842081</v>
      </c>
      <c r="K78" s="51" t="n">
        <v>63.301785403368</v>
      </c>
      <c r="L78" s="53" t="n">
        <v>0.666666666666667</v>
      </c>
      <c r="M78" s="53" t="n">
        <v>7.40740740740741</v>
      </c>
      <c r="N78" s="53" t="n">
        <v>0.566666666666667</v>
      </c>
      <c r="O78" s="53" t="n">
        <v>9.44444444444445</v>
      </c>
      <c r="P78" s="53" t="n">
        <v>0</v>
      </c>
      <c r="Q78" s="53" t="n">
        <v>0</v>
      </c>
      <c r="R78" s="54" t="n">
        <v>-1</v>
      </c>
      <c r="S78" s="54" t="n">
        <v>0</v>
      </c>
      <c r="T78" s="53" t="n">
        <v>1.66666666666667</v>
      </c>
      <c r="U78" s="53" t="n">
        <v>23.8095238095238</v>
      </c>
      <c r="V78" s="53" t="n">
        <v>0</v>
      </c>
      <c r="W78" s="53" t="n">
        <v>0</v>
      </c>
      <c r="X78" s="53" t="n">
        <v>2.9</v>
      </c>
      <c r="Y78" s="54" t="n">
        <v>-1</v>
      </c>
      <c r="Z78" s="53" t="n">
        <v>6.78571428571429</v>
      </c>
      <c r="AA78" s="54" t="s">
        <v>391</v>
      </c>
      <c r="AI78" s="46"/>
    </row>
    <row r="79" customFormat="false" ht="14.25" hidden="false" customHeight="false" outlineLevel="0" collapsed="false">
      <c r="A79" s="46" t="s">
        <v>437</v>
      </c>
      <c r="B79" s="47" t="n">
        <v>36116000</v>
      </c>
      <c r="C79" s="48" t="s">
        <v>369</v>
      </c>
      <c r="D79" s="49" t="n">
        <v>4.83097798195384</v>
      </c>
      <c r="E79" s="50" t="n">
        <v>174000</v>
      </c>
      <c r="F79" s="51" t="n">
        <v>72.5993930027861</v>
      </c>
      <c r="G79" s="51" t="n">
        <v>34.8972599978744</v>
      </c>
      <c r="H79" s="51" t="n">
        <v>65.2110996604022</v>
      </c>
      <c r="I79" s="51" t="n">
        <v>46.6106976261128</v>
      </c>
      <c r="J79" s="51" t="n">
        <v>89.4312536081338</v>
      </c>
      <c r="K79" s="51" t="n">
        <v>85.7269125581319</v>
      </c>
      <c r="L79" s="53"/>
      <c r="M79" s="53"/>
      <c r="N79" s="53"/>
      <c r="O79" s="53"/>
      <c r="P79" s="53"/>
      <c r="Q79" s="53"/>
      <c r="R79" s="54"/>
      <c r="S79" s="54"/>
      <c r="T79" s="53"/>
      <c r="U79" s="53"/>
      <c r="V79" s="53"/>
      <c r="W79" s="53"/>
      <c r="X79" s="53"/>
      <c r="Y79" s="54"/>
      <c r="Z79" s="53"/>
      <c r="AA79" s="54"/>
      <c r="AI79" s="46"/>
    </row>
    <row r="80" customFormat="false" ht="14.25" hidden="false" customHeight="false" outlineLevel="0" collapsed="false">
      <c r="A80" s="46" t="s">
        <v>438</v>
      </c>
      <c r="B80" s="47" t="n">
        <v>4700000</v>
      </c>
      <c r="C80" s="48" t="s">
        <v>351</v>
      </c>
      <c r="D80" s="49" t="n">
        <v>1.66799948618372</v>
      </c>
      <c r="E80" s="50" t="n">
        <v>8000</v>
      </c>
      <c r="F80" s="51" t="n">
        <v>17.2384753500152</v>
      </c>
      <c r="G80" s="51" t="n">
        <v>16.9979526767977</v>
      </c>
      <c r="H80" s="51" t="n">
        <v>24.34644255</v>
      </c>
      <c r="I80" s="51" t="n">
        <v>10.9140616166667</v>
      </c>
      <c r="J80" s="51" t="n">
        <v>20.0882973057061</v>
      </c>
      <c r="K80" s="51" t="n">
        <v>10.3514779135032</v>
      </c>
      <c r="L80" s="53" t="n">
        <v>5.93333333333333</v>
      </c>
      <c r="M80" s="53" t="n">
        <v>65.9259259259259</v>
      </c>
      <c r="N80" s="53" t="n">
        <v>2.53333333333333</v>
      </c>
      <c r="O80" s="53" t="n">
        <v>42.2222222222222</v>
      </c>
      <c r="P80" s="53" t="n">
        <v>2.5</v>
      </c>
      <c r="Q80" s="53" t="n">
        <v>62.5</v>
      </c>
      <c r="R80" s="54" t="n">
        <v>0</v>
      </c>
      <c r="S80" s="54" t="n">
        <v>0</v>
      </c>
      <c r="T80" s="53" t="n">
        <v>4.83333333333333</v>
      </c>
      <c r="U80" s="53" t="n">
        <v>69.0476190476191</v>
      </c>
      <c r="V80" s="53" t="n">
        <v>0.366666666666667</v>
      </c>
      <c r="W80" s="53" t="n">
        <v>18.3333333333333</v>
      </c>
      <c r="X80" s="53" t="n">
        <v>16.1666666666667</v>
      </c>
      <c r="Y80" s="54" t="n">
        <v>0</v>
      </c>
      <c r="Z80" s="53" t="n">
        <v>57.7380952380952</v>
      </c>
      <c r="AA80" s="54" t="s">
        <v>352</v>
      </c>
      <c r="AI80" s="46"/>
    </row>
    <row r="81" customFormat="false" ht="14.25" hidden="false" customHeight="false" outlineLevel="0" collapsed="false">
      <c r="A81" s="46" t="s">
        <v>439</v>
      </c>
      <c r="B81" s="47" t="n">
        <v>8065000</v>
      </c>
      <c r="C81" s="48" t="s">
        <v>351</v>
      </c>
      <c r="D81" s="49" t="n">
        <v>3.86163055144653</v>
      </c>
      <c r="E81" s="50" t="n">
        <v>31000</v>
      </c>
      <c r="F81" s="51" t="n">
        <v>35.7698064657783</v>
      </c>
      <c r="G81" s="51" t="n">
        <v>19.0828218726274</v>
      </c>
      <c r="H81" s="51" t="n">
        <v>27.4585288</v>
      </c>
      <c r="I81" s="51" t="n">
        <v>48.4736373</v>
      </c>
      <c r="J81" s="51" t="n">
        <v>38.6381504887701</v>
      </c>
      <c r="K81" s="51" t="n">
        <v>36.4218981924912</v>
      </c>
      <c r="L81" s="53" t="n">
        <v>5.15</v>
      </c>
      <c r="M81" s="53" t="n">
        <v>57.2222222222222</v>
      </c>
      <c r="N81" s="53" t="n">
        <v>3.36666666666667</v>
      </c>
      <c r="O81" s="53" t="n">
        <v>56.1111111111111</v>
      </c>
      <c r="P81" s="53" t="n">
        <v>1.75</v>
      </c>
      <c r="Q81" s="53" t="n">
        <v>43.75</v>
      </c>
      <c r="R81" s="54" t="n">
        <v>0</v>
      </c>
      <c r="S81" s="54" t="n">
        <v>0</v>
      </c>
      <c r="T81" s="53" t="n">
        <v>4.33333333333333</v>
      </c>
      <c r="U81" s="53" t="n">
        <v>61.9047619047619</v>
      </c>
      <c r="V81" s="53" t="n">
        <v>0</v>
      </c>
      <c r="W81" s="53" t="n">
        <v>0</v>
      </c>
      <c r="X81" s="53" t="n">
        <v>14.6</v>
      </c>
      <c r="Y81" s="54" t="n">
        <v>0</v>
      </c>
      <c r="Z81" s="53" t="n">
        <v>52.1428571428571</v>
      </c>
      <c r="AA81" s="54" t="s">
        <v>352</v>
      </c>
      <c r="AI81" s="46"/>
    </row>
    <row r="82" customFormat="false" ht="14.25" hidden="false" customHeight="false" outlineLevel="0" collapsed="false">
      <c r="A82" s="46" t="s">
        <v>440</v>
      </c>
      <c r="B82" s="47" t="n">
        <v>59504000</v>
      </c>
      <c r="C82" s="48" t="s">
        <v>351</v>
      </c>
      <c r="D82" s="49" t="n">
        <v>2.43101493072782</v>
      </c>
      <c r="E82" s="50" t="n">
        <v>145000</v>
      </c>
      <c r="F82" s="51" t="n">
        <v>31.7198237041043</v>
      </c>
      <c r="G82" s="51" t="n">
        <v>14.3549214053793</v>
      </c>
      <c r="H82" s="51" t="n">
        <v>45.431465025</v>
      </c>
      <c r="I82" s="51" t="n">
        <v>31.0184767333333</v>
      </c>
      <c r="J82" s="51" t="n">
        <v>19.2684548802171</v>
      </c>
      <c r="K82" s="51" t="n">
        <v>28.2880193847488</v>
      </c>
      <c r="L82" s="53" t="n">
        <v>5.25</v>
      </c>
      <c r="M82" s="53" t="n">
        <v>58.3333333333333</v>
      </c>
      <c r="N82" s="53" t="n">
        <v>4.73333333333333</v>
      </c>
      <c r="O82" s="53" t="n">
        <v>78.8888888888889</v>
      </c>
      <c r="P82" s="53" t="n">
        <v>2</v>
      </c>
      <c r="Q82" s="53" t="n">
        <v>50</v>
      </c>
      <c r="R82" s="54" t="n">
        <v>-1</v>
      </c>
      <c r="S82" s="54" t="n">
        <v>0</v>
      </c>
      <c r="T82" s="53" t="n">
        <v>5.83333333333333</v>
      </c>
      <c r="U82" s="53" t="n">
        <v>83.3333333333333</v>
      </c>
      <c r="V82" s="53" t="n">
        <v>0.533333333333333</v>
      </c>
      <c r="W82" s="53" t="n">
        <v>26.6666666666667</v>
      </c>
      <c r="X82" s="53" t="n">
        <v>18.35</v>
      </c>
      <c r="Y82" s="54" t="n">
        <v>-1</v>
      </c>
      <c r="Z82" s="53" t="n">
        <v>61.9642857142857</v>
      </c>
      <c r="AA82" s="54" t="s">
        <v>361</v>
      </c>
      <c r="AI82" s="46"/>
    </row>
    <row r="83" customFormat="false" ht="14.25" hidden="false" customHeight="false" outlineLevel="0" collapsed="false">
      <c r="A83" s="46" t="s">
        <v>441</v>
      </c>
      <c r="B83" s="47" t="n">
        <v>2872000</v>
      </c>
      <c r="C83" s="48" t="s">
        <v>359</v>
      </c>
      <c r="D83" s="49" t="n">
        <v>2.57124371876765</v>
      </c>
      <c r="E83" s="50" t="n">
        <v>7000</v>
      </c>
      <c r="F83" s="51" t="n">
        <v>39.5170410369475</v>
      </c>
      <c r="G83" s="51" t="n">
        <v>24.2448496249727</v>
      </c>
      <c r="H83" s="51" t="n">
        <v>62.1836974474206</v>
      </c>
      <c r="I83" s="51" t="n">
        <v>47.7980541653439</v>
      </c>
      <c r="J83" s="51" t="n">
        <v>15.4529135861085</v>
      </c>
      <c r="K83" s="51" t="n">
        <v>44.2251891370608</v>
      </c>
      <c r="L83" s="53" t="n">
        <v>4.55</v>
      </c>
      <c r="M83" s="53" t="n">
        <v>50.5555555555556</v>
      </c>
      <c r="N83" s="53" t="n">
        <v>4.36666666666667</v>
      </c>
      <c r="O83" s="53" t="n">
        <v>72.7777777777778</v>
      </c>
      <c r="P83" s="53" t="n">
        <v>3</v>
      </c>
      <c r="Q83" s="53" t="n">
        <v>75</v>
      </c>
      <c r="R83" s="54" t="n">
        <v>0</v>
      </c>
      <c r="S83" s="54" t="n">
        <v>0</v>
      </c>
      <c r="T83" s="53" t="n">
        <v>4.5</v>
      </c>
      <c r="U83" s="53" t="n">
        <v>64.2857142857143</v>
      </c>
      <c r="V83" s="53" t="n">
        <v>0</v>
      </c>
      <c r="W83" s="53" t="n">
        <v>0</v>
      </c>
      <c r="X83" s="53" t="n">
        <v>16.4166666666667</v>
      </c>
      <c r="Y83" s="54" t="n">
        <v>0</v>
      </c>
      <c r="Z83" s="53" t="n">
        <v>58.6309523809524</v>
      </c>
      <c r="AA83" s="54" t="s">
        <v>352</v>
      </c>
      <c r="AI83" s="46"/>
    </row>
    <row r="84" customFormat="false" ht="14.25" hidden="false" customHeight="false" outlineLevel="0" collapsed="false">
      <c r="A84" s="46" t="s">
        <v>442</v>
      </c>
      <c r="B84" s="47" t="n">
        <v>127975000</v>
      </c>
      <c r="C84" s="48" t="s">
        <v>349</v>
      </c>
      <c r="D84" s="49" t="n">
        <v>0.28578703574152</v>
      </c>
      <c r="E84" s="50" t="n">
        <v>37000</v>
      </c>
      <c r="F84" s="51" t="n">
        <v>21.5216845136961</v>
      </c>
      <c r="G84" s="51" t="n">
        <v>13.1121129482041</v>
      </c>
      <c r="H84" s="51" t="n">
        <v>15.5219041941675</v>
      </c>
      <c r="I84" s="51" t="n">
        <v>31.931794217348</v>
      </c>
      <c r="J84" s="51" t="n">
        <v>17.7862180161879</v>
      </c>
      <c r="K84" s="51" t="n">
        <v>13.8050052223025</v>
      </c>
      <c r="L84" s="53" t="n">
        <v>3.91666666666667</v>
      </c>
      <c r="M84" s="53" t="n">
        <v>43.5185185185185</v>
      </c>
      <c r="N84" s="53" t="n">
        <v>2.66666666666667</v>
      </c>
      <c r="O84" s="53" t="n">
        <v>44.4444444444444</v>
      </c>
      <c r="P84" s="53" t="n">
        <v>1.5</v>
      </c>
      <c r="Q84" s="53" t="n">
        <v>37.5</v>
      </c>
      <c r="R84" s="54" t="n">
        <v>-1</v>
      </c>
      <c r="S84" s="54" t="n">
        <v>0</v>
      </c>
      <c r="T84" s="53" t="n">
        <v>3.16666666666667</v>
      </c>
      <c r="U84" s="53" t="n">
        <v>45.2380952380952</v>
      </c>
      <c r="V84" s="53" t="n">
        <v>0</v>
      </c>
      <c r="W84" s="53" t="n">
        <v>0</v>
      </c>
      <c r="X84" s="53" t="n">
        <v>11.25</v>
      </c>
      <c r="Y84" s="54" t="n">
        <v>-1</v>
      </c>
      <c r="Z84" s="53" t="n">
        <v>36.6071428571429</v>
      </c>
      <c r="AA84" s="54" t="s">
        <v>355</v>
      </c>
      <c r="AI84" s="46"/>
    </row>
    <row r="85" customFormat="false" ht="14.25" hidden="false" customHeight="false" outlineLevel="0" collapsed="false">
      <c r="A85" s="46" t="s">
        <v>443</v>
      </c>
      <c r="B85" s="47" t="n">
        <v>9159000</v>
      </c>
      <c r="C85" s="48" t="s">
        <v>369</v>
      </c>
      <c r="D85" s="49" t="n">
        <v>1.80446326732812</v>
      </c>
      <c r="E85" s="50" t="n">
        <v>17000</v>
      </c>
      <c r="F85" s="51" t="n">
        <v>57.8988976862505</v>
      </c>
      <c r="G85" s="51" t="n">
        <v>15.6648372826824</v>
      </c>
      <c r="H85" s="51" t="n">
        <v>41.8453040433333</v>
      </c>
      <c r="I85" s="51" t="n">
        <v>47.4147698</v>
      </c>
      <c r="J85" s="51" t="n">
        <v>26.2060729686049</v>
      </c>
      <c r="K85" s="51" t="n">
        <v>49.890251431443</v>
      </c>
      <c r="L85" s="53" t="n">
        <v>4.33333333333333</v>
      </c>
      <c r="M85" s="53" t="n">
        <v>48.1481481481481</v>
      </c>
      <c r="N85" s="53" t="n">
        <v>2.56666666666667</v>
      </c>
      <c r="O85" s="53" t="n">
        <v>42.7777777777778</v>
      </c>
      <c r="P85" s="53" t="n">
        <v>1.25</v>
      </c>
      <c r="Q85" s="53" t="n">
        <v>31.25</v>
      </c>
      <c r="R85" s="54" t="n">
        <v>0</v>
      </c>
      <c r="S85" s="54" t="n">
        <v>0</v>
      </c>
      <c r="T85" s="53" t="n">
        <v>2.66666666666667</v>
      </c>
      <c r="U85" s="53" t="n">
        <v>38.0952380952381</v>
      </c>
      <c r="V85" s="53" t="n">
        <v>0</v>
      </c>
      <c r="W85" s="53" t="n">
        <v>0</v>
      </c>
      <c r="X85" s="53" t="n">
        <v>10.8166666666667</v>
      </c>
      <c r="Y85" s="54" t="n">
        <v>0</v>
      </c>
      <c r="Z85" s="53" t="n">
        <v>38.6309523809524</v>
      </c>
      <c r="AA85" s="54" t="s">
        <v>355</v>
      </c>
      <c r="AI85" s="46"/>
    </row>
    <row r="86" customFormat="false" ht="14.25" hidden="false" customHeight="false" outlineLevel="0" collapsed="false">
      <c r="A86" s="46" t="s">
        <v>444</v>
      </c>
      <c r="B86" s="47" t="n">
        <v>17750000</v>
      </c>
      <c r="C86" s="48" t="s">
        <v>351</v>
      </c>
      <c r="D86" s="49" t="n">
        <v>4.21061684498874</v>
      </c>
      <c r="E86" s="50" t="n">
        <v>75000</v>
      </c>
      <c r="F86" s="51" t="n">
        <v>60.3844691494507</v>
      </c>
      <c r="G86" s="51" t="n">
        <v>14.5334951164085</v>
      </c>
      <c r="H86" s="51" t="n">
        <v>25.090903825</v>
      </c>
      <c r="I86" s="51" t="n">
        <v>38.1707492666667</v>
      </c>
      <c r="J86" s="51" t="n">
        <v>19.4891252794882</v>
      </c>
      <c r="K86" s="51" t="n">
        <v>43.3188140978075</v>
      </c>
      <c r="L86" s="53" t="n">
        <v>3.85</v>
      </c>
      <c r="M86" s="53" t="n">
        <v>42.7777777777778</v>
      </c>
      <c r="N86" s="53" t="n">
        <v>3</v>
      </c>
      <c r="O86" s="53" t="n">
        <v>50</v>
      </c>
      <c r="P86" s="53" t="n">
        <v>1.5</v>
      </c>
      <c r="Q86" s="53" t="n">
        <v>37.5</v>
      </c>
      <c r="R86" s="54" t="n">
        <v>-1</v>
      </c>
      <c r="S86" s="54" t="n">
        <v>0</v>
      </c>
      <c r="T86" s="53" t="n">
        <v>1.83333333333333</v>
      </c>
      <c r="U86" s="53" t="n">
        <v>26.1904761904762</v>
      </c>
      <c r="V86" s="53" t="n">
        <v>0</v>
      </c>
      <c r="W86" s="53" t="n">
        <v>0</v>
      </c>
      <c r="X86" s="53" t="n">
        <v>10.1833333333333</v>
      </c>
      <c r="Y86" s="54" t="n">
        <v>-1</v>
      </c>
      <c r="Z86" s="53" t="n">
        <v>32.7976190476191</v>
      </c>
      <c r="AA86" s="54" t="s">
        <v>355</v>
      </c>
      <c r="AI86" s="46"/>
    </row>
    <row r="87" customFormat="false" ht="14.25" hidden="false" customHeight="false" outlineLevel="0" collapsed="false">
      <c r="A87" s="46" t="s">
        <v>445</v>
      </c>
      <c r="B87" s="47" t="n">
        <v>47236000</v>
      </c>
      <c r="C87" s="48" t="s">
        <v>354</v>
      </c>
      <c r="D87" s="49" t="n">
        <v>6.93696654925308</v>
      </c>
      <c r="E87" s="50" t="n">
        <v>328000</v>
      </c>
      <c r="F87" s="51" t="n">
        <v>55.108593117143</v>
      </c>
      <c r="G87" s="51" t="n">
        <v>48.6616551245626</v>
      </c>
      <c r="H87" s="51" t="n">
        <v>49.64745715</v>
      </c>
      <c r="I87" s="51" t="n">
        <v>44.4997025</v>
      </c>
      <c r="J87" s="51" t="n">
        <v>66.8210171288646</v>
      </c>
      <c r="K87" s="51" t="n">
        <v>70.5914894287195</v>
      </c>
      <c r="L87" s="53" t="n">
        <v>3.21666666666667</v>
      </c>
      <c r="M87" s="53" t="n">
        <v>35.7407407407407</v>
      </c>
      <c r="N87" s="53" t="n">
        <v>2.33333333333333</v>
      </c>
      <c r="O87" s="53" t="n">
        <v>38.8888888888889</v>
      </c>
      <c r="P87" s="53" t="n">
        <v>1.5</v>
      </c>
      <c r="Q87" s="53" t="n">
        <v>37.5</v>
      </c>
      <c r="R87" s="54" t="n">
        <v>-1</v>
      </c>
      <c r="S87" s="54" t="n">
        <v>0</v>
      </c>
      <c r="T87" s="53" t="n">
        <v>4.16666666666667</v>
      </c>
      <c r="U87" s="53" t="n">
        <v>59.5238095238095</v>
      </c>
      <c r="V87" s="53" t="n">
        <v>0</v>
      </c>
      <c r="W87" s="53" t="n">
        <v>0</v>
      </c>
      <c r="X87" s="53" t="n">
        <v>11.2166666666667</v>
      </c>
      <c r="Y87" s="54" t="n">
        <v>-1</v>
      </c>
      <c r="Z87" s="53" t="n">
        <v>36.4880952380952</v>
      </c>
      <c r="AA87" s="54" t="s">
        <v>355</v>
      </c>
      <c r="AI87" s="46"/>
    </row>
    <row r="88" customFormat="false" ht="14.25" hidden="false" customHeight="false" outlineLevel="0" collapsed="false">
      <c r="A88" s="46" t="s">
        <v>446</v>
      </c>
      <c r="B88" s="47" t="n">
        <v>112000</v>
      </c>
      <c r="C88" s="56" t="s">
        <v>349</v>
      </c>
      <c r="D88" s="57"/>
      <c r="E88" s="50"/>
      <c r="F88" s="51"/>
      <c r="G88" s="51"/>
      <c r="H88" s="51"/>
      <c r="I88" s="51"/>
      <c r="J88" s="51"/>
      <c r="K88" s="51"/>
      <c r="L88" s="53"/>
      <c r="M88" s="53"/>
      <c r="N88" s="53"/>
      <c r="O88" s="53"/>
      <c r="P88" s="53"/>
      <c r="Q88" s="53"/>
      <c r="R88" s="54"/>
      <c r="S88" s="54"/>
      <c r="T88" s="53"/>
      <c r="U88" s="53"/>
      <c r="V88" s="53"/>
      <c r="W88" s="53"/>
      <c r="X88" s="53"/>
      <c r="Y88" s="54"/>
      <c r="Z88" s="53"/>
      <c r="AA88" s="54"/>
      <c r="AI88" s="46"/>
    </row>
    <row r="89" customFormat="false" ht="14.25" hidden="false" customHeight="false" outlineLevel="0" collapsed="false">
      <c r="A89" s="46" t="s">
        <v>447</v>
      </c>
      <c r="B89" s="47" t="n">
        <v>25244000</v>
      </c>
      <c r="C89" s="48" t="s">
        <v>349</v>
      </c>
      <c r="D89" s="49" t="n">
        <v>104.561052469824</v>
      </c>
      <c r="E89" s="50" t="n">
        <v>2640000</v>
      </c>
      <c r="F89" s="51" t="n">
        <v>87.6122307445692</v>
      </c>
      <c r="G89" s="51" t="n">
        <v>51.9760084712554</v>
      </c>
      <c r="H89" s="51" t="n">
        <v>30.2903853727887</v>
      </c>
      <c r="I89" s="51" t="n">
        <v>32.4471852846968</v>
      </c>
      <c r="J89" s="51" t="n">
        <v>12.3076149112823</v>
      </c>
      <c r="K89" s="51" t="n">
        <v>73.3029519140262</v>
      </c>
      <c r="L89" s="53" t="n">
        <v>0</v>
      </c>
      <c r="M89" s="53" t="n">
        <v>0</v>
      </c>
      <c r="N89" s="53" t="n">
        <v>-0.4</v>
      </c>
      <c r="O89" s="53" t="n">
        <v>-6.66666666666667</v>
      </c>
      <c r="P89" s="53" t="n">
        <v>0.5</v>
      </c>
      <c r="Q89" s="53" t="n">
        <v>12.5</v>
      </c>
      <c r="R89" s="54" t="n">
        <v>-1</v>
      </c>
      <c r="S89" s="54" t="n">
        <v>-1</v>
      </c>
      <c r="T89" s="53" t="n">
        <v>0.333333333333333</v>
      </c>
      <c r="U89" s="53" t="n">
        <v>4.76190476190476</v>
      </c>
      <c r="V89" s="53" t="n">
        <v>0</v>
      </c>
      <c r="W89" s="53" t="n">
        <v>0</v>
      </c>
      <c r="X89" s="53" t="n">
        <v>0.433333333333333</v>
      </c>
      <c r="Y89" s="54" t="n">
        <v>-2</v>
      </c>
      <c r="Z89" s="53" t="n">
        <v>-5.5952380952381</v>
      </c>
      <c r="AA89" s="54" t="s">
        <v>391</v>
      </c>
      <c r="AI89" s="46"/>
    </row>
    <row r="90" customFormat="false" ht="14.25" hidden="false" customHeight="false" outlineLevel="0" collapsed="false">
      <c r="A90" s="46" t="s">
        <v>448</v>
      </c>
      <c r="B90" s="47" t="n">
        <v>50594000</v>
      </c>
      <c r="C90" s="48" t="s">
        <v>349</v>
      </c>
      <c r="D90" s="49" t="n">
        <v>1.94923853118536</v>
      </c>
      <c r="E90" s="50" t="n">
        <v>99000</v>
      </c>
      <c r="F90" s="51" t="n">
        <v>33.8866878714543</v>
      </c>
      <c r="G90" s="51" t="n">
        <v>29.3553255932551</v>
      </c>
      <c r="H90" s="51" t="n">
        <v>25.6564782</v>
      </c>
      <c r="I90" s="51" t="n">
        <v>33.7508949</v>
      </c>
      <c r="J90" s="51" t="n">
        <v>13.3694184267784</v>
      </c>
      <c r="K90" s="51" t="n">
        <v>29.8320788832108</v>
      </c>
      <c r="L90" s="53" t="n">
        <v>3.23333333333333</v>
      </c>
      <c r="M90" s="53" t="n">
        <v>35.9259259259259</v>
      </c>
      <c r="N90" s="53" t="n">
        <v>1.66666666666667</v>
      </c>
      <c r="O90" s="53" t="n">
        <v>27.7777777777778</v>
      </c>
      <c r="P90" s="53" t="n">
        <v>0.5</v>
      </c>
      <c r="Q90" s="53" t="n">
        <v>12.5</v>
      </c>
      <c r="R90" s="54" t="n">
        <v>0</v>
      </c>
      <c r="S90" s="54" t="n">
        <v>0</v>
      </c>
      <c r="T90" s="53" t="n">
        <v>2.33333333333333</v>
      </c>
      <c r="U90" s="53" t="n">
        <v>33.3333333333333</v>
      </c>
      <c r="V90" s="53" t="n">
        <v>0</v>
      </c>
      <c r="W90" s="53" t="n">
        <v>0</v>
      </c>
      <c r="X90" s="53" t="n">
        <v>7.73333333333333</v>
      </c>
      <c r="Y90" s="54" t="n">
        <v>0</v>
      </c>
      <c r="Z90" s="53" t="n">
        <v>27.6190476190476</v>
      </c>
      <c r="AA90" s="54" t="s">
        <v>357</v>
      </c>
      <c r="AI90" s="46"/>
    </row>
    <row r="91" customFormat="false" ht="14.25" hidden="false" customHeight="false" outlineLevel="0" collapsed="false">
      <c r="A91" s="46" t="s">
        <v>449</v>
      </c>
      <c r="B91" s="47" t="n">
        <v>1905000</v>
      </c>
      <c r="C91" s="48" t="s">
        <v>351</v>
      </c>
      <c r="D91" s="49" t="n">
        <v>3.97048905457374</v>
      </c>
      <c r="E91" s="50" t="n">
        <v>8000</v>
      </c>
      <c r="F91" s="51" t="n">
        <v>53.1152809696914</v>
      </c>
      <c r="G91" s="51" t="n">
        <v>16.0276573155891</v>
      </c>
      <c r="H91" s="51" t="n">
        <v>39.2828615666667</v>
      </c>
      <c r="I91" s="51" t="n">
        <v>49.7015378</v>
      </c>
      <c r="J91" s="51" t="n">
        <v>11.9585843373494</v>
      </c>
      <c r="K91" s="51" t="n">
        <v>43.8130157595486</v>
      </c>
      <c r="L91" s="53" t="n">
        <v>6</v>
      </c>
      <c r="M91" s="53" t="n">
        <v>66.6666666666667</v>
      </c>
      <c r="N91" s="53" t="n">
        <v>3.13333333333333</v>
      </c>
      <c r="O91" s="53" t="n">
        <v>62.6666666666667</v>
      </c>
      <c r="P91" s="53" t="n">
        <v>1.5</v>
      </c>
      <c r="Q91" s="53" t="n">
        <v>37.5</v>
      </c>
      <c r="R91" s="54" t="n">
        <v>0</v>
      </c>
      <c r="S91" s="54" t="n">
        <v>0</v>
      </c>
      <c r="T91" s="53" t="n">
        <v>4.16666666666667</v>
      </c>
      <c r="U91" s="53" t="n">
        <v>59.5238095238095</v>
      </c>
      <c r="V91" s="53" t="n">
        <v>0</v>
      </c>
      <c r="W91" s="53" t="n">
        <v>0</v>
      </c>
      <c r="X91" s="53" t="n">
        <v>14.8</v>
      </c>
      <c r="Y91" s="54" t="n">
        <v>0</v>
      </c>
      <c r="Z91" s="53" t="n">
        <v>54.8148148148148</v>
      </c>
      <c r="AA91" s="54" t="s">
        <v>352</v>
      </c>
      <c r="AI91" s="46"/>
    </row>
    <row r="92" customFormat="false" ht="14.25" hidden="false" customHeight="false" outlineLevel="0" collapsed="false">
      <c r="A92" s="46" t="s">
        <v>450</v>
      </c>
      <c r="B92" s="47" t="n">
        <v>3936000</v>
      </c>
      <c r="C92" s="48" t="s">
        <v>369</v>
      </c>
      <c r="D92" s="49" t="n">
        <v>1.46300372050354</v>
      </c>
      <c r="E92" s="50" t="n">
        <v>6000</v>
      </c>
      <c r="F92" s="51" t="n">
        <v>59.678596087712</v>
      </c>
      <c r="G92" s="51" t="n">
        <v>20.08225301965</v>
      </c>
      <c r="H92" s="51" t="n">
        <v>29.257990709023</v>
      </c>
      <c r="I92" s="51" t="n">
        <v>29.306695</v>
      </c>
      <c r="J92" s="51" t="n">
        <v>28.4907236994736</v>
      </c>
      <c r="K92" s="51" t="n">
        <v>45.8808575518493</v>
      </c>
      <c r="L92" s="53" t="n">
        <v>2.58333333333333</v>
      </c>
      <c r="M92" s="53" t="n">
        <v>28.7037037037037</v>
      </c>
      <c r="N92" s="53" t="n">
        <v>2.03333333333333</v>
      </c>
      <c r="O92" s="53" t="n">
        <v>33.8888888888889</v>
      </c>
      <c r="P92" s="53" t="n">
        <v>1</v>
      </c>
      <c r="Q92" s="53" t="n">
        <v>25</v>
      </c>
      <c r="R92" s="54" t="n">
        <v>-1</v>
      </c>
      <c r="S92" s="54" t="n">
        <v>0</v>
      </c>
      <c r="T92" s="53" t="n">
        <v>3.16666666666667</v>
      </c>
      <c r="U92" s="53" t="n">
        <v>45.2380952380952</v>
      </c>
      <c r="V92" s="53" t="n">
        <v>0</v>
      </c>
      <c r="W92" s="53" t="n">
        <v>0</v>
      </c>
      <c r="X92" s="53" t="n">
        <v>8.78333333333333</v>
      </c>
      <c r="Y92" s="54" t="n">
        <v>-1</v>
      </c>
      <c r="Z92" s="53" t="n">
        <v>27.797619047619</v>
      </c>
      <c r="AA92" s="54" t="s">
        <v>357</v>
      </c>
      <c r="AI92" s="46"/>
    </row>
    <row r="93" customFormat="false" ht="14.25" hidden="false" customHeight="false" outlineLevel="0" collapsed="false">
      <c r="A93" s="46" t="s">
        <v>451</v>
      </c>
      <c r="B93" s="47" t="n">
        <v>5865000</v>
      </c>
      <c r="C93" s="48" t="s">
        <v>351</v>
      </c>
      <c r="D93" s="49" t="n">
        <v>4.10911339854641</v>
      </c>
      <c r="E93" s="50" t="n">
        <v>24000</v>
      </c>
      <c r="F93" s="51" t="n">
        <v>49.6053866202679</v>
      </c>
      <c r="G93" s="51" t="n">
        <v>19.6878450697858</v>
      </c>
      <c r="H93" s="51" t="n">
        <v>35.36976975</v>
      </c>
      <c r="I93" s="51" t="n">
        <v>42.5960007333333</v>
      </c>
      <c r="J93" s="51" t="n">
        <v>23.1855409454611</v>
      </c>
      <c r="K93" s="51" t="n">
        <v>42.7565995269371</v>
      </c>
      <c r="L93" s="53" t="n">
        <v>2.96666666666667</v>
      </c>
      <c r="M93" s="53" t="n">
        <v>32.962962962963</v>
      </c>
      <c r="N93" s="53" t="n">
        <v>2.9</v>
      </c>
      <c r="O93" s="53" t="n">
        <v>48.3333333333333</v>
      </c>
      <c r="P93" s="53" t="n">
        <v>2.25</v>
      </c>
      <c r="Q93" s="53" t="n">
        <v>56.25</v>
      </c>
      <c r="R93" s="54" t="n">
        <v>-1</v>
      </c>
      <c r="S93" s="54" t="n">
        <v>0</v>
      </c>
      <c r="T93" s="53" t="n">
        <v>4.33333333333333</v>
      </c>
      <c r="U93" s="53" t="n">
        <v>61.9047619047619</v>
      </c>
      <c r="V93" s="53" t="n">
        <v>0</v>
      </c>
      <c r="W93" s="53" t="n">
        <v>0</v>
      </c>
      <c r="X93" s="53" t="n">
        <v>12.45</v>
      </c>
      <c r="Y93" s="54" t="n">
        <v>-1</v>
      </c>
      <c r="Z93" s="53" t="n">
        <v>40.8928571428571</v>
      </c>
      <c r="AA93" s="54" t="s">
        <v>366</v>
      </c>
      <c r="AI93" s="46"/>
    </row>
    <row r="94" customFormat="false" ht="14.25" hidden="false" customHeight="false" outlineLevel="0" collapsed="false">
      <c r="A94" s="46" t="s">
        <v>452</v>
      </c>
      <c r="B94" s="47" t="n">
        <v>6664000</v>
      </c>
      <c r="C94" s="48" t="s">
        <v>349</v>
      </c>
      <c r="D94" s="49" t="n">
        <v>9.36322761933666</v>
      </c>
      <c r="E94" s="50" t="n">
        <v>62000</v>
      </c>
      <c r="F94" s="51" t="n">
        <v>70.7343534529506</v>
      </c>
      <c r="G94" s="51" t="n">
        <v>35.0779397235021</v>
      </c>
      <c r="H94" s="51" t="n">
        <v>26.414906871875</v>
      </c>
      <c r="I94" s="51" t="n">
        <v>41.232752740036</v>
      </c>
      <c r="J94" s="51" t="n">
        <v>13.8941068649687</v>
      </c>
      <c r="K94" s="51" t="n">
        <v>57.5463121664967</v>
      </c>
      <c r="L94" s="53" t="n">
        <v>3.5</v>
      </c>
      <c r="M94" s="53" t="n">
        <v>38.8888888888889</v>
      </c>
      <c r="N94" s="53" t="n">
        <v>2.2</v>
      </c>
      <c r="O94" s="53" t="n">
        <v>36.6666666666667</v>
      </c>
      <c r="P94" s="53" t="n">
        <v>2</v>
      </c>
      <c r="Q94" s="53" t="n">
        <v>50</v>
      </c>
      <c r="R94" s="54" t="n">
        <v>-1</v>
      </c>
      <c r="S94" s="54" t="n">
        <v>0</v>
      </c>
      <c r="T94" s="53" t="n">
        <v>2.83333333333333</v>
      </c>
      <c r="U94" s="53" t="n">
        <v>40.4761904761905</v>
      </c>
      <c r="V94" s="53" t="n">
        <v>0</v>
      </c>
      <c r="W94" s="53" t="n">
        <v>0</v>
      </c>
      <c r="X94" s="53" t="n">
        <v>10.5333333333333</v>
      </c>
      <c r="Y94" s="54" t="n">
        <v>-1</v>
      </c>
      <c r="Z94" s="53" t="n">
        <v>34.047619047619</v>
      </c>
      <c r="AA94" s="54" t="s">
        <v>355</v>
      </c>
      <c r="AI94" s="46"/>
    </row>
    <row r="95" customFormat="false" ht="14.25" hidden="false" customHeight="false" outlineLevel="0" collapsed="false">
      <c r="A95" s="46" t="s">
        <v>453</v>
      </c>
      <c r="B95" s="47" t="n">
        <v>1993000</v>
      </c>
      <c r="C95" s="48" t="s">
        <v>351</v>
      </c>
      <c r="D95" s="49" t="n">
        <v>3.86362109173643</v>
      </c>
      <c r="E95" s="50" t="n">
        <v>8000</v>
      </c>
      <c r="F95" s="51" t="n">
        <v>31.7196859737934</v>
      </c>
      <c r="G95" s="51" t="n">
        <v>15.9228149902839</v>
      </c>
      <c r="H95" s="51" t="n">
        <v>23.8227333415113</v>
      </c>
      <c r="I95" s="51" t="n">
        <v>43.9882414785738</v>
      </c>
      <c r="J95" s="51" t="n">
        <v>10.2812999335969</v>
      </c>
      <c r="K95" s="51" t="n">
        <v>24.6134205509526</v>
      </c>
      <c r="L95" s="53" t="n">
        <v>4.23333333333333</v>
      </c>
      <c r="M95" s="53" t="n">
        <v>47.037037037037</v>
      </c>
      <c r="N95" s="53" t="n">
        <v>3.7</v>
      </c>
      <c r="O95" s="53" t="n">
        <v>61.6666666666667</v>
      </c>
      <c r="P95" s="53" t="n">
        <v>3.75</v>
      </c>
      <c r="Q95" s="53" t="n">
        <v>93.75</v>
      </c>
      <c r="R95" s="54" t="n">
        <v>0</v>
      </c>
      <c r="S95" s="54" t="n">
        <v>0</v>
      </c>
      <c r="T95" s="53" t="n">
        <v>5</v>
      </c>
      <c r="U95" s="53" t="n">
        <v>71.4285714285714</v>
      </c>
      <c r="V95" s="53" t="n">
        <v>0.366666666666667</v>
      </c>
      <c r="W95" s="53" t="n">
        <v>18.3333333333333</v>
      </c>
      <c r="X95" s="53" t="n">
        <v>17.05</v>
      </c>
      <c r="Y95" s="54" t="n">
        <v>0</v>
      </c>
      <c r="Z95" s="53" t="n">
        <v>60.8928571428571</v>
      </c>
      <c r="AA95" s="54" t="s">
        <v>361</v>
      </c>
      <c r="AI95" s="46"/>
    </row>
    <row r="96" customFormat="false" ht="14.25" hidden="false" customHeight="false" outlineLevel="0" collapsed="false">
      <c r="A96" s="46" t="s">
        <v>454</v>
      </c>
      <c r="B96" s="47" t="n">
        <v>5851000</v>
      </c>
      <c r="C96" s="48" t="s">
        <v>369</v>
      </c>
      <c r="D96" s="49" t="n">
        <v>1.71725949064561</v>
      </c>
      <c r="E96" s="50" t="n">
        <v>10000</v>
      </c>
      <c r="F96" s="51" t="n">
        <v>59.1349856309377</v>
      </c>
      <c r="G96" s="51" t="n">
        <v>22.6479724979242</v>
      </c>
      <c r="H96" s="51" t="n">
        <v>48.1292052</v>
      </c>
      <c r="I96" s="51" t="n">
        <v>44.8299499</v>
      </c>
      <c r="J96" s="51" t="n">
        <v>47.8334319252221</v>
      </c>
      <c r="K96" s="51" t="n">
        <v>58.9243449882234</v>
      </c>
      <c r="L96" s="53" t="n">
        <v>3.05</v>
      </c>
      <c r="M96" s="53" t="n">
        <v>33.8888888888889</v>
      </c>
      <c r="N96" s="53" t="n">
        <v>1.8</v>
      </c>
      <c r="O96" s="53" t="n">
        <v>30</v>
      </c>
      <c r="P96" s="53" t="n">
        <v>1.25</v>
      </c>
      <c r="Q96" s="53" t="n">
        <v>31.25</v>
      </c>
      <c r="R96" s="54" t="n">
        <v>0</v>
      </c>
      <c r="S96" s="54" t="n">
        <v>0</v>
      </c>
      <c r="T96" s="53" t="n">
        <v>2.66666666666667</v>
      </c>
      <c r="U96" s="53" t="n">
        <v>38.0952380952381</v>
      </c>
      <c r="V96" s="53" t="n">
        <v>0</v>
      </c>
      <c r="W96" s="53" t="n">
        <v>0</v>
      </c>
      <c r="X96" s="53" t="n">
        <v>8.76666666666667</v>
      </c>
      <c r="Y96" s="54" t="n">
        <v>0</v>
      </c>
      <c r="Z96" s="53" t="n">
        <v>31.3095238095238</v>
      </c>
      <c r="AA96" s="54" t="s">
        <v>355</v>
      </c>
      <c r="AI96" s="46"/>
    </row>
    <row r="97" customFormat="false" ht="14.25" hidden="false" customHeight="false" outlineLevel="0" collapsed="false">
      <c r="A97" s="46" t="s">
        <v>455</v>
      </c>
      <c r="B97" s="47" t="n">
        <v>2175000</v>
      </c>
      <c r="C97" s="48" t="s">
        <v>354</v>
      </c>
      <c r="D97" s="49" t="n">
        <v>4.17679164904676</v>
      </c>
      <c r="E97" s="50" t="n">
        <v>9000</v>
      </c>
      <c r="F97" s="51" t="n">
        <v>53.765741858715</v>
      </c>
      <c r="G97" s="51" t="n">
        <v>50.6529418981894</v>
      </c>
      <c r="H97" s="51" t="n">
        <v>44.5647047333333</v>
      </c>
      <c r="I97" s="51" t="n">
        <v>41.9428802</v>
      </c>
      <c r="J97" s="51" t="n">
        <v>18.6095608999329</v>
      </c>
      <c r="K97" s="51" t="n">
        <v>58.2897245439507</v>
      </c>
      <c r="L97" s="53" t="n">
        <v>3.23333333333333</v>
      </c>
      <c r="M97" s="53" t="n">
        <v>35.9259259259259</v>
      </c>
      <c r="N97" s="53" t="n">
        <v>2.23333333333333</v>
      </c>
      <c r="O97" s="53" t="n">
        <v>37.2222222222222</v>
      </c>
      <c r="P97" s="53" t="n">
        <v>2.25</v>
      </c>
      <c r="Q97" s="53" t="n">
        <v>56.25</v>
      </c>
      <c r="R97" s="54" t="n">
        <v>0</v>
      </c>
      <c r="S97" s="54" t="n">
        <v>0</v>
      </c>
      <c r="T97" s="53" t="n">
        <v>3</v>
      </c>
      <c r="U97" s="53" t="n">
        <v>42.8571428571429</v>
      </c>
      <c r="V97" s="53" t="n">
        <v>0</v>
      </c>
      <c r="W97" s="53" t="n">
        <v>0</v>
      </c>
      <c r="X97" s="53" t="n">
        <v>10.7166666666667</v>
      </c>
      <c r="Y97" s="54" t="n">
        <v>0</v>
      </c>
      <c r="Z97" s="53" t="n">
        <v>38.2738095238095</v>
      </c>
      <c r="AA97" s="54" t="s">
        <v>355</v>
      </c>
      <c r="AI97" s="46"/>
    </row>
    <row r="98" customFormat="false" ht="14.25" hidden="false" customHeight="false" outlineLevel="0" collapsed="false">
      <c r="A98" s="46" t="s">
        <v>456</v>
      </c>
      <c r="B98" s="47" t="n">
        <v>4500000</v>
      </c>
      <c r="C98" s="48" t="s">
        <v>354</v>
      </c>
      <c r="D98" s="49" t="n">
        <v>7.41435708819696</v>
      </c>
      <c r="E98" s="50" t="n">
        <v>33000</v>
      </c>
      <c r="F98" s="51" t="n">
        <v>54.9634956325496</v>
      </c>
      <c r="G98" s="51" t="n">
        <v>43.9604797897481</v>
      </c>
      <c r="H98" s="51" t="n">
        <v>44.0533666666667</v>
      </c>
      <c r="I98" s="51" t="n">
        <v>54.9421691333333</v>
      </c>
      <c r="J98" s="51" t="n">
        <v>18.1862296219046</v>
      </c>
      <c r="K98" s="51" t="n">
        <v>59.3121366025145</v>
      </c>
      <c r="L98" s="53" t="n">
        <v>2.51666666666667</v>
      </c>
      <c r="M98" s="53" t="n">
        <v>27.962962962963</v>
      </c>
      <c r="N98" s="53" t="n">
        <v>1.6</v>
      </c>
      <c r="O98" s="53" t="n">
        <v>26.6666666666667</v>
      </c>
      <c r="P98" s="53" t="n">
        <v>1.25</v>
      </c>
      <c r="Q98" s="53" t="n">
        <v>31.25</v>
      </c>
      <c r="R98" s="54" t="n">
        <v>0</v>
      </c>
      <c r="S98" s="54" t="n">
        <v>0</v>
      </c>
      <c r="T98" s="53" t="n">
        <v>3.5</v>
      </c>
      <c r="U98" s="53" t="n">
        <v>50</v>
      </c>
      <c r="V98" s="53" t="n">
        <v>0</v>
      </c>
      <c r="W98" s="53" t="n">
        <v>0</v>
      </c>
      <c r="X98" s="53" t="n">
        <v>8.86666666666667</v>
      </c>
      <c r="Y98" s="54" t="n">
        <v>0</v>
      </c>
      <c r="Z98" s="53" t="n">
        <v>31.6666666666667</v>
      </c>
      <c r="AA98" s="54" t="s">
        <v>355</v>
      </c>
      <c r="AI98" s="46"/>
    </row>
    <row r="99" customFormat="false" ht="14.25" hidden="false" customHeight="false" outlineLevel="0" collapsed="false">
      <c r="A99" s="46" t="s">
        <v>457</v>
      </c>
      <c r="B99" s="47" t="n">
        <v>6235000</v>
      </c>
      <c r="C99" s="48" t="s">
        <v>354</v>
      </c>
      <c r="D99" s="49" t="n">
        <v>7.74250037919301</v>
      </c>
      <c r="E99" s="50" t="n">
        <v>48000</v>
      </c>
      <c r="F99" s="51" t="n">
        <v>81.4202581544699</v>
      </c>
      <c r="G99" s="51" t="n">
        <v>22.9913037765891</v>
      </c>
      <c r="H99" s="51" t="n">
        <v>49.6413279920579</v>
      </c>
      <c r="I99" s="51" t="n">
        <v>28.1267137862138</v>
      </c>
      <c r="J99" s="51" t="n">
        <v>63.1208603394393</v>
      </c>
      <c r="K99" s="51" t="n">
        <v>73.05890373724</v>
      </c>
      <c r="L99" s="53" t="n">
        <v>0</v>
      </c>
      <c r="M99" s="53" t="n">
        <v>0</v>
      </c>
      <c r="N99" s="53" t="n">
        <v>1.3</v>
      </c>
      <c r="O99" s="53" t="n">
        <v>21.6666666666667</v>
      </c>
      <c r="P99" s="53" t="n">
        <v>0</v>
      </c>
      <c r="Q99" s="53" t="n">
        <v>0</v>
      </c>
      <c r="R99" s="54" t="n">
        <v>-1</v>
      </c>
      <c r="S99" s="54" t="n">
        <v>-1</v>
      </c>
      <c r="T99" s="53" t="n">
        <v>0</v>
      </c>
      <c r="U99" s="53" t="n">
        <v>0</v>
      </c>
      <c r="V99" s="53" t="n">
        <v>0</v>
      </c>
      <c r="W99" s="53" t="n">
        <v>0</v>
      </c>
      <c r="X99" s="53" t="n">
        <v>1.3</v>
      </c>
      <c r="Y99" s="54" t="n">
        <v>-2</v>
      </c>
      <c r="Z99" s="53" t="n">
        <v>-2.5</v>
      </c>
      <c r="AA99" s="54" t="s">
        <v>391</v>
      </c>
      <c r="AI99" s="46"/>
    </row>
    <row r="100" customFormat="false" ht="14.25" hidden="false" customHeight="false" outlineLevel="0" collapsed="false">
      <c r="A100" s="46" t="s">
        <v>458</v>
      </c>
      <c r="B100" s="47" t="n">
        <v>2932000</v>
      </c>
      <c r="C100" s="48" t="s">
        <v>351</v>
      </c>
      <c r="D100" s="49" t="n">
        <v>5.79820382528865</v>
      </c>
      <c r="E100" s="50" t="n">
        <v>17000</v>
      </c>
      <c r="F100" s="51" t="n">
        <v>29.2061298595265</v>
      </c>
      <c r="G100" s="51" t="n">
        <v>15.4043149785158</v>
      </c>
      <c r="H100" s="51" t="n">
        <v>35.6323231</v>
      </c>
      <c r="I100" s="51" t="n">
        <v>46.3452195</v>
      </c>
      <c r="J100" s="51" t="n">
        <v>9.74415374541825</v>
      </c>
      <c r="K100" s="51" t="n">
        <v>26.1651645405546</v>
      </c>
      <c r="L100" s="53" t="n">
        <v>4.16666666666667</v>
      </c>
      <c r="M100" s="53" t="n">
        <v>46.2962962962963</v>
      </c>
      <c r="N100" s="53" t="n">
        <v>3.76666666666667</v>
      </c>
      <c r="O100" s="53" t="n">
        <v>62.7777777777778</v>
      </c>
      <c r="P100" s="53" t="n">
        <v>2.75</v>
      </c>
      <c r="Q100" s="53" t="n">
        <v>68.75</v>
      </c>
      <c r="R100" s="54" t="n">
        <v>0</v>
      </c>
      <c r="S100" s="54" t="n">
        <v>0</v>
      </c>
      <c r="T100" s="53" t="n">
        <v>5.5</v>
      </c>
      <c r="U100" s="53" t="n">
        <v>78.5714285714286</v>
      </c>
      <c r="V100" s="53" t="n">
        <v>0.366666666666667</v>
      </c>
      <c r="W100" s="53" t="n">
        <v>18.3333333333333</v>
      </c>
      <c r="X100" s="53" t="n">
        <v>16.55</v>
      </c>
      <c r="Y100" s="54" t="n">
        <v>0</v>
      </c>
      <c r="Z100" s="53" t="n">
        <v>59.1071428571429</v>
      </c>
      <c r="AA100" s="54" t="s">
        <v>352</v>
      </c>
      <c r="AI100" s="46"/>
    </row>
    <row r="101" customFormat="false" ht="14.25" hidden="false" customHeight="false" outlineLevel="0" collapsed="false">
      <c r="A101" s="46" t="s">
        <v>459</v>
      </c>
      <c r="B101" s="47" t="n">
        <v>567000</v>
      </c>
      <c r="C101" s="48" t="s">
        <v>351</v>
      </c>
      <c r="D101" s="49" t="n">
        <v>1.48525472425387</v>
      </c>
      <c r="E101" s="50" t="s">
        <v>372</v>
      </c>
      <c r="F101" s="51" t="n">
        <v>17.6602226919695</v>
      </c>
      <c r="G101" s="51" t="n">
        <v>13.6648541576378</v>
      </c>
      <c r="H101" s="51" t="n">
        <v>24.4512112666667</v>
      </c>
      <c r="I101" s="51" t="n">
        <v>12.0770363666667</v>
      </c>
      <c r="J101" s="51" t="n">
        <v>14.2720741798423</v>
      </c>
      <c r="K101" s="51" t="n">
        <v>8.40390456086246</v>
      </c>
      <c r="L101" s="53" t="n">
        <v>4.26666666666667</v>
      </c>
      <c r="M101" s="53" t="n">
        <v>47.4074074074074</v>
      </c>
      <c r="N101" s="53" t="n">
        <v>2.03333333333333</v>
      </c>
      <c r="O101" s="53" t="n">
        <v>33.8888888888889</v>
      </c>
      <c r="P101" s="53" t="n">
        <v>2.75</v>
      </c>
      <c r="Q101" s="53" t="n">
        <v>68.75</v>
      </c>
      <c r="R101" s="54" t="n">
        <v>0</v>
      </c>
      <c r="S101" s="54" t="n">
        <v>0</v>
      </c>
      <c r="T101" s="53" t="n">
        <v>3.5</v>
      </c>
      <c r="U101" s="53" t="n">
        <v>50</v>
      </c>
      <c r="V101" s="53" t="n">
        <v>0.166666666666667</v>
      </c>
      <c r="W101" s="53" t="n">
        <v>8.33333333333333</v>
      </c>
      <c r="X101" s="53" t="n">
        <v>12.7166666666667</v>
      </c>
      <c r="Y101" s="54" t="n">
        <v>0</v>
      </c>
      <c r="Z101" s="53" t="n">
        <v>45.4166666666667</v>
      </c>
      <c r="AA101" s="54" t="s">
        <v>366</v>
      </c>
      <c r="AI101" s="46"/>
    </row>
    <row r="102" customFormat="false" ht="14.25" hidden="false" customHeight="false" outlineLevel="0" collapsed="false">
      <c r="A102" s="46" t="s">
        <v>460</v>
      </c>
      <c r="B102" s="47" t="n">
        <v>2079000</v>
      </c>
      <c r="C102" s="48" t="s">
        <v>351</v>
      </c>
      <c r="D102" s="49" t="n">
        <v>8.6613755579098</v>
      </c>
      <c r="E102" s="50" t="n">
        <v>18000</v>
      </c>
      <c r="F102" s="51" t="n">
        <v>48.4032657951069</v>
      </c>
      <c r="G102" s="51" t="n">
        <v>17.3907445711667</v>
      </c>
      <c r="H102" s="51" t="n">
        <v>42.48272171875</v>
      </c>
      <c r="I102" s="51" t="n">
        <v>50.5876302083333</v>
      </c>
      <c r="J102" s="51" t="n">
        <v>27.2505602197177</v>
      </c>
      <c r="K102" s="51" t="n">
        <v>45.6029107375025</v>
      </c>
      <c r="L102" s="53" t="n">
        <v>6.33333333333333</v>
      </c>
      <c r="M102" s="53" t="n">
        <v>70.3703703703704</v>
      </c>
      <c r="N102" s="53" t="n">
        <v>4.03333333333333</v>
      </c>
      <c r="O102" s="53" t="n">
        <v>67.2222222222222</v>
      </c>
      <c r="P102" s="53" t="n">
        <v>3</v>
      </c>
      <c r="Q102" s="53" t="n">
        <v>75</v>
      </c>
      <c r="R102" s="54" t="n">
        <v>0</v>
      </c>
      <c r="S102" s="54" t="n">
        <v>0</v>
      </c>
      <c r="T102" s="53" t="n">
        <v>4.33333333333333</v>
      </c>
      <c r="U102" s="53" t="n">
        <v>61.9047619047619</v>
      </c>
      <c r="V102" s="53" t="n">
        <v>0</v>
      </c>
      <c r="W102" s="53" t="n">
        <v>0</v>
      </c>
      <c r="X102" s="53" t="n">
        <v>17.7</v>
      </c>
      <c r="Y102" s="54" t="n">
        <v>0</v>
      </c>
      <c r="Z102" s="53" t="n">
        <v>63.2142857142857</v>
      </c>
      <c r="AA102" s="54" t="s">
        <v>361</v>
      </c>
      <c r="AI102" s="46"/>
    </row>
    <row r="103" customFormat="false" ht="14.25" hidden="false" customHeight="false" outlineLevel="0" collapsed="false">
      <c r="A103" s="46" t="s">
        <v>461</v>
      </c>
      <c r="B103" s="47" t="n">
        <v>24234000</v>
      </c>
      <c r="C103" s="48" t="s">
        <v>354</v>
      </c>
      <c r="D103" s="49" t="n">
        <v>7.51170091710291</v>
      </c>
      <c r="E103" s="50" t="n">
        <v>182000</v>
      </c>
      <c r="F103" s="51" t="n">
        <v>54.4160206365957</v>
      </c>
      <c r="G103" s="51" t="n">
        <v>46.8253125020587</v>
      </c>
      <c r="H103" s="51" t="n">
        <v>50.995411775</v>
      </c>
      <c r="I103" s="51" t="n">
        <v>56.7718769</v>
      </c>
      <c r="J103" s="51" t="n">
        <v>17.2571863503395</v>
      </c>
      <c r="K103" s="51" t="n">
        <v>61.9905178442712</v>
      </c>
      <c r="L103" s="53" t="n">
        <v>3.48333333333333</v>
      </c>
      <c r="M103" s="53" t="n">
        <v>38.7037037037037</v>
      </c>
      <c r="N103" s="53" t="n">
        <v>3.16666666666667</v>
      </c>
      <c r="O103" s="53" t="n">
        <v>52.7777777777778</v>
      </c>
      <c r="P103" s="53" t="n">
        <v>0.75</v>
      </c>
      <c r="Q103" s="53" t="n">
        <v>18.75</v>
      </c>
      <c r="R103" s="54" t="n">
        <v>-1</v>
      </c>
      <c r="S103" s="54" t="n">
        <v>-1</v>
      </c>
      <c r="T103" s="53" t="n">
        <v>3.5</v>
      </c>
      <c r="U103" s="53" t="n">
        <v>50</v>
      </c>
      <c r="V103" s="53" t="n">
        <v>0</v>
      </c>
      <c r="W103" s="53" t="n">
        <v>0</v>
      </c>
      <c r="X103" s="53" t="n">
        <v>10.9</v>
      </c>
      <c r="Y103" s="54" t="n">
        <v>-2</v>
      </c>
      <c r="Z103" s="53" t="n">
        <v>31.7857142857143</v>
      </c>
      <c r="AA103" s="54" t="s">
        <v>355</v>
      </c>
      <c r="AI103" s="46"/>
    </row>
    <row r="104" customFormat="false" ht="14.25" hidden="false" customHeight="false" outlineLevel="0" collapsed="false">
      <c r="A104" s="46" t="s">
        <v>462</v>
      </c>
      <c r="B104" s="47" t="n">
        <v>17574000</v>
      </c>
      <c r="C104" s="48" t="s">
        <v>354</v>
      </c>
      <c r="D104" s="49" t="n">
        <v>7.46497593382574</v>
      </c>
      <c r="E104" s="50" t="n">
        <v>131000</v>
      </c>
      <c r="F104" s="51" t="n">
        <v>55.3752653317479</v>
      </c>
      <c r="G104" s="51" t="n">
        <v>51.540620607899</v>
      </c>
      <c r="H104" s="51" t="n">
        <v>40.893600125</v>
      </c>
      <c r="I104" s="51" t="n">
        <v>61.4723363666667</v>
      </c>
      <c r="J104" s="51" t="n">
        <v>19.1089375700286</v>
      </c>
      <c r="K104" s="51" t="n">
        <v>63.3780410209329</v>
      </c>
      <c r="L104" s="53" t="n">
        <v>2.98333333333333</v>
      </c>
      <c r="M104" s="53" t="n">
        <v>33.1481481481482</v>
      </c>
      <c r="N104" s="53" t="n">
        <v>1.43333333333333</v>
      </c>
      <c r="O104" s="53" t="n">
        <v>23.8888888888889</v>
      </c>
      <c r="P104" s="53" t="n">
        <v>1.75</v>
      </c>
      <c r="Q104" s="53" t="n">
        <v>43.75</v>
      </c>
      <c r="R104" s="54" t="n">
        <v>-1</v>
      </c>
      <c r="S104" s="54" t="n">
        <v>0</v>
      </c>
      <c r="T104" s="53" t="n">
        <v>2.33333333333333</v>
      </c>
      <c r="U104" s="53" t="n">
        <v>33.3333333333333</v>
      </c>
      <c r="V104" s="53" t="n">
        <v>0</v>
      </c>
      <c r="W104" s="53" t="n">
        <v>0</v>
      </c>
      <c r="X104" s="53" t="n">
        <v>8.5</v>
      </c>
      <c r="Y104" s="54" t="n">
        <v>-1</v>
      </c>
      <c r="Z104" s="53" t="n">
        <v>26.7857142857143</v>
      </c>
      <c r="AA104" s="54" t="s">
        <v>357</v>
      </c>
      <c r="AI104" s="46"/>
    </row>
    <row r="105" customFormat="false" ht="14.25" hidden="false" customHeight="false" outlineLevel="0" collapsed="false">
      <c r="A105" s="46" t="s">
        <v>463</v>
      </c>
      <c r="B105" s="47" t="n">
        <v>30723000</v>
      </c>
      <c r="C105" s="48" t="s">
        <v>349</v>
      </c>
      <c r="D105" s="49" t="n">
        <v>6.91442312599735</v>
      </c>
      <c r="E105" s="50" t="n">
        <v>212000</v>
      </c>
      <c r="F105" s="51" t="n">
        <v>36.2409635713816</v>
      </c>
      <c r="G105" s="51" t="n">
        <v>28.3723770806507</v>
      </c>
      <c r="H105" s="51" t="n">
        <v>39.55891</v>
      </c>
      <c r="I105" s="51" t="n">
        <v>41.232752740036</v>
      </c>
      <c r="J105" s="51" t="n">
        <v>27.7671908744031</v>
      </c>
      <c r="K105" s="51" t="n">
        <v>39.2252513257351</v>
      </c>
      <c r="L105" s="53" t="n">
        <v>3.6</v>
      </c>
      <c r="M105" s="53" t="n">
        <v>40</v>
      </c>
      <c r="N105" s="53" t="n">
        <v>3.23333333333333</v>
      </c>
      <c r="O105" s="53" t="n">
        <v>53.8888888888889</v>
      </c>
      <c r="P105" s="53" t="n">
        <v>2.25</v>
      </c>
      <c r="Q105" s="53" t="n">
        <v>56.25</v>
      </c>
      <c r="R105" s="54" t="n">
        <v>-1</v>
      </c>
      <c r="S105" s="54" t="n">
        <v>0</v>
      </c>
      <c r="T105" s="53" t="n">
        <v>2.66666666666667</v>
      </c>
      <c r="U105" s="53" t="n">
        <v>38.0952380952381</v>
      </c>
      <c r="V105" s="53" t="n">
        <v>0</v>
      </c>
      <c r="W105" s="53" t="n">
        <v>0</v>
      </c>
      <c r="X105" s="53" t="n">
        <v>11.75</v>
      </c>
      <c r="Y105" s="54" t="n">
        <v>-1</v>
      </c>
      <c r="Z105" s="53" t="n">
        <v>38.3928571428571</v>
      </c>
      <c r="AA105" s="54" t="s">
        <v>355</v>
      </c>
      <c r="AI105" s="46"/>
    </row>
    <row r="106" customFormat="false" ht="14.25" hidden="false" customHeight="false" outlineLevel="0" collapsed="false">
      <c r="A106" s="46" t="s">
        <v>464</v>
      </c>
      <c r="B106" s="47" t="n">
        <v>17468000</v>
      </c>
      <c r="C106" s="48" t="s">
        <v>354</v>
      </c>
      <c r="D106" s="49" t="n">
        <v>3.56578186641255</v>
      </c>
      <c r="E106" s="50" t="n">
        <v>62000</v>
      </c>
      <c r="F106" s="51" t="n">
        <v>55.2538459204515</v>
      </c>
      <c r="G106" s="51" t="n">
        <v>24.4348037952391</v>
      </c>
      <c r="H106" s="51" t="n">
        <v>35.4617215</v>
      </c>
      <c r="I106" s="51" t="n">
        <v>35.8687375</v>
      </c>
      <c r="J106" s="51" t="n">
        <v>66.3019227678517</v>
      </c>
      <c r="K106" s="51" t="n">
        <v>55.8800350475675</v>
      </c>
      <c r="L106" s="53" t="n">
        <v>3.5</v>
      </c>
      <c r="M106" s="53" t="n">
        <v>38.8888888888889</v>
      </c>
      <c r="N106" s="53" t="n">
        <v>2.13333333333333</v>
      </c>
      <c r="O106" s="53" t="n">
        <v>35.5555555555556</v>
      </c>
      <c r="P106" s="53" t="n">
        <v>2</v>
      </c>
      <c r="Q106" s="53" t="n">
        <v>50</v>
      </c>
      <c r="R106" s="54" t="n">
        <v>0</v>
      </c>
      <c r="S106" s="54" t="n">
        <v>-1</v>
      </c>
      <c r="T106" s="53" t="n">
        <v>2</v>
      </c>
      <c r="U106" s="53" t="n">
        <v>28.5714285714286</v>
      </c>
      <c r="V106" s="53" t="n">
        <v>0</v>
      </c>
      <c r="W106" s="53" t="n">
        <v>0</v>
      </c>
      <c r="X106" s="53" t="n">
        <v>9.63333333333333</v>
      </c>
      <c r="Y106" s="54" t="n">
        <v>-1</v>
      </c>
      <c r="Z106" s="53" t="n">
        <v>30.8333333333333</v>
      </c>
      <c r="AA106" s="54" t="s">
        <v>355</v>
      </c>
      <c r="AI106" s="46"/>
    </row>
    <row r="107" customFormat="false" ht="14.25" hidden="false" customHeight="false" outlineLevel="0" collapsed="false">
      <c r="A107" s="46" t="s">
        <v>465</v>
      </c>
      <c r="B107" s="47" t="n">
        <v>428000</v>
      </c>
      <c r="C107" s="56" t="s">
        <v>351</v>
      </c>
      <c r="D107" s="57"/>
      <c r="E107" s="50"/>
      <c r="F107" s="51"/>
      <c r="G107" s="51"/>
      <c r="H107" s="51"/>
      <c r="I107" s="51"/>
      <c r="J107" s="51"/>
      <c r="K107" s="51"/>
      <c r="L107" s="53"/>
      <c r="M107" s="53"/>
      <c r="N107" s="53"/>
      <c r="O107" s="53"/>
      <c r="P107" s="53"/>
      <c r="Q107" s="53"/>
      <c r="R107" s="54"/>
      <c r="S107" s="54"/>
      <c r="T107" s="53"/>
      <c r="U107" s="53"/>
      <c r="V107" s="53"/>
      <c r="W107" s="53"/>
      <c r="X107" s="53"/>
      <c r="Y107" s="54"/>
      <c r="Z107" s="53"/>
      <c r="AA107" s="54"/>
      <c r="AI107" s="46"/>
    </row>
    <row r="108" customFormat="false" ht="14.25" hidden="false" customHeight="false" outlineLevel="0" collapsed="false">
      <c r="A108" s="46" t="s">
        <v>466</v>
      </c>
      <c r="B108" s="47" t="n">
        <v>4182000</v>
      </c>
      <c r="C108" s="48" t="s">
        <v>354</v>
      </c>
      <c r="D108" s="49" t="n">
        <v>21.4294070929279</v>
      </c>
      <c r="E108" s="50" t="n">
        <v>90000</v>
      </c>
      <c r="F108" s="51" t="n">
        <v>67.3492927548003</v>
      </c>
      <c r="G108" s="51" t="n">
        <v>33.6732912721675</v>
      </c>
      <c r="H108" s="51" t="n">
        <v>39.336791725</v>
      </c>
      <c r="I108" s="51" t="n">
        <v>50.4545310666667</v>
      </c>
      <c r="J108" s="51" t="n">
        <v>22.3397346094916</v>
      </c>
      <c r="K108" s="51" t="n">
        <v>62.0004678967325</v>
      </c>
      <c r="L108" s="53" t="n">
        <v>0.583333333333333</v>
      </c>
      <c r="M108" s="53" t="n">
        <v>6.48148148148148</v>
      </c>
      <c r="N108" s="53" t="n">
        <v>1.5</v>
      </c>
      <c r="O108" s="53" t="n">
        <v>25</v>
      </c>
      <c r="P108" s="53" t="n">
        <v>0.75</v>
      </c>
      <c r="Q108" s="53" t="n">
        <v>18.75</v>
      </c>
      <c r="R108" s="54" t="n">
        <v>-1</v>
      </c>
      <c r="S108" s="54" t="n">
        <v>0</v>
      </c>
      <c r="T108" s="53" t="n">
        <v>2.5</v>
      </c>
      <c r="U108" s="53" t="n">
        <v>35.7142857142857</v>
      </c>
      <c r="V108" s="53" t="n">
        <v>0</v>
      </c>
      <c r="W108" s="53" t="n">
        <v>0</v>
      </c>
      <c r="X108" s="53" t="n">
        <v>5.33333333333333</v>
      </c>
      <c r="Y108" s="54" t="n">
        <v>-1</v>
      </c>
      <c r="Z108" s="53" t="n">
        <v>15.4761904761905</v>
      </c>
      <c r="AA108" s="54" t="s">
        <v>385</v>
      </c>
      <c r="AI108" s="46"/>
    </row>
    <row r="109" customFormat="false" ht="14.25" hidden="false" customHeight="false" outlineLevel="0" collapsed="false">
      <c r="A109" s="46" t="s">
        <v>467</v>
      </c>
      <c r="B109" s="47" t="n">
        <v>1259000</v>
      </c>
      <c r="C109" s="48" t="s">
        <v>354</v>
      </c>
      <c r="D109" s="49" t="n">
        <v>0.959533475399559</v>
      </c>
      <c r="E109" s="50" t="n">
        <v>1000</v>
      </c>
      <c r="F109" s="51" t="n">
        <v>25.5243062197474</v>
      </c>
      <c r="G109" s="51" t="n">
        <v>17.7399018192857</v>
      </c>
      <c r="H109" s="51" t="n">
        <v>33.593159325</v>
      </c>
      <c r="I109" s="51" t="n">
        <v>31.1290151666667</v>
      </c>
      <c r="J109" s="51" t="n">
        <v>12.1705283712071</v>
      </c>
      <c r="K109" s="51" t="n">
        <v>21.1916057920385</v>
      </c>
      <c r="L109" s="53" t="n">
        <v>3.93333333333333</v>
      </c>
      <c r="M109" s="53" t="n">
        <v>43.7037037037037</v>
      </c>
      <c r="N109" s="53" t="n">
        <v>2.33333333333333</v>
      </c>
      <c r="O109" s="53" t="n">
        <v>38.8888888888889</v>
      </c>
      <c r="P109" s="53" t="n">
        <v>0</v>
      </c>
      <c r="Q109" s="53" t="n">
        <v>0</v>
      </c>
      <c r="R109" s="54" t="n">
        <v>0</v>
      </c>
      <c r="S109" s="54" t="n">
        <v>0</v>
      </c>
      <c r="T109" s="53" t="n">
        <v>3.5</v>
      </c>
      <c r="U109" s="53" t="n">
        <v>50</v>
      </c>
      <c r="V109" s="53" t="n">
        <v>0</v>
      </c>
      <c r="W109" s="53" t="n">
        <v>0</v>
      </c>
      <c r="X109" s="53" t="n">
        <v>9.76666666666667</v>
      </c>
      <c r="Y109" s="54" t="n">
        <v>0</v>
      </c>
      <c r="Z109" s="53" t="n">
        <v>34.8809523809524</v>
      </c>
      <c r="AA109" s="54" t="s">
        <v>355</v>
      </c>
      <c r="AI109" s="46"/>
    </row>
    <row r="110" customFormat="false" ht="14.25" hidden="false" customHeight="false" outlineLevel="0" collapsed="false">
      <c r="A110" s="46" t="s">
        <v>468</v>
      </c>
      <c r="B110" s="47" t="n">
        <v>125891000</v>
      </c>
      <c r="C110" s="48" t="s">
        <v>359</v>
      </c>
      <c r="D110" s="49" t="n">
        <v>2.70826558665634</v>
      </c>
      <c r="E110" s="50" t="n">
        <v>341000</v>
      </c>
      <c r="F110" s="51" t="n">
        <v>47.2772001647813</v>
      </c>
      <c r="G110" s="51" t="n">
        <v>23.7176360954399</v>
      </c>
      <c r="H110" s="51" t="n">
        <v>58.95066495</v>
      </c>
      <c r="I110" s="51" t="n">
        <v>37.7660870666667</v>
      </c>
      <c r="J110" s="51" t="n">
        <v>68.8359280232818</v>
      </c>
      <c r="K110" s="51" t="n">
        <v>57.3124877503403</v>
      </c>
      <c r="L110" s="53" t="n">
        <v>4.83333333333333</v>
      </c>
      <c r="M110" s="53" t="n">
        <v>53.7037037037037</v>
      </c>
      <c r="N110" s="53" t="n">
        <v>3.76666666666667</v>
      </c>
      <c r="O110" s="53" t="n">
        <v>62.7777777777778</v>
      </c>
      <c r="P110" s="53" t="n">
        <v>2.25</v>
      </c>
      <c r="Q110" s="53" t="n">
        <v>56.25</v>
      </c>
      <c r="R110" s="54" t="n">
        <v>-1</v>
      </c>
      <c r="S110" s="54" t="n">
        <v>0</v>
      </c>
      <c r="T110" s="53" t="n">
        <v>4.83333333333333</v>
      </c>
      <c r="U110" s="53" t="n">
        <v>69.0476190476191</v>
      </c>
      <c r="V110" s="53" t="n">
        <v>0</v>
      </c>
      <c r="W110" s="53" t="n">
        <v>0</v>
      </c>
      <c r="X110" s="53" t="n">
        <v>15.6833333333333</v>
      </c>
      <c r="Y110" s="54" t="n">
        <v>-1</v>
      </c>
      <c r="Z110" s="53" t="n">
        <v>52.4404761904762</v>
      </c>
      <c r="AA110" s="54" t="s">
        <v>352</v>
      </c>
      <c r="AI110" s="46"/>
    </row>
    <row r="111" customFormat="false" ht="14.25" hidden="false" customHeight="false" outlineLevel="0" collapsed="false">
      <c r="A111" s="46" t="s">
        <v>469</v>
      </c>
      <c r="B111" s="47" t="n">
        <v>4066000</v>
      </c>
      <c r="C111" s="48" t="s">
        <v>351</v>
      </c>
      <c r="D111" s="49" t="n">
        <v>5.50889775748903</v>
      </c>
      <c r="E111" s="50" t="n">
        <v>22000</v>
      </c>
      <c r="F111" s="51" t="n">
        <v>41.9550403190061</v>
      </c>
      <c r="G111" s="51" t="n">
        <v>22.9050209733983</v>
      </c>
      <c r="H111" s="51" t="n">
        <v>35.276393725</v>
      </c>
      <c r="I111" s="51" t="n">
        <v>58.2786043333333</v>
      </c>
      <c r="J111" s="51" t="n">
        <v>18.1048026192795</v>
      </c>
      <c r="K111" s="51" t="n">
        <v>41.6152102215579</v>
      </c>
      <c r="L111" s="53" t="n">
        <v>5.26666666666667</v>
      </c>
      <c r="M111" s="53" t="n">
        <v>58.5185185185185</v>
      </c>
      <c r="N111" s="53" t="n">
        <v>3.66666666666667</v>
      </c>
      <c r="O111" s="53" t="n">
        <v>61.1111111111111</v>
      </c>
      <c r="P111" s="53" t="n">
        <v>2.5</v>
      </c>
      <c r="Q111" s="53" t="n">
        <v>62.5</v>
      </c>
      <c r="R111" s="54" t="n">
        <v>0</v>
      </c>
      <c r="S111" s="54" t="n">
        <v>0</v>
      </c>
      <c r="T111" s="53" t="n">
        <v>4.16666666666667</v>
      </c>
      <c r="U111" s="53" t="n">
        <v>59.5238095238095</v>
      </c>
      <c r="V111" s="53" t="n">
        <v>0</v>
      </c>
      <c r="W111" s="53" t="n">
        <v>0</v>
      </c>
      <c r="X111" s="53" t="n">
        <v>15.6</v>
      </c>
      <c r="Y111" s="54" t="n">
        <v>0</v>
      </c>
      <c r="Z111" s="53" t="n">
        <v>55.7142857142857</v>
      </c>
      <c r="AA111" s="54" t="s">
        <v>352</v>
      </c>
      <c r="AI111" s="46"/>
    </row>
    <row r="112" customFormat="false" ht="14.25" hidden="false" customHeight="false" outlineLevel="0" collapsed="false">
      <c r="A112" s="46" t="s">
        <v>470</v>
      </c>
      <c r="B112" s="47" t="n">
        <v>2977000</v>
      </c>
      <c r="C112" s="48" t="s">
        <v>349</v>
      </c>
      <c r="D112" s="49" t="n">
        <v>12.2943634723515</v>
      </c>
      <c r="E112" s="50" t="n">
        <v>37000</v>
      </c>
      <c r="F112" s="51" t="n">
        <v>40.8836322637662</v>
      </c>
      <c r="G112" s="51" t="n">
        <v>36.7735415242128</v>
      </c>
      <c r="H112" s="51" t="n">
        <v>35.081718125</v>
      </c>
      <c r="I112" s="51" t="n">
        <v>47.0880012666667</v>
      </c>
      <c r="J112" s="51" t="n">
        <v>18.1088728515931</v>
      </c>
      <c r="K112" s="51" t="n">
        <v>43.5481233003335</v>
      </c>
      <c r="L112" s="53" t="n">
        <v>2.5</v>
      </c>
      <c r="M112" s="53" t="n">
        <v>27.7777777777778</v>
      </c>
      <c r="N112" s="53" t="n">
        <v>2</v>
      </c>
      <c r="O112" s="53" t="n">
        <v>33.3333333333333</v>
      </c>
      <c r="P112" s="53" t="n">
        <v>1.25</v>
      </c>
      <c r="Q112" s="53" t="n">
        <v>31.25</v>
      </c>
      <c r="R112" s="54" t="n">
        <v>0</v>
      </c>
      <c r="S112" s="54" t="n">
        <v>-1</v>
      </c>
      <c r="T112" s="53" t="n">
        <v>3.83333333333333</v>
      </c>
      <c r="U112" s="53" t="n">
        <v>54.7619047619048</v>
      </c>
      <c r="V112" s="53" t="n">
        <v>0</v>
      </c>
      <c r="W112" s="53" t="n">
        <v>0</v>
      </c>
      <c r="X112" s="53" t="n">
        <v>9.58333333333333</v>
      </c>
      <c r="Y112" s="54" t="n">
        <v>-1</v>
      </c>
      <c r="Z112" s="53" t="n">
        <v>30.6547619047619</v>
      </c>
      <c r="AA112" s="54" t="s">
        <v>355</v>
      </c>
      <c r="AI112" s="46"/>
    </row>
    <row r="113" customFormat="false" ht="14.25" hidden="false" customHeight="false" outlineLevel="0" collapsed="false">
      <c r="A113" s="46" t="s">
        <v>471</v>
      </c>
      <c r="B113" s="47" t="n">
        <v>628000</v>
      </c>
      <c r="C113" s="48" t="s">
        <v>351</v>
      </c>
      <c r="D113" s="49" t="n">
        <v>5.86032826558679</v>
      </c>
      <c r="E113" s="50" t="n">
        <v>4000</v>
      </c>
      <c r="F113" s="51" t="n">
        <v>39.3536816725189</v>
      </c>
      <c r="G113" s="51" t="n">
        <v>15.0173088571194</v>
      </c>
      <c r="H113" s="51" t="n">
        <v>37.4429694</v>
      </c>
      <c r="I113" s="51" t="n">
        <v>50.8632395333333</v>
      </c>
      <c r="J113" s="51" t="n">
        <v>18.2861850802453</v>
      </c>
      <c r="K113" s="51" t="n">
        <v>35.8218514070072</v>
      </c>
      <c r="L113" s="53" t="n">
        <v>7.13333333333333</v>
      </c>
      <c r="M113" s="53" t="n">
        <v>79.2592592592593</v>
      </c>
      <c r="N113" s="53" t="n">
        <v>4.2</v>
      </c>
      <c r="O113" s="53" t="n">
        <v>70</v>
      </c>
      <c r="P113" s="53" t="n">
        <v>2.25</v>
      </c>
      <c r="Q113" s="53" t="n">
        <v>56.25</v>
      </c>
      <c r="R113" s="54" t="n">
        <v>0</v>
      </c>
      <c r="S113" s="54" t="n">
        <v>0</v>
      </c>
      <c r="T113" s="53" t="n">
        <v>4.33333333333333</v>
      </c>
      <c r="U113" s="53" t="n">
        <v>61.9047619047619</v>
      </c>
      <c r="V113" s="53" t="n">
        <v>0</v>
      </c>
      <c r="W113" s="53" t="n">
        <v>0</v>
      </c>
      <c r="X113" s="53" t="n">
        <v>17.9166666666667</v>
      </c>
      <c r="Y113" s="54" t="n">
        <v>0</v>
      </c>
      <c r="Z113" s="53" t="n">
        <v>63.9880952380952</v>
      </c>
      <c r="AA113" s="54" t="s">
        <v>361</v>
      </c>
      <c r="AI113" s="46"/>
    </row>
    <row r="114" customFormat="false" ht="14.25" hidden="false" customHeight="false" outlineLevel="0" collapsed="false">
      <c r="A114" s="46" t="s">
        <v>472</v>
      </c>
      <c r="B114" s="47" t="n">
        <v>34803000</v>
      </c>
      <c r="C114" s="48" t="s">
        <v>354</v>
      </c>
      <c r="D114" s="49" t="n">
        <v>2.4456027303154</v>
      </c>
      <c r="E114" s="50" t="n">
        <v>85000</v>
      </c>
      <c r="F114" s="51" t="n">
        <v>60.6729772713253</v>
      </c>
      <c r="G114" s="51" t="n">
        <v>18.8307098730369</v>
      </c>
      <c r="H114" s="51" t="n">
        <v>38.1163279920579</v>
      </c>
      <c r="I114" s="51" t="n">
        <v>35.7461112103175</v>
      </c>
      <c r="J114" s="51" t="n">
        <v>22.0282912113526</v>
      </c>
      <c r="K114" s="51" t="n">
        <v>48.3369974251288</v>
      </c>
      <c r="L114" s="53" t="n">
        <v>0.583333333333333</v>
      </c>
      <c r="M114" s="53" t="n">
        <v>6.48148148148148</v>
      </c>
      <c r="N114" s="53" t="n">
        <v>3.4</v>
      </c>
      <c r="O114" s="53" t="n">
        <v>56.6666666666667</v>
      </c>
      <c r="P114" s="53" t="n">
        <v>1.25</v>
      </c>
      <c r="Q114" s="53" t="n">
        <v>31.25</v>
      </c>
      <c r="R114" s="54" t="n">
        <v>0</v>
      </c>
      <c r="S114" s="54" t="n">
        <v>0</v>
      </c>
      <c r="T114" s="53" t="n">
        <v>5</v>
      </c>
      <c r="U114" s="53" t="n">
        <v>71.4285714285714</v>
      </c>
      <c r="V114" s="53" t="n">
        <v>0</v>
      </c>
      <c r="W114" s="53" t="n">
        <v>0</v>
      </c>
      <c r="X114" s="53" t="n">
        <v>10.2333333333333</v>
      </c>
      <c r="Y114" s="54" t="n">
        <v>0</v>
      </c>
      <c r="Z114" s="53" t="n">
        <v>36.5476190476191</v>
      </c>
      <c r="AA114" s="54" t="s">
        <v>355</v>
      </c>
      <c r="AI114" s="46"/>
    </row>
    <row r="115" customFormat="false" ht="14.25" hidden="false" customHeight="false" outlineLevel="0" collapsed="false">
      <c r="A115" s="46" t="s">
        <v>473</v>
      </c>
      <c r="B115" s="47" t="n">
        <v>28011000</v>
      </c>
      <c r="C115" s="48" t="s">
        <v>354</v>
      </c>
      <c r="D115" s="49" t="n">
        <v>5.41309598196068</v>
      </c>
      <c r="E115" s="50" t="n">
        <v>152000</v>
      </c>
      <c r="F115" s="51" t="n">
        <v>48.6035403121185</v>
      </c>
      <c r="G115" s="51" t="n">
        <v>48.2561549201861</v>
      </c>
      <c r="H115" s="51" t="n">
        <v>40.480512360503</v>
      </c>
      <c r="I115" s="51" t="n">
        <v>48.1136458928583</v>
      </c>
      <c r="J115" s="51" t="n">
        <v>30.0469294905313</v>
      </c>
      <c r="K115" s="51" t="n">
        <v>56.9625196595735</v>
      </c>
      <c r="L115" s="53" t="n">
        <v>5.18333333333333</v>
      </c>
      <c r="M115" s="53" t="n">
        <v>57.5925925925926</v>
      </c>
      <c r="N115" s="53" t="n">
        <v>2.96666666666667</v>
      </c>
      <c r="O115" s="53" t="n">
        <v>49.4444444444444</v>
      </c>
      <c r="P115" s="53" t="n">
        <v>1.25</v>
      </c>
      <c r="Q115" s="53" t="n">
        <v>31.25</v>
      </c>
      <c r="R115" s="54" t="n">
        <v>-1</v>
      </c>
      <c r="S115" s="54" t="n">
        <v>0</v>
      </c>
      <c r="T115" s="53" t="n">
        <v>3</v>
      </c>
      <c r="U115" s="53" t="n">
        <v>42.8571428571429</v>
      </c>
      <c r="V115" s="53" t="n">
        <v>0</v>
      </c>
      <c r="W115" s="53" t="n">
        <v>0</v>
      </c>
      <c r="X115" s="53" t="n">
        <v>12.4</v>
      </c>
      <c r="Y115" s="54" t="n">
        <v>-1</v>
      </c>
      <c r="Z115" s="53" t="n">
        <v>40.7142857142857</v>
      </c>
      <c r="AA115" s="54" t="s">
        <v>366</v>
      </c>
      <c r="AI115" s="46"/>
    </row>
    <row r="116" customFormat="false" ht="14.25" hidden="false" customHeight="false" outlineLevel="0" collapsed="false">
      <c r="A116" s="46" t="s">
        <v>474</v>
      </c>
      <c r="B116" s="47" t="n">
        <v>52404000</v>
      </c>
      <c r="C116" s="48" t="s">
        <v>349</v>
      </c>
      <c r="D116" s="49" t="n">
        <v>10.973378507957</v>
      </c>
      <c r="E116" s="50" t="n">
        <v>575000</v>
      </c>
      <c r="F116" s="51" t="n">
        <v>58.1168409534971</v>
      </c>
      <c r="G116" s="51" t="n">
        <v>43.792912812935</v>
      </c>
      <c r="H116" s="51" t="n">
        <v>26.081458028125</v>
      </c>
      <c r="I116" s="51" t="n">
        <v>46.0061468627451</v>
      </c>
      <c r="J116" s="51" t="n">
        <v>70.2294376384725</v>
      </c>
      <c r="K116" s="51" t="n">
        <v>65.9169266710186</v>
      </c>
      <c r="L116" s="53" t="n">
        <v>5.21666666666667</v>
      </c>
      <c r="M116" s="53" t="n">
        <v>57.962962962963</v>
      </c>
      <c r="N116" s="53" t="n">
        <v>1.1</v>
      </c>
      <c r="O116" s="53" t="n">
        <v>18.3333333333333</v>
      </c>
      <c r="P116" s="53" t="n">
        <v>1.75</v>
      </c>
      <c r="Q116" s="53" t="n">
        <v>43.75</v>
      </c>
      <c r="R116" s="54" t="n">
        <v>-1</v>
      </c>
      <c r="S116" s="54" t="n">
        <v>-1</v>
      </c>
      <c r="T116" s="53" t="n">
        <v>3</v>
      </c>
      <c r="U116" s="53" t="n">
        <v>42.8571428571429</v>
      </c>
      <c r="V116" s="53" t="n">
        <v>0</v>
      </c>
      <c r="W116" s="53" t="n">
        <v>0</v>
      </c>
      <c r="X116" s="53" t="n">
        <v>11.0666666666667</v>
      </c>
      <c r="Y116" s="54" t="n">
        <v>-2</v>
      </c>
      <c r="Z116" s="53" t="n">
        <v>32.3809523809524</v>
      </c>
      <c r="AA116" s="54" t="s">
        <v>355</v>
      </c>
      <c r="AI116" s="46"/>
    </row>
    <row r="117" customFormat="false" ht="14.25" hidden="false" customHeight="false" outlineLevel="0" collapsed="false">
      <c r="A117" s="46" t="s">
        <v>475</v>
      </c>
      <c r="B117" s="47" t="n">
        <v>2426000</v>
      </c>
      <c r="C117" s="48" t="s">
        <v>354</v>
      </c>
      <c r="D117" s="49" t="n">
        <v>3.33117676008907</v>
      </c>
      <c r="E117" s="50" t="n">
        <v>8000</v>
      </c>
      <c r="F117" s="51" t="n">
        <v>44.6378721713906</v>
      </c>
      <c r="G117" s="51" t="n">
        <v>38.4317942493162</v>
      </c>
      <c r="H117" s="51" t="n">
        <v>55.8690766666667</v>
      </c>
      <c r="I117" s="51" t="n">
        <v>38.8083462222222</v>
      </c>
      <c r="J117" s="51" t="n">
        <v>10.4024160505686</v>
      </c>
      <c r="K117" s="51" t="n">
        <v>48.1409105225114</v>
      </c>
      <c r="L117" s="53" t="n">
        <v>3.06666666666667</v>
      </c>
      <c r="M117" s="53" t="n">
        <v>34.0740740740741</v>
      </c>
      <c r="N117" s="53" t="n">
        <v>1.66666666666667</v>
      </c>
      <c r="O117" s="53" t="n">
        <v>27.7777777777778</v>
      </c>
      <c r="P117" s="53" t="n">
        <v>0.75</v>
      </c>
      <c r="Q117" s="53" t="n">
        <v>18.75</v>
      </c>
      <c r="R117" s="54" t="n">
        <v>0</v>
      </c>
      <c r="S117" s="54" t="n">
        <v>0</v>
      </c>
      <c r="T117" s="53" t="n">
        <v>3.83333333333333</v>
      </c>
      <c r="U117" s="53" t="n">
        <v>54.7619047619048</v>
      </c>
      <c r="V117" s="53" t="n">
        <v>0</v>
      </c>
      <c r="W117" s="53" t="n">
        <v>0</v>
      </c>
      <c r="X117" s="53" t="n">
        <v>9.31666666666667</v>
      </c>
      <c r="Y117" s="54" t="n">
        <v>0</v>
      </c>
      <c r="Z117" s="53" t="n">
        <v>33.2738095238095</v>
      </c>
      <c r="AA117" s="54" t="s">
        <v>355</v>
      </c>
      <c r="AI117" s="46"/>
    </row>
    <row r="118" customFormat="false" ht="14.25" hidden="false" customHeight="false" outlineLevel="0" collapsed="false">
      <c r="A118" s="46" t="s">
        <v>476</v>
      </c>
      <c r="B118" s="47"/>
      <c r="C118" s="56" t="s">
        <v>349</v>
      </c>
      <c r="D118" s="57"/>
      <c r="E118" s="50"/>
      <c r="F118" s="51"/>
      <c r="G118" s="51"/>
      <c r="H118" s="51"/>
      <c r="I118" s="51"/>
      <c r="J118" s="51"/>
      <c r="K118" s="51"/>
      <c r="L118" s="53"/>
      <c r="M118" s="53"/>
      <c r="N118" s="53"/>
      <c r="O118" s="53"/>
      <c r="P118" s="53"/>
      <c r="Q118" s="53"/>
      <c r="R118" s="54"/>
      <c r="S118" s="54"/>
      <c r="T118" s="53"/>
      <c r="U118" s="53"/>
      <c r="V118" s="53"/>
      <c r="W118" s="53"/>
      <c r="X118" s="53"/>
      <c r="Y118" s="54"/>
      <c r="Z118" s="53"/>
      <c r="AA118" s="54"/>
      <c r="AI118" s="46"/>
    </row>
    <row r="119" customFormat="false" ht="14.25" hidden="false" customHeight="false" outlineLevel="0" collapsed="false">
      <c r="A119" s="46" t="s">
        <v>477</v>
      </c>
      <c r="B119" s="47" t="n">
        <v>28656000</v>
      </c>
      <c r="C119" s="48" t="s">
        <v>349</v>
      </c>
      <c r="D119" s="49" t="n">
        <v>5.95065264220715</v>
      </c>
      <c r="E119" s="50" t="n">
        <v>171000</v>
      </c>
      <c r="F119" s="51" t="n">
        <v>51.9903938570941</v>
      </c>
      <c r="G119" s="51" t="n">
        <v>35.6232488923928</v>
      </c>
      <c r="H119" s="51" t="n">
        <v>32.152118825</v>
      </c>
      <c r="I119" s="51" t="n">
        <v>8.67546632666667</v>
      </c>
      <c r="J119" s="51" t="n">
        <v>34.6900869229193</v>
      </c>
      <c r="K119" s="51" t="n">
        <v>44.1321467064703</v>
      </c>
      <c r="L119" s="53" t="n">
        <v>3.16666666666667</v>
      </c>
      <c r="M119" s="53" t="n">
        <v>35.1851851851852</v>
      </c>
      <c r="N119" s="53" t="n">
        <v>2.5</v>
      </c>
      <c r="O119" s="53" t="n">
        <v>41.6666666666667</v>
      </c>
      <c r="P119" s="53" t="n">
        <v>2</v>
      </c>
      <c r="Q119" s="53" t="n">
        <v>50</v>
      </c>
      <c r="R119" s="54" t="n">
        <v>-1</v>
      </c>
      <c r="S119" s="54" t="n">
        <v>0</v>
      </c>
      <c r="T119" s="53" t="n">
        <v>4.16666666666667</v>
      </c>
      <c r="U119" s="53" t="n">
        <v>59.5238095238095</v>
      </c>
      <c r="V119" s="53" t="n">
        <v>0</v>
      </c>
      <c r="W119" s="53" t="n">
        <v>0</v>
      </c>
      <c r="X119" s="53" t="n">
        <v>11.8333333333333</v>
      </c>
      <c r="Y119" s="54" t="n">
        <v>-1</v>
      </c>
      <c r="Z119" s="53" t="n">
        <v>38.6904761904762</v>
      </c>
      <c r="AA119" s="54" t="s">
        <v>355</v>
      </c>
      <c r="AI119" s="46"/>
    </row>
    <row r="120" customFormat="false" ht="14.25" hidden="false" customHeight="false" outlineLevel="0" collapsed="false">
      <c r="A120" s="46" t="s">
        <v>478</v>
      </c>
      <c r="B120" s="47" t="n">
        <v>16938000</v>
      </c>
      <c r="C120" s="48" t="s">
        <v>351</v>
      </c>
      <c r="D120" s="49" t="n">
        <v>1.76835975575701</v>
      </c>
      <c r="E120" s="50" t="n">
        <v>30000</v>
      </c>
      <c r="F120" s="51" t="n">
        <v>12.7608660378813</v>
      </c>
      <c r="G120" s="51" t="n">
        <v>13.6388133518545</v>
      </c>
      <c r="H120" s="51" t="n">
        <v>25.973939425</v>
      </c>
      <c r="I120" s="51" t="n">
        <v>16.01661971</v>
      </c>
      <c r="J120" s="51" t="n">
        <v>12.1792821443414</v>
      </c>
      <c r="K120" s="51" t="n">
        <v>6.10829907639692</v>
      </c>
      <c r="L120" s="53" t="n">
        <v>6.5</v>
      </c>
      <c r="M120" s="53" t="n">
        <v>72.2222222222222</v>
      </c>
      <c r="N120" s="53" t="n">
        <v>4.33333333333333</v>
      </c>
      <c r="O120" s="53" t="n">
        <v>72.2222222222222</v>
      </c>
      <c r="P120" s="53" t="n">
        <v>3</v>
      </c>
      <c r="Q120" s="53" t="n">
        <v>75</v>
      </c>
      <c r="R120" s="54" t="n">
        <v>0</v>
      </c>
      <c r="S120" s="54" t="n">
        <v>0</v>
      </c>
      <c r="T120" s="53" t="n">
        <v>6.5</v>
      </c>
      <c r="U120" s="53" t="n">
        <v>92.8571428571429</v>
      </c>
      <c r="V120" s="53" t="n">
        <v>0.733333333333333</v>
      </c>
      <c r="W120" s="53" t="n">
        <v>36.6666666666667</v>
      </c>
      <c r="X120" s="53" t="n">
        <v>21.0666666666667</v>
      </c>
      <c r="Y120" s="54" t="n">
        <v>0</v>
      </c>
      <c r="Z120" s="53" t="n">
        <v>75.2380952380952</v>
      </c>
      <c r="AA120" s="54" t="s">
        <v>479</v>
      </c>
      <c r="AI120" s="46"/>
    </row>
    <row r="121" customFormat="false" ht="14.25" hidden="false" customHeight="false" outlineLevel="0" collapsed="false">
      <c r="A121" s="46" t="s">
        <v>480</v>
      </c>
      <c r="B121" s="47" t="n">
        <v>4615000</v>
      </c>
      <c r="C121" s="48" t="s">
        <v>349</v>
      </c>
      <c r="D121" s="49" t="n">
        <v>0.641822815737898</v>
      </c>
      <c r="E121" s="50" t="n">
        <v>3000</v>
      </c>
      <c r="F121" s="51" t="n">
        <v>12.2012721812678</v>
      </c>
      <c r="G121" s="51" t="n">
        <v>18.3559711241496</v>
      </c>
      <c r="H121" s="51" t="n">
        <v>16.167928747676</v>
      </c>
      <c r="I121" s="51" t="n">
        <v>6.99918030876494</v>
      </c>
      <c r="J121" s="51" t="n">
        <v>6.96722050363168</v>
      </c>
      <c r="K121" s="51" t="n">
        <v>1.90516454975871</v>
      </c>
      <c r="L121" s="53" t="n">
        <v>4.83333333333333</v>
      </c>
      <c r="M121" s="53" t="n">
        <v>53.7037037037037</v>
      </c>
      <c r="N121" s="53" t="n">
        <v>2.86666666666667</v>
      </c>
      <c r="O121" s="53" t="n">
        <v>47.7777777777778</v>
      </c>
      <c r="P121" s="53" t="n">
        <v>1.75</v>
      </c>
      <c r="Q121" s="53" t="n">
        <v>43.75</v>
      </c>
      <c r="R121" s="54" t="n">
        <v>0</v>
      </c>
      <c r="S121" s="54" t="n">
        <v>0</v>
      </c>
      <c r="T121" s="53" t="n">
        <v>6.66666666666667</v>
      </c>
      <c r="U121" s="53" t="n">
        <v>95.2380952380952</v>
      </c>
      <c r="V121" s="53" t="n">
        <v>0</v>
      </c>
      <c r="W121" s="53" t="n">
        <v>0</v>
      </c>
      <c r="X121" s="53" t="n">
        <v>16.1166666666667</v>
      </c>
      <c r="Y121" s="54" t="n">
        <v>0</v>
      </c>
      <c r="Z121" s="53" t="n">
        <v>57.5595238095238</v>
      </c>
      <c r="AA121" s="54" t="s">
        <v>352</v>
      </c>
      <c r="AI121" s="46"/>
    </row>
    <row r="122" customFormat="false" ht="14.25" hidden="false" customHeight="false" outlineLevel="0" collapsed="false">
      <c r="A122" s="46" t="s">
        <v>481</v>
      </c>
      <c r="B122" s="47" t="n">
        <v>6082000</v>
      </c>
      <c r="C122" s="48" t="s">
        <v>359</v>
      </c>
      <c r="D122" s="49" t="n">
        <v>2.89996345269133</v>
      </c>
      <c r="E122" s="50" t="n">
        <v>18000</v>
      </c>
      <c r="F122" s="51" t="n">
        <v>48.2352366125434</v>
      </c>
      <c r="G122" s="51" t="n">
        <v>24.5336837021803</v>
      </c>
      <c r="H122" s="51" t="n">
        <v>43.2764276</v>
      </c>
      <c r="I122" s="51" t="n">
        <v>35.3117897</v>
      </c>
      <c r="J122" s="51" t="n">
        <v>22.8482489488941</v>
      </c>
      <c r="K122" s="51" t="n">
        <v>43.9145971139518</v>
      </c>
      <c r="L122" s="53" t="n">
        <v>3.1</v>
      </c>
      <c r="M122" s="53" t="n">
        <v>34.4444444444444</v>
      </c>
      <c r="N122" s="53" t="n">
        <v>4.2</v>
      </c>
      <c r="O122" s="53" t="n">
        <v>70</v>
      </c>
      <c r="P122" s="53" t="n">
        <v>1</v>
      </c>
      <c r="Q122" s="53" t="n">
        <v>25</v>
      </c>
      <c r="R122" s="54" t="n">
        <v>0</v>
      </c>
      <c r="S122" s="54" t="n">
        <v>0</v>
      </c>
      <c r="T122" s="53" t="n">
        <v>4.66666666666667</v>
      </c>
      <c r="U122" s="53" t="n">
        <v>66.6666666666667</v>
      </c>
      <c r="V122" s="53" t="n">
        <v>0</v>
      </c>
      <c r="W122" s="53" t="n">
        <v>0</v>
      </c>
      <c r="X122" s="53" t="n">
        <v>12.9666666666667</v>
      </c>
      <c r="Y122" s="54" t="n">
        <v>0</v>
      </c>
      <c r="Z122" s="53" t="n">
        <v>46.3095238095238</v>
      </c>
      <c r="AA122" s="54" t="s">
        <v>366</v>
      </c>
      <c r="AI122" s="46"/>
    </row>
    <row r="123" customFormat="false" ht="14.25" hidden="false" customHeight="false" outlineLevel="0" collapsed="false">
      <c r="A123" s="46" t="s">
        <v>482</v>
      </c>
      <c r="B123" s="47" t="n">
        <v>19897000</v>
      </c>
      <c r="C123" s="48" t="s">
        <v>354</v>
      </c>
      <c r="D123" s="49" t="n">
        <v>6.7051457495887</v>
      </c>
      <c r="E123" s="50" t="n">
        <v>133000</v>
      </c>
      <c r="F123" s="51" t="n">
        <v>61.8814595522096</v>
      </c>
      <c r="G123" s="51" t="n">
        <v>41.199938496603</v>
      </c>
      <c r="H123" s="51" t="n">
        <v>37.0476947</v>
      </c>
      <c r="I123" s="51" t="n">
        <v>45.0236490666667</v>
      </c>
      <c r="J123" s="51" t="n">
        <v>50.3655217008638</v>
      </c>
      <c r="K123" s="51" t="n">
        <v>65.5565794359128</v>
      </c>
      <c r="L123" s="53" t="n">
        <v>2.61666666666667</v>
      </c>
      <c r="M123" s="53" t="n">
        <v>29.0740740740741</v>
      </c>
      <c r="N123" s="53" t="n">
        <v>2.13333333333333</v>
      </c>
      <c r="O123" s="53" t="n">
        <v>35.5555555555556</v>
      </c>
      <c r="P123" s="53" t="n">
        <v>1</v>
      </c>
      <c r="Q123" s="53" t="n">
        <v>25</v>
      </c>
      <c r="R123" s="54" t="n">
        <v>-1</v>
      </c>
      <c r="S123" s="54" t="n">
        <v>0</v>
      </c>
      <c r="T123" s="53" t="n">
        <v>2.5</v>
      </c>
      <c r="U123" s="53" t="n">
        <v>35.7142857142857</v>
      </c>
      <c r="V123" s="53" t="n">
        <v>0</v>
      </c>
      <c r="W123" s="53" t="n">
        <v>0</v>
      </c>
      <c r="X123" s="53" t="n">
        <v>8.25</v>
      </c>
      <c r="Y123" s="54" t="n">
        <v>-1</v>
      </c>
      <c r="Z123" s="53" t="n">
        <v>25.8928571428571</v>
      </c>
      <c r="AA123" s="54" t="s">
        <v>357</v>
      </c>
      <c r="AI123" s="46"/>
    </row>
    <row r="124" customFormat="false" ht="14.25" hidden="false" customHeight="false" outlineLevel="0" collapsed="false">
      <c r="A124" s="46" t="s">
        <v>483</v>
      </c>
      <c r="B124" s="47" t="n">
        <v>181182000</v>
      </c>
      <c r="C124" s="48" t="s">
        <v>354</v>
      </c>
      <c r="D124" s="49" t="n">
        <v>7.65182268553712</v>
      </c>
      <c r="E124" s="50" t="n">
        <v>1386000</v>
      </c>
      <c r="F124" s="51" t="n">
        <v>54.1018697716761</v>
      </c>
      <c r="G124" s="51" t="n">
        <v>41.3345071354856</v>
      </c>
      <c r="H124" s="51" t="n">
        <v>50.2476573</v>
      </c>
      <c r="I124" s="51" t="n">
        <v>47.0980842666667</v>
      </c>
      <c r="J124" s="51" t="n">
        <v>95.4738758809896</v>
      </c>
      <c r="K124" s="51" t="n">
        <v>74.0734480245989</v>
      </c>
      <c r="L124" s="53" t="n">
        <v>5.3</v>
      </c>
      <c r="M124" s="53" t="n">
        <v>58.8888888888889</v>
      </c>
      <c r="N124" s="53" t="n">
        <v>3.2</v>
      </c>
      <c r="O124" s="53" t="n">
        <v>53.3333333333333</v>
      </c>
      <c r="P124" s="53" t="n">
        <v>2</v>
      </c>
      <c r="Q124" s="53" t="n">
        <v>50</v>
      </c>
      <c r="R124" s="54" t="n">
        <v>-1</v>
      </c>
      <c r="S124" s="54" t="n">
        <v>0</v>
      </c>
      <c r="T124" s="53" t="n">
        <v>3.33333333333333</v>
      </c>
      <c r="U124" s="53" t="n">
        <v>47.6190476190476</v>
      </c>
      <c r="V124" s="53" t="n">
        <v>0</v>
      </c>
      <c r="W124" s="53" t="n">
        <v>0</v>
      </c>
      <c r="X124" s="53" t="n">
        <v>13.8333333333333</v>
      </c>
      <c r="Y124" s="54" t="n">
        <v>-1</v>
      </c>
      <c r="Z124" s="53" t="n">
        <v>45.8333333333333</v>
      </c>
      <c r="AA124" s="54" t="s">
        <v>366</v>
      </c>
      <c r="AI124" s="46"/>
    </row>
    <row r="125" customFormat="false" ht="14.25" hidden="false" customHeight="false" outlineLevel="0" collapsed="false">
      <c r="A125" s="46" t="s">
        <v>484</v>
      </c>
      <c r="B125" s="47" t="n">
        <v>5200000</v>
      </c>
      <c r="C125" s="48" t="s">
        <v>351</v>
      </c>
      <c r="D125" s="49" t="n">
        <v>1.81074484274356</v>
      </c>
      <c r="E125" s="50" t="n">
        <v>9000</v>
      </c>
      <c r="F125" s="51" t="n">
        <v>15.6556041804222</v>
      </c>
      <c r="G125" s="51" t="n">
        <v>17.7603785234543</v>
      </c>
      <c r="H125" s="51" t="n">
        <v>13.101994225</v>
      </c>
      <c r="I125" s="51" t="n">
        <v>9.41921223</v>
      </c>
      <c r="J125" s="51" t="n">
        <v>10.7855186803999</v>
      </c>
      <c r="K125" s="51" t="n">
        <v>4.50559656490466</v>
      </c>
      <c r="L125" s="53" t="n">
        <v>6.13333333333333</v>
      </c>
      <c r="M125" s="53" t="n">
        <v>68.1481481481482</v>
      </c>
      <c r="N125" s="53" t="n">
        <v>4.96666666666667</v>
      </c>
      <c r="O125" s="53" t="n">
        <v>82.7777777777778</v>
      </c>
      <c r="P125" s="53" t="n">
        <v>2.25</v>
      </c>
      <c r="Q125" s="53" t="n">
        <v>56.25</v>
      </c>
      <c r="R125" s="54" t="n">
        <v>0</v>
      </c>
      <c r="S125" s="54" t="n">
        <v>0</v>
      </c>
      <c r="T125" s="53" t="n">
        <v>5.16666666666667</v>
      </c>
      <c r="U125" s="53" t="n">
        <v>73.8095238095238</v>
      </c>
      <c r="V125" s="53" t="n">
        <v>0.2</v>
      </c>
      <c r="W125" s="53" t="n">
        <v>10</v>
      </c>
      <c r="X125" s="53" t="n">
        <v>18.7166666666667</v>
      </c>
      <c r="Y125" s="54" t="n">
        <v>0</v>
      </c>
      <c r="Z125" s="53" t="n">
        <v>66.8452380952381</v>
      </c>
      <c r="AA125" s="54" t="s">
        <v>361</v>
      </c>
      <c r="AI125" s="46"/>
    </row>
    <row r="126" customFormat="false" ht="14.25" hidden="false" customHeight="false" outlineLevel="0" collapsed="false">
      <c r="A126" s="46" t="s">
        <v>485</v>
      </c>
      <c r="B126" s="47" t="n">
        <v>4200000</v>
      </c>
      <c r="C126" s="48" t="s">
        <v>369</v>
      </c>
      <c r="D126" s="49" t="n">
        <v>2.14367496644686</v>
      </c>
      <c r="E126" s="50" t="n">
        <v>9000</v>
      </c>
      <c r="F126" s="51" t="n">
        <v>68.727433998756</v>
      </c>
      <c r="G126" s="51" t="n">
        <v>20.4700135609963</v>
      </c>
      <c r="H126" s="51" t="n">
        <v>37.7946115423563</v>
      </c>
      <c r="I126" s="51" t="n">
        <v>33.3839264295878</v>
      </c>
      <c r="J126" s="51" t="n">
        <v>6.37283878016994</v>
      </c>
      <c r="K126" s="51" t="n">
        <v>50.1097112092921</v>
      </c>
      <c r="L126" s="53" t="n">
        <v>2.91666666666667</v>
      </c>
      <c r="M126" s="53" t="n">
        <v>32.4074074074074</v>
      </c>
      <c r="N126" s="53" t="n">
        <v>1.36666666666667</v>
      </c>
      <c r="O126" s="53" t="n">
        <v>22.7777777777778</v>
      </c>
      <c r="P126" s="53" t="n">
        <v>0.5</v>
      </c>
      <c r="Q126" s="53" t="n">
        <v>12.5</v>
      </c>
      <c r="R126" s="54" t="n">
        <v>0</v>
      </c>
      <c r="S126" s="54" t="n">
        <v>0</v>
      </c>
      <c r="T126" s="53" t="n">
        <v>4.16666666666667</v>
      </c>
      <c r="U126" s="53" t="n">
        <v>59.5238095238095</v>
      </c>
      <c r="V126" s="53" t="n">
        <v>0</v>
      </c>
      <c r="W126" s="53" t="n">
        <v>0</v>
      </c>
      <c r="X126" s="53" t="n">
        <v>8.95</v>
      </c>
      <c r="Y126" s="54" t="n">
        <v>0</v>
      </c>
      <c r="Z126" s="53" t="n">
        <v>31.9642857142857</v>
      </c>
      <c r="AA126" s="54" t="s">
        <v>355</v>
      </c>
      <c r="AI126" s="46"/>
    </row>
    <row r="127" customFormat="false" ht="14.25" hidden="false" customHeight="false" outlineLevel="0" collapsed="false">
      <c r="A127" s="46" t="s">
        <v>486</v>
      </c>
      <c r="B127" s="47" t="n">
        <v>189381000</v>
      </c>
      <c r="C127" s="48" t="s">
        <v>349</v>
      </c>
      <c r="D127" s="49" t="n">
        <v>16.8221449040457</v>
      </c>
      <c r="E127" s="50" t="n">
        <v>3186000</v>
      </c>
      <c r="F127" s="51" t="n">
        <v>56.8228139917385</v>
      </c>
      <c r="G127" s="51" t="n">
        <v>36.2173374931636</v>
      </c>
      <c r="H127" s="51" t="n">
        <v>45.868704725</v>
      </c>
      <c r="I127" s="51" t="n">
        <v>55.3115909</v>
      </c>
      <c r="J127" s="51" t="n">
        <v>92.8065205523201</v>
      </c>
      <c r="K127" s="51" t="n">
        <v>74.1174035170049</v>
      </c>
      <c r="L127" s="53" t="n">
        <v>1.93333333333333</v>
      </c>
      <c r="M127" s="53" t="n">
        <v>21.4814814814815</v>
      </c>
      <c r="N127" s="53" t="n">
        <v>0.933333333333333</v>
      </c>
      <c r="O127" s="53" t="n">
        <v>15.5555555555556</v>
      </c>
      <c r="P127" s="53" t="n">
        <v>0.5</v>
      </c>
      <c r="Q127" s="53" t="n">
        <v>12.5</v>
      </c>
      <c r="R127" s="54" t="n">
        <v>-1</v>
      </c>
      <c r="S127" s="54" t="n">
        <v>0</v>
      </c>
      <c r="T127" s="53" t="n">
        <v>2.83333333333333</v>
      </c>
      <c r="U127" s="53" t="n">
        <v>40.4761904761905</v>
      </c>
      <c r="V127" s="53" t="n">
        <v>0</v>
      </c>
      <c r="W127" s="53" t="n">
        <v>0</v>
      </c>
      <c r="X127" s="53" t="n">
        <v>6.2</v>
      </c>
      <c r="Y127" s="54" t="n">
        <v>-1</v>
      </c>
      <c r="Z127" s="53" t="n">
        <v>18.5714285714286</v>
      </c>
      <c r="AA127" s="54" t="s">
        <v>385</v>
      </c>
      <c r="AI127" s="46"/>
    </row>
    <row r="128" customFormat="false" ht="14.25" hidden="false" customHeight="false" outlineLevel="0" collapsed="false">
      <c r="A128" s="46" t="s">
        <v>487</v>
      </c>
      <c r="B128" s="47"/>
      <c r="C128" s="56" t="s">
        <v>349</v>
      </c>
      <c r="D128" s="57"/>
      <c r="E128" s="50"/>
      <c r="F128" s="51"/>
      <c r="G128" s="51"/>
      <c r="H128" s="51"/>
      <c r="I128" s="51"/>
      <c r="J128" s="51"/>
      <c r="K128" s="51"/>
      <c r="L128" s="53"/>
      <c r="M128" s="53"/>
      <c r="N128" s="53"/>
      <c r="O128" s="53"/>
      <c r="P128" s="53"/>
      <c r="Q128" s="53"/>
      <c r="R128" s="54"/>
      <c r="S128" s="54"/>
      <c r="T128" s="53"/>
      <c r="U128" s="53"/>
      <c r="V128" s="53"/>
      <c r="W128" s="53"/>
      <c r="X128" s="53"/>
      <c r="Y128" s="54"/>
      <c r="Z128" s="53"/>
      <c r="AA128" s="54"/>
      <c r="AI128" s="46"/>
    </row>
    <row r="129" customFormat="false" ht="14.25" hidden="false" customHeight="false" outlineLevel="0" collapsed="false">
      <c r="A129" s="46" t="s">
        <v>488</v>
      </c>
      <c r="B129" s="47" t="n">
        <v>3969000</v>
      </c>
      <c r="C129" s="48" t="s">
        <v>359</v>
      </c>
      <c r="D129" s="49" t="n">
        <v>2.06186346890965</v>
      </c>
      <c r="E129" s="50" t="n">
        <v>8000</v>
      </c>
      <c r="F129" s="51" t="n">
        <v>44.1884337687246</v>
      </c>
      <c r="G129" s="51" t="n">
        <v>21.0119010377401</v>
      </c>
      <c r="H129" s="51" t="n">
        <v>42.561205075</v>
      </c>
      <c r="I129" s="51" t="n">
        <v>33.1161414666667</v>
      </c>
      <c r="J129" s="51" t="n">
        <v>9.35578649664238</v>
      </c>
      <c r="K129" s="51" t="n">
        <v>36.4152269106527</v>
      </c>
      <c r="L129" s="53" t="n">
        <v>2.93333333333333</v>
      </c>
      <c r="M129" s="53" t="n">
        <v>32.5925925925926</v>
      </c>
      <c r="N129" s="53" t="n">
        <v>3.6</v>
      </c>
      <c r="O129" s="53" t="n">
        <v>60</v>
      </c>
      <c r="P129" s="53" t="n">
        <v>1.25</v>
      </c>
      <c r="Q129" s="53" t="n">
        <v>31.25</v>
      </c>
      <c r="R129" s="54" t="n">
        <v>-1</v>
      </c>
      <c r="S129" s="54" t="n">
        <v>0</v>
      </c>
      <c r="T129" s="53" t="n">
        <v>5.5</v>
      </c>
      <c r="U129" s="53" t="n">
        <v>78.5714285714286</v>
      </c>
      <c r="V129" s="53" t="n">
        <v>0</v>
      </c>
      <c r="W129" s="53" t="n">
        <v>0</v>
      </c>
      <c r="X129" s="53" t="n">
        <v>13.2833333333333</v>
      </c>
      <c r="Y129" s="54" t="n">
        <v>-1</v>
      </c>
      <c r="Z129" s="53" t="n">
        <v>43.8690476190476</v>
      </c>
      <c r="AA129" s="54" t="s">
        <v>366</v>
      </c>
      <c r="AI129" s="46"/>
    </row>
    <row r="130" customFormat="false" ht="14.25" hidden="false" customHeight="false" outlineLevel="0" collapsed="false">
      <c r="A130" s="46" t="s">
        <v>489</v>
      </c>
      <c r="B130" s="47" t="n">
        <v>7920000</v>
      </c>
      <c r="C130" s="48" t="s">
        <v>349</v>
      </c>
      <c r="D130" s="49" t="n">
        <v>10.2752399307626</v>
      </c>
      <c r="E130" s="50" t="n">
        <v>81000</v>
      </c>
      <c r="F130" s="51" t="n">
        <v>64.7777251261092</v>
      </c>
      <c r="G130" s="51" t="n">
        <v>63.3479720583458</v>
      </c>
      <c r="H130" s="51" t="n">
        <v>46.2237621075697</v>
      </c>
      <c r="I130" s="51" t="n">
        <v>9.49819432104914</v>
      </c>
      <c r="J130" s="51" t="n">
        <v>13.3112171932221</v>
      </c>
      <c r="K130" s="51" t="n">
        <v>61.8825171212396</v>
      </c>
      <c r="L130" s="53" t="n">
        <v>2.38333333333333</v>
      </c>
      <c r="M130" s="53" t="n">
        <v>26.4814814814815</v>
      </c>
      <c r="N130" s="53" t="n">
        <v>1.83333333333333</v>
      </c>
      <c r="O130" s="53" t="n">
        <v>30.5555555555556</v>
      </c>
      <c r="P130" s="53" t="n">
        <v>0.25</v>
      </c>
      <c r="Q130" s="53" t="n">
        <v>6.25</v>
      </c>
      <c r="R130" s="54" t="n">
        <v>-1</v>
      </c>
      <c r="S130" s="54" t="n">
        <v>0</v>
      </c>
      <c r="T130" s="53" t="n">
        <v>1.83333333333333</v>
      </c>
      <c r="U130" s="53" t="n">
        <v>26.1904761904762</v>
      </c>
      <c r="V130" s="53" t="n">
        <v>0</v>
      </c>
      <c r="W130" s="53" t="n">
        <v>0</v>
      </c>
      <c r="X130" s="53" t="n">
        <v>6.3</v>
      </c>
      <c r="Y130" s="54" t="n">
        <v>-1</v>
      </c>
      <c r="Z130" s="53" t="n">
        <v>18.9285714285714</v>
      </c>
      <c r="AA130" s="54" t="s">
        <v>385</v>
      </c>
      <c r="AI130" s="46"/>
    </row>
    <row r="131" customFormat="false" ht="14.25" hidden="false" customHeight="false" outlineLevel="0" collapsed="false">
      <c r="A131" s="46" t="s">
        <v>490</v>
      </c>
      <c r="B131" s="47" t="n">
        <v>6639000</v>
      </c>
      <c r="C131" s="48" t="s">
        <v>359</v>
      </c>
      <c r="D131" s="49" t="n">
        <v>1.60404273486677</v>
      </c>
      <c r="E131" s="50" t="n">
        <v>11000</v>
      </c>
      <c r="F131" s="51" t="n">
        <v>38.267840096622</v>
      </c>
      <c r="G131" s="51" t="n">
        <v>21.0445405624406</v>
      </c>
      <c r="H131" s="51" t="n">
        <v>64.7371166333333</v>
      </c>
      <c r="I131" s="51" t="n">
        <v>32.7203584</v>
      </c>
      <c r="J131" s="51" t="n">
        <v>22.6519931791617</v>
      </c>
      <c r="K131" s="51" t="n">
        <v>40.8980126294796</v>
      </c>
      <c r="L131" s="53" t="n">
        <v>2.35</v>
      </c>
      <c r="M131" s="53" t="n">
        <v>26.1111111111111</v>
      </c>
      <c r="N131" s="53" t="n">
        <v>3.4</v>
      </c>
      <c r="O131" s="53" t="n">
        <v>56.6666666666667</v>
      </c>
      <c r="P131" s="53" t="n">
        <v>1.5</v>
      </c>
      <c r="Q131" s="53" t="n">
        <v>37.5</v>
      </c>
      <c r="R131" s="54" t="n">
        <v>-1</v>
      </c>
      <c r="S131" s="54" t="n">
        <v>0</v>
      </c>
      <c r="T131" s="53" t="n">
        <v>5</v>
      </c>
      <c r="U131" s="53" t="n">
        <v>71.4285714285714</v>
      </c>
      <c r="V131" s="53" t="n">
        <v>0.2</v>
      </c>
      <c r="W131" s="53" t="n">
        <v>10</v>
      </c>
      <c r="X131" s="53" t="n">
        <v>12.45</v>
      </c>
      <c r="Y131" s="54" t="n">
        <v>-1</v>
      </c>
      <c r="Z131" s="53" t="n">
        <v>40.8928571428571</v>
      </c>
      <c r="AA131" s="54" t="s">
        <v>366</v>
      </c>
      <c r="AI131" s="46"/>
    </row>
    <row r="132" customFormat="false" ht="14.25" hidden="false" customHeight="false" outlineLevel="0" collapsed="false">
      <c r="A132" s="46" t="s">
        <v>491</v>
      </c>
      <c r="B132" s="47" t="n">
        <v>31377000</v>
      </c>
      <c r="C132" s="48" t="s">
        <v>359</v>
      </c>
      <c r="D132" s="49" t="n">
        <v>2.56209648533837</v>
      </c>
      <c r="E132" s="50" t="n">
        <v>80000</v>
      </c>
      <c r="F132" s="51" t="n">
        <v>44.2815639981761</v>
      </c>
      <c r="G132" s="51" t="n">
        <v>24.7278794703575</v>
      </c>
      <c r="H132" s="51" t="n">
        <v>47.993893875</v>
      </c>
      <c r="I132" s="51" t="n">
        <v>38.1634071666667</v>
      </c>
      <c r="J132" s="51" t="n">
        <v>27.4655620844768</v>
      </c>
      <c r="K132" s="51" t="n">
        <v>44.2845173560878</v>
      </c>
      <c r="L132" s="53" t="n">
        <v>6.83333333333333</v>
      </c>
      <c r="M132" s="53" t="n">
        <v>75.9259259259259</v>
      </c>
      <c r="N132" s="53" t="n">
        <v>2.53333333333333</v>
      </c>
      <c r="O132" s="53" t="n">
        <v>42.2222222222222</v>
      </c>
      <c r="P132" s="53" t="n">
        <v>2.5</v>
      </c>
      <c r="Q132" s="53" t="n">
        <v>62.5</v>
      </c>
      <c r="R132" s="54" t="n">
        <v>-1</v>
      </c>
      <c r="S132" s="54" t="n">
        <v>0</v>
      </c>
      <c r="T132" s="53" t="n">
        <v>3.83333333333333</v>
      </c>
      <c r="U132" s="53" t="n">
        <v>54.7619047619048</v>
      </c>
      <c r="V132" s="53" t="n">
        <v>0</v>
      </c>
      <c r="W132" s="53" t="n">
        <v>0</v>
      </c>
      <c r="X132" s="53" t="n">
        <v>15.7</v>
      </c>
      <c r="Y132" s="54" t="n">
        <v>-1</v>
      </c>
      <c r="Z132" s="53" t="n">
        <v>52.5</v>
      </c>
      <c r="AA132" s="54" t="s">
        <v>352</v>
      </c>
      <c r="AI132" s="46"/>
    </row>
    <row r="133" customFormat="false" ht="14.25" hidden="false" customHeight="false" outlineLevel="0" collapsed="false">
      <c r="A133" s="46" t="s">
        <v>492</v>
      </c>
      <c r="B133" s="47" t="n">
        <v>101716000</v>
      </c>
      <c r="C133" s="48" t="s">
        <v>349</v>
      </c>
      <c r="D133" s="49" t="n">
        <v>7.70401562726127</v>
      </c>
      <c r="E133" s="50" t="n">
        <v>784000</v>
      </c>
      <c r="F133" s="51" t="n">
        <v>50.4589547630624</v>
      </c>
      <c r="G133" s="51" t="n">
        <v>35.3239025870463</v>
      </c>
      <c r="H133" s="51" t="n">
        <v>45.664719675</v>
      </c>
      <c r="I133" s="51" t="n">
        <v>36.3998829</v>
      </c>
      <c r="J133" s="51" t="n">
        <v>69.3103642583326</v>
      </c>
      <c r="K133" s="51" t="n">
        <v>60.2410560709552</v>
      </c>
      <c r="L133" s="53" t="n">
        <v>4.63333333333333</v>
      </c>
      <c r="M133" s="53" t="n">
        <v>51.4814814814815</v>
      </c>
      <c r="N133" s="53" t="n">
        <v>4.16666666666667</v>
      </c>
      <c r="O133" s="53" t="n">
        <v>69.4444444444445</v>
      </c>
      <c r="P133" s="53" t="n">
        <v>2</v>
      </c>
      <c r="Q133" s="53" t="n">
        <v>50</v>
      </c>
      <c r="R133" s="54" t="n">
        <v>0</v>
      </c>
      <c r="S133" s="54" t="n">
        <v>0</v>
      </c>
      <c r="T133" s="53" t="n">
        <v>4.83333333333333</v>
      </c>
      <c r="U133" s="53" t="n">
        <v>69.0476190476191</v>
      </c>
      <c r="V133" s="53" t="n">
        <v>0</v>
      </c>
      <c r="W133" s="53" t="n">
        <v>0</v>
      </c>
      <c r="X133" s="53" t="n">
        <v>15.6333333333333</v>
      </c>
      <c r="Y133" s="54" t="n">
        <v>0</v>
      </c>
      <c r="Z133" s="53" t="n">
        <v>55.8333333333333</v>
      </c>
      <c r="AA133" s="54" t="s">
        <v>352</v>
      </c>
      <c r="AI133" s="46"/>
    </row>
    <row r="134" customFormat="false" ht="14.25" hidden="false" customHeight="false" outlineLevel="0" collapsed="false">
      <c r="A134" s="46" t="s">
        <v>493</v>
      </c>
      <c r="B134" s="47" t="n">
        <v>38265000</v>
      </c>
      <c r="C134" s="48" t="s">
        <v>351</v>
      </c>
      <c r="D134" s="49" t="n">
        <v>3.3555060999168</v>
      </c>
      <c r="E134" s="50" t="n">
        <v>128000</v>
      </c>
      <c r="F134" s="51" t="n">
        <v>24.4523108387245</v>
      </c>
      <c r="G134" s="51" t="n">
        <v>13.7393916876904</v>
      </c>
      <c r="H134" s="51" t="n">
        <v>27.499254125</v>
      </c>
      <c r="I134" s="51" t="n">
        <v>59.6327326666667</v>
      </c>
      <c r="J134" s="51" t="n">
        <v>13.5556431969382</v>
      </c>
      <c r="K134" s="51" t="n">
        <v>24.3865413977475</v>
      </c>
      <c r="L134" s="53" t="n">
        <v>4.8</v>
      </c>
      <c r="M134" s="53" t="n">
        <v>53.3333333333333</v>
      </c>
      <c r="N134" s="53" t="n">
        <v>2.53333333333333</v>
      </c>
      <c r="O134" s="53" t="n">
        <v>42.2222222222222</v>
      </c>
      <c r="P134" s="53" t="n">
        <v>2.75</v>
      </c>
      <c r="Q134" s="53" t="n">
        <v>68.75</v>
      </c>
      <c r="R134" s="54" t="n">
        <v>0</v>
      </c>
      <c r="S134" s="54" t="n">
        <v>0</v>
      </c>
      <c r="T134" s="53" t="n">
        <v>4.83333333333333</v>
      </c>
      <c r="U134" s="53" t="n">
        <v>69.0476190476191</v>
      </c>
      <c r="V134" s="53" t="n">
        <v>0.166666666666667</v>
      </c>
      <c r="W134" s="53" t="n">
        <v>8.33333333333333</v>
      </c>
      <c r="X134" s="53" t="n">
        <v>15.0833333333333</v>
      </c>
      <c r="Y134" s="54" t="n">
        <v>0</v>
      </c>
      <c r="Z134" s="53" t="n">
        <v>53.8690476190476</v>
      </c>
      <c r="AA134" s="54" t="s">
        <v>352</v>
      </c>
      <c r="AI134" s="46"/>
    </row>
    <row r="135" customFormat="false" ht="14.25" hidden="false" customHeight="false" outlineLevel="0" collapsed="false">
      <c r="A135" s="46" t="s">
        <v>494</v>
      </c>
      <c r="B135" s="47" t="n">
        <v>10418000</v>
      </c>
      <c r="C135" s="48" t="s">
        <v>351</v>
      </c>
      <c r="D135" s="49" t="n">
        <v>2.48384791195904</v>
      </c>
      <c r="E135" s="50" t="n">
        <v>26000</v>
      </c>
      <c r="F135" s="51" t="n">
        <v>12.2130036651258</v>
      </c>
      <c r="G135" s="51" t="n">
        <v>15.6083653777291</v>
      </c>
      <c r="H135" s="51" t="n">
        <v>31.695336468254</v>
      </c>
      <c r="I135" s="51" t="n">
        <v>20.7205955026455</v>
      </c>
      <c r="J135" s="51" t="n">
        <v>9.733449403285</v>
      </c>
      <c r="K135" s="51" t="n">
        <v>8.48557982588992</v>
      </c>
      <c r="L135" s="53" t="n">
        <v>5.63333333333333</v>
      </c>
      <c r="M135" s="53" t="n">
        <v>62.5925925925926</v>
      </c>
      <c r="N135" s="53" t="n">
        <v>4.16666666666667</v>
      </c>
      <c r="O135" s="53" t="n">
        <v>69.4444444444444</v>
      </c>
      <c r="P135" s="53" t="n">
        <v>2.75</v>
      </c>
      <c r="Q135" s="53" t="n">
        <v>68.75</v>
      </c>
      <c r="R135" s="54" t="n">
        <v>0</v>
      </c>
      <c r="S135" s="54" t="n">
        <v>0</v>
      </c>
      <c r="T135" s="53" t="n">
        <v>5.83333333333333</v>
      </c>
      <c r="U135" s="53" t="n">
        <v>83.3333333333333</v>
      </c>
      <c r="V135" s="53" t="n">
        <v>0.166666666666667</v>
      </c>
      <c r="W135" s="53" t="n">
        <v>8.33333333333333</v>
      </c>
      <c r="X135" s="53" t="n">
        <v>18.55</v>
      </c>
      <c r="Y135" s="54" t="n">
        <v>0</v>
      </c>
      <c r="Z135" s="53" t="n">
        <v>66.25</v>
      </c>
      <c r="AA135" s="54" t="s">
        <v>361</v>
      </c>
      <c r="AI135" s="46"/>
    </row>
    <row r="136" customFormat="false" ht="14.25" hidden="false" customHeight="false" outlineLevel="0" collapsed="false">
      <c r="A136" s="46" t="s">
        <v>495</v>
      </c>
      <c r="B136" s="47" t="n">
        <v>2482000</v>
      </c>
      <c r="C136" s="48" t="s">
        <v>369</v>
      </c>
      <c r="D136" s="49" t="n">
        <v>1.499978411606</v>
      </c>
      <c r="E136" s="50" t="n">
        <v>4000</v>
      </c>
      <c r="F136" s="51" t="n">
        <v>56.2560770510302</v>
      </c>
      <c r="G136" s="51" t="n">
        <v>13.8267800414055</v>
      </c>
      <c r="H136" s="51" t="n">
        <v>29.5446115433333</v>
      </c>
      <c r="I136" s="51" t="n">
        <v>33.3839264295878</v>
      </c>
      <c r="J136" s="51" t="n">
        <v>6.96722050363168</v>
      </c>
      <c r="K136" s="51" t="n">
        <v>37.7209447721391</v>
      </c>
      <c r="L136" s="53" t="n">
        <v>4.76666666666667</v>
      </c>
      <c r="M136" s="53" t="n">
        <v>52.962962962963</v>
      </c>
      <c r="N136" s="53" t="n">
        <v>1.9</v>
      </c>
      <c r="O136" s="53" t="n">
        <v>31.6666666666667</v>
      </c>
      <c r="P136" s="53" t="n">
        <v>1.25</v>
      </c>
      <c r="Q136" s="53" t="n">
        <v>31.25</v>
      </c>
      <c r="R136" s="54" t="n">
        <v>-1</v>
      </c>
      <c r="S136" s="54" t="n">
        <v>0</v>
      </c>
      <c r="T136" s="53" t="n">
        <v>3</v>
      </c>
      <c r="U136" s="53" t="n">
        <v>42.8571428571429</v>
      </c>
      <c r="V136" s="53" t="n">
        <v>0</v>
      </c>
      <c r="W136" s="53" t="n">
        <v>0</v>
      </c>
      <c r="X136" s="53" t="n">
        <v>10.9166666666667</v>
      </c>
      <c r="Y136" s="54" t="n">
        <v>-1</v>
      </c>
      <c r="Z136" s="53" t="n">
        <v>35.4166666666667</v>
      </c>
      <c r="AA136" s="54" t="s">
        <v>355</v>
      </c>
      <c r="AI136" s="46"/>
    </row>
    <row r="137" customFormat="false" ht="14.25" hidden="false" customHeight="false" outlineLevel="0" collapsed="false">
      <c r="A137" s="46" t="s">
        <v>496</v>
      </c>
      <c r="B137" s="47" t="n">
        <v>19877000</v>
      </c>
      <c r="C137" s="48" t="s">
        <v>351</v>
      </c>
      <c r="D137" s="49" t="n">
        <v>4.32271173624179</v>
      </c>
      <c r="E137" s="50" t="n">
        <v>86000</v>
      </c>
      <c r="F137" s="51" t="n">
        <v>35.8123233234769</v>
      </c>
      <c r="G137" s="51" t="n">
        <v>19.5129454024697</v>
      </c>
      <c r="H137" s="51" t="n">
        <v>32.6473078921079</v>
      </c>
      <c r="I137" s="51" t="n">
        <v>52.0101871461872</v>
      </c>
      <c r="J137" s="51" t="n">
        <v>16.113874446274</v>
      </c>
      <c r="K137" s="51" t="n">
        <v>33.8796124245404</v>
      </c>
      <c r="L137" s="53" t="n">
        <v>4.8</v>
      </c>
      <c r="M137" s="53" t="n">
        <v>53.3333333333333</v>
      </c>
      <c r="N137" s="53" t="n">
        <v>3.13333333333333</v>
      </c>
      <c r="O137" s="53" t="n">
        <v>52.2222222222222</v>
      </c>
      <c r="P137" s="53" t="n">
        <v>2</v>
      </c>
      <c r="Q137" s="53" t="n">
        <v>50</v>
      </c>
      <c r="R137" s="54" t="n">
        <v>-1</v>
      </c>
      <c r="S137" s="54" t="n">
        <v>0</v>
      </c>
      <c r="T137" s="53" t="n">
        <v>3</v>
      </c>
      <c r="U137" s="53" t="n">
        <v>42.8571428571429</v>
      </c>
      <c r="V137" s="53" t="n">
        <v>0.366666666666667</v>
      </c>
      <c r="W137" s="53" t="n">
        <v>18.3333333333333</v>
      </c>
      <c r="X137" s="53" t="n">
        <v>13.3</v>
      </c>
      <c r="Y137" s="54" t="n">
        <v>-1</v>
      </c>
      <c r="Z137" s="53" t="n">
        <v>43.9285714285714</v>
      </c>
      <c r="AA137" s="54" t="s">
        <v>366</v>
      </c>
      <c r="AI137" s="46"/>
    </row>
    <row r="138" customFormat="false" ht="14.25" hidden="false" customHeight="false" outlineLevel="0" collapsed="false">
      <c r="A138" s="46" t="s">
        <v>497</v>
      </c>
      <c r="B138" s="47" t="n">
        <v>143888000</v>
      </c>
      <c r="C138" s="48" t="s">
        <v>351</v>
      </c>
      <c r="D138" s="49" t="n">
        <v>5.51531651508282</v>
      </c>
      <c r="E138" s="50" t="n">
        <v>794000</v>
      </c>
      <c r="F138" s="51" t="n">
        <v>59.3385166058426</v>
      </c>
      <c r="G138" s="51" t="n">
        <v>13.483667470657</v>
      </c>
      <c r="H138" s="51" t="n">
        <v>38.6153464625</v>
      </c>
      <c r="I138" s="51" t="n">
        <v>34.1434400833333</v>
      </c>
      <c r="J138" s="51" t="n">
        <v>51.8615101010879</v>
      </c>
      <c r="K138" s="51" t="n">
        <v>51.6152598748698</v>
      </c>
      <c r="L138" s="53" t="n">
        <v>1.53333333333333</v>
      </c>
      <c r="M138" s="53" t="n">
        <v>17.037037037037</v>
      </c>
      <c r="N138" s="53" t="n">
        <v>1.93333333333333</v>
      </c>
      <c r="O138" s="53" t="n">
        <v>32.2222222222222</v>
      </c>
      <c r="P138" s="53" t="n">
        <v>1.5</v>
      </c>
      <c r="Q138" s="53" t="n">
        <v>37.5</v>
      </c>
      <c r="R138" s="54" t="n">
        <v>-1</v>
      </c>
      <c r="S138" s="54" t="n">
        <v>-1</v>
      </c>
      <c r="T138" s="53" t="n">
        <v>2.83333333333333</v>
      </c>
      <c r="U138" s="53" t="n">
        <v>40.4761904761905</v>
      </c>
      <c r="V138" s="53" t="n">
        <v>0</v>
      </c>
      <c r="W138" s="53" t="n">
        <v>0</v>
      </c>
      <c r="X138" s="53" t="n">
        <v>7.8</v>
      </c>
      <c r="Y138" s="54" t="n">
        <v>-2</v>
      </c>
      <c r="Z138" s="53" t="n">
        <v>20.7142857142857</v>
      </c>
      <c r="AA138" s="54" t="s">
        <v>357</v>
      </c>
      <c r="AI138" s="46"/>
    </row>
    <row r="139" customFormat="false" ht="12.75" hidden="false" customHeight="true" outlineLevel="0" collapsed="false">
      <c r="A139" s="46" t="s">
        <v>498</v>
      </c>
      <c r="B139" s="47" t="n">
        <v>11630000</v>
      </c>
      <c r="C139" s="48" t="s">
        <v>354</v>
      </c>
      <c r="D139" s="49" t="n">
        <v>11.5558959468059</v>
      </c>
      <c r="E139" s="50" t="n">
        <v>134000</v>
      </c>
      <c r="F139" s="51" t="n">
        <v>56.5552819809795</v>
      </c>
      <c r="G139" s="51" t="n">
        <v>40.8366285460207</v>
      </c>
      <c r="H139" s="51" t="n">
        <v>40.00058</v>
      </c>
      <c r="I139" s="51" t="n">
        <v>55.7267605</v>
      </c>
      <c r="J139" s="51" t="n">
        <v>34.0216972081986</v>
      </c>
      <c r="K139" s="51" t="n">
        <v>61.7225172299137</v>
      </c>
      <c r="L139" s="53" t="n">
        <v>3.31666666666667</v>
      </c>
      <c r="M139" s="53" t="n">
        <v>36.8518518518519</v>
      </c>
      <c r="N139" s="53" t="n">
        <v>2.5</v>
      </c>
      <c r="O139" s="53" t="n">
        <v>41.6666666666667</v>
      </c>
      <c r="P139" s="53" t="n">
        <v>1.75</v>
      </c>
      <c r="Q139" s="53" t="n">
        <v>43.75</v>
      </c>
      <c r="R139" s="54" t="n">
        <v>-1</v>
      </c>
      <c r="S139" s="54" t="n">
        <v>-1</v>
      </c>
      <c r="T139" s="53" t="n">
        <v>3.83333333333333</v>
      </c>
      <c r="U139" s="53" t="n">
        <v>54.7619047619048</v>
      </c>
      <c r="V139" s="53" t="n">
        <v>0</v>
      </c>
      <c r="W139" s="53" t="n">
        <v>0</v>
      </c>
      <c r="X139" s="53" t="n">
        <v>11.4</v>
      </c>
      <c r="Y139" s="54" t="n">
        <v>-2</v>
      </c>
      <c r="Z139" s="53" t="n">
        <v>33.5714285714286</v>
      </c>
      <c r="AA139" s="54" t="s">
        <v>355</v>
      </c>
      <c r="AI139" s="46"/>
    </row>
    <row r="140" customFormat="false" ht="14.25" hidden="false" customHeight="false" outlineLevel="0" collapsed="false">
      <c r="A140" s="55" t="s">
        <v>499</v>
      </c>
      <c r="B140" s="47"/>
      <c r="C140" s="56" t="s">
        <v>359</v>
      </c>
      <c r="D140" s="57"/>
      <c r="E140" s="50"/>
      <c r="F140" s="51"/>
      <c r="G140" s="51"/>
      <c r="H140" s="51"/>
      <c r="I140" s="51"/>
      <c r="J140" s="51"/>
      <c r="K140" s="51"/>
      <c r="L140" s="53"/>
      <c r="M140" s="53"/>
      <c r="N140" s="53"/>
      <c r="O140" s="53"/>
      <c r="P140" s="53"/>
      <c r="Q140" s="53"/>
      <c r="R140" s="54"/>
      <c r="S140" s="54"/>
      <c r="T140" s="53"/>
      <c r="U140" s="53"/>
      <c r="V140" s="53"/>
      <c r="W140" s="53"/>
      <c r="X140" s="53"/>
      <c r="Y140" s="54"/>
      <c r="Z140" s="53"/>
      <c r="AA140" s="54"/>
      <c r="AI140" s="55"/>
    </row>
    <row r="141" customFormat="false" ht="14.25" hidden="false" customHeight="false" outlineLevel="0" collapsed="false">
      <c r="A141" s="55" t="s">
        <v>500</v>
      </c>
      <c r="B141" s="47" t="n">
        <v>177000</v>
      </c>
      <c r="C141" s="56" t="s">
        <v>359</v>
      </c>
      <c r="D141" s="57"/>
      <c r="E141" s="50"/>
      <c r="F141" s="51"/>
      <c r="G141" s="51"/>
      <c r="H141" s="51"/>
      <c r="I141" s="51"/>
      <c r="J141" s="51"/>
      <c r="K141" s="51"/>
      <c r="L141" s="53"/>
      <c r="M141" s="53"/>
      <c r="N141" s="53"/>
      <c r="O141" s="53"/>
      <c r="P141" s="53"/>
      <c r="Q141" s="53"/>
      <c r="R141" s="54"/>
      <c r="S141" s="54"/>
      <c r="T141" s="53"/>
      <c r="U141" s="53"/>
      <c r="V141" s="53"/>
      <c r="W141" s="53"/>
      <c r="X141" s="53"/>
      <c r="Y141" s="54"/>
      <c r="Z141" s="53"/>
      <c r="AA141" s="54"/>
      <c r="AI141" s="55"/>
    </row>
    <row r="142" customFormat="false" ht="14.25" hidden="false" customHeight="false" outlineLevel="0" collapsed="false">
      <c r="A142" s="55" t="s">
        <v>501</v>
      </c>
      <c r="B142" s="47" t="n">
        <v>109000</v>
      </c>
      <c r="C142" s="56" t="s">
        <v>359</v>
      </c>
      <c r="D142" s="57"/>
      <c r="E142" s="50"/>
      <c r="F142" s="51"/>
      <c r="G142" s="51"/>
      <c r="H142" s="51"/>
      <c r="I142" s="51"/>
      <c r="J142" s="51"/>
      <c r="K142" s="51"/>
      <c r="L142" s="53"/>
      <c r="M142" s="53"/>
      <c r="N142" s="53"/>
      <c r="O142" s="53"/>
      <c r="P142" s="53"/>
      <c r="Q142" s="53"/>
      <c r="R142" s="54"/>
      <c r="S142" s="54"/>
      <c r="T142" s="53"/>
      <c r="U142" s="53"/>
      <c r="V142" s="53"/>
      <c r="W142" s="53"/>
      <c r="X142" s="53"/>
      <c r="Y142" s="54"/>
      <c r="Z142" s="53"/>
      <c r="AA142" s="54"/>
      <c r="AI142" s="55"/>
    </row>
    <row r="143" customFormat="false" ht="14.25" hidden="false" customHeight="false" outlineLevel="0" collapsed="false">
      <c r="A143" s="55" t="s">
        <v>502</v>
      </c>
      <c r="B143" s="47" t="n">
        <v>194000</v>
      </c>
      <c r="C143" s="56" t="s">
        <v>349</v>
      </c>
      <c r="D143" s="57"/>
      <c r="E143" s="50"/>
      <c r="F143" s="51"/>
      <c r="G143" s="51"/>
      <c r="H143" s="51"/>
      <c r="I143" s="51"/>
      <c r="J143" s="51"/>
      <c r="K143" s="51"/>
      <c r="L143" s="53"/>
      <c r="M143" s="53"/>
      <c r="N143" s="53"/>
      <c r="O143" s="53"/>
      <c r="P143" s="53"/>
      <c r="Q143" s="53"/>
      <c r="R143" s="54"/>
      <c r="S143" s="54"/>
      <c r="T143" s="53"/>
      <c r="U143" s="53"/>
      <c r="V143" s="53"/>
      <c r="W143" s="53"/>
      <c r="X143" s="53"/>
      <c r="Y143" s="54"/>
      <c r="Z143" s="53"/>
      <c r="AA143" s="54"/>
      <c r="AI143" s="55"/>
    </row>
    <row r="144" customFormat="false" ht="14.25" hidden="false" customHeight="false" outlineLevel="0" collapsed="false">
      <c r="A144" s="46" t="s">
        <v>503</v>
      </c>
      <c r="B144" s="47" t="n">
        <v>31557000</v>
      </c>
      <c r="C144" s="48" t="s">
        <v>369</v>
      </c>
      <c r="D144" s="49" t="n">
        <v>1.93197950134752</v>
      </c>
      <c r="E144" s="50" t="n">
        <v>61000</v>
      </c>
      <c r="F144" s="51" t="n">
        <v>63.202441986784</v>
      </c>
      <c r="G144" s="51" t="n">
        <v>21.857396163407</v>
      </c>
      <c r="H144" s="51" t="n">
        <v>30.1487940433333</v>
      </c>
      <c r="I144" s="51" t="n">
        <v>14.1817438</v>
      </c>
      <c r="J144" s="51" t="n">
        <v>32.1712376958424</v>
      </c>
      <c r="K144" s="51" t="n">
        <v>46.3076126681598</v>
      </c>
      <c r="L144" s="53" t="n">
        <v>2.91666666666667</v>
      </c>
      <c r="M144" s="53" t="n">
        <v>32.4074074074074</v>
      </c>
      <c r="N144" s="53" t="n">
        <v>2.56666666666667</v>
      </c>
      <c r="O144" s="53" t="n">
        <v>42.7777777777778</v>
      </c>
      <c r="P144" s="53" t="n">
        <v>1.5</v>
      </c>
      <c r="Q144" s="53" t="n">
        <v>37.5</v>
      </c>
      <c r="R144" s="54" t="n">
        <v>-1</v>
      </c>
      <c r="S144" s="54" t="n">
        <v>0</v>
      </c>
      <c r="T144" s="53" t="n">
        <v>1.83333333333333</v>
      </c>
      <c r="U144" s="53" t="n">
        <v>26.1904761904762</v>
      </c>
      <c r="V144" s="53" t="n">
        <v>0</v>
      </c>
      <c r="W144" s="53" t="n">
        <v>0</v>
      </c>
      <c r="X144" s="53" t="n">
        <v>8.81666666666667</v>
      </c>
      <c r="Y144" s="54" t="n">
        <v>-1</v>
      </c>
      <c r="Z144" s="53" t="n">
        <v>27.9166666666667</v>
      </c>
      <c r="AA144" s="54" t="s">
        <v>357</v>
      </c>
      <c r="AI144" s="46"/>
    </row>
    <row r="145" customFormat="false" ht="14.25" hidden="false" customHeight="false" outlineLevel="0" collapsed="false">
      <c r="A145" s="46" t="s">
        <v>504</v>
      </c>
      <c r="B145" s="47" t="n">
        <v>14977000</v>
      </c>
      <c r="C145" s="48" t="s">
        <v>354</v>
      </c>
      <c r="D145" s="49" t="n">
        <v>2.86836665997147</v>
      </c>
      <c r="E145" s="50" t="n">
        <v>43000</v>
      </c>
      <c r="F145" s="51" t="n">
        <v>43.9038727859581</v>
      </c>
      <c r="G145" s="51" t="n">
        <v>34.8489888586698</v>
      </c>
      <c r="H145" s="51" t="n">
        <v>35.565279175</v>
      </c>
      <c r="I145" s="51" t="n">
        <v>41.0370670333333</v>
      </c>
      <c r="J145" s="51" t="n">
        <v>30.861971054835</v>
      </c>
      <c r="K145" s="51" t="n">
        <v>46.2008777992919</v>
      </c>
      <c r="L145" s="53" t="n">
        <v>4.46666666666667</v>
      </c>
      <c r="M145" s="53" t="n">
        <v>49.6296296296296</v>
      </c>
      <c r="N145" s="53" t="n">
        <v>2.63333333333333</v>
      </c>
      <c r="O145" s="53" t="n">
        <v>43.8888888888889</v>
      </c>
      <c r="P145" s="53" t="n">
        <v>2.25</v>
      </c>
      <c r="Q145" s="53" t="n">
        <v>56.25</v>
      </c>
      <c r="R145" s="54" t="n">
        <v>0</v>
      </c>
      <c r="S145" s="54" t="n">
        <v>0</v>
      </c>
      <c r="T145" s="53" t="n">
        <v>3.83333333333333</v>
      </c>
      <c r="U145" s="53" t="n">
        <v>54.7619047619048</v>
      </c>
      <c r="V145" s="53" t="n">
        <v>0</v>
      </c>
      <c r="W145" s="53" t="n">
        <v>0</v>
      </c>
      <c r="X145" s="53" t="n">
        <v>13.1833333333333</v>
      </c>
      <c r="Y145" s="54" t="n">
        <v>0</v>
      </c>
      <c r="Z145" s="53" t="n">
        <v>47.0833333333333</v>
      </c>
      <c r="AA145" s="54" t="s">
        <v>366</v>
      </c>
      <c r="AI145" s="46"/>
    </row>
    <row r="146" customFormat="false" ht="14.25" hidden="false" customHeight="false" outlineLevel="0" collapsed="false">
      <c r="A146" s="46" t="s">
        <v>505</v>
      </c>
      <c r="B146" s="47" t="n">
        <v>8851000</v>
      </c>
      <c r="C146" s="48" t="s">
        <v>351</v>
      </c>
      <c r="D146" s="49" t="n">
        <v>3.33492549381115</v>
      </c>
      <c r="E146" s="50" t="n">
        <v>30000</v>
      </c>
      <c r="F146" s="51" t="n">
        <v>39.0643902762423</v>
      </c>
      <c r="G146" s="51" t="n">
        <v>15.1545294374142</v>
      </c>
      <c r="H146" s="51" t="n">
        <v>31.5981672</v>
      </c>
      <c r="I146" s="51" t="n">
        <v>40.8603872</v>
      </c>
      <c r="J146" s="51" t="n">
        <v>27.5139040629446</v>
      </c>
      <c r="K146" s="51" t="n">
        <v>33.9064806962603</v>
      </c>
      <c r="L146" s="53" t="n">
        <v>5.75</v>
      </c>
      <c r="M146" s="53" t="n">
        <v>63.8888888888889</v>
      </c>
      <c r="N146" s="53" t="n">
        <v>4.5</v>
      </c>
      <c r="O146" s="53" t="n">
        <v>75</v>
      </c>
      <c r="P146" s="53" t="n">
        <v>2.25</v>
      </c>
      <c r="Q146" s="53" t="n">
        <v>56.25</v>
      </c>
      <c r="R146" s="54" t="n">
        <v>0</v>
      </c>
      <c r="S146" s="54" t="n">
        <v>0</v>
      </c>
      <c r="T146" s="53" t="n">
        <v>4.83333333333333</v>
      </c>
      <c r="U146" s="53" t="n">
        <v>69.0476190476191</v>
      </c>
      <c r="V146" s="53" t="n">
        <v>0</v>
      </c>
      <c r="W146" s="53" t="n">
        <v>0</v>
      </c>
      <c r="X146" s="53" t="n">
        <v>17.3333333333333</v>
      </c>
      <c r="Y146" s="54" t="n">
        <v>0</v>
      </c>
      <c r="Z146" s="53" t="n">
        <v>61.9047619047619</v>
      </c>
      <c r="AA146" s="54" t="s">
        <v>361</v>
      </c>
      <c r="AI146" s="46"/>
    </row>
    <row r="147" customFormat="false" ht="14.25" hidden="false" customHeight="false" outlineLevel="0" collapsed="false">
      <c r="A147" s="55" t="s">
        <v>506</v>
      </c>
      <c r="B147" s="47" t="n">
        <v>94000</v>
      </c>
      <c r="C147" s="56" t="s">
        <v>354</v>
      </c>
      <c r="D147" s="57"/>
      <c r="E147" s="50"/>
      <c r="F147" s="51"/>
      <c r="G147" s="51"/>
      <c r="H147" s="51"/>
      <c r="I147" s="51"/>
      <c r="J147" s="51"/>
      <c r="K147" s="51"/>
      <c r="L147" s="53"/>
      <c r="M147" s="53"/>
      <c r="N147" s="53"/>
      <c r="O147" s="53"/>
      <c r="P147" s="53"/>
      <c r="Q147" s="53"/>
      <c r="R147" s="54"/>
      <c r="S147" s="54"/>
      <c r="T147" s="53"/>
      <c r="U147" s="53"/>
      <c r="V147" s="53"/>
      <c r="W147" s="53"/>
      <c r="X147" s="53"/>
      <c r="Y147" s="54"/>
      <c r="Z147" s="53"/>
      <c r="AA147" s="54"/>
      <c r="AI147" s="55"/>
    </row>
    <row r="148" customFormat="false" ht="14.25" hidden="false" customHeight="false" outlineLevel="0" collapsed="false">
      <c r="A148" s="46" t="s">
        <v>507</v>
      </c>
      <c r="B148" s="47" t="n">
        <v>7237000</v>
      </c>
      <c r="C148" s="48" t="s">
        <v>354</v>
      </c>
      <c r="D148" s="49" t="n">
        <v>5.03193657210301</v>
      </c>
      <c r="E148" s="50" t="n">
        <v>36000</v>
      </c>
      <c r="F148" s="51" t="n">
        <v>50.8653762302678</v>
      </c>
      <c r="G148" s="51" t="n">
        <v>46.144751378251</v>
      </c>
      <c r="H148" s="51" t="n">
        <v>41.163321425</v>
      </c>
      <c r="I148" s="51" t="n">
        <v>48.1328619666667</v>
      </c>
      <c r="J148" s="51" t="n">
        <v>18.0873698640034</v>
      </c>
      <c r="K148" s="51" t="n">
        <v>55.2112135439</v>
      </c>
      <c r="L148" s="53" t="n">
        <v>4.8</v>
      </c>
      <c r="M148" s="53" t="n">
        <v>53.7</v>
      </c>
      <c r="N148" s="53" t="n">
        <v>2.26666666666667</v>
      </c>
      <c r="O148" s="53" t="n">
        <v>37.7777777777778</v>
      </c>
      <c r="P148" s="53" t="n">
        <v>2</v>
      </c>
      <c r="Q148" s="53" t="n">
        <v>50</v>
      </c>
      <c r="R148" s="54" t="n">
        <v>0</v>
      </c>
      <c r="S148" s="54" t="n">
        <v>0</v>
      </c>
      <c r="T148" s="53" t="n">
        <v>3.83333333333333</v>
      </c>
      <c r="U148" s="53" t="n">
        <v>54.7619047619048</v>
      </c>
      <c r="V148" s="53" t="n">
        <v>0</v>
      </c>
      <c r="W148" s="53" t="n">
        <v>0</v>
      </c>
      <c r="X148" s="53" t="n">
        <v>13.5166666666667</v>
      </c>
      <c r="Y148" s="54" t="n">
        <v>0</v>
      </c>
      <c r="Z148" s="53" t="n">
        <v>46.2</v>
      </c>
      <c r="AA148" s="54" t="s">
        <v>366</v>
      </c>
      <c r="AI148" s="46"/>
    </row>
    <row r="149" customFormat="false" ht="14.25" hidden="false" customHeight="false" outlineLevel="0" collapsed="false">
      <c r="A149" s="46" t="s">
        <v>508</v>
      </c>
      <c r="B149" s="47" t="n">
        <v>5535000</v>
      </c>
      <c r="C149" s="48" t="s">
        <v>349</v>
      </c>
      <c r="D149" s="49" t="n">
        <v>3.42829220858719</v>
      </c>
      <c r="E149" s="50" t="n">
        <v>19000</v>
      </c>
      <c r="F149" s="51" t="n">
        <v>30.8011836839876</v>
      </c>
      <c r="G149" s="51" t="n">
        <v>16.3468271082157</v>
      </c>
      <c r="H149" s="51" t="n">
        <v>4.99619165</v>
      </c>
      <c r="I149" s="51" t="n">
        <v>18.7379395433333</v>
      </c>
      <c r="J149" s="51" t="n">
        <v>9.01991418542529</v>
      </c>
      <c r="K149" s="51" t="n">
        <v>13.4089393487767</v>
      </c>
      <c r="L149" s="53" t="n">
        <v>3.6</v>
      </c>
      <c r="M149" s="53" t="n">
        <v>40</v>
      </c>
      <c r="N149" s="53" t="n">
        <v>1.33333333333333</v>
      </c>
      <c r="O149" s="53" t="n">
        <v>22.2222222222222</v>
      </c>
      <c r="P149" s="53" t="n">
        <v>1.25</v>
      </c>
      <c r="Q149" s="53" t="n">
        <v>31.25</v>
      </c>
      <c r="R149" s="54" t="n">
        <v>0</v>
      </c>
      <c r="S149" s="54" t="n">
        <v>0</v>
      </c>
      <c r="T149" s="53" t="n">
        <v>3</v>
      </c>
      <c r="U149" s="53" t="n">
        <v>42.8571428571429</v>
      </c>
      <c r="V149" s="53" t="n">
        <v>0</v>
      </c>
      <c r="W149" s="53" t="n">
        <v>0</v>
      </c>
      <c r="X149" s="53" t="n">
        <v>9.18333333333333</v>
      </c>
      <c r="Y149" s="54" t="n">
        <v>0</v>
      </c>
      <c r="Z149" s="53" t="n">
        <v>32.7976190476191</v>
      </c>
      <c r="AA149" s="54" t="s">
        <v>355</v>
      </c>
      <c r="AI149" s="46"/>
    </row>
    <row r="150" customFormat="false" ht="14.25" hidden="false" customHeight="false" outlineLevel="0" collapsed="false">
      <c r="A150" s="46" t="s">
        <v>509</v>
      </c>
      <c r="B150" s="47" t="n">
        <v>5439000</v>
      </c>
      <c r="C150" s="48" t="s">
        <v>351</v>
      </c>
      <c r="D150" s="49" t="n">
        <v>2.93569363043916</v>
      </c>
      <c r="E150" s="50" t="n">
        <v>16000</v>
      </c>
      <c r="F150" s="51" t="n">
        <v>29.9022212818119</v>
      </c>
      <c r="G150" s="51" t="n">
        <v>15.0758635429172</v>
      </c>
      <c r="H150" s="51" t="n">
        <v>29.89813345</v>
      </c>
      <c r="I150" s="51" t="n">
        <v>51.2471344333333</v>
      </c>
      <c r="J150" s="51" t="n">
        <v>14.2060256679612</v>
      </c>
      <c r="K150" s="51" t="n">
        <v>27.1602442017337</v>
      </c>
      <c r="L150" s="53" t="n">
        <v>4.38333333333333</v>
      </c>
      <c r="M150" s="53" t="n">
        <v>48.7037037037037</v>
      </c>
      <c r="N150" s="53" t="n">
        <v>3.13333333333333</v>
      </c>
      <c r="O150" s="53" t="n">
        <v>52.2222222222222</v>
      </c>
      <c r="P150" s="53" t="n">
        <v>2.5</v>
      </c>
      <c r="Q150" s="53" t="n">
        <v>62.5</v>
      </c>
      <c r="R150" s="54" t="n">
        <v>0</v>
      </c>
      <c r="S150" s="54" t="n">
        <v>0</v>
      </c>
      <c r="T150" s="53" t="n">
        <v>4.5</v>
      </c>
      <c r="U150" s="53" t="n">
        <v>64.2857142857143</v>
      </c>
      <c r="V150" s="53" t="n">
        <v>0.366666666666667</v>
      </c>
      <c r="W150" s="53" t="n">
        <v>18.3333333333333</v>
      </c>
      <c r="X150" s="53" t="n">
        <v>14.8833333333333</v>
      </c>
      <c r="Y150" s="54" t="n">
        <v>0</v>
      </c>
      <c r="Z150" s="53" t="n">
        <v>53.1547619047619</v>
      </c>
      <c r="AA150" s="54" t="s">
        <v>352</v>
      </c>
      <c r="AI150" s="46"/>
    </row>
    <row r="151" customFormat="false" ht="14.25" hidden="false" customHeight="false" outlineLevel="0" collapsed="false">
      <c r="A151" s="46" t="s">
        <v>510</v>
      </c>
      <c r="B151" s="47" t="n">
        <v>2075000</v>
      </c>
      <c r="C151" s="48" t="s">
        <v>351</v>
      </c>
      <c r="D151" s="49" t="n">
        <v>2.17298064409195</v>
      </c>
      <c r="E151" s="50" t="n">
        <v>5000</v>
      </c>
      <c r="F151" s="51" t="n">
        <v>22.4360172207883</v>
      </c>
      <c r="G151" s="51" t="n">
        <v>16.5751938012648</v>
      </c>
      <c r="H151" s="51" t="n">
        <v>30.553936775</v>
      </c>
      <c r="I151" s="51" t="n">
        <v>45.5523497</v>
      </c>
      <c r="J151" s="51" t="n">
        <v>6.37283878016994</v>
      </c>
      <c r="K151" s="51" t="n">
        <v>20.1256229873331</v>
      </c>
      <c r="L151" s="53" t="n">
        <v>5.43333333333333</v>
      </c>
      <c r="M151" s="53" t="n">
        <v>60.3703703703704</v>
      </c>
      <c r="N151" s="53" t="n">
        <v>3.46666666666667</v>
      </c>
      <c r="O151" s="53" t="n">
        <v>57.7777777777778</v>
      </c>
      <c r="P151" s="53" t="n">
        <v>2.25</v>
      </c>
      <c r="Q151" s="53" t="n">
        <v>56.25</v>
      </c>
      <c r="R151" s="54" t="n">
        <v>0</v>
      </c>
      <c r="S151" s="54" t="n">
        <v>0</v>
      </c>
      <c r="T151" s="53" t="n">
        <v>5.16666666666667</v>
      </c>
      <c r="U151" s="53" t="n">
        <v>73.8095238095238</v>
      </c>
      <c r="V151" s="53" t="n">
        <v>0.366666666666667</v>
      </c>
      <c r="W151" s="53" t="n">
        <v>18.3333333333333</v>
      </c>
      <c r="X151" s="53" t="n">
        <v>16.6833333333333</v>
      </c>
      <c r="Y151" s="54" t="n">
        <v>0</v>
      </c>
      <c r="Z151" s="53" t="n">
        <v>59.5833333333333</v>
      </c>
      <c r="AA151" s="54" t="s">
        <v>352</v>
      </c>
      <c r="AI151" s="46"/>
    </row>
    <row r="152" customFormat="false" ht="14.25" hidden="false" customHeight="false" outlineLevel="0" collapsed="false">
      <c r="A152" s="46" t="s">
        <v>511</v>
      </c>
      <c r="B152" s="47" t="n">
        <v>587000</v>
      </c>
      <c r="C152" s="56" t="s">
        <v>349</v>
      </c>
      <c r="D152" s="57"/>
      <c r="E152" s="50"/>
      <c r="F152" s="51"/>
      <c r="G152" s="51"/>
      <c r="H152" s="51"/>
      <c r="I152" s="51"/>
      <c r="J152" s="51"/>
      <c r="K152" s="51"/>
      <c r="L152" s="53"/>
      <c r="M152" s="53"/>
      <c r="N152" s="53"/>
      <c r="O152" s="53"/>
      <c r="P152" s="53"/>
      <c r="Q152" s="53"/>
      <c r="R152" s="54"/>
      <c r="S152" s="54"/>
      <c r="T152" s="53"/>
      <c r="U152" s="53"/>
      <c r="V152" s="53"/>
      <c r="W152" s="53"/>
      <c r="X152" s="53"/>
      <c r="Y152" s="54"/>
      <c r="Z152" s="53"/>
      <c r="AA152" s="54"/>
      <c r="AI152" s="46"/>
    </row>
    <row r="153" customFormat="false" ht="14.25" hidden="false" customHeight="false" outlineLevel="0" collapsed="false">
      <c r="A153" s="46" t="s">
        <v>512</v>
      </c>
      <c r="B153" s="47" t="n">
        <v>13908000</v>
      </c>
      <c r="C153" s="48" t="s">
        <v>354</v>
      </c>
      <c r="D153" s="49" t="n">
        <v>15.5015264839262</v>
      </c>
      <c r="E153" s="50" t="n">
        <v>216000</v>
      </c>
      <c r="F153" s="51" t="n">
        <v>80.5613717429453</v>
      </c>
      <c r="G153" s="51" t="n">
        <v>56.82603084918</v>
      </c>
      <c r="H153" s="51" t="n">
        <v>49.6161875762664</v>
      </c>
      <c r="I153" s="51" t="n">
        <v>22.6500394626364</v>
      </c>
      <c r="J153" s="51" t="n">
        <v>88.3766883965779</v>
      </c>
      <c r="K153" s="51" t="n">
        <v>89.4830686182159</v>
      </c>
      <c r="L153" s="53" t="n">
        <v>0.733333333333333</v>
      </c>
      <c r="M153" s="53" t="n">
        <v>8.14814814814815</v>
      </c>
      <c r="N153" s="53" t="n">
        <v>1.23333333333333</v>
      </c>
      <c r="O153" s="53" t="n">
        <v>20.5555555555556</v>
      </c>
      <c r="P153" s="53" t="n">
        <v>1</v>
      </c>
      <c r="Q153" s="53" t="n">
        <v>25</v>
      </c>
      <c r="R153" s="54" t="n">
        <v>-1</v>
      </c>
      <c r="S153" s="54" t="n">
        <v>0</v>
      </c>
      <c r="T153" s="53" t="n">
        <v>2.5</v>
      </c>
      <c r="U153" s="53" t="n">
        <v>35.7142857142857</v>
      </c>
      <c r="V153" s="53" t="n">
        <v>0</v>
      </c>
      <c r="W153" s="53" t="n">
        <v>0</v>
      </c>
      <c r="X153" s="53" t="n">
        <v>5.46666666666667</v>
      </c>
      <c r="Y153" s="54" t="n">
        <v>-1</v>
      </c>
      <c r="Z153" s="53" t="n">
        <v>15.952380952381</v>
      </c>
      <c r="AA153" s="54" t="s">
        <v>385</v>
      </c>
      <c r="AI153" s="46"/>
    </row>
    <row r="154" customFormat="false" ht="14.25" hidden="false" customHeight="false" outlineLevel="0" collapsed="false">
      <c r="A154" s="46" t="s">
        <v>513</v>
      </c>
      <c r="B154" s="47" t="n">
        <v>55291000</v>
      </c>
      <c r="C154" s="48" t="s">
        <v>354</v>
      </c>
      <c r="D154" s="49" t="n">
        <v>2.80495784854751</v>
      </c>
      <c r="E154" s="50" t="n">
        <v>155000</v>
      </c>
      <c r="F154" s="51" t="n">
        <v>46.6727300070127</v>
      </c>
      <c r="G154" s="51" t="n">
        <v>38.3034188036336</v>
      </c>
      <c r="H154" s="51" t="n">
        <v>61.024562175</v>
      </c>
      <c r="I154" s="51" t="n">
        <v>36.8790322666667</v>
      </c>
      <c r="J154" s="51" t="n">
        <v>26.8771633689373</v>
      </c>
      <c r="K154" s="51" t="n">
        <v>53.7555445683573</v>
      </c>
      <c r="L154" s="53" t="n">
        <v>4.83333333333333</v>
      </c>
      <c r="M154" s="53" t="n">
        <v>53.7037037037037</v>
      </c>
      <c r="N154" s="53" t="n">
        <v>3.7</v>
      </c>
      <c r="O154" s="53" t="n">
        <v>61.6666666666667</v>
      </c>
      <c r="P154" s="53" t="n">
        <v>1.75</v>
      </c>
      <c r="Q154" s="53" t="n">
        <v>43.75</v>
      </c>
      <c r="R154" s="54" t="n">
        <v>-1</v>
      </c>
      <c r="S154" s="54" t="n">
        <v>0</v>
      </c>
      <c r="T154" s="53" t="n">
        <v>4</v>
      </c>
      <c r="U154" s="53" t="n">
        <v>57.1428571428571</v>
      </c>
      <c r="V154" s="53" t="n">
        <v>0</v>
      </c>
      <c r="W154" s="53" t="n">
        <v>0</v>
      </c>
      <c r="X154" s="53" t="n">
        <v>14.2833333333333</v>
      </c>
      <c r="Y154" s="54" t="n">
        <v>-1</v>
      </c>
      <c r="Z154" s="53" t="n">
        <v>47.4404761904762</v>
      </c>
      <c r="AA154" s="54" t="s">
        <v>366</v>
      </c>
      <c r="AI154" s="46"/>
    </row>
    <row r="155" customFormat="false" ht="14.25" hidden="false" customHeight="false" outlineLevel="0" collapsed="false">
      <c r="A155" s="46" t="s">
        <v>514</v>
      </c>
      <c r="B155" s="47" t="n">
        <v>11882000</v>
      </c>
      <c r="C155" s="48" t="s">
        <v>354</v>
      </c>
      <c r="D155" s="49" t="n">
        <v>20.4643135820588</v>
      </c>
      <c r="E155" s="50" t="n">
        <v>243000</v>
      </c>
      <c r="F155" s="51" t="n">
        <v>75.7171093084517</v>
      </c>
      <c r="G155" s="51" t="n">
        <v>51.0693019700694</v>
      </c>
      <c r="H155" s="51" t="n">
        <v>62.8505553666667</v>
      </c>
      <c r="I155" s="51" t="n">
        <v>56.0629981666667</v>
      </c>
      <c r="J155" s="51" t="n">
        <v>85.6909709737418</v>
      </c>
      <c r="K155" s="51" t="n">
        <v>94.6500926165458</v>
      </c>
      <c r="L155" s="53"/>
      <c r="M155" s="53"/>
      <c r="N155" s="53"/>
      <c r="O155" s="53"/>
      <c r="P155" s="53"/>
      <c r="Q155" s="53"/>
      <c r="R155" s="54"/>
      <c r="S155" s="54"/>
      <c r="T155" s="53"/>
      <c r="U155" s="53"/>
      <c r="V155" s="53"/>
      <c r="W155" s="53"/>
      <c r="X155" s="53"/>
      <c r="Y155" s="54"/>
      <c r="Z155" s="53"/>
      <c r="AA155" s="54"/>
      <c r="AI155" s="46"/>
    </row>
    <row r="156" customFormat="false" ht="14.25" hidden="false" customHeight="false" outlineLevel="0" collapsed="false">
      <c r="A156" s="46" t="s">
        <v>515</v>
      </c>
      <c r="B156" s="47" t="n">
        <v>46398000</v>
      </c>
      <c r="C156" s="48" t="s">
        <v>351</v>
      </c>
      <c r="D156" s="49" t="n">
        <v>2.26663457968955</v>
      </c>
      <c r="E156" s="50" t="n">
        <v>105000</v>
      </c>
      <c r="F156" s="51" t="n">
        <v>17.206550234989</v>
      </c>
      <c r="G156" s="51" t="n">
        <v>18.2658320873413</v>
      </c>
      <c r="H156" s="51" t="n">
        <v>33.52933765</v>
      </c>
      <c r="I156" s="51" t="n">
        <v>15.1459803666667</v>
      </c>
      <c r="J156" s="51" t="n">
        <v>14.2166660225854</v>
      </c>
      <c r="K156" s="51" t="n">
        <v>12.8033602392376</v>
      </c>
      <c r="L156" s="53" t="n">
        <v>7.13333333333333</v>
      </c>
      <c r="M156" s="53" t="n">
        <v>79.2592592592593</v>
      </c>
      <c r="N156" s="53" t="n">
        <v>3.93333333333333</v>
      </c>
      <c r="O156" s="53" t="n">
        <v>65.5555555555556</v>
      </c>
      <c r="P156" s="53" t="n">
        <v>2.5</v>
      </c>
      <c r="Q156" s="53" t="n">
        <v>62.5</v>
      </c>
      <c r="R156" s="54" t="n">
        <v>0</v>
      </c>
      <c r="S156" s="54" t="n">
        <v>0</v>
      </c>
      <c r="T156" s="53" t="n">
        <v>5.16666666666667</v>
      </c>
      <c r="U156" s="53" t="n">
        <v>73.8095238095238</v>
      </c>
      <c r="V156" s="53" t="n">
        <v>0</v>
      </c>
      <c r="W156" s="53" t="n">
        <v>0</v>
      </c>
      <c r="X156" s="53" t="n">
        <v>18.7333333333333</v>
      </c>
      <c r="Y156" s="54" t="n">
        <v>0</v>
      </c>
      <c r="Z156" s="53" t="n">
        <v>66.9047619047619</v>
      </c>
      <c r="AA156" s="54" t="s">
        <v>361</v>
      </c>
      <c r="AI156" s="46"/>
    </row>
    <row r="157" customFormat="false" ht="14.25" hidden="false" customHeight="false" outlineLevel="0" collapsed="false">
      <c r="A157" s="46" t="s">
        <v>516</v>
      </c>
      <c r="B157" s="47" t="n">
        <v>20714000</v>
      </c>
      <c r="C157" s="48" t="s">
        <v>349</v>
      </c>
      <c r="D157" s="49" t="n">
        <v>2.12403268662698</v>
      </c>
      <c r="E157" s="50" t="n">
        <v>44000</v>
      </c>
      <c r="F157" s="51" t="n">
        <v>44.0919645247977</v>
      </c>
      <c r="G157" s="51" t="n">
        <v>27.001359830407</v>
      </c>
      <c r="H157" s="51" t="n">
        <v>33.5180533333333</v>
      </c>
      <c r="I157" s="51" t="n">
        <v>34.8682012082963</v>
      </c>
      <c r="J157" s="51" t="n">
        <v>35.8814267378124</v>
      </c>
      <c r="K157" s="51" t="n">
        <v>42.4877210879622</v>
      </c>
      <c r="L157" s="53" t="n">
        <v>2.4</v>
      </c>
      <c r="M157" s="53" t="n">
        <v>26.6666666666667</v>
      </c>
      <c r="N157" s="53" t="n">
        <v>2.56666666666667</v>
      </c>
      <c r="O157" s="53" t="n">
        <v>42.7777777777778</v>
      </c>
      <c r="P157" s="53" t="n">
        <v>1</v>
      </c>
      <c r="Q157" s="53" t="n">
        <v>25</v>
      </c>
      <c r="R157" s="54" t="n">
        <v>-1</v>
      </c>
      <c r="S157" s="54" t="n">
        <v>0</v>
      </c>
      <c r="T157" s="53" t="n">
        <v>5.5</v>
      </c>
      <c r="U157" s="53" t="n">
        <v>78.5714285714286</v>
      </c>
      <c r="V157" s="53" t="n">
        <v>0</v>
      </c>
      <c r="W157" s="53" t="n">
        <v>0</v>
      </c>
      <c r="X157" s="53" t="n">
        <v>11.4666666666667</v>
      </c>
      <c r="Y157" s="54" t="n">
        <v>-1</v>
      </c>
      <c r="Z157" s="53" t="n">
        <v>37.3809523809524</v>
      </c>
      <c r="AA157" s="54" t="s">
        <v>355</v>
      </c>
      <c r="AI157" s="46"/>
    </row>
    <row r="158" customFormat="false" ht="14.25" hidden="false" customHeight="false" outlineLevel="0" collapsed="false">
      <c r="A158" s="46" t="s">
        <v>517</v>
      </c>
      <c r="B158" s="47" t="n">
        <v>38648000</v>
      </c>
      <c r="C158" s="48" t="s">
        <v>354</v>
      </c>
      <c r="D158" s="49" t="n">
        <v>12.0396031644191</v>
      </c>
      <c r="E158" s="50" t="n">
        <v>465000</v>
      </c>
      <c r="F158" s="51" t="n">
        <v>80.7111509081823</v>
      </c>
      <c r="G158" s="51" t="n">
        <v>46.6358287344434</v>
      </c>
      <c r="H158" s="51" t="n">
        <v>42.4429933333333</v>
      </c>
      <c r="I158" s="51" t="n">
        <v>36.9817716914655</v>
      </c>
      <c r="J158" s="51" t="n">
        <v>87.4043939312945</v>
      </c>
      <c r="K158" s="51" t="n">
        <v>87.0539993418474</v>
      </c>
      <c r="L158" s="53" t="n">
        <v>0.25</v>
      </c>
      <c r="M158" s="53" t="n">
        <v>2.77777777777778</v>
      </c>
      <c r="N158" s="53" t="n">
        <v>1.6</v>
      </c>
      <c r="O158" s="53" t="n">
        <v>26.6666666666667</v>
      </c>
      <c r="P158" s="53" t="n">
        <v>1</v>
      </c>
      <c r="Q158" s="53" t="n">
        <v>25</v>
      </c>
      <c r="R158" s="54" t="n">
        <v>-1</v>
      </c>
      <c r="S158" s="54" t="n">
        <v>0</v>
      </c>
      <c r="T158" s="53" t="n">
        <v>2.33333333333333</v>
      </c>
      <c r="U158" s="53" t="n">
        <v>33.3333333333333</v>
      </c>
      <c r="V158" s="53" t="n">
        <v>0</v>
      </c>
      <c r="W158" s="53" t="n">
        <v>0</v>
      </c>
      <c r="X158" s="53" t="n">
        <v>5.18333333333333</v>
      </c>
      <c r="Y158" s="54" t="n">
        <v>-1</v>
      </c>
      <c r="Z158" s="53" t="n">
        <v>14.9404761904762</v>
      </c>
      <c r="AA158" s="54" t="s">
        <v>385</v>
      </c>
      <c r="AI158" s="46"/>
    </row>
    <row r="159" customFormat="false" ht="14.25" hidden="false" customHeight="false" outlineLevel="0" collapsed="false">
      <c r="A159" s="46" t="s">
        <v>518</v>
      </c>
      <c r="B159" s="47" t="n">
        <v>553000</v>
      </c>
      <c r="C159" s="48" t="s">
        <v>359</v>
      </c>
      <c r="D159" s="49" t="n">
        <v>2.25919433042219</v>
      </c>
      <c r="E159" s="50" t="n">
        <v>1000</v>
      </c>
      <c r="F159" s="51" t="n">
        <v>55.4777268591177</v>
      </c>
      <c r="G159" s="51" t="n">
        <v>10.6565217246811</v>
      </c>
      <c r="H159" s="51" t="n">
        <v>50.8064532024224</v>
      </c>
      <c r="I159" s="51" t="n">
        <v>28.1222198411749</v>
      </c>
      <c r="J159" s="51" t="n">
        <v>16.2668777508471</v>
      </c>
      <c r="K159" s="51" t="n">
        <v>42.0589562345936</v>
      </c>
      <c r="L159" s="53" t="n">
        <v>2.18333333333333</v>
      </c>
      <c r="M159" s="53" t="n">
        <v>24.2592592592593</v>
      </c>
      <c r="N159" s="53" t="n">
        <v>0.333333333333333</v>
      </c>
      <c r="O159" s="53" t="n">
        <v>5.55555555555556</v>
      </c>
      <c r="P159" s="53" t="n">
        <v>1.25</v>
      </c>
      <c r="Q159" s="53" t="n">
        <v>31.25</v>
      </c>
      <c r="R159" s="54" t="n">
        <v>0</v>
      </c>
      <c r="S159" s="54" t="n">
        <v>0</v>
      </c>
      <c r="T159" s="53" t="n">
        <v>3.83333333333333</v>
      </c>
      <c r="U159" s="53" t="n">
        <v>54.7619047619048</v>
      </c>
      <c r="V159" s="53" t="n">
        <v>0</v>
      </c>
      <c r="W159" s="53" t="n">
        <v>0</v>
      </c>
      <c r="X159" s="53" t="n">
        <v>7.6</v>
      </c>
      <c r="Y159" s="54" t="n">
        <v>0</v>
      </c>
      <c r="Z159" s="53" t="n">
        <v>27.1428571428571</v>
      </c>
      <c r="AA159" s="54" t="s">
        <v>357</v>
      </c>
      <c r="AI159" s="46"/>
    </row>
    <row r="160" customFormat="false" ht="14.25" hidden="false" customHeight="false" outlineLevel="0" collapsed="false">
      <c r="A160" s="46" t="s">
        <v>519</v>
      </c>
      <c r="B160" s="47" t="n">
        <v>1319000</v>
      </c>
      <c r="C160" s="48" t="s">
        <v>354</v>
      </c>
      <c r="D160" s="49" t="n">
        <v>8.82741193186383</v>
      </c>
      <c r="E160" s="50" t="n">
        <v>12000</v>
      </c>
      <c r="F160" s="51" t="n">
        <v>69.8585445703096</v>
      </c>
      <c r="G160" s="51" t="n">
        <v>50.0371712305396</v>
      </c>
      <c r="H160" s="51" t="n">
        <v>39.391202875</v>
      </c>
      <c r="I160" s="51" t="n">
        <v>38.8083462222222</v>
      </c>
      <c r="J160" s="51" t="n">
        <v>11.7081592019301</v>
      </c>
      <c r="K160" s="51" t="n">
        <v>64.8367376731209</v>
      </c>
      <c r="L160" s="53" t="n">
        <v>3.26666666666667</v>
      </c>
      <c r="M160" s="53" t="n">
        <v>36.2962962962963</v>
      </c>
      <c r="N160" s="53" t="n">
        <v>1.1</v>
      </c>
      <c r="O160" s="53" t="n">
        <v>18.3333333333333</v>
      </c>
      <c r="P160" s="53" t="n">
        <v>1.5</v>
      </c>
      <c r="Q160" s="53" t="n">
        <v>37.5</v>
      </c>
      <c r="R160" s="54" t="n">
        <v>0</v>
      </c>
      <c r="S160" s="54" t="n">
        <v>-1</v>
      </c>
      <c r="T160" s="53" t="n">
        <v>3.33333333333333</v>
      </c>
      <c r="U160" s="53" t="n">
        <v>47.6190476190476</v>
      </c>
      <c r="V160" s="53" t="n">
        <v>0</v>
      </c>
      <c r="W160" s="53" t="n">
        <v>0</v>
      </c>
      <c r="X160" s="53" t="n">
        <v>9.2</v>
      </c>
      <c r="Y160" s="54" t="n">
        <v>-1</v>
      </c>
      <c r="Z160" s="53" t="n">
        <v>29.2857142857143</v>
      </c>
      <c r="AA160" s="54" t="s">
        <v>357</v>
      </c>
      <c r="AI160" s="46"/>
    </row>
    <row r="161" customFormat="false" ht="14.25" hidden="false" customHeight="false" outlineLevel="0" collapsed="false">
      <c r="A161" s="46" t="s">
        <v>520</v>
      </c>
      <c r="B161" s="47" t="n">
        <v>9764000</v>
      </c>
      <c r="C161" s="48" t="s">
        <v>351</v>
      </c>
      <c r="D161" s="49" t="n">
        <v>1.58462993871667</v>
      </c>
      <c r="E161" s="50" t="n">
        <v>15000</v>
      </c>
      <c r="F161" s="51" t="n">
        <v>10.2390578147768</v>
      </c>
      <c r="G161" s="51" t="n">
        <v>17.0050316729663</v>
      </c>
      <c r="H161" s="51" t="n">
        <v>17.4291994</v>
      </c>
      <c r="I161" s="51" t="n">
        <v>13.00548774</v>
      </c>
      <c r="J161" s="51" t="n">
        <v>18.2761278724459</v>
      </c>
      <c r="K161" s="51" t="n">
        <v>4.27273183673636</v>
      </c>
      <c r="L161" s="53" t="n">
        <v>6.58333333333333</v>
      </c>
      <c r="M161" s="53" t="n">
        <v>73.1481481481481</v>
      </c>
      <c r="N161" s="53" t="n">
        <v>3.86666666666667</v>
      </c>
      <c r="O161" s="53" t="n">
        <v>64.4444444444444</v>
      </c>
      <c r="P161" s="53" t="n">
        <v>3.25</v>
      </c>
      <c r="Q161" s="53" t="n">
        <v>81.25</v>
      </c>
      <c r="R161" s="54" t="n">
        <v>0</v>
      </c>
      <c r="S161" s="54" t="n">
        <v>0</v>
      </c>
      <c r="T161" s="53" t="n">
        <v>5.16666666666667</v>
      </c>
      <c r="U161" s="53" t="n">
        <v>73.8095238095238</v>
      </c>
      <c r="V161" s="53" t="n">
        <v>0.366666666666667</v>
      </c>
      <c r="W161" s="53" t="n">
        <v>18.3333333333333</v>
      </c>
      <c r="X161" s="53" t="n">
        <v>19.2333333333333</v>
      </c>
      <c r="Y161" s="54" t="n">
        <v>0</v>
      </c>
      <c r="Z161" s="53" t="n">
        <v>68.6904761904762</v>
      </c>
      <c r="AA161" s="54" t="s">
        <v>361</v>
      </c>
      <c r="AI161" s="46"/>
    </row>
    <row r="162" customFormat="false" ht="14.25" hidden="false" customHeight="false" outlineLevel="0" collapsed="false">
      <c r="A162" s="46" t="s">
        <v>521</v>
      </c>
      <c r="B162" s="47" t="n">
        <v>8320000</v>
      </c>
      <c r="C162" s="48" t="s">
        <v>351</v>
      </c>
      <c r="D162" s="49" t="n">
        <v>1.67296133493007</v>
      </c>
      <c r="E162" s="50" t="n">
        <v>14000</v>
      </c>
      <c r="F162" s="51" t="n">
        <v>11.5809643424574</v>
      </c>
      <c r="G162" s="51" t="n">
        <v>12.184979298698</v>
      </c>
      <c r="H162" s="51" t="n">
        <v>15.1774777</v>
      </c>
      <c r="I162" s="51" t="n">
        <v>20.0905205333333</v>
      </c>
      <c r="J162" s="51" t="n">
        <v>4.85810904184564</v>
      </c>
      <c r="K162" s="51" t="n">
        <v>1.5061400437949</v>
      </c>
      <c r="L162" s="53" t="n">
        <v>6</v>
      </c>
      <c r="M162" s="53" t="n">
        <v>66.6666666666667</v>
      </c>
      <c r="N162" s="53" t="n">
        <v>3.63333333333333</v>
      </c>
      <c r="O162" s="53" t="n">
        <v>60.5555555555556</v>
      </c>
      <c r="P162" s="53" t="n">
        <v>1.5</v>
      </c>
      <c r="Q162" s="53" t="n">
        <v>37.5</v>
      </c>
      <c r="R162" s="54" t="n">
        <v>0</v>
      </c>
      <c r="S162" s="54" t="n">
        <v>0</v>
      </c>
      <c r="T162" s="53" t="n">
        <v>5.66666666666667</v>
      </c>
      <c r="U162" s="53" t="n">
        <v>80.952380952381</v>
      </c>
      <c r="V162" s="53" t="n">
        <v>0</v>
      </c>
      <c r="W162" s="53" t="n">
        <v>0</v>
      </c>
      <c r="X162" s="53" t="n">
        <v>16.8</v>
      </c>
      <c r="Y162" s="54" t="n">
        <v>0</v>
      </c>
      <c r="Z162" s="53" t="n">
        <v>60</v>
      </c>
      <c r="AA162" s="54" t="s">
        <v>361</v>
      </c>
      <c r="AI162" s="46"/>
    </row>
    <row r="163" customFormat="false" ht="14.25" hidden="false" customHeight="false" outlineLevel="0" collapsed="false">
      <c r="A163" s="46" t="s">
        <v>522</v>
      </c>
      <c r="B163" s="47" t="n">
        <v>18735000</v>
      </c>
      <c r="C163" s="48" t="s">
        <v>369</v>
      </c>
      <c r="D163" s="49" t="n">
        <v>7.26854631391695</v>
      </c>
      <c r="E163" s="50" t="n">
        <v>136000</v>
      </c>
      <c r="F163" s="51" t="n">
        <v>85.6339019774928</v>
      </c>
      <c r="G163" s="51" t="n">
        <v>36.8568493351963</v>
      </c>
      <c r="H163" s="51" t="n">
        <v>62.5446115433333</v>
      </c>
      <c r="I163" s="51" t="n">
        <v>33.3839264295878</v>
      </c>
      <c r="J163" s="51" t="n">
        <v>95.4087887953201</v>
      </c>
      <c r="K163" s="51" t="n">
        <v>92.3450081986084</v>
      </c>
      <c r="L163" s="53"/>
      <c r="M163" s="53"/>
      <c r="N163" s="53"/>
      <c r="O163" s="53"/>
      <c r="P163" s="53"/>
      <c r="Q163" s="53"/>
      <c r="R163" s="54"/>
      <c r="S163" s="54"/>
      <c r="T163" s="53"/>
      <c r="U163" s="53"/>
      <c r="V163" s="53"/>
      <c r="W163" s="53"/>
      <c r="X163" s="53"/>
      <c r="Y163" s="54"/>
      <c r="Z163" s="53"/>
      <c r="AA163" s="54"/>
      <c r="AI163" s="46"/>
    </row>
    <row r="164" customFormat="false" ht="14.25" hidden="false" customHeight="false" outlineLevel="0" collapsed="false">
      <c r="A164" s="46" t="s">
        <v>523</v>
      </c>
      <c r="B164" s="47" t="n">
        <v>23486000</v>
      </c>
      <c r="C164" s="48" t="s">
        <v>349</v>
      </c>
      <c r="D164" s="49" t="n">
        <v>0.492045690427892</v>
      </c>
      <c r="E164" s="50" t="n">
        <v>12000</v>
      </c>
      <c r="F164" s="51" t="n">
        <v>24.4500359821862</v>
      </c>
      <c r="G164" s="51" t="n">
        <v>24.7484831743391</v>
      </c>
      <c r="H164" s="51" t="n">
        <v>40.5964194666667</v>
      </c>
      <c r="I164" s="51" t="n">
        <v>21.0924306</v>
      </c>
      <c r="J164" s="51" t="n">
        <v>1.38268072289157</v>
      </c>
      <c r="K164" s="51" t="n">
        <v>20.25340391425</v>
      </c>
      <c r="L164" s="53" t="n">
        <v>4.21666666666667</v>
      </c>
      <c r="M164" s="53" t="n">
        <v>46.8518518518519</v>
      </c>
      <c r="N164" s="53" t="n">
        <v>1.93333333333333</v>
      </c>
      <c r="O164" s="53" t="n">
        <v>38.6666666666667</v>
      </c>
      <c r="P164" s="53" t="n">
        <v>1</v>
      </c>
      <c r="Q164" s="53" t="n">
        <v>25</v>
      </c>
      <c r="R164" s="54" t="n">
        <v>0</v>
      </c>
      <c r="S164" s="54" t="n">
        <v>0</v>
      </c>
      <c r="T164" s="53" t="n">
        <v>3</v>
      </c>
      <c r="U164" s="53" t="n">
        <v>42.8571428571429</v>
      </c>
      <c r="V164" s="53" t="n">
        <v>0.166666666666667</v>
      </c>
      <c r="W164" s="53" t="n">
        <v>8.33333333333333</v>
      </c>
      <c r="X164" s="53" t="n">
        <v>10.3166666666667</v>
      </c>
      <c r="Y164" s="54" t="n">
        <v>0</v>
      </c>
      <c r="Z164" s="53" t="n">
        <v>38.2098765432099</v>
      </c>
      <c r="AA164" s="54" t="s">
        <v>355</v>
      </c>
      <c r="AI164" s="46"/>
    </row>
    <row r="165" customFormat="false" ht="14.25" hidden="false" customHeight="false" outlineLevel="0" collapsed="false">
      <c r="A165" s="46" t="s">
        <v>524</v>
      </c>
      <c r="B165" s="47" t="n">
        <v>8549000</v>
      </c>
      <c r="C165" s="48" t="s">
        <v>351</v>
      </c>
      <c r="D165" s="49" t="n">
        <v>4.53831352255306</v>
      </c>
      <c r="E165" s="50" t="n">
        <v>39000</v>
      </c>
      <c r="F165" s="51" t="n">
        <v>67.3940237900518</v>
      </c>
      <c r="G165" s="51" t="n">
        <v>30.9139756727711</v>
      </c>
      <c r="H165" s="51" t="n">
        <v>32.7955466666667</v>
      </c>
      <c r="I165" s="51" t="n">
        <v>27.77883315</v>
      </c>
      <c r="J165" s="51" t="n">
        <v>30.1422873689937</v>
      </c>
      <c r="K165" s="51" t="n">
        <v>55.7852270330369</v>
      </c>
      <c r="L165" s="53" t="n">
        <v>3.5</v>
      </c>
      <c r="M165" s="53" t="n">
        <v>38.8888888888889</v>
      </c>
      <c r="N165" s="53" t="n">
        <v>2.16666666666667</v>
      </c>
      <c r="O165" s="53" t="n">
        <v>36.1111111111111</v>
      </c>
      <c r="P165" s="53" t="n">
        <v>1.75</v>
      </c>
      <c r="Q165" s="53" t="n">
        <v>43.75</v>
      </c>
      <c r="R165" s="54" t="n">
        <v>-1</v>
      </c>
      <c r="S165" s="54" t="n">
        <v>0</v>
      </c>
      <c r="T165" s="53" t="n">
        <v>2.83333333333333</v>
      </c>
      <c r="U165" s="53" t="n">
        <v>40.4761904761905</v>
      </c>
      <c r="V165" s="53" t="n">
        <v>0</v>
      </c>
      <c r="W165" s="53" t="n">
        <v>0</v>
      </c>
      <c r="X165" s="53" t="n">
        <v>10.25</v>
      </c>
      <c r="Y165" s="54" t="n">
        <v>-1</v>
      </c>
      <c r="Z165" s="53" t="n">
        <v>33.0357142857143</v>
      </c>
      <c r="AA165" s="54" t="s">
        <v>355</v>
      </c>
      <c r="AI165" s="46"/>
    </row>
    <row r="166" customFormat="false" ht="14.25" hidden="false" customHeight="false" outlineLevel="0" collapsed="false">
      <c r="A166" s="46" t="s">
        <v>525</v>
      </c>
      <c r="B166" s="47" t="n">
        <v>53880000</v>
      </c>
      <c r="C166" s="48" t="s">
        <v>354</v>
      </c>
      <c r="D166" s="49" t="n">
        <v>6.24001977869291</v>
      </c>
      <c r="E166" s="50" t="n">
        <v>336000</v>
      </c>
      <c r="F166" s="51" t="n">
        <v>55.5443265576284</v>
      </c>
      <c r="G166" s="51" t="n">
        <v>47.2518129304357</v>
      </c>
      <c r="H166" s="51" t="n">
        <v>34.8714823</v>
      </c>
      <c r="I166" s="51" t="n">
        <v>52.7464988333333</v>
      </c>
      <c r="J166" s="51" t="n">
        <v>29.1441346233694</v>
      </c>
      <c r="K166" s="51" t="n">
        <v>60.502783259429</v>
      </c>
      <c r="L166" s="53" t="n">
        <v>3.35</v>
      </c>
      <c r="M166" s="53" t="n">
        <v>37.2222222222222</v>
      </c>
      <c r="N166" s="53" t="n">
        <v>2.5</v>
      </c>
      <c r="O166" s="53" t="n">
        <v>41.6666666666667</v>
      </c>
      <c r="P166" s="53" t="n">
        <v>1</v>
      </c>
      <c r="Q166" s="53" t="n">
        <v>25</v>
      </c>
      <c r="R166" s="54" t="n">
        <v>-1</v>
      </c>
      <c r="S166" s="54" t="n">
        <v>0</v>
      </c>
      <c r="T166" s="53" t="n">
        <v>3.33333333333333</v>
      </c>
      <c r="U166" s="53" t="n">
        <v>47.6190476190476</v>
      </c>
      <c r="V166" s="53" t="n">
        <v>0</v>
      </c>
      <c r="W166" s="53" t="n">
        <v>0</v>
      </c>
      <c r="X166" s="53" t="n">
        <v>10.1833333333333</v>
      </c>
      <c r="Y166" s="54" t="n">
        <v>-1</v>
      </c>
      <c r="Z166" s="53" t="n">
        <v>32.7976190476191</v>
      </c>
      <c r="AA166" s="54" t="s">
        <v>355</v>
      </c>
      <c r="AI166" s="46"/>
    </row>
    <row r="167" customFormat="false" ht="14.25" hidden="false" customHeight="false" outlineLevel="0" collapsed="false">
      <c r="A167" s="46" t="s">
        <v>526</v>
      </c>
      <c r="B167" s="47" t="n">
        <v>68658000</v>
      </c>
      <c r="C167" s="48" t="s">
        <v>349</v>
      </c>
      <c r="D167" s="49" t="n">
        <v>8.88453094786048</v>
      </c>
      <c r="E167" s="50" t="n">
        <v>610000</v>
      </c>
      <c r="F167" s="51" t="n">
        <v>50.8594894793948</v>
      </c>
      <c r="G167" s="51" t="n">
        <v>21.8335645958367</v>
      </c>
      <c r="H167" s="51" t="n">
        <v>35.323022575</v>
      </c>
      <c r="I167" s="51" t="n">
        <v>45.0722989</v>
      </c>
      <c r="J167" s="51" t="n">
        <v>51.8917065747992</v>
      </c>
      <c r="K167" s="51" t="n">
        <v>51.0950760067204</v>
      </c>
      <c r="L167" s="53" t="n">
        <v>4.16666666666667</v>
      </c>
      <c r="M167" s="53" t="n">
        <v>46.2962962962963</v>
      </c>
      <c r="N167" s="53" t="n">
        <v>3.1</v>
      </c>
      <c r="O167" s="53" t="n">
        <v>51.6666666666667</v>
      </c>
      <c r="P167" s="53" t="n">
        <v>2.25</v>
      </c>
      <c r="Q167" s="53" t="n">
        <v>56.25</v>
      </c>
      <c r="R167" s="54" t="n">
        <v>-1</v>
      </c>
      <c r="S167" s="54" t="n">
        <v>0</v>
      </c>
      <c r="T167" s="53" t="n">
        <v>5.16666666666667</v>
      </c>
      <c r="U167" s="53" t="n">
        <v>73.8095238095238</v>
      </c>
      <c r="V167" s="53" t="n">
        <v>0</v>
      </c>
      <c r="W167" s="53" t="n">
        <v>0</v>
      </c>
      <c r="X167" s="53" t="n">
        <v>14.6833333333333</v>
      </c>
      <c r="Y167" s="54" t="n">
        <v>-1</v>
      </c>
      <c r="Z167" s="53" t="n">
        <v>48.8690476190476</v>
      </c>
      <c r="AA167" s="54" t="s">
        <v>366</v>
      </c>
      <c r="AI167" s="46"/>
    </row>
    <row r="168" customFormat="false" ht="14.25" hidden="false" customHeight="false" outlineLevel="0" collapsed="false">
      <c r="A168" s="46" t="s">
        <v>527</v>
      </c>
      <c r="B168" s="47" t="n">
        <v>1241000</v>
      </c>
      <c r="C168" s="48" t="s">
        <v>349</v>
      </c>
      <c r="D168" s="49" t="n">
        <v>7.66033451757184</v>
      </c>
      <c r="E168" s="50" t="n">
        <v>10000</v>
      </c>
      <c r="F168" s="51" t="n">
        <v>58.3657971278947</v>
      </c>
      <c r="G168" s="51" t="n">
        <v>41.8743785987004</v>
      </c>
      <c r="H168" s="51" t="n">
        <v>37.214906871875</v>
      </c>
      <c r="I168" s="51" t="n">
        <v>41.232752740036</v>
      </c>
      <c r="J168" s="51" t="n">
        <v>3.90389217437576</v>
      </c>
      <c r="K168" s="51" t="n">
        <v>52.7575525017394</v>
      </c>
      <c r="L168" s="53" t="n">
        <v>2.98333333333333</v>
      </c>
      <c r="M168" s="53" t="n">
        <v>33.1481481481481</v>
      </c>
      <c r="N168" s="53" t="n">
        <v>1</v>
      </c>
      <c r="O168" s="53" t="n">
        <v>16.6666666666667</v>
      </c>
      <c r="P168" s="53" t="n">
        <v>1</v>
      </c>
      <c r="Q168" s="53" t="n">
        <v>25</v>
      </c>
      <c r="R168" s="54" t="n">
        <v>0</v>
      </c>
      <c r="S168" s="54" t="n">
        <v>0</v>
      </c>
      <c r="T168" s="53" t="n">
        <v>3</v>
      </c>
      <c r="U168" s="53" t="n">
        <v>42.8571428571429</v>
      </c>
      <c r="V168" s="53" t="n">
        <v>0</v>
      </c>
      <c r="W168" s="53" t="n">
        <v>0</v>
      </c>
      <c r="X168" s="53" t="n">
        <v>7.98333333333333</v>
      </c>
      <c r="Y168" s="54" t="n">
        <v>0</v>
      </c>
      <c r="Z168" s="53" t="n">
        <v>28.5119047619048</v>
      </c>
      <c r="AA168" s="54" t="s">
        <v>357</v>
      </c>
      <c r="AI168" s="46"/>
    </row>
    <row r="169" customFormat="false" ht="14.25" hidden="false" customHeight="false" outlineLevel="0" collapsed="false">
      <c r="A169" s="46" t="s">
        <v>528</v>
      </c>
      <c r="B169" s="47" t="n">
        <v>7417000</v>
      </c>
      <c r="C169" s="48" t="s">
        <v>354</v>
      </c>
      <c r="D169" s="49" t="n">
        <v>6.80792639484283</v>
      </c>
      <c r="E169" s="50" t="n">
        <v>50000</v>
      </c>
      <c r="F169" s="51" t="n">
        <v>69.9552166542915</v>
      </c>
      <c r="G169" s="51" t="n">
        <v>31.4698244676322</v>
      </c>
      <c r="H169" s="51" t="n">
        <v>45.3486425</v>
      </c>
      <c r="I169" s="51" t="n">
        <v>42.2864897666667</v>
      </c>
      <c r="J169" s="51" t="n">
        <v>17.0565898737651</v>
      </c>
      <c r="K169" s="51" t="n">
        <v>61.2879762291521</v>
      </c>
      <c r="L169" s="53" t="n">
        <v>2.58333333333333</v>
      </c>
      <c r="M169" s="53" t="n">
        <v>28.7037037037037</v>
      </c>
      <c r="N169" s="53" t="n">
        <v>1.26666666666667</v>
      </c>
      <c r="O169" s="53" t="n">
        <v>21.1111111111111</v>
      </c>
      <c r="P169" s="53" t="n">
        <v>1.25</v>
      </c>
      <c r="Q169" s="53" t="n">
        <v>31.25</v>
      </c>
      <c r="R169" s="54" t="n">
        <v>0</v>
      </c>
      <c r="S169" s="54" t="n">
        <v>0</v>
      </c>
      <c r="T169" s="53" t="n">
        <v>1.5</v>
      </c>
      <c r="U169" s="53" t="n">
        <v>21.4285714285714</v>
      </c>
      <c r="V169" s="53" t="n">
        <v>0</v>
      </c>
      <c r="W169" s="53" t="n">
        <v>0</v>
      </c>
      <c r="X169" s="53" t="n">
        <v>6.6</v>
      </c>
      <c r="Y169" s="54" t="n">
        <v>0</v>
      </c>
      <c r="Z169" s="53" t="n">
        <v>23.5714285714286</v>
      </c>
      <c r="AA169" s="54" t="s">
        <v>357</v>
      </c>
      <c r="AI169" s="46"/>
    </row>
    <row r="170" customFormat="false" ht="14.25" hidden="false" customHeight="false" outlineLevel="0" collapsed="false">
      <c r="A170" s="46" t="s">
        <v>529</v>
      </c>
      <c r="B170" s="47" t="n">
        <v>106000</v>
      </c>
      <c r="C170" s="56" t="s">
        <v>349</v>
      </c>
      <c r="D170" s="57"/>
      <c r="E170" s="50"/>
      <c r="F170" s="51"/>
      <c r="G170" s="51"/>
      <c r="H170" s="51"/>
      <c r="I170" s="51"/>
      <c r="J170" s="51"/>
      <c r="K170" s="51"/>
      <c r="L170" s="53"/>
      <c r="M170" s="53"/>
      <c r="N170" s="53"/>
      <c r="O170" s="53"/>
      <c r="P170" s="53"/>
      <c r="Q170" s="53"/>
      <c r="R170" s="54"/>
      <c r="S170" s="54"/>
      <c r="T170" s="53"/>
      <c r="U170" s="53"/>
      <c r="V170" s="53"/>
      <c r="W170" s="53"/>
      <c r="X170" s="53"/>
      <c r="Y170" s="54"/>
      <c r="Z170" s="53"/>
      <c r="AA170" s="54"/>
      <c r="AI170" s="46"/>
    </row>
    <row r="171" customFormat="false" ht="14.25" hidden="false" customHeight="false" outlineLevel="0" collapsed="false">
      <c r="A171" s="46" t="s">
        <v>530</v>
      </c>
      <c r="B171" s="47" t="n">
        <v>1360000</v>
      </c>
      <c r="C171" s="48" t="s">
        <v>359</v>
      </c>
      <c r="D171" s="49" t="n">
        <v>2.96184266667857</v>
      </c>
      <c r="E171" s="50" t="n">
        <v>4000</v>
      </c>
      <c r="F171" s="51" t="n">
        <v>38.6194029960566</v>
      </c>
      <c r="G171" s="51" t="n">
        <v>13.0211713770766</v>
      </c>
      <c r="H171" s="51" t="n">
        <v>62.3880441140873</v>
      </c>
      <c r="I171" s="51" t="n">
        <v>47.7980541653439</v>
      </c>
      <c r="J171" s="51" t="n">
        <v>13.6879766631955</v>
      </c>
      <c r="K171" s="51" t="n">
        <v>39.0695627510332</v>
      </c>
      <c r="L171" s="53" t="n">
        <v>6.05</v>
      </c>
      <c r="M171" s="53" t="n">
        <v>67.2222222222222</v>
      </c>
      <c r="N171" s="53" t="n">
        <v>3</v>
      </c>
      <c r="O171" s="53" t="n">
        <v>50</v>
      </c>
      <c r="P171" s="53" t="n">
        <v>1.25</v>
      </c>
      <c r="Q171" s="53" t="n">
        <v>31.25</v>
      </c>
      <c r="R171" s="54" t="n">
        <v>-1</v>
      </c>
      <c r="S171" s="54" t="n">
        <v>0</v>
      </c>
      <c r="T171" s="53" t="n">
        <v>4.66666666666667</v>
      </c>
      <c r="U171" s="53" t="n">
        <v>66.6666666666667</v>
      </c>
      <c r="V171" s="53" t="n">
        <v>0</v>
      </c>
      <c r="W171" s="53" t="n">
        <v>0</v>
      </c>
      <c r="X171" s="53" t="n">
        <v>14.9666666666667</v>
      </c>
      <c r="Y171" s="54" t="n">
        <v>-1</v>
      </c>
      <c r="Z171" s="53" t="n">
        <v>49.8809523809524</v>
      </c>
      <c r="AA171" s="54" t="s">
        <v>366</v>
      </c>
      <c r="AI171" s="46"/>
    </row>
    <row r="172" customFormat="false" ht="14.25" hidden="false" customHeight="false" outlineLevel="0" collapsed="false">
      <c r="A172" s="46" t="s">
        <v>531</v>
      </c>
      <c r="B172" s="47" t="n">
        <v>11274000</v>
      </c>
      <c r="C172" s="48" t="s">
        <v>354</v>
      </c>
      <c r="D172" s="49" t="n">
        <v>2.17671390410321</v>
      </c>
      <c r="E172" s="50" t="n">
        <v>25000</v>
      </c>
      <c r="F172" s="51" t="n">
        <v>47.1774647614391</v>
      </c>
      <c r="G172" s="51" t="n">
        <v>15.3510324466152</v>
      </c>
      <c r="H172" s="51" t="n">
        <v>34.7642608841159</v>
      </c>
      <c r="I172" s="51" t="n">
        <v>31.9383216283716</v>
      </c>
      <c r="J172" s="51" t="n">
        <v>33.6844103730081</v>
      </c>
      <c r="K172" s="51" t="n">
        <v>39.1978210439649</v>
      </c>
      <c r="L172" s="53" t="n">
        <v>4.76666666666667</v>
      </c>
      <c r="M172" s="53" t="n">
        <v>52.962962962963</v>
      </c>
      <c r="N172" s="53" t="n">
        <v>1.9</v>
      </c>
      <c r="O172" s="53" t="n">
        <v>31.6666666666667</v>
      </c>
      <c r="P172" s="53" t="n">
        <v>1.75</v>
      </c>
      <c r="Q172" s="53" t="n">
        <v>43.75</v>
      </c>
      <c r="R172" s="54" t="n">
        <v>0</v>
      </c>
      <c r="S172" s="54" t="n">
        <v>0</v>
      </c>
      <c r="T172" s="53" t="n">
        <v>4</v>
      </c>
      <c r="U172" s="53" t="n">
        <v>57.1428571428571</v>
      </c>
      <c r="V172" s="53" t="n">
        <v>0</v>
      </c>
      <c r="W172" s="53" t="n">
        <v>0</v>
      </c>
      <c r="X172" s="53" t="n">
        <v>12.4166666666667</v>
      </c>
      <c r="Y172" s="54" t="n">
        <v>0</v>
      </c>
      <c r="Z172" s="53" t="n">
        <v>44.3452380952381</v>
      </c>
      <c r="AA172" s="54" t="s">
        <v>366</v>
      </c>
      <c r="AI172" s="46"/>
    </row>
    <row r="173" customFormat="false" ht="14.25" hidden="false" customHeight="false" outlineLevel="0" collapsed="false">
      <c r="A173" s="46" t="s">
        <v>532</v>
      </c>
      <c r="B173" s="47" t="n">
        <v>78271000</v>
      </c>
      <c r="C173" s="48" t="s">
        <v>351</v>
      </c>
      <c r="D173" s="49" t="n">
        <v>6.49817584734083</v>
      </c>
      <c r="E173" s="50" t="n">
        <v>509000</v>
      </c>
      <c r="F173" s="51" t="n">
        <v>46.9607086465163</v>
      </c>
      <c r="G173" s="51" t="n">
        <v>22.1668710309741</v>
      </c>
      <c r="H173" s="51" t="n">
        <v>46.9771969380619</v>
      </c>
      <c r="I173" s="51" t="n">
        <v>48.6370917582418</v>
      </c>
      <c r="J173" s="51" t="n">
        <v>47.8731681714823</v>
      </c>
      <c r="K173" s="51" t="n">
        <v>51.5799311998841</v>
      </c>
      <c r="L173" s="53" t="n">
        <v>6</v>
      </c>
      <c r="M173" s="53" t="n">
        <v>66.6666666666667</v>
      </c>
      <c r="N173" s="53" t="n">
        <v>3.43333333333333</v>
      </c>
      <c r="O173" s="53" t="n">
        <v>57.2222222222222</v>
      </c>
      <c r="P173" s="53" t="n">
        <v>1.5</v>
      </c>
      <c r="Q173" s="53" t="n">
        <v>37.5</v>
      </c>
      <c r="R173" s="54" t="n">
        <v>0</v>
      </c>
      <c r="S173" s="54" t="n">
        <v>0</v>
      </c>
      <c r="T173" s="53" t="n">
        <v>2.33333333333333</v>
      </c>
      <c r="U173" s="53" t="n">
        <v>33.3333333333333</v>
      </c>
      <c r="V173" s="53" t="n">
        <v>0</v>
      </c>
      <c r="W173" s="53" t="n">
        <v>0</v>
      </c>
      <c r="X173" s="53" t="n">
        <v>13.2666666666667</v>
      </c>
      <c r="Y173" s="54" t="n">
        <v>0</v>
      </c>
      <c r="Z173" s="53" t="n">
        <v>47.3809523809524</v>
      </c>
      <c r="AA173" s="54" t="s">
        <v>366</v>
      </c>
      <c r="AI173" s="46"/>
    </row>
    <row r="174" customFormat="false" ht="14.25" hidden="false" customHeight="false" outlineLevel="0" collapsed="false">
      <c r="A174" s="46" t="s">
        <v>533</v>
      </c>
      <c r="B174" s="47" t="n">
        <v>5565000</v>
      </c>
      <c r="C174" s="48" t="s">
        <v>351</v>
      </c>
      <c r="D174" s="49" t="n">
        <v>11.2203184625783</v>
      </c>
      <c r="E174" s="50" t="n">
        <v>62000</v>
      </c>
      <c r="F174" s="51" t="n">
        <v>80.2180274548666</v>
      </c>
      <c r="G174" s="51" t="n">
        <v>21.4802943420118</v>
      </c>
      <c r="H174" s="51" t="n">
        <v>31.3544364541667</v>
      </c>
      <c r="I174" s="51" t="n">
        <v>32.5849021233333</v>
      </c>
      <c r="J174" s="51" t="n">
        <v>15.8725361724706</v>
      </c>
      <c r="K174" s="51" t="n">
        <v>58.0855233819696</v>
      </c>
      <c r="L174" s="53" t="n">
        <v>1.6</v>
      </c>
      <c r="M174" s="53" t="n">
        <v>17.7777777777778</v>
      </c>
      <c r="N174" s="53" t="n">
        <v>2.4</v>
      </c>
      <c r="O174" s="53" t="n">
        <v>40</v>
      </c>
      <c r="P174" s="53" t="n">
        <v>1.25</v>
      </c>
      <c r="Q174" s="53" t="n">
        <v>31.25</v>
      </c>
      <c r="R174" s="54" t="n">
        <v>-1</v>
      </c>
      <c r="S174" s="54" t="n">
        <v>-1</v>
      </c>
      <c r="T174" s="53" t="n">
        <v>4.33333333333333</v>
      </c>
      <c r="U174" s="53" t="n">
        <v>61.9047619047619</v>
      </c>
      <c r="V174" s="53" t="n">
        <v>0</v>
      </c>
      <c r="W174" s="53" t="n">
        <v>0</v>
      </c>
      <c r="X174" s="53" t="n">
        <v>9.58333333333333</v>
      </c>
      <c r="Y174" s="54" t="n">
        <v>-2</v>
      </c>
      <c r="Z174" s="53" t="n">
        <v>27.0833333333333</v>
      </c>
      <c r="AA174" s="54" t="s">
        <v>357</v>
      </c>
      <c r="AI174" s="46"/>
    </row>
    <row r="175" customFormat="false" ht="14.25" hidden="false" customHeight="false" outlineLevel="0" collapsed="false">
      <c r="A175" s="46" t="s">
        <v>534</v>
      </c>
      <c r="B175" s="47"/>
      <c r="C175" s="56" t="s">
        <v>349</v>
      </c>
      <c r="D175" s="57"/>
      <c r="E175" s="50"/>
      <c r="F175" s="51"/>
      <c r="G175" s="51"/>
      <c r="H175" s="51"/>
      <c r="I175" s="51"/>
      <c r="J175" s="51"/>
      <c r="K175" s="51"/>
      <c r="L175" s="53"/>
      <c r="M175" s="53"/>
      <c r="N175" s="53"/>
      <c r="O175" s="53"/>
      <c r="P175" s="53"/>
      <c r="Q175" s="53"/>
      <c r="R175" s="54"/>
      <c r="S175" s="54"/>
      <c r="T175" s="53"/>
      <c r="U175" s="53"/>
      <c r="V175" s="53"/>
      <c r="W175" s="53"/>
      <c r="X175" s="53"/>
      <c r="Y175" s="54"/>
      <c r="Z175" s="53"/>
      <c r="AA175" s="54"/>
      <c r="AI175" s="46"/>
    </row>
    <row r="176" customFormat="false" ht="14.25" hidden="false" customHeight="false" outlineLevel="0" collapsed="false">
      <c r="A176" s="46" t="s">
        <v>535</v>
      </c>
      <c r="B176" s="47" t="n">
        <v>40145000</v>
      </c>
      <c r="C176" s="48" t="s">
        <v>354</v>
      </c>
      <c r="D176" s="49" t="n">
        <v>7.57920430228009</v>
      </c>
      <c r="E176" s="50" t="n">
        <v>304000</v>
      </c>
      <c r="F176" s="51" t="n">
        <v>52.8446133475892</v>
      </c>
      <c r="G176" s="51" t="n">
        <v>48.319763372546</v>
      </c>
      <c r="H176" s="51" t="n">
        <v>38.185825375</v>
      </c>
      <c r="I176" s="51" t="n">
        <v>50.2939011333333</v>
      </c>
      <c r="J176" s="51" t="n">
        <v>35.2794626190548</v>
      </c>
      <c r="K176" s="51" t="n">
        <v>60.7536345184432</v>
      </c>
      <c r="L176" s="53" t="n">
        <v>4.33333333333333</v>
      </c>
      <c r="M176" s="53" t="n">
        <v>48.1481481481481</v>
      </c>
      <c r="N176" s="53" t="n">
        <v>3.1</v>
      </c>
      <c r="O176" s="53" t="n">
        <v>51.6666666666667</v>
      </c>
      <c r="P176" s="53" t="n">
        <v>1.5</v>
      </c>
      <c r="Q176" s="53" t="n">
        <v>37.5</v>
      </c>
      <c r="R176" s="54" t="n">
        <v>-1</v>
      </c>
      <c r="S176" s="54" t="n">
        <v>0</v>
      </c>
      <c r="T176" s="53" t="n">
        <v>3.83333333333333</v>
      </c>
      <c r="U176" s="53" t="n">
        <v>54.7619047619048</v>
      </c>
      <c r="V176" s="53" t="n">
        <v>0</v>
      </c>
      <c r="W176" s="53" t="n">
        <v>0</v>
      </c>
      <c r="X176" s="53" t="n">
        <v>12.7666666666667</v>
      </c>
      <c r="Y176" s="54" t="n">
        <v>-1</v>
      </c>
      <c r="Z176" s="53" t="n">
        <v>42.0238095238095</v>
      </c>
      <c r="AA176" s="54" t="s">
        <v>366</v>
      </c>
      <c r="AI176" s="46"/>
    </row>
    <row r="177" customFormat="false" ht="14.25" hidden="false" customHeight="false" outlineLevel="0" collapsed="false">
      <c r="A177" s="46" t="s">
        <v>536</v>
      </c>
      <c r="B177" s="47" t="n">
        <v>44658000</v>
      </c>
      <c r="C177" s="48" t="s">
        <v>351</v>
      </c>
      <c r="D177" s="49" t="n">
        <v>6.41241094707816</v>
      </c>
      <c r="E177" s="50" t="n">
        <v>286000</v>
      </c>
      <c r="F177" s="51" t="n">
        <v>53.9535419473285</v>
      </c>
      <c r="G177" s="51" t="n">
        <v>15.9164384053391</v>
      </c>
      <c r="H177" s="51" t="n">
        <v>46.3881419</v>
      </c>
      <c r="I177" s="51" t="n">
        <v>39.0461219</v>
      </c>
      <c r="J177" s="51" t="n">
        <v>62.2230264918407</v>
      </c>
      <c r="K177" s="51" t="n">
        <v>54.3847323795304</v>
      </c>
      <c r="L177" s="53" t="n">
        <v>5.91666666666667</v>
      </c>
      <c r="M177" s="53" t="n">
        <v>65.7407407407407</v>
      </c>
      <c r="N177" s="53" t="n">
        <v>2.76666666666667</v>
      </c>
      <c r="O177" s="53" t="n">
        <v>46.1111111111111</v>
      </c>
      <c r="P177" s="53" t="n">
        <v>2.5</v>
      </c>
      <c r="Q177" s="53" t="n">
        <v>62.5</v>
      </c>
      <c r="R177" s="54" t="n">
        <v>-1</v>
      </c>
      <c r="S177" s="54" t="n">
        <v>0</v>
      </c>
      <c r="T177" s="53" t="n">
        <v>4.66666666666667</v>
      </c>
      <c r="U177" s="53" t="n">
        <v>66.6666666666667</v>
      </c>
      <c r="V177" s="53" t="n">
        <v>0</v>
      </c>
      <c r="W177" s="53" t="n">
        <v>0</v>
      </c>
      <c r="X177" s="53" t="n">
        <v>15.85</v>
      </c>
      <c r="Y177" s="54" t="n">
        <v>-1</v>
      </c>
      <c r="Z177" s="53" t="n">
        <v>53.0357142857143</v>
      </c>
      <c r="AA177" s="54" t="s">
        <v>352</v>
      </c>
      <c r="AI177" s="46"/>
    </row>
    <row r="178" customFormat="false" ht="14.25" hidden="false" customHeight="false" outlineLevel="0" collapsed="false">
      <c r="A178" s="46" t="s">
        <v>537</v>
      </c>
      <c r="B178" s="47" t="n">
        <v>9154000</v>
      </c>
      <c r="C178" s="48" t="s">
        <v>369</v>
      </c>
      <c r="D178" s="49" t="n">
        <v>1.66740750226909</v>
      </c>
      <c r="E178" s="50" t="n">
        <v>15000</v>
      </c>
      <c r="F178" s="51" t="n">
        <v>47.8777386257016</v>
      </c>
      <c r="G178" s="51" t="n">
        <v>15.1456196677969</v>
      </c>
      <c r="H178" s="51" t="n">
        <v>24.6799940433333</v>
      </c>
      <c r="I178" s="51" t="n">
        <v>7.75976851752022</v>
      </c>
      <c r="J178" s="51" t="n">
        <v>11.915102641722</v>
      </c>
      <c r="K178" s="51" t="n">
        <v>26.7958210160222</v>
      </c>
      <c r="L178" s="53" t="n">
        <v>5.66666666666667</v>
      </c>
      <c r="M178" s="53" t="n">
        <v>62.962962962963</v>
      </c>
      <c r="N178" s="53" t="n">
        <v>2.46666666666667</v>
      </c>
      <c r="O178" s="53" t="n">
        <v>41.1111111111111</v>
      </c>
      <c r="P178" s="53" t="n">
        <v>2.25</v>
      </c>
      <c r="Q178" s="53" t="n">
        <v>56.25</v>
      </c>
      <c r="R178" s="54" t="n">
        <v>0</v>
      </c>
      <c r="S178" s="54" t="n">
        <v>0</v>
      </c>
      <c r="T178" s="53" t="n">
        <v>3</v>
      </c>
      <c r="U178" s="53" t="n">
        <v>42.8571428571429</v>
      </c>
      <c r="V178" s="53" t="n">
        <v>0</v>
      </c>
      <c r="W178" s="53" t="n">
        <v>0</v>
      </c>
      <c r="X178" s="53" t="n">
        <v>13.3833333333333</v>
      </c>
      <c r="Y178" s="54" t="n">
        <v>0</v>
      </c>
      <c r="Z178" s="53" t="n">
        <v>47.797619047619</v>
      </c>
      <c r="AA178" s="54" t="s">
        <v>366</v>
      </c>
      <c r="AI178" s="46"/>
    </row>
    <row r="179" customFormat="false" ht="14.25" hidden="false" customHeight="false" outlineLevel="0" collapsed="false">
      <c r="A179" s="46" t="s">
        <v>538</v>
      </c>
      <c r="B179" s="47" t="n">
        <v>65397000</v>
      </c>
      <c r="C179" s="48" t="s">
        <v>351</v>
      </c>
      <c r="D179" s="49" t="n">
        <v>2.0787906207018</v>
      </c>
      <c r="E179" s="50" t="n">
        <v>136000</v>
      </c>
      <c r="F179" s="51" t="n">
        <v>15.8602976735507</v>
      </c>
      <c r="G179" s="51" t="n">
        <v>15.5795089049865</v>
      </c>
      <c r="H179" s="51" t="n">
        <v>25.131861775</v>
      </c>
      <c r="I179" s="51" t="n">
        <v>12.4290995666667</v>
      </c>
      <c r="J179" s="51" t="n">
        <v>27.7706078652715</v>
      </c>
      <c r="K179" s="51" t="n">
        <v>11.1290429950294</v>
      </c>
      <c r="L179" s="53" t="n">
        <v>7.38333333333333</v>
      </c>
      <c r="M179" s="53" t="n">
        <v>82.037037037037</v>
      </c>
      <c r="N179" s="53" t="n">
        <v>4.3</v>
      </c>
      <c r="O179" s="53" t="n">
        <v>73.9</v>
      </c>
      <c r="P179" s="53" t="n">
        <v>2.5</v>
      </c>
      <c r="Q179" s="53" t="n">
        <v>62.5</v>
      </c>
      <c r="R179" s="54" t="n">
        <v>0</v>
      </c>
      <c r="S179" s="54" t="n">
        <v>0</v>
      </c>
      <c r="T179" s="53" t="n">
        <v>5.16666666666667</v>
      </c>
      <c r="U179" s="53" t="n">
        <v>73.8095238095238</v>
      </c>
      <c r="V179" s="53" t="n">
        <v>0.533333333333333</v>
      </c>
      <c r="W179" s="53" t="n">
        <v>26.6666666666667</v>
      </c>
      <c r="X179" s="53" t="n">
        <v>20.1833333333333</v>
      </c>
      <c r="Y179" s="54" t="n">
        <v>0</v>
      </c>
      <c r="Z179" s="53" t="n">
        <v>71.5</v>
      </c>
      <c r="AA179" s="54" t="s">
        <v>539</v>
      </c>
      <c r="AI179" s="46"/>
    </row>
    <row r="180" customFormat="false" ht="14.25" hidden="false" customHeight="false" outlineLevel="0" collapsed="false">
      <c r="A180" s="46" t="s">
        <v>540</v>
      </c>
      <c r="B180" s="47" t="n">
        <v>319929000</v>
      </c>
      <c r="C180" s="48" t="s">
        <v>359</v>
      </c>
      <c r="D180" s="49" t="n">
        <v>1.25983302868185</v>
      </c>
      <c r="E180" s="50" t="n">
        <v>403000</v>
      </c>
      <c r="F180" s="51" t="n">
        <v>18.2850016768675</v>
      </c>
      <c r="G180" s="51" t="n">
        <v>18.2235330649623</v>
      </c>
      <c r="H180" s="51" t="n">
        <v>30.2703666768293</v>
      </c>
      <c r="I180" s="51" t="n">
        <v>15.6224794382716</v>
      </c>
      <c r="J180" s="51" t="n">
        <v>28.6391138908246</v>
      </c>
      <c r="K180" s="51" t="n">
        <v>15.8759341684971</v>
      </c>
      <c r="L180" s="53" t="n">
        <v>8.33333333333333</v>
      </c>
      <c r="M180" s="53" t="n">
        <v>92.5925925925926</v>
      </c>
      <c r="N180" s="53" t="n">
        <v>4.53333333333333</v>
      </c>
      <c r="O180" s="53" t="n">
        <v>75.5555555555556</v>
      </c>
      <c r="P180" s="53" t="n">
        <v>2.25</v>
      </c>
      <c r="Q180" s="53" t="n">
        <v>56.25</v>
      </c>
      <c r="R180" s="54" t="n">
        <v>0</v>
      </c>
      <c r="S180" s="54" t="n">
        <v>-1</v>
      </c>
      <c r="T180" s="53" t="n">
        <v>4.66666666666667</v>
      </c>
      <c r="U180" s="53" t="n">
        <v>66.6666666666667</v>
      </c>
      <c r="V180" s="53" t="n">
        <v>1.3</v>
      </c>
      <c r="W180" s="53" t="n">
        <v>65</v>
      </c>
      <c r="X180" s="53" t="n">
        <v>21.0833333333333</v>
      </c>
      <c r="Y180" s="54" t="n">
        <v>-1</v>
      </c>
      <c r="Z180" s="53" t="n">
        <v>71.7261904761905</v>
      </c>
      <c r="AA180" s="54" t="s">
        <v>539</v>
      </c>
      <c r="AI180" s="46"/>
    </row>
    <row r="181" customFormat="false" ht="14.25" hidden="false" customHeight="false" outlineLevel="0" collapsed="false">
      <c r="A181" s="46" t="s">
        <v>541</v>
      </c>
      <c r="B181" s="47" t="n">
        <v>3432000</v>
      </c>
      <c r="C181" s="48" t="s">
        <v>359</v>
      </c>
      <c r="D181" s="49" t="n">
        <v>1.0337612883437</v>
      </c>
      <c r="E181" s="50" t="n">
        <v>4000</v>
      </c>
      <c r="F181" s="51" t="n">
        <v>31.9420264569894</v>
      </c>
      <c r="G181" s="51" t="n">
        <v>13.5437903657066</v>
      </c>
      <c r="H181" s="51" t="n">
        <v>34.317130125</v>
      </c>
      <c r="I181" s="51" t="n">
        <v>15.401488</v>
      </c>
      <c r="J181" s="51" t="n">
        <v>9.50547238108103</v>
      </c>
      <c r="K181" s="51" t="n">
        <v>19.6581360328392</v>
      </c>
      <c r="L181" s="53" t="n">
        <v>3.65</v>
      </c>
      <c r="M181" s="53" t="n">
        <v>40.5555555555556</v>
      </c>
      <c r="N181" s="53" t="n">
        <v>2.96666666666667</v>
      </c>
      <c r="O181" s="53" t="n">
        <v>49.4444444444444</v>
      </c>
      <c r="P181" s="53" t="n">
        <v>2</v>
      </c>
      <c r="Q181" s="53" t="n">
        <v>50</v>
      </c>
      <c r="R181" s="54" t="n">
        <v>0</v>
      </c>
      <c r="S181" s="54" t="n">
        <v>0</v>
      </c>
      <c r="T181" s="53" t="n">
        <v>5.5</v>
      </c>
      <c r="U181" s="53" t="n">
        <v>78.5714285714286</v>
      </c>
      <c r="V181" s="53" t="n">
        <v>0</v>
      </c>
      <c r="W181" s="53" t="n">
        <v>0</v>
      </c>
      <c r="X181" s="53" t="n">
        <v>14.1166666666667</v>
      </c>
      <c r="Y181" s="54" t="n">
        <v>0</v>
      </c>
      <c r="Z181" s="53" t="n">
        <v>50.4166666666667</v>
      </c>
      <c r="AA181" s="54" t="s">
        <v>352</v>
      </c>
      <c r="AI181" s="46"/>
    </row>
    <row r="182" customFormat="false" ht="14.25" hidden="false" customHeight="false" outlineLevel="0" collapsed="false">
      <c r="A182" s="46" t="s">
        <v>542</v>
      </c>
      <c r="B182" s="47" t="n">
        <v>30976000</v>
      </c>
      <c r="C182" s="48" t="s">
        <v>351</v>
      </c>
      <c r="D182" s="49" t="n">
        <v>5.17676133982884</v>
      </c>
      <c r="E182" s="50" t="n">
        <v>160000</v>
      </c>
      <c r="F182" s="51" t="n">
        <v>71.7300101250465</v>
      </c>
      <c r="G182" s="51" t="n">
        <v>20.2612878195309</v>
      </c>
      <c r="H182" s="51" t="n">
        <v>32.6175807041667</v>
      </c>
      <c r="I182" s="51" t="n">
        <v>8.96156745</v>
      </c>
      <c r="J182" s="51" t="n">
        <v>18.03798179187</v>
      </c>
      <c r="K182" s="51" t="n">
        <v>47.5104880236534</v>
      </c>
      <c r="L182" s="53" t="n">
        <v>2.71666666666667</v>
      </c>
      <c r="M182" s="53" t="n">
        <v>30.1851851851852</v>
      </c>
      <c r="N182" s="53" t="n">
        <v>2.03333333333333</v>
      </c>
      <c r="O182" s="53" t="n">
        <v>33.8888888888889</v>
      </c>
      <c r="P182" s="53" t="n">
        <v>1.25</v>
      </c>
      <c r="Q182" s="53" t="n">
        <v>31.25</v>
      </c>
      <c r="R182" s="54" t="n">
        <v>-1</v>
      </c>
      <c r="S182" s="54" t="n">
        <v>-1</v>
      </c>
      <c r="T182" s="53" t="n">
        <v>4.5</v>
      </c>
      <c r="U182" s="53" t="n">
        <v>64.2857142857143</v>
      </c>
      <c r="V182" s="53" t="n">
        <v>0</v>
      </c>
      <c r="W182" s="53" t="n">
        <v>0</v>
      </c>
      <c r="X182" s="53" t="n">
        <v>10.5</v>
      </c>
      <c r="Y182" s="54" t="n">
        <v>-2</v>
      </c>
      <c r="Z182" s="53" t="n">
        <v>30.3571428571429</v>
      </c>
      <c r="AA182" s="54" t="s">
        <v>355</v>
      </c>
      <c r="AI182" s="46"/>
    </row>
    <row r="183" customFormat="false" ht="14.25" hidden="false" customHeight="false" outlineLevel="0" collapsed="false">
      <c r="A183" s="46" t="s">
        <v>543</v>
      </c>
      <c r="B183" s="47" t="n">
        <v>265000</v>
      </c>
      <c r="C183" s="56" t="s">
        <v>349</v>
      </c>
      <c r="D183" s="57"/>
      <c r="E183" s="50"/>
      <c r="F183" s="51"/>
      <c r="G183" s="51"/>
      <c r="H183" s="51"/>
      <c r="I183" s="51"/>
      <c r="J183" s="51"/>
      <c r="K183" s="51"/>
      <c r="L183" s="53"/>
      <c r="M183" s="53"/>
      <c r="N183" s="53"/>
      <c r="O183" s="53"/>
      <c r="P183" s="53"/>
      <c r="Q183" s="53"/>
      <c r="R183" s="54"/>
      <c r="S183" s="54"/>
      <c r="T183" s="53"/>
      <c r="U183" s="53"/>
      <c r="V183" s="53"/>
      <c r="W183" s="53"/>
      <c r="X183" s="53"/>
      <c r="Y183" s="54"/>
      <c r="Z183" s="53"/>
      <c r="AA183" s="54"/>
      <c r="AI183" s="46"/>
    </row>
    <row r="184" customFormat="false" ht="14.25" hidden="false" customHeight="false" outlineLevel="0" collapsed="false">
      <c r="A184" s="46" t="s">
        <v>544</v>
      </c>
      <c r="B184" s="47" t="n">
        <v>31155000</v>
      </c>
      <c r="C184" s="48" t="s">
        <v>359</v>
      </c>
      <c r="D184" s="49" t="n">
        <v>5.58334711491447</v>
      </c>
      <c r="E184" s="50" t="n">
        <v>174000</v>
      </c>
      <c r="F184" s="51" t="n">
        <v>65.0784561688905</v>
      </c>
      <c r="G184" s="51" t="n">
        <v>19.687845941134</v>
      </c>
      <c r="H184" s="51" t="n">
        <v>60.4457117</v>
      </c>
      <c r="I184" s="51" t="n">
        <v>34.2954229333333</v>
      </c>
      <c r="J184" s="51" t="n">
        <v>27.7728414661005</v>
      </c>
      <c r="K184" s="51" t="n">
        <v>57.8932567379842</v>
      </c>
      <c r="L184" s="53" t="n">
        <v>2.1</v>
      </c>
      <c r="M184" s="53" t="n">
        <v>23.3333333333333</v>
      </c>
      <c r="N184" s="53" t="n">
        <v>2.63333333333333</v>
      </c>
      <c r="O184" s="53" t="n">
        <v>43.8888888888889</v>
      </c>
      <c r="P184" s="53" t="n">
        <v>0.5</v>
      </c>
      <c r="Q184" s="53" t="n">
        <v>12.5</v>
      </c>
      <c r="R184" s="54" t="n">
        <v>0</v>
      </c>
      <c r="S184" s="54" t="n">
        <v>-1</v>
      </c>
      <c r="T184" s="53" t="n">
        <v>3.66666666666667</v>
      </c>
      <c r="U184" s="53" t="n">
        <v>52.3809523809524</v>
      </c>
      <c r="V184" s="53" t="n">
        <v>0</v>
      </c>
      <c r="W184" s="53" t="n">
        <v>0</v>
      </c>
      <c r="X184" s="53" t="n">
        <v>8.9</v>
      </c>
      <c r="Y184" s="54" t="n">
        <v>-1</v>
      </c>
      <c r="Z184" s="53" t="n">
        <v>28.2142857142857</v>
      </c>
      <c r="AA184" s="54" t="s">
        <v>357</v>
      </c>
      <c r="AI184" s="46"/>
    </row>
    <row r="185" customFormat="false" ht="14.25" hidden="false" customHeight="false" outlineLevel="0" collapsed="false">
      <c r="A185" s="46" t="s">
        <v>545</v>
      </c>
      <c r="B185" s="47" t="n">
        <v>93572000</v>
      </c>
      <c r="C185" s="48" t="s">
        <v>349</v>
      </c>
      <c r="D185" s="49" t="n">
        <v>4.5042517518541</v>
      </c>
      <c r="E185" s="50" t="n">
        <v>421000</v>
      </c>
      <c r="F185" s="51" t="n">
        <v>53.5841846050734</v>
      </c>
      <c r="G185" s="51" t="n">
        <v>23.1998659078661</v>
      </c>
      <c r="H185" s="51" t="n">
        <v>28.11397</v>
      </c>
      <c r="I185" s="51" t="n">
        <v>32.4659331408406</v>
      </c>
      <c r="J185" s="51" t="n">
        <v>18.5484175704142</v>
      </c>
      <c r="K185" s="51" t="n">
        <v>41.4887903707406</v>
      </c>
      <c r="L185" s="53" t="n">
        <v>5.6</v>
      </c>
      <c r="M185" s="53" t="n">
        <v>62.2222222222222</v>
      </c>
      <c r="N185" s="53" t="n">
        <v>2.7</v>
      </c>
      <c r="O185" s="53" t="n">
        <v>45</v>
      </c>
      <c r="P185" s="53" t="n">
        <v>2.5</v>
      </c>
      <c r="Q185" s="53" t="n">
        <v>62.5</v>
      </c>
      <c r="R185" s="54" t="n">
        <v>-1</v>
      </c>
      <c r="S185" s="54" t="n">
        <v>-1</v>
      </c>
      <c r="T185" s="53" t="n">
        <v>4.66666666666667</v>
      </c>
      <c r="U185" s="53" t="n">
        <v>66.6666666666667</v>
      </c>
      <c r="V185" s="53" t="n">
        <v>0</v>
      </c>
      <c r="W185" s="53" t="n">
        <v>0</v>
      </c>
      <c r="X185" s="53" t="n">
        <v>15.4666666666667</v>
      </c>
      <c r="Y185" s="54" t="n">
        <v>-2</v>
      </c>
      <c r="Z185" s="53" t="n">
        <v>48.0952380952381</v>
      </c>
      <c r="AA185" s="54" t="s">
        <v>366</v>
      </c>
      <c r="AI185" s="46"/>
    </row>
    <row r="186" customFormat="false" ht="14.25" hidden="false" customHeight="false" outlineLevel="0" collapsed="false">
      <c r="A186" s="46" t="s">
        <v>546</v>
      </c>
      <c r="B186" s="47" t="n">
        <v>26916000</v>
      </c>
      <c r="C186" s="48" t="s">
        <v>369</v>
      </c>
      <c r="D186" s="49" t="n">
        <v>3.14892676347174</v>
      </c>
      <c r="E186" s="50" t="n">
        <v>85000</v>
      </c>
      <c r="F186" s="51" t="n">
        <v>79.2217701261048</v>
      </c>
      <c r="G186" s="51" t="n">
        <v>43.0641366681097</v>
      </c>
      <c r="H186" s="51" t="n">
        <v>49.1997272666667</v>
      </c>
      <c r="I186" s="51" t="n">
        <v>52.9709961</v>
      </c>
      <c r="J186" s="51" t="n">
        <v>69.9377373396992</v>
      </c>
      <c r="K186" s="51" t="n">
        <v>86.3766956290091</v>
      </c>
      <c r="L186" s="53"/>
      <c r="M186" s="53"/>
      <c r="N186" s="53"/>
      <c r="O186" s="53"/>
      <c r="P186" s="53"/>
      <c r="Q186" s="53"/>
      <c r="R186" s="54"/>
      <c r="S186" s="54"/>
      <c r="T186" s="53"/>
      <c r="U186" s="53"/>
      <c r="V186" s="53"/>
      <c r="W186" s="53"/>
      <c r="X186" s="53"/>
      <c r="Y186" s="54"/>
      <c r="Z186" s="53"/>
      <c r="AA186" s="54"/>
      <c r="AI186" s="46"/>
    </row>
    <row r="187" customFormat="false" ht="14.25" hidden="false" customHeight="false" outlineLevel="0" collapsed="false">
      <c r="A187" s="46" t="s">
        <v>547</v>
      </c>
      <c r="B187" s="47" t="n">
        <v>16101000</v>
      </c>
      <c r="C187" s="48" t="s">
        <v>354</v>
      </c>
      <c r="D187" s="49" t="n">
        <v>5.73860950252339</v>
      </c>
      <c r="E187" s="50" t="n">
        <v>92000</v>
      </c>
      <c r="F187" s="51" t="n">
        <v>45.8280954588706</v>
      </c>
      <c r="G187" s="51" t="n">
        <v>54.4433688304004</v>
      </c>
      <c r="H187" s="51" t="n">
        <v>44.925345775</v>
      </c>
      <c r="I187" s="51" t="n">
        <v>49.0788653333333</v>
      </c>
      <c r="J187" s="51" t="n">
        <v>13.0960418081616</v>
      </c>
      <c r="K187" s="51" t="n">
        <v>55.2211363569908</v>
      </c>
      <c r="L187" s="53" t="n">
        <v>3</v>
      </c>
      <c r="M187" s="53" t="n">
        <v>33.3333333333333</v>
      </c>
      <c r="N187" s="53" t="n">
        <v>2.06666666666667</v>
      </c>
      <c r="O187" s="53" t="n">
        <v>34.4444444444444</v>
      </c>
      <c r="P187" s="53" t="n">
        <v>1</v>
      </c>
      <c r="Q187" s="53" t="n">
        <v>25</v>
      </c>
      <c r="R187" s="54" t="n">
        <v>0</v>
      </c>
      <c r="S187" s="54" t="n">
        <v>0</v>
      </c>
      <c r="T187" s="53" t="n">
        <v>2.83333333333333</v>
      </c>
      <c r="U187" s="53" t="n">
        <v>40.4761904761905</v>
      </c>
      <c r="V187" s="53" t="n">
        <v>0</v>
      </c>
      <c r="W187" s="53" t="n">
        <v>0</v>
      </c>
      <c r="X187" s="53" t="n">
        <v>8.9</v>
      </c>
      <c r="Y187" s="54" t="n">
        <v>0</v>
      </c>
      <c r="Z187" s="53" t="n">
        <v>31.7857142857143</v>
      </c>
      <c r="AA187" s="54" t="s">
        <v>355</v>
      </c>
      <c r="AI187" s="46"/>
    </row>
    <row r="188" customFormat="false" ht="14.25" hidden="false" customHeight="false" outlineLevel="0" collapsed="false">
      <c r="A188" s="46" t="s">
        <v>548</v>
      </c>
      <c r="B188" s="47" t="n">
        <v>15777000</v>
      </c>
      <c r="C188" s="48" t="s">
        <v>354</v>
      </c>
      <c r="D188" s="49" t="n">
        <v>6.67030485289239</v>
      </c>
      <c r="E188" s="50" t="n">
        <v>105000</v>
      </c>
      <c r="F188" s="51" t="n">
        <v>66.3486820137374</v>
      </c>
      <c r="G188" s="51" t="n">
        <v>45.4903320318795</v>
      </c>
      <c r="H188" s="51" t="n">
        <v>36.611856725</v>
      </c>
      <c r="I188" s="51" t="n">
        <v>53.0141976333333</v>
      </c>
      <c r="J188" s="51" t="n">
        <v>25.3232682161948</v>
      </c>
      <c r="K188" s="51" t="n">
        <v>66.4011229406579</v>
      </c>
      <c r="L188" s="53" t="n">
        <v>1.05</v>
      </c>
      <c r="M188" s="53" t="n">
        <v>11.6666666666667</v>
      </c>
      <c r="N188" s="53" t="n">
        <v>1.03333333333333</v>
      </c>
      <c r="O188" s="53" t="n">
        <v>17.2222222222222</v>
      </c>
      <c r="P188" s="53" t="n">
        <v>1.75</v>
      </c>
      <c r="Q188" s="53" t="n">
        <v>43.75</v>
      </c>
      <c r="R188" s="54" t="n">
        <v>-1</v>
      </c>
      <c r="S188" s="54" t="n">
        <v>0</v>
      </c>
      <c r="T188" s="53" t="n">
        <v>2.5</v>
      </c>
      <c r="U188" s="53" t="n">
        <v>35.7142857142857</v>
      </c>
      <c r="V188" s="53" t="n">
        <v>0</v>
      </c>
      <c r="W188" s="53" t="n">
        <v>0</v>
      </c>
      <c r="X188" s="53" t="n">
        <v>6.33333333333333</v>
      </c>
      <c r="Y188" s="54" t="n">
        <v>-1</v>
      </c>
      <c r="Z188" s="53" t="n">
        <v>19.0476190476191</v>
      </c>
      <c r="AA188" s="54" t="s">
        <v>385</v>
      </c>
      <c r="AI188" s="46"/>
    </row>
    <row r="189" customFormat="false" ht="14.25" hidden="false" customHeight="false" outlineLevel="0" collapsed="false">
      <c r="C189" s="48"/>
    </row>
    <row r="190" customFormat="false" ht="14.25" hidden="false" customHeight="false" outlineLevel="0" collapsed="false">
      <c r="C190" s="48"/>
    </row>
    <row r="191" customFormat="false" ht="14.25" hidden="false" customHeight="false" outlineLevel="0" collapsed="false">
      <c r="C191" s="48"/>
    </row>
    <row r="192" customFormat="false" ht="14.25" hidden="false" customHeight="false" outlineLevel="0" collapsed="false">
      <c r="C192" s="48"/>
    </row>
    <row r="193" customFormat="false" ht="14.25" hidden="false" customHeight="false" outlineLevel="0" collapsed="false">
      <c r="C193" s="48"/>
    </row>
    <row r="194" customFormat="false" ht="14.25" hidden="false" customHeight="false" outlineLevel="0" collapsed="false">
      <c r="C194" s="48"/>
    </row>
    <row r="195" customFormat="false" ht="14.25" hidden="false" customHeight="false" outlineLevel="0" collapsed="false">
      <c r="C195" s="48"/>
    </row>
    <row r="196" customFormat="false" ht="14.25" hidden="false" customHeight="false" outlineLevel="0" collapsed="false">
      <c r="C196" s="48"/>
    </row>
    <row r="197" customFormat="false" ht="14.25" hidden="false" customHeight="false" outlineLevel="0" collapsed="false">
      <c r="C197" s="48"/>
    </row>
    <row r="198" customFormat="false" ht="14.25" hidden="false" customHeight="false" outlineLevel="0" collapsed="false">
      <c r="C198" s="48"/>
    </row>
    <row r="199" customFormat="false" ht="14.25" hidden="false" customHeight="false" outlineLevel="0" collapsed="false">
      <c r="C199" s="48"/>
    </row>
    <row r="200" customFormat="false" ht="14.25" hidden="false" customHeight="false" outlineLevel="0" collapsed="false">
      <c r="C200" s="48"/>
    </row>
    <row r="201" customFormat="false" ht="14.25" hidden="false" customHeight="false" outlineLevel="0" collapsed="false">
      <c r="C201" s="48"/>
    </row>
    <row r="202" customFormat="false" ht="14.25" hidden="false" customHeight="false" outlineLevel="0" collapsed="false">
      <c r="C202" s="48"/>
    </row>
    <row r="203" customFormat="false" ht="14.25" hidden="false" customHeight="false" outlineLevel="0" collapsed="false">
      <c r="C203" s="48"/>
    </row>
    <row r="204" customFormat="false" ht="14.25" hidden="false" customHeight="false" outlineLevel="0" collapsed="false">
      <c r="C204" s="48"/>
    </row>
    <row r="205" customFormat="false" ht="14.25" hidden="false" customHeight="false" outlineLevel="0" collapsed="false">
      <c r="C205" s="48"/>
    </row>
    <row r="206" customFormat="false" ht="14.25" hidden="false" customHeight="false" outlineLevel="0" collapsed="false">
      <c r="C206" s="48"/>
    </row>
    <row r="207" customFormat="false" ht="14.25" hidden="false" customHeight="false" outlineLevel="0" collapsed="false">
      <c r="C207" s="48"/>
    </row>
    <row r="208" customFormat="false" ht="14.25" hidden="false" customHeight="false" outlineLevel="0" collapsed="false">
      <c r="C208" s="48"/>
    </row>
    <row r="209" customFormat="false" ht="14.25" hidden="false" customHeight="false" outlineLevel="0" collapsed="false">
      <c r="C209" s="48"/>
    </row>
    <row r="210" customFormat="false" ht="14.25" hidden="false" customHeight="false" outlineLevel="0" collapsed="false">
      <c r="C210" s="48"/>
    </row>
    <row r="211" customFormat="false" ht="14.25" hidden="false" customHeight="false" outlineLevel="0" collapsed="false">
      <c r="C211" s="48"/>
    </row>
    <row r="212" customFormat="false" ht="14.25" hidden="false" customHeight="false" outlineLevel="0" collapsed="false">
      <c r="C212" s="48"/>
    </row>
    <row r="213" customFormat="false" ht="14.25" hidden="false" customHeight="false" outlineLevel="0" collapsed="false">
      <c r="C213" s="48"/>
    </row>
    <row r="214" customFormat="false" ht="14.25" hidden="false" customHeight="false" outlineLevel="0" collapsed="false">
      <c r="C214" s="48"/>
    </row>
    <row r="215" customFormat="false" ht="14.25" hidden="false" customHeight="false" outlineLevel="0" collapsed="false">
      <c r="C215" s="48"/>
    </row>
    <row r="216" customFormat="false" ht="14.25" hidden="false" customHeight="false" outlineLevel="0" collapsed="false">
      <c r="C216" s="48"/>
    </row>
    <row r="217" customFormat="false" ht="14.25" hidden="false" customHeight="false" outlineLevel="0" collapsed="false">
      <c r="C217" s="48"/>
    </row>
    <row r="218" customFormat="false" ht="14.25" hidden="false" customHeight="false" outlineLevel="0" collapsed="false">
      <c r="C218" s="48"/>
    </row>
    <row r="219" customFormat="false" ht="14.25" hidden="false" customHeight="false" outlineLevel="0" collapsed="false">
      <c r="C219" s="48"/>
    </row>
    <row r="220" customFormat="false" ht="14.25" hidden="false" customHeight="false" outlineLevel="0" collapsed="false">
      <c r="C220" s="48"/>
    </row>
    <row r="221" customFormat="false" ht="14.25" hidden="false" customHeight="false" outlineLevel="0" collapsed="false">
      <c r="C221" s="48"/>
    </row>
    <row r="222" customFormat="false" ht="14.25" hidden="false" customHeight="false" outlineLevel="0" collapsed="false"/>
    <row r="223" customFormat="false" ht="14.25" hidden="false" customHeight="false" outlineLevel="0" collapsed="false"/>
    <row r="224" customFormat="false" ht="14.25" hidden="false" customHeight="false" outlineLevel="0" collapsed="false"/>
    <row r="225" customFormat="false" ht="14.25" hidden="false" customHeight="false" outlineLevel="0" collapsed="false"/>
    <row r="226" customFormat="false" ht="14.25" hidden="false" customHeight="false" outlineLevel="0" collapsed="false"/>
    <row r="227" customFormat="false" ht="14.25" hidden="false" customHeight="false" outlineLevel="0" collapsed="false"/>
    <row r="228" customFormat="false" ht="14.25" hidden="false" customHeight="false" outlineLevel="0" collapsed="false"/>
    <row r="229" customFormat="false" ht="14.25" hidden="false" customHeight="false" outlineLevel="0" collapsed="false"/>
    <row r="230" customFormat="false" ht="14.25" hidden="false" customHeight="false" outlineLevel="0" collapsed="false"/>
    <row r="231" customFormat="false" ht="14.25" hidden="false" customHeight="false" outlineLevel="0" collapsed="false"/>
    <row r="232" customFormat="false" ht="14.25" hidden="false" customHeight="false" outlineLevel="0" collapsed="false"/>
    <row r="233" customFormat="false" ht="14.25" hidden="false" customHeight="false" outlineLevel="0" collapsed="false"/>
    <row r="234" customFormat="false" ht="14.25" hidden="false" customHeight="false" outlineLevel="0" collapsed="false"/>
    <row r="235" customFormat="false" ht="14.25" hidden="false" customHeight="false" outlineLevel="0" collapsed="false"/>
    <row r="236" customFormat="false" ht="14.25" hidden="false" customHeight="false" outlineLevel="0" collapsed="false"/>
    <row r="237" customFormat="false" ht="14.25" hidden="false" customHeight="false" outlineLevel="0" collapsed="false"/>
    <row r="238" customFormat="false" ht="14.25" hidden="false" customHeight="false" outlineLevel="0" collapsed="false"/>
    <row r="239" customFormat="false" ht="14.25" hidden="false" customHeight="false" outlineLevel="0" collapsed="false"/>
    <row r="1048576" customFormat="false" ht="12.8" hidden="false" customHeight="false" outlineLevel="0" collapsed="false"/>
  </sheetData>
  <mergeCells count="3">
    <mergeCell ref="D1:E1"/>
    <mergeCell ref="F1:K1"/>
    <mergeCell ref="L1:AA1"/>
  </mergeCells>
  <conditionalFormatting sqref="AH3:AI239">
    <cfRule type="duplicateValues" priority="2" aboveAverage="0" equalAverage="0" bottom="0" percent="0" rank="0" text="" dxfId="5"/>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0"/>
  <sheetViews>
    <sheetView showFormulas="false" showGridLines="true" showRowColHeaders="true" showZeros="true" rightToLeft="false" tabSelected="false" showOutlineSymbols="true" defaultGridColor="true" view="normal" topLeftCell="A10" colorId="64" zoomScale="110" zoomScaleNormal="110" zoomScalePageLayoutView="100" workbookViewId="0">
      <selection pane="topLeft" activeCell="A15" activeCellId="0" sqref="A15"/>
    </sheetView>
  </sheetViews>
  <sheetFormatPr defaultColWidth="8.6796875" defaultRowHeight="14.25" zeroHeight="false" outlineLevelRow="0" outlineLevelCol="0"/>
  <cols>
    <col collapsed="false" customWidth="true" hidden="false" outlineLevel="0" max="1" min="1" style="58" width="29.73"/>
    <col collapsed="false" customWidth="true" hidden="false" outlineLevel="0" max="2" min="2" style="0" width="34"/>
    <col collapsed="false" customWidth="true" hidden="false" outlineLevel="0" max="3" min="3" style="0" width="78.45"/>
    <col collapsed="false" customWidth="true" hidden="false" outlineLevel="0" max="4" min="4" style="0" width="25"/>
    <col collapsed="false" customWidth="true" hidden="false" outlineLevel="0" max="5" min="5" style="0" width="20.18"/>
    <col collapsed="false" customWidth="true" hidden="false" outlineLevel="0" max="6" min="6" style="0" width="20.45"/>
    <col collapsed="false" customWidth="true" hidden="false" outlineLevel="0" max="7" min="7" style="0" width="20.82"/>
  </cols>
  <sheetData>
    <row r="1" customFormat="false" ht="76.5" hidden="false" customHeight="true" outlineLevel="0" collapsed="false"/>
    <row r="2" customFormat="false" ht="39.75" hidden="false" customHeight="true" outlineLevel="0" collapsed="false">
      <c r="A2" s="5" t="s">
        <v>1</v>
      </c>
      <c r="B2" s="4" t="s">
        <v>549</v>
      </c>
      <c r="C2" s="4" t="s">
        <v>550</v>
      </c>
      <c r="D2" s="4" t="s">
        <v>5</v>
      </c>
      <c r="E2" s="4" t="s">
        <v>6</v>
      </c>
      <c r="F2" s="4" t="s">
        <v>7</v>
      </c>
      <c r="G2" s="4" t="s">
        <v>551</v>
      </c>
    </row>
    <row r="3" customFormat="false" ht="89.25" hidden="false" customHeight="true" outlineLevel="0" collapsed="false">
      <c r="A3" s="5" t="s">
        <v>552</v>
      </c>
      <c r="B3" s="59" t="s">
        <v>553</v>
      </c>
      <c r="C3" s="59" t="s">
        <v>554</v>
      </c>
      <c r="D3" s="60" t="s">
        <v>555</v>
      </c>
      <c r="E3" s="61" t="n">
        <v>42979</v>
      </c>
      <c r="F3" s="62" t="s">
        <v>556</v>
      </c>
      <c r="G3" s="62" t="s">
        <v>556</v>
      </c>
    </row>
    <row r="4" customFormat="false" ht="70.5" hidden="false" customHeight="true" outlineLevel="0" collapsed="false">
      <c r="A4" s="63" t="s">
        <v>557</v>
      </c>
      <c r="B4" s="59" t="s">
        <v>558</v>
      </c>
      <c r="C4" s="59" t="s">
        <v>559</v>
      </c>
      <c r="D4" s="60" t="s">
        <v>560</v>
      </c>
      <c r="E4" s="61" t="n">
        <v>42979</v>
      </c>
      <c r="F4" s="62" t="n">
        <v>2017</v>
      </c>
      <c r="G4" s="62" t="n">
        <v>2015</v>
      </c>
    </row>
    <row r="5" customFormat="false" ht="51" hidden="false" customHeight="true" outlineLevel="0" collapsed="false">
      <c r="A5" s="63" t="s">
        <v>561</v>
      </c>
      <c r="B5" s="59" t="s">
        <v>562</v>
      </c>
      <c r="C5" s="59" t="s">
        <v>563</v>
      </c>
      <c r="D5" s="60" t="s">
        <v>560</v>
      </c>
      <c r="E5" s="61" t="n">
        <v>42979</v>
      </c>
      <c r="F5" s="62" t="n">
        <v>2017</v>
      </c>
      <c r="G5" s="62" t="n">
        <v>2015</v>
      </c>
    </row>
    <row r="6" customFormat="false" ht="70.5" hidden="false" customHeight="true" outlineLevel="0" collapsed="false">
      <c r="A6" s="63" t="s">
        <v>564</v>
      </c>
      <c r="B6" s="64" t="s">
        <v>565</v>
      </c>
      <c r="C6" s="59" t="s">
        <v>566</v>
      </c>
      <c r="D6" s="60" t="s">
        <v>560</v>
      </c>
      <c r="E6" s="61" t="n">
        <v>42979</v>
      </c>
      <c r="F6" s="62" t="n">
        <v>2017</v>
      </c>
      <c r="G6" s="62" t="n">
        <v>2015</v>
      </c>
    </row>
    <row r="7" customFormat="false" ht="57" hidden="false" customHeight="true" outlineLevel="0" collapsed="false">
      <c r="A7" s="63" t="s">
        <v>567</v>
      </c>
      <c r="B7" s="59" t="s">
        <v>568</v>
      </c>
      <c r="C7" s="59" t="s">
        <v>569</v>
      </c>
      <c r="D7" s="60" t="s">
        <v>560</v>
      </c>
      <c r="E7" s="61" t="n">
        <v>42979</v>
      </c>
      <c r="F7" s="62" t="n">
        <v>2017</v>
      </c>
      <c r="G7" s="62" t="n">
        <v>2015</v>
      </c>
    </row>
    <row r="8" customFormat="false" ht="47.25" hidden="false" customHeight="true" outlineLevel="0" collapsed="false">
      <c r="A8" s="63" t="s">
        <v>570</v>
      </c>
      <c r="B8" s="59" t="s">
        <v>571</v>
      </c>
      <c r="C8" s="59" t="s">
        <v>572</v>
      </c>
      <c r="D8" s="60" t="s">
        <v>560</v>
      </c>
      <c r="E8" s="61" t="n">
        <v>42979</v>
      </c>
      <c r="F8" s="62" t="n">
        <v>2017</v>
      </c>
      <c r="G8" s="62" t="n">
        <v>2015</v>
      </c>
    </row>
    <row r="9" customFormat="false" ht="69" hidden="false" customHeight="true" outlineLevel="0" collapsed="false">
      <c r="A9" s="63" t="s">
        <v>573</v>
      </c>
      <c r="B9" s="64" t="s">
        <v>574</v>
      </c>
      <c r="C9" s="59" t="s">
        <v>575</v>
      </c>
      <c r="D9" s="60" t="s">
        <v>560</v>
      </c>
      <c r="E9" s="61" t="n">
        <v>42979</v>
      </c>
      <c r="F9" s="62" t="n">
        <v>2017</v>
      </c>
      <c r="G9" s="62" t="n">
        <v>2015</v>
      </c>
    </row>
    <row r="10" customFormat="false" ht="26.25" hidden="false" customHeight="true" outlineLevel="0" collapsed="false">
      <c r="A10" s="65" t="s">
        <v>576</v>
      </c>
      <c r="B10" s="65"/>
      <c r="C10" s="65"/>
      <c r="D10" s="65"/>
      <c r="E10" s="65"/>
      <c r="F10" s="65"/>
      <c r="G10" s="65"/>
    </row>
    <row r="11" customFormat="false" ht="20.25" hidden="false" customHeight="true" outlineLevel="0" collapsed="false">
      <c r="A11" s="66" t="s">
        <v>577</v>
      </c>
      <c r="B11" s="66"/>
      <c r="C11" s="66"/>
    </row>
    <row r="12" s="36" customFormat="true" ht="14.25" hidden="false" customHeight="false" outlineLevel="0" collapsed="false">
      <c r="A12" s="58"/>
      <c r="B12" s="0"/>
      <c r="C12" s="0"/>
      <c r="D12" s="0"/>
      <c r="E12" s="0"/>
      <c r="F12" s="0"/>
      <c r="G12" s="0"/>
    </row>
    <row r="13" customFormat="false" ht="12.75" hidden="false" customHeight="false" outlineLevel="0" collapsed="false">
      <c r="A13" s="67" t="s">
        <v>578</v>
      </c>
      <c r="B13" s="36"/>
      <c r="C13" s="36"/>
      <c r="D13" s="36"/>
      <c r="E13" s="36"/>
      <c r="F13" s="36"/>
      <c r="G13" s="36"/>
    </row>
    <row r="14" s="36" customFormat="true" ht="14.25" hidden="false" customHeight="false" outlineLevel="0" collapsed="false">
      <c r="A14" s="68" t="s">
        <v>579</v>
      </c>
      <c r="B14" s="0"/>
      <c r="C14" s="0"/>
      <c r="D14" s="0"/>
      <c r="E14" s="0"/>
      <c r="F14" s="0"/>
      <c r="G14" s="0"/>
    </row>
    <row r="15" s="36" customFormat="true" ht="12.75" hidden="false" customHeight="false" outlineLevel="0" collapsed="false">
      <c r="A15" s="69" t="s">
        <v>580</v>
      </c>
      <c r="B15" s="70" t="s">
        <v>581</v>
      </c>
      <c r="C15" s="71" t="s">
        <v>582</v>
      </c>
    </row>
    <row r="16" s="36" customFormat="true" ht="12.75" hidden="false" customHeight="false" outlineLevel="0" collapsed="false">
      <c r="A16" s="72" t="s">
        <v>583</v>
      </c>
      <c r="B16" s="73" t="s">
        <v>584</v>
      </c>
      <c r="C16" s="74" t="s">
        <v>585</v>
      </c>
    </row>
    <row r="17" s="36" customFormat="true" ht="12.75" hidden="false" customHeight="false" outlineLevel="0" collapsed="false">
      <c r="A17" s="75"/>
      <c r="B17" s="73" t="s">
        <v>586</v>
      </c>
      <c r="C17" s="74" t="s">
        <v>585</v>
      </c>
    </row>
    <row r="18" s="36" customFormat="true" ht="12.75" hidden="false" customHeight="false" outlineLevel="0" collapsed="false">
      <c r="A18" s="72" t="s">
        <v>587</v>
      </c>
      <c r="B18" s="62" t="n">
        <v>681011</v>
      </c>
      <c r="C18" s="76" t="s">
        <v>588</v>
      </c>
    </row>
    <row r="19" s="36" customFormat="true" ht="12.75" hidden="false" customHeight="false" outlineLevel="0" collapsed="false">
      <c r="A19" s="75"/>
      <c r="B19" s="62" t="n">
        <v>681019</v>
      </c>
      <c r="C19" s="76" t="s">
        <v>589</v>
      </c>
    </row>
    <row r="20" s="36" customFormat="true" ht="12.75" hidden="false" customHeight="false" outlineLevel="0" collapsed="false">
      <c r="A20" s="75"/>
      <c r="B20" s="62" t="s">
        <v>590</v>
      </c>
      <c r="C20" s="76" t="s">
        <v>591</v>
      </c>
    </row>
    <row r="21" s="36" customFormat="true" ht="12.75" hidden="false" customHeight="false" outlineLevel="0" collapsed="false">
      <c r="A21" s="75"/>
      <c r="B21" s="62" t="s">
        <v>592</v>
      </c>
      <c r="C21" s="76" t="s">
        <v>593</v>
      </c>
    </row>
    <row r="22" s="36" customFormat="true" ht="12.75" hidden="false" customHeight="false" outlineLevel="0" collapsed="false">
      <c r="A22" s="75"/>
      <c r="B22" s="62" t="n">
        <v>6901</v>
      </c>
      <c r="C22" s="76" t="s">
        <v>594</v>
      </c>
    </row>
    <row r="23" s="36" customFormat="true" ht="12.75" hidden="false" customHeight="false" outlineLevel="0" collapsed="false">
      <c r="A23" s="72" t="s">
        <v>595</v>
      </c>
      <c r="B23" s="77" t="s">
        <v>596</v>
      </c>
      <c r="C23" s="78" t="s">
        <v>597</v>
      </c>
    </row>
    <row r="24" s="36" customFormat="true" ht="12.75" hidden="false" customHeight="false" outlineLevel="0" collapsed="false">
      <c r="A24" s="75"/>
      <c r="B24" s="77" t="s">
        <v>598</v>
      </c>
      <c r="C24" s="78" t="s">
        <v>599</v>
      </c>
    </row>
    <row r="25" s="36" customFormat="true" ht="12.75" hidden="false" customHeight="false" outlineLevel="0" collapsed="false">
      <c r="A25" s="72" t="s">
        <v>600</v>
      </c>
      <c r="B25" s="79" t="s">
        <v>601</v>
      </c>
      <c r="C25" s="76" t="s">
        <v>602</v>
      </c>
    </row>
    <row r="26" s="36" customFormat="true" ht="12.75" hidden="false" customHeight="false" outlineLevel="0" collapsed="false">
      <c r="A26" s="75"/>
      <c r="B26" s="79" t="s">
        <v>603</v>
      </c>
      <c r="C26" s="76" t="s">
        <v>604</v>
      </c>
    </row>
    <row r="27" s="36" customFormat="true" ht="12.75" hidden="false" customHeight="false" outlineLevel="0" collapsed="false">
      <c r="A27" s="75"/>
      <c r="B27" s="79" t="s">
        <v>605</v>
      </c>
      <c r="C27" s="76" t="s">
        <v>606</v>
      </c>
    </row>
    <row r="28" s="36" customFormat="true" ht="12.75" hidden="false" customHeight="false" outlineLevel="0" collapsed="false">
      <c r="A28" s="75"/>
      <c r="B28" s="79" t="s">
        <v>607</v>
      </c>
      <c r="C28" s="76" t="s">
        <v>608</v>
      </c>
    </row>
    <row r="29" s="36" customFormat="true" ht="12.75" hidden="false" customHeight="false" outlineLevel="0" collapsed="false">
      <c r="A29" s="75"/>
      <c r="B29" s="79" t="s">
        <v>609</v>
      </c>
      <c r="C29" s="76" t="s">
        <v>610</v>
      </c>
    </row>
    <row r="30" s="36" customFormat="true" ht="12.75" hidden="false" customHeight="false" outlineLevel="0" collapsed="false">
      <c r="A30" s="75"/>
      <c r="B30" s="79" t="s">
        <v>611</v>
      </c>
      <c r="C30" s="76" t="s">
        <v>612</v>
      </c>
    </row>
    <row r="31" s="36" customFormat="true" ht="12.75" hidden="false" customHeight="false" outlineLevel="0" collapsed="false">
      <c r="A31" s="75"/>
      <c r="B31" s="77" t="n">
        <v>160250</v>
      </c>
      <c r="C31" s="76" t="s">
        <v>613</v>
      </c>
    </row>
    <row r="32" s="36" customFormat="true" ht="12.75" hidden="false" customHeight="false" outlineLevel="0" collapsed="false">
      <c r="A32" s="72" t="s">
        <v>614</v>
      </c>
      <c r="B32" s="77" t="n">
        <v>121293</v>
      </c>
      <c r="C32" s="76" t="s">
        <v>615</v>
      </c>
    </row>
    <row r="33" s="36" customFormat="true" ht="12.75" hidden="false" customHeight="false" outlineLevel="0" collapsed="false">
      <c r="A33" s="75"/>
      <c r="B33" s="77" t="n">
        <v>170310</v>
      </c>
      <c r="C33" s="76" t="s">
        <v>616</v>
      </c>
    </row>
    <row r="34" s="36" customFormat="true" ht="12.75" hidden="false" customHeight="false" outlineLevel="0" collapsed="false">
      <c r="A34" s="75"/>
      <c r="B34" s="77" t="n">
        <v>170113</v>
      </c>
      <c r="C34" s="76" t="s">
        <v>617</v>
      </c>
    </row>
    <row r="35" s="36" customFormat="true" ht="12.75" hidden="false" customHeight="false" outlineLevel="0" collapsed="false">
      <c r="A35" s="75"/>
      <c r="B35" s="77" t="n">
        <v>170114</v>
      </c>
      <c r="C35" s="76" t="s">
        <v>618</v>
      </c>
    </row>
    <row r="36" s="36" customFormat="true" ht="12.75" hidden="false" customHeight="false" outlineLevel="0" collapsed="false">
      <c r="A36" s="72" t="s">
        <v>619</v>
      </c>
      <c r="B36" s="77" t="n">
        <v>284330</v>
      </c>
      <c r="C36" s="76" t="s">
        <v>620</v>
      </c>
    </row>
    <row r="37" s="36" customFormat="true" ht="12.75" hidden="false" customHeight="false" outlineLevel="0" collapsed="false">
      <c r="A37" s="75"/>
      <c r="B37" s="77" t="n">
        <v>710811</v>
      </c>
      <c r="C37" s="76" t="s">
        <v>621</v>
      </c>
    </row>
    <row r="38" s="36" customFormat="true" ht="12.75" hidden="false" customHeight="false" outlineLevel="0" collapsed="false">
      <c r="A38" s="75"/>
      <c r="B38" s="77" t="n">
        <v>710812</v>
      </c>
      <c r="C38" s="76" t="s">
        <v>622</v>
      </c>
    </row>
    <row r="39" s="36" customFormat="true" ht="12.75" hidden="false" customHeight="false" outlineLevel="0" collapsed="false">
      <c r="A39" s="75"/>
      <c r="B39" s="77" t="n">
        <v>710813</v>
      </c>
      <c r="C39" s="76" t="s">
        <v>623</v>
      </c>
    </row>
    <row r="40" s="36" customFormat="true" ht="12.75" hidden="false" customHeight="false" outlineLevel="0" collapsed="false">
      <c r="A40" s="75"/>
      <c r="B40" s="77" t="n">
        <v>710820</v>
      </c>
      <c r="C40" s="76" t="s">
        <v>624</v>
      </c>
    </row>
    <row r="41" s="36" customFormat="true" ht="12.75" hidden="false" customHeight="false" outlineLevel="0" collapsed="false">
      <c r="A41" s="72" t="s">
        <v>625</v>
      </c>
      <c r="B41" s="77" t="s">
        <v>626</v>
      </c>
      <c r="C41" s="76" t="s">
        <v>627</v>
      </c>
    </row>
    <row r="42" s="36" customFormat="true" ht="12.75" hidden="false" customHeight="false" outlineLevel="0" collapsed="false">
      <c r="A42" s="75"/>
      <c r="B42" s="77" t="s">
        <v>628</v>
      </c>
      <c r="C42" s="76" t="s">
        <v>629</v>
      </c>
    </row>
    <row r="43" s="36" customFormat="true" ht="12.75" hidden="false" customHeight="false" outlineLevel="0" collapsed="false">
      <c r="A43" s="75"/>
      <c r="B43" s="77" t="s">
        <v>630</v>
      </c>
      <c r="C43" s="76" t="s">
        <v>631</v>
      </c>
    </row>
    <row r="44" s="36" customFormat="true" ht="12.75" hidden="false" customHeight="false" outlineLevel="0" collapsed="false">
      <c r="A44" s="75"/>
      <c r="B44" s="77" t="s">
        <v>632</v>
      </c>
      <c r="C44" s="76" t="s">
        <v>633</v>
      </c>
    </row>
    <row r="45" s="36" customFormat="true" ht="12.75" hidden="false" customHeight="false" outlineLevel="0" collapsed="false">
      <c r="A45" s="75"/>
      <c r="B45" s="77" t="s">
        <v>634</v>
      </c>
      <c r="C45" s="76" t="s">
        <v>635</v>
      </c>
    </row>
    <row r="46" s="36" customFormat="true" ht="12.75" hidden="false" customHeight="false" outlineLevel="0" collapsed="false">
      <c r="A46" s="72" t="s">
        <v>636</v>
      </c>
      <c r="B46" s="77" t="s">
        <v>637</v>
      </c>
      <c r="C46" s="78" t="s">
        <v>638</v>
      </c>
    </row>
    <row r="47" s="36" customFormat="true" ht="12.75" hidden="false" customHeight="false" outlineLevel="0" collapsed="false">
      <c r="A47" s="75"/>
      <c r="B47" s="77" t="s">
        <v>639</v>
      </c>
      <c r="C47" s="78" t="s">
        <v>640</v>
      </c>
    </row>
    <row r="48" s="36" customFormat="true" ht="12.75" hidden="false" customHeight="false" outlineLevel="0" collapsed="false">
      <c r="A48" s="72" t="s">
        <v>641</v>
      </c>
      <c r="B48" s="79" t="s">
        <v>642</v>
      </c>
      <c r="C48" s="76" t="s">
        <v>643</v>
      </c>
    </row>
    <row r="49" s="36" customFormat="true" ht="12.75" hidden="false" customHeight="false" outlineLevel="0" collapsed="false">
      <c r="A49" s="75"/>
      <c r="B49" s="79" t="s">
        <v>644</v>
      </c>
      <c r="C49" s="76" t="s">
        <v>645</v>
      </c>
    </row>
    <row r="50" s="36" customFormat="true" ht="12.75" hidden="false" customHeight="false" outlineLevel="0" collapsed="false">
      <c r="A50" s="75"/>
      <c r="B50" s="79" t="s">
        <v>646</v>
      </c>
      <c r="C50" s="76" t="s">
        <v>647</v>
      </c>
    </row>
    <row r="51" s="36" customFormat="true" ht="12.75" hidden="false" customHeight="false" outlineLevel="0" collapsed="false">
      <c r="A51" s="75"/>
      <c r="B51" s="79" t="s">
        <v>648</v>
      </c>
      <c r="C51" s="76" t="s">
        <v>649</v>
      </c>
    </row>
    <row r="52" s="36" customFormat="true" ht="12.75" hidden="false" customHeight="false" outlineLevel="0" collapsed="false">
      <c r="A52" s="75"/>
      <c r="B52" s="79" t="s">
        <v>650</v>
      </c>
      <c r="C52" s="76" t="s">
        <v>651</v>
      </c>
    </row>
    <row r="53" s="36" customFormat="true" ht="12.75" hidden="false" customHeight="false" outlineLevel="0" collapsed="false">
      <c r="A53" s="75"/>
      <c r="B53" s="77" t="s">
        <v>652</v>
      </c>
      <c r="C53" s="76" t="s">
        <v>653</v>
      </c>
    </row>
    <row r="54" s="36" customFormat="true" ht="12.75" hidden="false" customHeight="false" outlineLevel="0" collapsed="false">
      <c r="A54" s="72" t="s">
        <v>654</v>
      </c>
      <c r="B54" s="77" t="s">
        <v>655</v>
      </c>
      <c r="C54" s="78" t="s">
        <v>656</v>
      </c>
    </row>
    <row r="55" s="36" customFormat="true" ht="12.75" hidden="false" customHeight="false" outlineLevel="0" collapsed="false">
      <c r="A55" s="72" t="s">
        <v>657</v>
      </c>
      <c r="B55" s="77" t="s">
        <v>658</v>
      </c>
      <c r="C55" s="76" t="s">
        <v>659</v>
      </c>
    </row>
    <row r="56" s="36" customFormat="true" ht="12.75" hidden="false" customHeight="false" outlineLevel="0" collapsed="false">
      <c r="A56" s="75"/>
      <c r="B56" s="77" t="s">
        <v>660</v>
      </c>
      <c r="C56" s="76" t="s">
        <v>661</v>
      </c>
    </row>
    <row r="57" s="36" customFormat="true" ht="12.75" hidden="false" customHeight="false" outlineLevel="0" collapsed="false">
      <c r="A57" s="75"/>
      <c r="B57" s="77" t="s">
        <v>662</v>
      </c>
      <c r="C57" s="76" t="s">
        <v>663</v>
      </c>
    </row>
    <row r="58" s="36" customFormat="true" ht="12.75" hidden="false" customHeight="false" outlineLevel="0" collapsed="false">
      <c r="A58" s="75"/>
      <c r="B58" s="77" t="s">
        <v>664</v>
      </c>
      <c r="C58" s="76" t="s">
        <v>665</v>
      </c>
    </row>
    <row r="59" s="36" customFormat="true" ht="12.75" hidden="false" customHeight="false" outlineLevel="0" collapsed="false">
      <c r="A59" s="75"/>
      <c r="B59" s="77" t="s">
        <v>666</v>
      </c>
      <c r="C59" s="76" t="s">
        <v>667</v>
      </c>
    </row>
    <row r="60" s="36" customFormat="true" ht="12.75" hidden="false" customHeight="false" outlineLevel="0" collapsed="false">
      <c r="A60" s="75"/>
      <c r="B60" s="77" t="s">
        <v>668</v>
      </c>
      <c r="C60" s="76" t="s">
        <v>669</v>
      </c>
    </row>
    <row r="61" s="36" customFormat="true" ht="12.75" hidden="false" customHeight="false" outlineLevel="0" collapsed="false">
      <c r="A61" s="75"/>
      <c r="B61" s="77" t="s">
        <v>670</v>
      </c>
      <c r="C61" s="76" t="s">
        <v>671</v>
      </c>
    </row>
    <row r="62" s="36" customFormat="true" ht="12.75" hidden="false" customHeight="false" outlineLevel="0" collapsed="false">
      <c r="A62" s="75"/>
      <c r="B62" s="77" t="s">
        <v>672</v>
      </c>
      <c r="C62" s="76" t="s">
        <v>673</v>
      </c>
    </row>
    <row r="63" s="36" customFormat="true" ht="12.75" hidden="false" customHeight="false" outlineLevel="0" collapsed="false">
      <c r="A63" s="75"/>
      <c r="B63" s="77" t="s">
        <v>674</v>
      </c>
      <c r="C63" s="76" t="s">
        <v>675</v>
      </c>
    </row>
    <row r="64" s="36" customFormat="true" ht="12.75" hidden="false" customHeight="false" outlineLevel="0" collapsed="false">
      <c r="A64" s="75"/>
      <c r="B64" s="77" t="s">
        <v>676</v>
      </c>
      <c r="C64" s="76" t="s">
        <v>677</v>
      </c>
    </row>
    <row r="65" s="36" customFormat="true" ht="12.75" hidden="false" customHeight="false" outlineLevel="0" collapsed="false">
      <c r="A65" s="75"/>
      <c r="B65" s="77" t="s">
        <v>678</v>
      </c>
      <c r="C65" s="76" t="s">
        <v>679</v>
      </c>
    </row>
    <row r="66" s="36" customFormat="true" ht="12.75" hidden="false" customHeight="false" outlineLevel="0" collapsed="false">
      <c r="A66" s="75"/>
      <c r="B66" s="77" t="s">
        <v>680</v>
      </c>
      <c r="C66" s="76" t="s">
        <v>681</v>
      </c>
    </row>
    <row r="67" s="36" customFormat="true" ht="12.75" hidden="false" customHeight="false" outlineLevel="0" collapsed="false">
      <c r="A67" s="75"/>
      <c r="B67" s="77" t="s">
        <v>682</v>
      </c>
      <c r="C67" s="76" t="s">
        <v>683</v>
      </c>
    </row>
    <row r="68" s="36" customFormat="true" ht="12.75" hidden="false" customHeight="false" outlineLevel="0" collapsed="false">
      <c r="A68" s="75"/>
      <c r="B68" s="77" t="s">
        <v>684</v>
      </c>
      <c r="C68" s="76" t="s">
        <v>685</v>
      </c>
    </row>
    <row r="69" s="36" customFormat="true" ht="12.75" hidden="false" customHeight="false" outlineLevel="0" collapsed="false">
      <c r="A69" s="75"/>
      <c r="B69" s="77" t="s">
        <v>686</v>
      </c>
      <c r="C69" s="76" t="s">
        <v>687</v>
      </c>
    </row>
    <row r="70" s="36" customFormat="true" ht="12.75" hidden="false" customHeight="false" outlineLevel="0" collapsed="false">
      <c r="A70" s="75"/>
      <c r="B70" s="77" t="s">
        <v>688</v>
      </c>
      <c r="C70" s="76" t="s">
        <v>689</v>
      </c>
    </row>
    <row r="71" s="36" customFormat="true" ht="12.75" hidden="false" customHeight="false" outlineLevel="0" collapsed="false">
      <c r="A71" s="72" t="s">
        <v>690</v>
      </c>
      <c r="B71" s="79" t="s">
        <v>691</v>
      </c>
      <c r="C71" s="76" t="s">
        <v>692</v>
      </c>
    </row>
    <row r="72" s="36" customFormat="true" ht="12.75" hidden="false" customHeight="false" outlineLevel="0" collapsed="false">
      <c r="A72" s="75"/>
      <c r="B72" s="79" t="s">
        <v>693</v>
      </c>
      <c r="C72" s="76" t="s">
        <v>694</v>
      </c>
    </row>
    <row r="73" s="36" customFormat="true" ht="12.75" hidden="false" customHeight="false" outlineLevel="0" collapsed="false">
      <c r="A73" s="75"/>
      <c r="B73" s="79" t="s">
        <v>695</v>
      </c>
      <c r="C73" s="76" t="s">
        <v>696</v>
      </c>
    </row>
    <row r="74" s="36" customFormat="true" ht="12.75" hidden="false" customHeight="false" outlineLevel="0" collapsed="false">
      <c r="A74" s="75"/>
      <c r="B74" s="79" t="s">
        <v>697</v>
      </c>
      <c r="C74" s="76" t="s">
        <v>698</v>
      </c>
    </row>
    <row r="75" s="36" customFormat="true" ht="12.75" hidden="false" customHeight="false" outlineLevel="0" collapsed="false">
      <c r="A75" s="72" t="s">
        <v>699</v>
      </c>
      <c r="B75" s="77" t="s">
        <v>700</v>
      </c>
      <c r="C75" s="76" t="s">
        <v>701</v>
      </c>
    </row>
    <row r="76" s="36" customFormat="true" ht="12.75" hidden="false" customHeight="false" outlineLevel="0" collapsed="false">
      <c r="A76" s="75"/>
      <c r="B76" s="77" t="s">
        <v>702</v>
      </c>
      <c r="C76" s="76" t="s">
        <v>703</v>
      </c>
    </row>
    <row r="77" s="36" customFormat="true" ht="12.75" hidden="false" customHeight="false" outlineLevel="0" collapsed="false">
      <c r="A77" s="75"/>
      <c r="B77" s="77" t="s">
        <v>704</v>
      </c>
      <c r="C77" s="76" t="s">
        <v>705</v>
      </c>
    </row>
    <row r="78" s="36" customFormat="true" ht="12.75" hidden="false" customHeight="false" outlineLevel="0" collapsed="false">
      <c r="A78" s="75"/>
      <c r="B78" s="77" t="s">
        <v>706</v>
      </c>
      <c r="C78" s="76" t="s">
        <v>707</v>
      </c>
    </row>
    <row r="79" s="36" customFormat="true" ht="12.75" hidden="false" customHeight="false" outlineLevel="0" collapsed="false">
      <c r="A79" s="75"/>
      <c r="B79" s="77" t="s">
        <v>708</v>
      </c>
      <c r="C79" s="76" t="s">
        <v>709</v>
      </c>
    </row>
    <row r="80" s="36" customFormat="true" ht="12.75" hidden="false" customHeight="false" outlineLevel="0" collapsed="false">
      <c r="A80" s="75"/>
      <c r="B80" s="77" t="s">
        <v>710</v>
      </c>
      <c r="C80" s="76" t="s">
        <v>711</v>
      </c>
    </row>
    <row r="81" s="36" customFormat="true" ht="12.75" hidden="false" customHeight="false" outlineLevel="0" collapsed="false">
      <c r="A81" s="72" t="s">
        <v>712</v>
      </c>
      <c r="B81" s="77" t="s">
        <v>713</v>
      </c>
      <c r="C81" s="78" t="s">
        <v>714</v>
      </c>
    </row>
    <row r="82" s="36" customFormat="true" ht="12.75" hidden="false" customHeight="false" outlineLevel="0" collapsed="false">
      <c r="A82" s="80" t="s">
        <v>715</v>
      </c>
      <c r="B82" s="79"/>
      <c r="C82" s="76"/>
    </row>
    <row r="83" s="36" customFormat="true" ht="12.75" hidden="false" customHeight="false" outlineLevel="0" collapsed="false">
      <c r="A83" s="72" t="s">
        <v>716</v>
      </c>
      <c r="B83" s="77" t="n">
        <v>851712</v>
      </c>
      <c r="C83" s="78" t="s">
        <v>717</v>
      </c>
    </row>
    <row r="84" s="36" customFormat="true" ht="12.75" hidden="false" customHeight="false" outlineLevel="0" collapsed="false">
      <c r="A84" s="72" t="s">
        <v>718</v>
      </c>
      <c r="B84" s="77" t="n">
        <v>847130</v>
      </c>
      <c r="C84" s="78" t="s">
        <v>719</v>
      </c>
    </row>
    <row r="85" s="36" customFormat="true" ht="12.75" hidden="false" customHeight="false" outlineLevel="0" collapsed="false">
      <c r="A85" s="75"/>
      <c r="B85" s="77" t="n">
        <v>847141</v>
      </c>
      <c r="C85" s="78" t="s">
        <v>720</v>
      </c>
    </row>
    <row r="86" s="36" customFormat="true" ht="12.75" hidden="false" customHeight="false" outlineLevel="0" collapsed="false">
      <c r="A86" s="75"/>
      <c r="B86" s="77" t="n">
        <v>847149</v>
      </c>
      <c r="C86" s="78" t="s">
        <v>721</v>
      </c>
    </row>
    <row r="87" s="36" customFormat="true" ht="12.75" hidden="false" customHeight="false" outlineLevel="0" collapsed="false">
      <c r="A87" s="75"/>
      <c r="B87" s="77" t="n">
        <v>847150</v>
      </c>
      <c r="C87" s="78" t="s">
        <v>722</v>
      </c>
    </row>
    <row r="88" s="36" customFormat="true" ht="12.75" hidden="false" customHeight="false" outlineLevel="0" collapsed="false">
      <c r="A88" s="75"/>
      <c r="B88" s="77" t="n">
        <v>847160</v>
      </c>
      <c r="C88" s="78" t="s">
        <v>723</v>
      </c>
    </row>
    <row r="89" s="36" customFormat="true" ht="12.75" hidden="false" customHeight="false" outlineLevel="0" collapsed="false">
      <c r="A89" s="75"/>
      <c r="B89" s="77" t="n">
        <v>847170</v>
      </c>
      <c r="C89" s="78" t="s">
        <v>724</v>
      </c>
    </row>
    <row r="90" customFormat="false" ht="12.75" hidden="false" customHeight="false" outlineLevel="0" collapsed="false">
      <c r="A90" s="81"/>
      <c r="B90" s="82" t="n">
        <v>847180</v>
      </c>
      <c r="C90" s="83" t="s">
        <v>725</v>
      </c>
      <c r="D90" s="36"/>
      <c r="E90" s="36"/>
      <c r="F90" s="36"/>
      <c r="G90" s="36"/>
    </row>
  </sheetData>
  <mergeCells count="2">
    <mergeCell ref="A10:G10"/>
    <mergeCell ref="A11:C11"/>
  </mergeCells>
  <hyperlinks>
    <hyperlink ref="D3" r:id="rId1" display="Foreign Trade Online Harmonized System Codes Directory"/>
    <hyperlink ref="D5" r:id="rId2" display="BACI 2015 with 2012 Harmonized System version"/>
    <hyperlink ref="D6" r:id="rId3" display="BACI 2015 with 2012 Harmonized System version"/>
    <hyperlink ref="D7" r:id="rId4" display="BACI 2015 with 2012 Harmonized System version"/>
    <hyperlink ref="D8" r:id="rId5" display="BACI 2015 with 2012 Harmonized System version"/>
    <hyperlink ref="D9" r:id="rId6" display="BACI 2015 with 2012 Harmonized System version"/>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7"/>
  <tableParts>
    <tablePart r:id="rId8"/>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6796875" defaultRowHeight="14.25" zeroHeight="false" outlineLevelRow="0" outlineLevelCol="0"/>
  <cols>
    <col collapsed="false" customWidth="true" hidden="false" outlineLevel="0" max="1" min="1" style="0" width="16.18"/>
    <col collapsed="false" customWidth="true" hidden="false" outlineLevel="0" max="2" min="2" style="0" width="19"/>
    <col collapsed="false" customWidth="true" hidden="false" outlineLevel="0" max="5" min="5" style="0" width="33"/>
    <col collapsed="false" customWidth="true" hidden="false" outlineLevel="0" max="6" min="6" style="0" width="19.73"/>
    <col collapsed="false" customWidth="true" hidden="false" outlineLevel="0" max="7" min="7" style="0" width="55.18"/>
    <col collapsed="false" customWidth="true" hidden="false" outlineLevel="0" max="8" min="8" style="0" width="9.82"/>
  </cols>
  <sheetData>
    <row r="1" s="36" customFormat="true" ht="73.5" hidden="false" customHeight="true" outlineLevel="0" collapsed="false">
      <c r="A1" s="0"/>
      <c r="B1" s="0"/>
      <c r="C1" s="0"/>
      <c r="D1" s="0"/>
      <c r="E1" s="0"/>
      <c r="F1" s="0"/>
      <c r="G1" s="0"/>
    </row>
    <row r="2" s="36" customFormat="true" ht="12.75" hidden="false" customHeight="false" outlineLevel="0" collapsed="false">
      <c r="A2" s="34" t="s">
        <v>726</v>
      </c>
    </row>
    <row r="3" s="36" customFormat="true" ht="12.75" hidden="false" customHeight="false" outlineLevel="0" collapsed="false">
      <c r="A3" s="36" t="s">
        <v>727</v>
      </c>
    </row>
    <row r="4" s="36" customFormat="true" ht="12.75" hidden="false" customHeight="false" outlineLevel="0" collapsed="false">
      <c r="A4" s="36" t="s">
        <v>728</v>
      </c>
    </row>
    <row r="5" s="36" customFormat="true" ht="12.75" hidden="false" customHeight="false" outlineLevel="0" collapsed="false">
      <c r="A5" s="36" t="s">
        <v>729</v>
      </c>
    </row>
    <row r="6" s="36" customFormat="true" ht="12.75" hidden="false" customHeight="false" outlineLevel="0" collapsed="false"/>
    <row r="7" s="36" customFormat="true" ht="12.75" hidden="false" customHeight="false" outlineLevel="0" collapsed="false">
      <c r="A7" s="34" t="s">
        <v>730</v>
      </c>
      <c r="E7" s="34"/>
    </row>
    <row r="8" s="36" customFormat="true" ht="12.75" hidden="false" customHeight="false" outlineLevel="0" collapsed="false">
      <c r="A8" s="84" t="s">
        <v>731</v>
      </c>
      <c r="B8" s="71" t="s">
        <v>732</v>
      </c>
      <c r="E8" s="34"/>
      <c r="F8" s="34"/>
      <c r="G8" s="34"/>
    </row>
    <row r="9" s="36" customFormat="true" ht="24.75" hidden="false" customHeight="true" outlineLevel="0" collapsed="false">
      <c r="A9" s="85" t="s">
        <v>733</v>
      </c>
      <c r="B9" s="86" t="s">
        <v>734</v>
      </c>
      <c r="F9" s="87"/>
      <c r="G9" s="87"/>
    </row>
    <row r="10" s="36" customFormat="true" ht="12.75" hidden="false" customHeight="false" outlineLevel="0" collapsed="false">
      <c r="A10" s="85" t="s">
        <v>735</v>
      </c>
      <c r="B10" s="76" t="s">
        <v>736</v>
      </c>
      <c r="F10" s="87"/>
      <c r="G10" s="87"/>
    </row>
    <row r="11" s="36" customFormat="true" ht="12.75" hidden="false" customHeight="false" outlineLevel="0" collapsed="false">
      <c r="A11" s="85" t="s">
        <v>737</v>
      </c>
      <c r="B11" s="76" t="s">
        <v>738</v>
      </c>
      <c r="F11" s="88"/>
    </row>
    <row r="12" s="36" customFormat="true" ht="12.75" hidden="false" customHeight="false" outlineLevel="0" collapsed="false">
      <c r="A12" s="85" t="s">
        <v>739</v>
      </c>
      <c r="B12" s="76" t="s">
        <v>740</v>
      </c>
      <c r="F12" s="88"/>
    </row>
    <row r="13" s="36" customFormat="true" ht="12.75" hidden="false" customHeight="false" outlineLevel="0" collapsed="false">
      <c r="A13" s="85" t="s">
        <v>741</v>
      </c>
      <c r="B13" s="76" t="s">
        <v>742</v>
      </c>
      <c r="F13" s="88"/>
    </row>
    <row r="14" s="36" customFormat="true" ht="12.75" hidden="false" customHeight="false" outlineLevel="0" collapsed="false">
      <c r="A14" s="89" t="s">
        <v>743</v>
      </c>
      <c r="B14" s="90" t="s">
        <v>744</v>
      </c>
      <c r="F14" s="88"/>
    </row>
    <row r="15" s="36" customFormat="true" ht="12.75" hidden="false" customHeight="false" outlineLevel="0" collapsed="false">
      <c r="F15" s="88"/>
    </row>
    <row r="16" s="36" customFormat="true" ht="12.75" hidden="false" customHeight="false" outlineLevel="0" collapsed="false">
      <c r="A16" s="34" t="s">
        <v>745</v>
      </c>
      <c r="F16" s="67"/>
      <c r="G16" s="67"/>
    </row>
    <row r="17" s="36" customFormat="true" ht="12.75" hidden="false" customHeight="false" outlineLevel="0" collapsed="false">
      <c r="A17" s="91" t="s">
        <v>746</v>
      </c>
      <c r="B17" s="91" t="s">
        <v>747</v>
      </c>
      <c r="F17" s="67"/>
      <c r="G17" s="67"/>
    </row>
    <row r="18" s="36" customFormat="true" ht="12.75" hidden="false" customHeight="false" outlineLevel="0" collapsed="false">
      <c r="A18" s="79" t="s">
        <v>348</v>
      </c>
      <c r="B18" s="79" t="n">
        <v>4</v>
      </c>
    </row>
    <row r="19" s="36" customFormat="true" ht="12.75" hidden="false" customHeight="false" outlineLevel="0" collapsed="false">
      <c r="A19" s="79" t="s">
        <v>350</v>
      </c>
      <c r="B19" s="79" t="n">
        <v>8</v>
      </c>
    </row>
    <row r="20" s="36" customFormat="true" ht="12.75" hidden="false" customHeight="false" outlineLevel="0" collapsed="false">
      <c r="A20" s="79" t="s">
        <v>353</v>
      </c>
      <c r="B20" s="79" t="n">
        <v>12</v>
      </c>
    </row>
    <row r="21" s="36" customFormat="true" ht="12.75" hidden="false" customHeight="false" outlineLevel="0" collapsed="false">
      <c r="A21" s="79" t="s">
        <v>748</v>
      </c>
      <c r="B21" s="79" t="n">
        <v>16</v>
      </c>
    </row>
    <row r="22" s="36" customFormat="true" ht="12.75" hidden="false" customHeight="false" outlineLevel="0" collapsed="false">
      <c r="A22" s="79" t="s">
        <v>749</v>
      </c>
      <c r="B22" s="79" t="n">
        <v>20</v>
      </c>
    </row>
    <row r="23" s="36" customFormat="true" ht="12.75" hidden="false" customHeight="false" outlineLevel="0" collapsed="false">
      <c r="A23" s="79" t="s">
        <v>356</v>
      </c>
      <c r="B23" s="79" t="n">
        <v>24</v>
      </c>
    </row>
    <row r="24" s="36" customFormat="true" ht="12.75" hidden="false" customHeight="false" outlineLevel="0" collapsed="false">
      <c r="A24" s="79" t="s">
        <v>358</v>
      </c>
      <c r="B24" s="79" t="n">
        <v>28</v>
      </c>
      <c r="F24" s="67"/>
    </row>
    <row r="25" s="36" customFormat="true" ht="12.75" hidden="false" customHeight="false" outlineLevel="0" collapsed="false">
      <c r="A25" s="79" t="s">
        <v>365</v>
      </c>
      <c r="B25" s="79" t="n">
        <v>31</v>
      </c>
      <c r="F25" s="67"/>
    </row>
    <row r="26" s="36" customFormat="true" ht="12.75" hidden="false" customHeight="false" outlineLevel="0" collapsed="false">
      <c r="A26" s="79" t="s">
        <v>360</v>
      </c>
      <c r="B26" s="79" t="n">
        <v>32</v>
      </c>
      <c r="F26" s="67"/>
    </row>
    <row r="27" s="36" customFormat="true" ht="12.75" hidden="false" customHeight="false" outlineLevel="0" collapsed="false">
      <c r="A27" s="79" t="s">
        <v>363</v>
      </c>
      <c r="B27" s="79" t="n">
        <v>36</v>
      </c>
      <c r="F27" s="67"/>
    </row>
    <row r="28" s="36" customFormat="true" ht="12.75" hidden="false" customHeight="false" outlineLevel="0" collapsed="false">
      <c r="A28" s="79" t="s">
        <v>364</v>
      </c>
      <c r="B28" s="79" t="n">
        <v>40</v>
      </c>
      <c r="F28" s="67"/>
    </row>
    <row r="29" s="36" customFormat="true" ht="12.75" hidden="false" customHeight="false" outlineLevel="0" collapsed="false">
      <c r="A29" s="79" t="s">
        <v>367</v>
      </c>
      <c r="B29" s="79" t="n">
        <v>44</v>
      </c>
      <c r="F29" s="67"/>
    </row>
    <row r="30" s="36" customFormat="true" ht="12.75" hidden="false" customHeight="false" outlineLevel="0" collapsed="false">
      <c r="A30" s="79" t="s">
        <v>368</v>
      </c>
      <c r="B30" s="79" t="n">
        <v>48</v>
      </c>
      <c r="F30" s="67"/>
    </row>
    <row r="31" s="36" customFormat="true" ht="12.75" hidden="false" customHeight="false" outlineLevel="0" collapsed="false">
      <c r="A31" s="79" t="s">
        <v>370</v>
      </c>
      <c r="B31" s="79" t="n">
        <v>50</v>
      </c>
      <c r="F31" s="67"/>
    </row>
    <row r="32" s="36" customFormat="true" ht="12.75" hidden="false" customHeight="false" outlineLevel="0" collapsed="false">
      <c r="A32" s="79" t="s">
        <v>362</v>
      </c>
      <c r="B32" s="79" t="n">
        <v>51</v>
      </c>
      <c r="F32" s="67"/>
    </row>
    <row r="33" s="36" customFormat="true" ht="12.75" hidden="false" customHeight="false" outlineLevel="0" collapsed="false">
      <c r="A33" s="79" t="s">
        <v>371</v>
      </c>
      <c r="B33" s="79" t="n">
        <v>52</v>
      </c>
      <c r="F33" s="67"/>
    </row>
    <row r="34" s="36" customFormat="true" ht="12.75" hidden="false" customHeight="false" outlineLevel="0" collapsed="false">
      <c r="A34" s="79" t="s">
        <v>750</v>
      </c>
      <c r="B34" s="79" t="n">
        <v>58</v>
      </c>
      <c r="F34" s="67"/>
    </row>
    <row r="35" s="36" customFormat="true" ht="12.75" hidden="false" customHeight="false" outlineLevel="0" collapsed="false">
      <c r="A35" s="79" t="s">
        <v>751</v>
      </c>
      <c r="B35" s="79" t="n">
        <v>60</v>
      </c>
      <c r="F35" s="67"/>
    </row>
    <row r="36" s="36" customFormat="true" ht="12.75" hidden="false" customHeight="false" outlineLevel="0" collapsed="false">
      <c r="A36" s="79" t="s">
        <v>752</v>
      </c>
      <c r="B36" s="79" t="n">
        <v>64</v>
      </c>
      <c r="F36" s="67"/>
    </row>
    <row r="37" s="36" customFormat="true" ht="12.75" hidden="false" customHeight="false" outlineLevel="0" collapsed="false">
      <c r="A37" s="79" t="s">
        <v>753</v>
      </c>
      <c r="B37" s="79" t="n">
        <v>68</v>
      </c>
      <c r="F37" s="67"/>
    </row>
    <row r="38" s="36" customFormat="true" ht="12.75" hidden="false" customHeight="false" outlineLevel="0" collapsed="false">
      <c r="A38" s="79" t="s">
        <v>754</v>
      </c>
      <c r="B38" s="79" t="n">
        <v>70</v>
      </c>
      <c r="F38" s="67"/>
    </row>
    <row r="39" s="36" customFormat="true" ht="12.75" hidden="false" customHeight="false" outlineLevel="0" collapsed="false">
      <c r="A39" s="79" t="s">
        <v>380</v>
      </c>
      <c r="B39" s="79" t="n">
        <v>76</v>
      </c>
      <c r="F39" s="67"/>
      <c r="G39" s="67"/>
    </row>
    <row r="40" s="36" customFormat="true" ht="12.75" hidden="false" customHeight="false" outlineLevel="0" collapsed="false">
      <c r="A40" s="79" t="s">
        <v>375</v>
      </c>
      <c r="B40" s="79" t="n">
        <v>84</v>
      </c>
      <c r="F40" s="67"/>
      <c r="G40" s="67"/>
    </row>
    <row r="41" s="36" customFormat="true" ht="12.75" hidden="false" customHeight="false" outlineLevel="0" collapsed="false">
      <c r="A41" s="79" t="s">
        <v>755</v>
      </c>
      <c r="B41" s="79" t="n">
        <v>86</v>
      </c>
    </row>
    <row r="42" s="36" customFormat="true" ht="12.75" hidden="false" customHeight="false" outlineLevel="0" collapsed="false">
      <c r="A42" s="79" t="s">
        <v>756</v>
      </c>
      <c r="B42" s="79" t="n">
        <v>90</v>
      </c>
    </row>
    <row r="43" s="36" customFormat="true" ht="12.75" hidden="false" customHeight="false" outlineLevel="0" collapsed="false">
      <c r="A43" s="79" t="s">
        <v>757</v>
      </c>
      <c r="B43" s="79" t="n">
        <v>92</v>
      </c>
    </row>
    <row r="44" s="36" customFormat="true" ht="12.75" hidden="false" customHeight="false" outlineLevel="0" collapsed="false">
      <c r="A44" s="79" t="s">
        <v>381</v>
      </c>
      <c r="B44" s="79" t="n">
        <v>96</v>
      </c>
    </row>
    <row r="45" s="36" customFormat="true" ht="12.75" hidden="false" customHeight="false" outlineLevel="0" collapsed="false">
      <c r="A45" s="79" t="s">
        <v>382</v>
      </c>
      <c r="B45" s="79" t="n">
        <v>100</v>
      </c>
    </row>
    <row r="46" s="36" customFormat="true" ht="12.75" hidden="false" customHeight="false" outlineLevel="0" collapsed="false">
      <c r="A46" s="79" t="s">
        <v>474</v>
      </c>
      <c r="B46" s="79" t="n">
        <v>104</v>
      </c>
      <c r="F46" s="67"/>
    </row>
    <row r="47" s="36" customFormat="true" ht="12.75" hidden="false" customHeight="false" outlineLevel="0" collapsed="false">
      <c r="A47" s="79" t="s">
        <v>384</v>
      </c>
      <c r="B47" s="79" t="n">
        <v>108</v>
      </c>
      <c r="F47" s="67"/>
      <c r="G47" s="67"/>
    </row>
    <row r="48" s="36" customFormat="true" ht="12.75" hidden="false" customHeight="false" outlineLevel="0" collapsed="false">
      <c r="A48" s="79" t="s">
        <v>373</v>
      </c>
      <c r="B48" s="79" t="n">
        <v>112</v>
      </c>
      <c r="F48" s="67"/>
    </row>
    <row r="49" s="36" customFormat="true" ht="12.75" hidden="false" customHeight="false" outlineLevel="0" collapsed="false">
      <c r="A49" s="79" t="s">
        <v>386</v>
      </c>
      <c r="B49" s="79" t="n">
        <v>116</v>
      </c>
      <c r="F49" s="67"/>
    </row>
    <row r="50" s="36" customFormat="true" ht="12.75" hidden="false" customHeight="false" outlineLevel="0" collapsed="false">
      <c r="A50" s="79" t="s">
        <v>387</v>
      </c>
      <c r="B50" s="79" t="n">
        <v>120</v>
      </c>
      <c r="F50" s="67"/>
    </row>
    <row r="51" s="36" customFormat="true" ht="12.75" hidden="false" customHeight="false" outlineLevel="0" collapsed="false">
      <c r="A51" s="79" t="s">
        <v>388</v>
      </c>
      <c r="B51" s="79" t="n">
        <v>124</v>
      </c>
      <c r="F51" s="67"/>
    </row>
    <row r="52" s="36" customFormat="true" ht="12.75" hidden="false" customHeight="false" outlineLevel="0" collapsed="false">
      <c r="A52" s="79" t="s">
        <v>758</v>
      </c>
      <c r="B52" s="79" t="n">
        <v>132</v>
      </c>
      <c r="F52" s="67"/>
    </row>
    <row r="53" s="36" customFormat="true" ht="12.75" hidden="false" customHeight="false" outlineLevel="0" collapsed="false">
      <c r="A53" s="79" t="s">
        <v>759</v>
      </c>
      <c r="B53" s="79" t="n">
        <v>136</v>
      </c>
      <c r="F53" s="67"/>
    </row>
    <row r="54" s="36" customFormat="true" ht="12.75" hidden="false" customHeight="false" outlineLevel="0" collapsed="false">
      <c r="A54" s="79" t="s">
        <v>760</v>
      </c>
      <c r="B54" s="79" t="n">
        <v>140</v>
      </c>
      <c r="F54" s="67"/>
    </row>
    <row r="55" s="36" customFormat="true" ht="12.75" hidden="false" customHeight="false" outlineLevel="0" collapsed="false">
      <c r="A55" s="79" t="s">
        <v>516</v>
      </c>
      <c r="B55" s="79" t="n">
        <v>144</v>
      </c>
      <c r="F55" s="67"/>
    </row>
    <row r="56" s="36" customFormat="true" ht="12.75" hidden="false" customHeight="false" outlineLevel="0" collapsed="false">
      <c r="A56" s="79" t="s">
        <v>392</v>
      </c>
      <c r="B56" s="79" t="n">
        <v>148</v>
      </c>
      <c r="F56" s="67"/>
    </row>
    <row r="57" s="36" customFormat="true" ht="12.75" hidden="false" customHeight="false" outlineLevel="0" collapsed="false">
      <c r="A57" s="79" t="s">
        <v>393</v>
      </c>
      <c r="B57" s="79" t="n">
        <v>152</v>
      </c>
      <c r="F57" s="67"/>
    </row>
    <row r="58" s="36" customFormat="true" ht="12.75" hidden="false" customHeight="false" outlineLevel="0" collapsed="false">
      <c r="A58" s="79" t="s">
        <v>394</v>
      </c>
      <c r="B58" s="79" t="n">
        <v>156</v>
      </c>
      <c r="F58" s="67"/>
    </row>
    <row r="59" s="36" customFormat="true" ht="12.75" hidden="false" customHeight="false" outlineLevel="0" collapsed="false">
      <c r="A59" s="79" t="s">
        <v>761</v>
      </c>
      <c r="B59" s="79" t="n">
        <v>162</v>
      </c>
      <c r="F59" s="67"/>
    </row>
    <row r="60" s="36" customFormat="true" ht="12.75" hidden="false" customHeight="false" outlineLevel="0" collapsed="false">
      <c r="A60" s="79" t="s">
        <v>762</v>
      </c>
      <c r="B60" s="79" t="n">
        <v>166</v>
      </c>
      <c r="F60" s="67"/>
    </row>
    <row r="61" s="36" customFormat="true" ht="12.75" hidden="false" customHeight="false" outlineLevel="0" collapsed="false">
      <c r="A61" s="79" t="s">
        <v>395</v>
      </c>
      <c r="B61" s="79" t="n">
        <v>170</v>
      </c>
      <c r="F61" s="67"/>
    </row>
    <row r="62" s="36" customFormat="true" ht="12.75" hidden="false" customHeight="false" outlineLevel="0" collapsed="false">
      <c r="A62" s="79" t="s">
        <v>763</v>
      </c>
      <c r="B62" s="79" t="n">
        <v>174</v>
      </c>
      <c r="F62" s="67"/>
    </row>
    <row r="63" s="36" customFormat="true" ht="12.75" hidden="false" customHeight="false" outlineLevel="0" collapsed="false">
      <c r="A63" s="79" t="s">
        <v>396</v>
      </c>
      <c r="B63" s="79" t="n">
        <v>178</v>
      </c>
      <c r="F63" s="67"/>
    </row>
    <row r="64" s="36" customFormat="true" ht="12.75" hidden="false" customHeight="false" outlineLevel="0" collapsed="false">
      <c r="A64" s="79" t="s">
        <v>764</v>
      </c>
      <c r="B64" s="79" t="n">
        <v>180</v>
      </c>
    </row>
    <row r="65" s="36" customFormat="true" ht="12.75" hidden="false" customHeight="false" outlineLevel="0" collapsed="false">
      <c r="A65" s="79" t="s">
        <v>765</v>
      </c>
      <c r="B65" s="79" t="n">
        <v>184</v>
      </c>
    </row>
    <row r="66" s="36" customFormat="true" ht="12.75" hidden="false" customHeight="false" outlineLevel="0" collapsed="false">
      <c r="A66" s="79" t="s">
        <v>398</v>
      </c>
      <c r="B66" s="79" t="n">
        <v>188</v>
      </c>
    </row>
    <row r="67" s="36" customFormat="true" ht="12.75" hidden="false" customHeight="false" outlineLevel="0" collapsed="false">
      <c r="A67" s="79" t="s">
        <v>400</v>
      </c>
      <c r="B67" s="79" t="n">
        <v>191</v>
      </c>
    </row>
    <row r="68" s="36" customFormat="true" ht="12.75" hidden="false" customHeight="false" outlineLevel="0" collapsed="false">
      <c r="A68" s="79" t="s">
        <v>401</v>
      </c>
      <c r="B68" s="79" t="n">
        <v>192</v>
      </c>
      <c r="F68" s="67"/>
    </row>
    <row r="69" s="36" customFormat="true" ht="12.75" hidden="false" customHeight="false" outlineLevel="0" collapsed="false">
      <c r="A69" s="79" t="s">
        <v>402</v>
      </c>
      <c r="B69" s="79" t="n">
        <v>196</v>
      </c>
      <c r="F69" s="67"/>
    </row>
    <row r="70" s="36" customFormat="true" ht="12.75" hidden="false" customHeight="false" outlineLevel="0" collapsed="false">
      <c r="A70" s="79" t="s">
        <v>766</v>
      </c>
      <c r="B70" s="79" t="n">
        <v>203</v>
      </c>
      <c r="F70" s="67"/>
    </row>
    <row r="71" s="36" customFormat="true" ht="12.75" hidden="false" customHeight="false" outlineLevel="0" collapsed="false">
      <c r="A71" s="79" t="s">
        <v>376</v>
      </c>
      <c r="B71" s="79" t="n">
        <v>204</v>
      </c>
      <c r="F71" s="67"/>
    </row>
    <row r="72" s="36" customFormat="true" ht="12.75" hidden="false" customHeight="false" outlineLevel="0" collapsed="false">
      <c r="A72" s="79" t="s">
        <v>404</v>
      </c>
      <c r="B72" s="79" t="n">
        <v>208</v>
      </c>
      <c r="F72" s="67"/>
    </row>
    <row r="73" s="36" customFormat="true" ht="12.75" hidden="false" customHeight="false" outlineLevel="0" collapsed="false">
      <c r="A73" s="79" t="s">
        <v>406</v>
      </c>
      <c r="B73" s="79" t="n">
        <v>212</v>
      </c>
      <c r="F73" s="67"/>
    </row>
    <row r="74" s="36" customFormat="true" ht="12.75" hidden="false" customHeight="false" outlineLevel="0" collapsed="false">
      <c r="A74" s="79" t="s">
        <v>767</v>
      </c>
      <c r="B74" s="79" t="n">
        <v>214</v>
      </c>
      <c r="F74" s="67"/>
      <c r="G74" s="67"/>
    </row>
    <row r="75" s="36" customFormat="true" ht="12.75" hidden="false" customHeight="false" outlineLevel="0" collapsed="false">
      <c r="A75" s="79" t="s">
        <v>408</v>
      </c>
      <c r="B75" s="79" t="n">
        <v>218</v>
      </c>
      <c r="E75" s="92"/>
    </row>
    <row r="76" s="36" customFormat="true" ht="12.75" hidden="false" customHeight="false" outlineLevel="0" collapsed="false">
      <c r="A76" s="79" t="s">
        <v>410</v>
      </c>
      <c r="B76" s="79" t="n">
        <v>222</v>
      </c>
      <c r="F76" s="67"/>
      <c r="G76" s="67"/>
    </row>
    <row r="77" s="36" customFormat="true" ht="12.75" hidden="false" customHeight="false" outlineLevel="0" collapsed="false">
      <c r="A77" s="79" t="s">
        <v>411</v>
      </c>
      <c r="B77" s="79" t="n">
        <v>226</v>
      </c>
      <c r="F77" s="67"/>
      <c r="G77" s="67"/>
    </row>
    <row r="78" s="36" customFormat="true" ht="12.75" hidden="false" customHeight="false" outlineLevel="0" collapsed="false">
      <c r="A78" s="79" t="s">
        <v>414</v>
      </c>
      <c r="B78" s="79" t="n">
        <v>231</v>
      </c>
      <c r="F78" s="67"/>
      <c r="G78" s="67"/>
    </row>
    <row r="79" s="36" customFormat="true" ht="12.75" hidden="false" customHeight="false" outlineLevel="0" collapsed="false">
      <c r="A79" s="79" t="s">
        <v>412</v>
      </c>
      <c r="B79" s="79" t="n">
        <v>232</v>
      </c>
      <c r="F79" s="67"/>
      <c r="G79" s="67"/>
    </row>
    <row r="80" s="36" customFormat="true" ht="12.75" hidden="false" customHeight="false" outlineLevel="0" collapsed="false">
      <c r="A80" s="79" t="s">
        <v>413</v>
      </c>
      <c r="B80" s="79" t="n">
        <v>233</v>
      </c>
      <c r="F80" s="67"/>
      <c r="G80" s="67"/>
    </row>
    <row r="81" s="36" customFormat="true" ht="12.75" hidden="false" customHeight="false" outlineLevel="0" collapsed="false">
      <c r="A81" s="79" t="s">
        <v>768</v>
      </c>
      <c r="B81" s="79" t="n">
        <v>238</v>
      </c>
      <c r="F81" s="67"/>
      <c r="G81" s="67"/>
    </row>
    <row r="82" s="36" customFormat="true" ht="12.75" hidden="false" customHeight="false" outlineLevel="0" collapsed="false">
      <c r="A82" s="79" t="s">
        <v>415</v>
      </c>
      <c r="B82" s="79" t="n">
        <v>242</v>
      </c>
      <c r="F82" s="67"/>
      <c r="G82" s="67"/>
    </row>
    <row r="83" s="36" customFormat="true" ht="12.75" hidden="false" customHeight="false" outlineLevel="0" collapsed="false">
      <c r="A83" s="79" t="s">
        <v>416</v>
      </c>
      <c r="B83" s="79" t="n">
        <v>246</v>
      </c>
      <c r="F83" s="67"/>
      <c r="G83" s="67"/>
    </row>
    <row r="84" s="36" customFormat="true" ht="12.75" hidden="false" customHeight="false" outlineLevel="0" collapsed="false">
      <c r="A84" s="79" t="s">
        <v>417</v>
      </c>
      <c r="B84" s="79" t="n">
        <v>251</v>
      </c>
    </row>
    <row r="85" s="36" customFormat="true" ht="12.75" hidden="false" customHeight="false" outlineLevel="0" collapsed="false">
      <c r="A85" s="79" t="s">
        <v>769</v>
      </c>
      <c r="B85" s="79" t="n">
        <v>258</v>
      </c>
    </row>
    <row r="86" s="36" customFormat="true" ht="12.75" hidden="false" customHeight="false" outlineLevel="0" collapsed="false">
      <c r="A86" s="79" t="s">
        <v>770</v>
      </c>
      <c r="B86" s="79" t="n">
        <v>260</v>
      </c>
    </row>
    <row r="87" s="36" customFormat="true" ht="12.75" hidden="false" customHeight="false" outlineLevel="0" collapsed="false">
      <c r="A87" s="79" t="s">
        <v>405</v>
      </c>
      <c r="B87" s="79" t="n">
        <v>262</v>
      </c>
    </row>
    <row r="88" s="36" customFormat="true" ht="12.75" hidden="false" customHeight="false" outlineLevel="0" collapsed="false">
      <c r="A88" s="79" t="s">
        <v>418</v>
      </c>
      <c r="B88" s="79" t="n">
        <v>266</v>
      </c>
    </row>
    <row r="89" s="36" customFormat="true" ht="12.75" hidden="false" customHeight="false" outlineLevel="0" collapsed="false">
      <c r="A89" s="79" t="s">
        <v>420</v>
      </c>
      <c r="B89" s="79" t="n">
        <v>268</v>
      </c>
    </row>
    <row r="90" s="36" customFormat="true" ht="12.75" hidden="false" customHeight="false" outlineLevel="0" collapsed="false">
      <c r="A90" s="79" t="s">
        <v>419</v>
      </c>
      <c r="B90" s="79" t="n">
        <v>270</v>
      </c>
    </row>
    <row r="91" s="36" customFormat="true" ht="12.75" hidden="false" customHeight="false" outlineLevel="0" collapsed="false">
      <c r="A91" s="79" t="s">
        <v>771</v>
      </c>
      <c r="B91" s="79" t="n">
        <v>275</v>
      </c>
    </row>
    <row r="92" s="36" customFormat="true" ht="12.75" hidden="false" customHeight="false" outlineLevel="0" collapsed="false">
      <c r="A92" s="79" t="s">
        <v>421</v>
      </c>
      <c r="B92" s="79" t="n">
        <v>276</v>
      </c>
    </row>
    <row r="93" s="36" customFormat="true" ht="12.75" hidden="false" customHeight="false" outlineLevel="0" collapsed="false">
      <c r="A93" s="79" t="s">
        <v>422</v>
      </c>
      <c r="B93" s="79" t="n">
        <v>288</v>
      </c>
    </row>
    <row r="94" s="36" customFormat="true" ht="12.75" hidden="false" customHeight="false" outlineLevel="0" collapsed="false">
      <c r="A94" s="79" t="s">
        <v>772</v>
      </c>
      <c r="B94" s="79" t="n">
        <v>292</v>
      </c>
    </row>
    <row r="95" s="36" customFormat="true" ht="12.75" hidden="false" customHeight="false" outlineLevel="0" collapsed="false">
      <c r="A95" s="79" t="s">
        <v>446</v>
      </c>
      <c r="B95" s="79" t="n">
        <v>296</v>
      </c>
    </row>
    <row r="96" s="36" customFormat="true" ht="12.75" hidden="false" customHeight="false" outlineLevel="0" collapsed="false">
      <c r="A96" s="79" t="s">
        <v>423</v>
      </c>
      <c r="B96" s="79" t="n">
        <v>300</v>
      </c>
    </row>
    <row r="97" s="36" customFormat="true" ht="12.75" hidden="false" customHeight="false" outlineLevel="0" collapsed="false">
      <c r="A97" s="79" t="s">
        <v>773</v>
      </c>
      <c r="B97" s="79" t="n">
        <v>304</v>
      </c>
    </row>
    <row r="98" s="36" customFormat="true" ht="12.75" hidden="false" customHeight="false" outlineLevel="0" collapsed="false">
      <c r="A98" s="79" t="s">
        <v>424</v>
      </c>
      <c r="B98" s="79" t="n">
        <v>308</v>
      </c>
    </row>
    <row r="99" s="36" customFormat="true" ht="12.75" hidden="false" customHeight="false" outlineLevel="0" collapsed="false">
      <c r="A99" s="79" t="s">
        <v>774</v>
      </c>
      <c r="B99" s="79" t="n">
        <v>316</v>
      </c>
    </row>
    <row r="100" s="36" customFormat="true" ht="12.75" hidden="false" customHeight="false" outlineLevel="0" collapsed="false">
      <c r="A100" s="79" t="s">
        <v>425</v>
      </c>
      <c r="B100" s="79" t="n">
        <v>320</v>
      </c>
    </row>
    <row r="101" s="36" customFormat="true" ht="12.75" hidden="false" customHeight="false" outlineLevel="0" collapsed="false">
      <c r="A101" s="79" t="s">
        <v>426</v>
      </c>
      <c r="B101" s="79" t="n">
        <v>324</v>
      </c>
    </row>
    <row r="102" s="36" customFormat="true" ht="12.75" hidden="false" customHeight="false" outlineLevel="0" collapsed="false">
      <c r="A102" s="79" t="s">
        <v>428</v>
      </c>
      <c r="B102" s="79" t="n">
        <v>328</v>
      </c>
    </row>
    <row r="103" s="36" customFormat="true" ht="12.75" hidden="false" customHeight="false" outlineLevel="0" collapsed="false">
      <c r="A103" s="79" t="s">
        <v>429</v>
      </c>
      <c r="B103" s="79" t="n">
        <v>332</v>
      </c>
    </row>
    <row r="104" s="36" customFormat="true" ht="12.75" hidden="false" customHeight="false" outlineLevel="0" collapsed="false">
      <c r="A104" s="79" t="s">
        <v>430</v>
      </c>
      <c r="B104" s="79" t="n">
        <v>340</v>
      </c>
    </row>
    <row r="105" s="36" customFormat="true" ht="12.75" hidden="false" customHeight="false" outlineLevel="0" collapsed="false">
      <c r="A105" s="79" t="s">
        <v>775</v>
      </c>
      <c r="B105" s="79" t="n">
        <v>344</v>
      </c>
    </row>
    <row r="106" s="36" customFormat="true" ht="12.75" hidden="false" customHeight="false" outlineLevel="0" collapsed="false">
      <c r="A106" s="79" t="s">
        <v>432</v>
      </c>
      <c r="B106" s="79" t="n">
        <v>348</v>
      </c>
    </row>
    <row r="107" s="36" customFormat="true" ht="12.75" hidden="false" customHeight="false" outlineLevel="0" collapsed="false">
      <c r="A107" s="79" t="s">
        <v>433</v>
      </c>
      <c r="B107" s="79" t="n">
        <v>352</v>
      </c>
    </row>
    <row r="108" s="36" customFormat="true" ht="12.75" hidden="false" customHeight="false" outlineLevel="0" collapsed="false">
      <c r="A108" s="79" t="s">
        <v>435</v>
      </c>
      <c r="B108" s="79" t="n">
        <v>360</v>
      </c>
    </row>
    <row r="109" s="36" customFormat="true" ht="12.75" hidden="false" customHeight="false" outlineLevel="0" collapsed="false">
      <c r="A109" s="79" t="s">
        <v>776</v>
      </c>
      <c r="B109" s="79" t="n">
        <v>364</v>
      </c>
    </row>
    <row r="110" s="36" customFormat="true" ht="12.75" hidden="false" customHeight="false" outlineLevel="0" collapsed="false">
      <c r="A110" s="79" t="s">
        <v>437</v>
      </c>
      <c r="B110" s="79" t="n">
        <v>368</v>
      </c>
    </row>
    <row r="111" s="36" customFormat="true" ht="12.75" hidden="false" customHeight="false" outlineLevel="0" collapsed="false">
      <c r="A111" s="79" t="s">
        <v>438</v>
      </c>
      <c r="B111" s="79" t="n">
        <v>372</v>
      </c>
    </row>
    <row r="112" s="36" customFormat="true" ht="12.75" hidden="false" customHeight="false" outlineLevel="0" collapsed="false">
      <c r="A112" s="79" t="s">
        <v>439</v>
      </c>
      <c r="B112" s="79" t="n">
        <v>376</v>
      </c>
    </row>
    <row r="113" s="36" customFormat="true" ht="12.75" hidden="false" customHeight="false" outlineLevel="0" collapsed="false">
      <c r="A113" s="79" t="s">
        <v>440</v>
      </c>
      <c r="B113" s="79" t="n">
        <v>381</v>
      </c>
    </row>
    <row r="114" s="36" customFormat="true" ht="12.75" hidden="false" customHeight="false" outlineLevel="0" collapsed="false">
      <c r="A114" s="79" t="s">
        <v>777</v>
      </c>
      <c r="B114" s="79" t="n">
        <v>384</v>
      </c>
    </row>
    <row r="115" s="36" customFormat="true" ht="12.75" hidden="false" customHeight="false" outlineLevel="0" collapsed="false">
      <c r="A115" s="79" t="s">
        <v>441</v>
      </c>
      <c r="B115" s="79" t="n">
        <v>388</v>
      </c>
    </row>
    <row r="116" s="36" customFormat="true" ht="12.75" hidden="false" customHeight="false" outlineLevel="0" collapsed="false">
      <c r="A116" s="79" t="s">
        <v>442</v>
      </c>
      <c r="B116" s="79" t="n">
        <v>392</v>
      </c>
    </row>
    <row r="117" s="36" customFormat="true" ht="12.75" hidden="false" customHeight="false" outlineLevel="0" collapsed="false">
      <c r="A117" s="79" t="s">
        <v>444</v>
      </c>
      <c r="B117" s="79" t="n">
        <v>398</v>
      </c>
    </row>
    <row r="118" s="36" customFormat="true" ht="12.75" hidden="false" customHeight="false" outlineLevel="0" collapsed="false">
      <c r="A118" s="79" t="s">
        <v>443</v>
      </c>
      <c r="B118" s="79" t="n">
        <v>400</v>
      </c>
    </row>
    <row r="119" s="36" customFormat="true" ht="12.75" hidden="false" customHeight="false" outlineLevel="0" collapsed="false">
      <c r="A119" s="79" t="s">
        <v>445</v>
      </c>
      <c r="B119" s="79" t="n">
        <v>404</v>
      </c>
    </row>
    <row r="120" s="36" customFormat="true" ht="12.75" hidden="false" customHeight="false" outlineLevel="0" collapsed="false">
      <c r="A120" s="79" t="s">
        <v>778</v>
      </c>
      <c r="B120" s="79" t="n">
        <v>408</v>
      </c>
    </row>
    <row r="121" s="36" customFormat="true" ht="12.75" hidden="false" customHeight="false" outlineLevel="0" collapsed="false">
      <c r="A121" s="79" t="s">
        <v>779</v>
      </c>
      <c r="B121" s="79" t="n">
        <v>410</v>
      </c>
    </row>
    <row r="122" s="36" customFormat="true" ht="12.75" hidden="false" customHeight="false" outlineLevel="0" collapsed="false">
      <c r="A122" s="79" t="s">
        <v>450</v>
      </c>
      <c r="B122" s="79" t="n">
        <v>414</v>
      </c>
    </row>
    <row r="123" s="36" customFormat="true" ht="12.75" hidden="false" customHeight="false" outlineLevel="0" collapsed="false">
      <c r="A123" s="79" t="s">
        <v>451</v>
      </c>
      <c r="B123" s="79" t="n">
        <v>417</v>
      </c>
    </row>
    <row r="124" s="36" customFormat="true" ht="12.75" hidden="false" customHeight="false" outlineLevel="0" collapsed="false">
      <c r="A124" s="79" t="s">
        <v>780</v>
      </c>
      <c r="B124" s="79" t="n">
        <v>418</v>
      </c>
    </row>
    <row r="125" s="36" customFormat="true" ht="12.75" hidden="false" customHeight="false" outlineLevel="0" collapsed="false">
      <c r="A125" s="79" t="s">
        <v>454</v>
      </c>
      <c r="B125" s="79" t="n">
        <v>422</v>
      </c>
    </row>
    <row r="126" s="36" customFormat="true" ht="12.75" hidden="false" customHeight="false" outlineLevel="0" collapsed="false">
      <c r="A126" s="79" t="s">
        <v>453</v>
      </c>
      <c r="B126" s="79" t="n">
        <v>428</v>
      </c>
    </row>
    <row r="127" s="36" customFormat="true" ht="12.75" hidden="false" customHeight="false" outlineLevel="0" collapsed="false">
      <c r="A127" s="79" t="s">
        <v>456</v>
      </c>
      <c r="B127" s="79" t="n">
        <v>430</v>
      </c>
    </row>
    <row r="128" s="36" customFormat="true" ht="12.75" hidden="false" customHeight="false" outlineLevel="0" collapsed="false">
      <c r="A128" s="79" t="s">
        <v>457</v>
      </c>
      <c r="B128" s="79" t="n">
        <v>434</v>
      </c>
    </row>
    <row r="129" s="36" customFormat="true" ht="12.75" hidden="false" customHeight="false" outlineLevel="0" collapsed="false">
      <c r="A129" s="79" t="s">
        <v>458</v>
      </c>
      <c r="B129" s="79" t="n">
        <v>440</v>
      </c>
    </row>
    <row r="130" s="36" customFormat="true" ht="12.75" hidden="false" customHeight="false" outlineLevel="0" collapsed="false">
      <c r="A130" s="79" t="s">
        <v>781</v>
      </c>
      <c r="B130" s="79" t="n">
        <v>446</v>
      </c>
    </row>
    <row r="131" s="36" customFormat="true" ht="12.75" hidden="false" customHeight="false" outlineLevel="0" collapsed="false">
      <c r="A131" s="79" t="s">
        <v>461</v>
      </c>
      <c r="B131" s="79" t="n">
        <v>450</v>
      </c>
    </row>
    <row r="132" s="36" customFormat="true" ht="12.75" hidden="false" customHeight="false" outlineLevel="0" collapsed="false">
      <c r="A132" s="79" t="s">
        <v>462</v>
      </c>
      <c r="B132" s="79" t="n">
        <v>454</v>
      </c>
    </row>
    <row r="133" s="36" customFormat="true" ht="12.75" hidden="false" customHeight="false" outlineLevel="0" collapsed="false">
      <c r="A133" s="79" t="s">
        <v>463</v>
      </c>
      <c r="B133" s="79" t="n">
        <v>458</v>
      </c>
    </row>
    <row r="134" s="36" customFormat="true" ht="12.75" hidden="false" customHeight="false" outlineLevel="0" collapsed="false">
      <c r="A134" s="79" t="s">
        <v>782</v>
      </c>
      <c r="B134" s="79" t="n">
        <v>462</v>
      </c>
    </row>
    <row r="135" s="36" customFormat="true" ht="12.75" hidden="false" customHeight="false" outlineLevel="0" collapsed="false">
      <c r="A135" s="79" t="s">
        <v>464</v>
      </c>
      <c r="B135" s="79" t="n">
        <v>466</v>
      </c>
    </row>
    <row r="136" s="36" customFormat="true" ht="12.75" hidden="false" customHeight="false" outlineLevel="0" collapsed="false">
      <c r="A136" s="79" t="s">
        <v>465</v>
      </c>
      <c r="B136" s="79" t="n">
        <v>470</v>
      </c>
    </row>
    <row r="137" s="36" customFormat="true" ht="12.75" hidden="false" customHeight="false" outlineLevel="0" collapsed="false">
      <c r="A137" s="79" t="s">
        <v>466</v>
      </c>
      <c r="B137" s="79" t="n">
        <v>478</v>
      </c>
    </row>
    <row r="138" s="36" customFormat="true" ht="12.75" hidden="false" customHeight="false" outlineLevel="0" collapsed="false">
      <c r="A138" s="79" t="s">
        <v>467</v>
      </c>
      <c r="B138" s="79" t="n">
        <v>480</v>
      </c>
    </row>
    <row r="139" s="36" customFormat="true" ht="12.75" hidden="false" customHeight="false" outlineLevel="0" collapsed="false">
      <c r="A139" s="79" t="s">
        <v>468</v>
      </c>
      <c r="B139" s="79" t="n">
        <v>484</v>
      </c>
    </row>
    <row r="140" s="36" customFormat="true" ht="12.75" hidden="false" customHeight="false" outlineLevel="0" collapsed="false">
      <c r="A140" s="79" t="s">
        <v>783</v>
      </c>
      <c r="B140" s="79" t="n">
        <v>490</v>
      </c>
    </row>
    <row r="141" s="36" customFormat="true" ht="12.75" hidden="false" customHeight="false" outlineLevel="0" collapsed="false">
      <c r="A141" s="79" t="s">
        <v>470</v>
      </c>
      <c r="B141" s="79" t="n">
        <v>496</v>
      </c>
    </row>
    <row r="142" s="36" customFormat="true" ht="12.75" hidden="false" customHeight="false" outlineLevel="0" collapsed="false">
      <c r="A142" s="79" t="s">
        <v>784</v>
      </c>
      <c r="B142" s="79" t="n">
        <v>498</v>
      </c>
    </row>
    <row r="143" s="36" customFormat="true" ht="12.75" hidden="false" customHeight="false" outlineLevel="0" collapsed="false">
      <c r="A143" s="79" t="s">
        <v>471</v>
      </c>
      <c r="B143" s="79" t="n">
        <v>499</v>
      </c>
    </row>
    <row r="144" s="36" customFormat="true" ht="12.75" hidden="false" customHeight="false" outlineLevel="0" collapsed="false">
      <c r="A144" s="79" t="s">
        <v>785</v>
      </c>
      <c r="B144" s="79" t="n">
        <v>500</v>
      </c>
    </row>
    <row r="145" s="36" customFormat="true" ht="12.75" hidden="false" customHeight="false" outlineLevel="0" collapsed="false">
      <c r="A145" s="79" t="s">
        <v>472</v>
      </c>
      <c r="B145" s="79" t="n">
        <v>504</v>
      </c>
    </row>
    <row r="146" s="36" customFormat="true" ht="12.75" hidden="false" customHeight="false" outlineLevel="0" collapsed="false">
      <c r="A146" s="79" t="s">
        <v>473</v>
      </c>
      <c r="B146" s="79" t="n">
        <v>508</v>
      </c>
    </row>
    <row r="147" s="36" customFormat="true" ht="12.75" hidden="false" customHeight="false" outlineLevel="0" collapsed="false">
      <c r="A147" s="79" t="s">
        <v>485</v>
      </c>
      <c r="B147" s="79" t="n">
        <v>512</v>
      </c>
    </row>
    <row r="148" s="36" customFormat="true" ht="12.75" hidden="false" customHeight="false" outlineLevel="0" collapsed="false">
      <c r="A148" s="79" t="s">
        <v>476</v>
      </c>
      <c r="B148" s="79" t="n">
        <v>520</v>
      </c>
    </row>
    <row r="149" s="36" customFormat="true" ht="12.75" hidden="false" customHeight="false" outlineLevel="0" collapsed="false">
      <c r="A149" s="79" t="s">
        <v>477</v>
      </c>
      <c r="B149" s="79" t="n">
        <v>524</v>
      </c>
    </row>
    <row r="150" s="36" customFormat="true" ht="12.75" hidden="false" customHeight="false" outlineLevel="0" collapsed="false">
      <c r="A150" s="79" t="s">
        <v>478</v>
      </c>
      <c r="B150" s="79" t="n">
        <v>528</v>
      </c>
    </row>
    <row r="151" s="36" customFormat="true" ht="12.75" hidden="false" customHeight="false" outlineLevel="0" collapsed="false">
      <c r="A151" s="79" t="s">
        <v>786</v>
      </c>
      <c r="B151" s="79" t="n">
        <v>531</v>
      </c>
    </row>
    <row r="152" s="36" customFormat="true" ht="12.75" hidden="false" customHeight="false" outlineLevel="0" collapsed="false">
      <c r="A152" s="79" t="s">
        <v>787</v>
      </c>
      <c r="B152" s="79" t="n">
        <v>533</v>
      </c>
    </row>
    <row r="153" s="36" customFormat="true" ht="12.75" hidden="false" customHeight="false" outlineLevel="0" collapsed="false">
      <c r="A153" s="79" t="s">
        <v>788</v>
      </c>
      <c r="B153" s="79" t="n">
        <v>534</v>
      </c>
    </row>
    <row r="154" s="36" customFormat="true" ht="12.75" hidden="false" customHeight="false" outlineLevel="0" collapsed="false">
      <c r="A154" s="79" t="s">
        <v>789</v>
      </c>
      <c r="B154" s="79" t="n">
        <v>535</v>
      </c>
    </row>
    <row r="155" s="36" customFormat="true" ht="12.75" hidden="false" customHeight="false" outlineLevel="0" collapsed="false">
      <c r="A155" s="79" t="s">
        <v>790</v>
      </c>
      <c r="B155" s="79" t="n">
        <v>540</v>
      </c>
    </row>
    <row r="156" s="36" customFormat="true" ht="12.75" hidden="false" customHeight="false" outlineLevel="0" collapsed="false">
      <c r="A156" s="79" t="s">
        <v>543</v>
      </c>
      <c r="B156" s="79" t="n">
        <v>548</v>
      </c>
    </row>
    <row r="157" s="36" customFormat="true" ht="12.75" hidden="false" customHeight="false" outlineLevel="0" collapsed="false">
      <c r="A157" s="79" t="s">
        <v>480</v>
      </c>
      <c r="B157" s="79" t="n">
        <v>554</v>
      </c>
    </row>
    <row r="158" s="36" customFormat="true" ht="12.75" hidden="false" customHeight="false" outlineLevel="0" collapsed="false">
      <c r="A158" s="79" t="s">
        <v>481</v>
      </c>
      <c r="B158" s="79" t="n">
        <v>558</v>
      </c>
    </row>
    <row r="159" s="36" customFormat="true" ht="12.75" hidden="false" customHeight="false" outlineLevel="0" collapsed="false">
      <c r="A159" s="79" t="s">
        <v>482</v>
      </c>
      <c r="B159" s="79" t="n">
        <v>562</v>
      </c>
    </row>
    <row r="160" s="36" customFormat="true" ht="12.75" hidden="false" customHeight="false" outlineLevel="0" collapsed="false">
      <c r="A160" s="79" t="s">
        <v>483</v>
      </c>
      <c r="B160" s="79" t="n">
        <v>566</v>
      </c>
    </row>
    <row r="161" s="36" customFormat="true" ht="12.75" hidden="false" customHeight="false" outlineLevel="0" collapsed="false">
      <c r="A161" s="79" t="s">
        <v>791</v>
      </c>
      <c r="B161" s="79" t="n">
        <v>570</v>
      </c>
    </row>
    <row r="162" s="36" customFormat="true" ht="12.75" hidden="false" customHeight="false" outlineLevel="0" collapsed="false">
      <c r="A162" s="79" t="s">
        <v>792</v>
      </c>
      <c r="B162" s="79" t="n">
        <v>574</v>
      </c>
    </row>
    <row r="163" s="36" customFormat="true" ht="12.75" hidden="false" customHeight="false" outlineLevel="0" collapsed="false">
      <c r="A163" s="79" t="s">
        <v>484</v>
      </c>
      <c r="B163" s="79" t="n">
        <v>579</v>
      </c>
    </row>
    <row r="164" s="36" customFormat="true" ht="12.75" hidden="false" customHeight="false" outlineLevel="0" collapsed="false">
      <c r="A164" s="79" t="s">
        <v>793</v>
      </c>
      <c r="B164" s="79" t="n">
        <v>580</v>
      </c>
    </row>
    <row r="165" s="36" customFormat="true" ht="12.75" hidden="false" customHeight="false" outlineLevel="0" collapsed="false">
      <c r="A165" s="79" t="s">
        <v>794</v>
      </c>
      <c r="B165" s="79" t="n">
        <v>583</v>
      </c>
    </row>
    <row r="166" s="36" customFormat="true" ht="12.75" hidden="false" customHeight="false" outlineLevel="0" collapsed="false">
      <c r="A166" s="79" t="s">
        <v>795</v>
      </c>
      <c r="B166" s="79" t="n">
        <v>584</v>
      </c>
    </row>
    <row r="167" s="36" customFormat="true" ht="12.75" hidden="false" customHeight="false" outlineLevel="0" collapsed="false">
      <c r="A167" s="79" t="s">
        <v>487</v>
      </c>
      <c r="B167" s="79" t="n">
        <v>585</v>
      </c>
    </row>
    <row r="168" s="36" customFormat="true" ht="12.75" hidden="false" customHeight="false" outlineLevel="0" collapsed="false">
      <c r="A168" s="79" t="s">
        <v>486</v>
      </c>
      <c r="B168" s="79" t="n">
        <v>586</v>
      </c>
    </row>
    <row r="169" s="36" customFormat="true" ht="12.75" hidden="false" customHeight="false" outlineLevel="0" collapsed="false">
      <c r="A169" s="79" t="s">
        <v>488</v>
      </c>
      <c r="B169" s="79" t="n">
        <v>591</v>
      </c>
    </row>
    <row r="170" s="36" customFormat="true" ht="12.75" hidden="false" customHeight="false" outlineLevel="0" collapsed="false">
      <c r="A170" s="79" t="s">
        <v>489</v>
      </c>
      <c r="B170" s="79" t="n">
        <v>598</v>
      </c>
    </row>
    <row r="171" s="36" customFormat="true" ht="12.75" hidden="false" customHeight="false" outlineLevel="0" collapsed="false">
      <c r="A171" s="79" t="s">
        <v>490</v>
      </c>
      <c r="B171" s="79" t="n">
        <v>600</v>
      </c>
    </row>
    <row r="172" s="36" customFormat="true" ht="12.75" hidden="false" customHeight="false" outlineLevel="0" collapsed="false">
      <c r="A172" s="79" t="s">
        <v>491</v>
      </c>
      <c r="B172" s="79" t="n">
        <v>604</v>
      </c>
    </row>
    <row r="173" s="36" customFormat="true" ht="12.75" hidden="false" customHeight="false" outlineLevel="0" collapsed="false">
      <c r="A173" s="79" t="s">
        <v>492</v>
      </c>
      <c r="B173" s="79" t="n">
        <v>608</v>
      </c>
    </row>
    <row r="174" s="36" customFormat="true" ht="12.75" hidden="false" customHeight="false" outlineLevel="0" collapsed="false">
      <c r="A174" s="79" t="s">
        <v>796</v>
      </c>
      <c r="B174" s="79" t="n">
        <v>612</v>
      </c>
    </row>
    <row r="175" s="36" customFormat="true" ht="12.75" hidden="false" customHeight="false" outlineLevel="0" collapsed="false">
      <c r="A175" s="79" t="s">
        <v>493</v>
      </c>
      <c r="B175" s="79" t="n">
        <v>616</v>
      </c>
    </row>
    <row r="176" s="36" customFormat="true" ht="12.75" hidden="false" customHeight="false" outlineLevel="0" collapsed="false">
      <c r="A176" s="79" t="s">
        <v>494</v>
      </c>
      <c r="B176" s="79" t="n">
        <v>620</v>
      </c>
    </row>
    <row r="177" s="36" customFormat="true" ht="12.75" hidden="false" customHeight="false" outlineLevel="0" collapsed="false">
      <c r="A177" s="79" t="s">
        <v>427</v>
      </c>
      <c r="B177" s="79" t="n">
        <v>624</v>
      </c>
    </row>
    <row r="178" s="36" customFormat="true" ht="12.75" hidden="false" customHeight="false" outlineLevel="0" collapsed="false">
      <c r="A178" s="79" t="s">
        <v>527</v>
      </c>
      <c r="B178" s="79" t="n">
        <v>626</v>
      </c>
    </row>
    <row r="179" s="36" customFormat="true" ht="12.75" hidden="false" customHeight="false" outlineLevel="0" collapsed="false">
      <c r="A179" s="79" t="s">
        <v>495</v>
      </c>
      <c r="B179" s="79" t="n">
        <v>634</v>
      </c>
    </row>
    <row r="180" s="36" customFormat="true" ht="12.75" hidden="false" customHeight="false" outlineLevel="0" collapsed="false">
      <c r="A180" s="79" t="s">
        <v>496</v>
      </c>
      <c r="B180" s="79" t="n">
        <v>642</v>
      </c>
    </row>
    <row r="181" s="36" customFormat="true" ht="12.75" hidden="false" customHeight="false" outlineLevel="0" collapsed="false">
      <c r="A181" s="79" t="s">
        <v>497</v>
      </c>
      <c r="B181" s="79" t="n">
        <v>643</v>
      </c>
    </row>
    <row r="182" s="36" customFormat="true" ht="12.75" hidden="false" customHeight="false" outlineLevel="0" collapsed="false">
      <c r="A182" s="79" t="s">
        <v>498</v>
      </c>
      <c r="B182" s="79" t="n">
        <v>646</v>
      </c>
    </row>
    <row r="183" s="36" customFormat="true" ht="12.75" hidden="false" customHeight="false" outlineLevel="0" collapsed="false">
      <c r="A183" s="79" t="s">
        <v>797</v>
      </c>
      <c r="B183" s="79" t="n">
        <v>654</v>
      </c>
    </row>
    <row r="184" s="36" customFormat="true" ht="12.75" hidden="false" customHeight="false" outlineLevel="0" collapsed="false">
      <c r="A184" s="79" t="s">
        <v>499</v>
      </c>
      <c r="B184" s="79" t="n">
        <v>659</v>
      </c>
    </row>
    <row r="185" s="36" customFormat="true" ht="12.75" hidden="false" customHeight="false" outlineLevel="0" collapsed="false">
      <c r="A185" s="79" t="s">
        <v>798</v>
      </c>
      <c r="B185" s="79" t="n">
        <v>660</v>
      </c>
    </row>
    <row r="186" s="36" customFormat="true" ht="12.75" hidden="false" customHeight="false" outlineLevel="0" collapsed="false">
      <c r="A186" s="79" t="s">
        <v>500</v>
      </c>
      <c r="B186" s="79" t="n">
        <v>662</v>
      </c>
    </row>
    <row r="187" s="36" customFormat="true" ht="12.75" hidden="false" customHeight="false" outlineLevel="0" collapsed="false">
      <c r="A187" s="79" t="s">
        <v>799</v>
      </c>
      <c r="B187" s="79" t="n">
        <v>666</v>
      </c>
    </row>
    <row r="188" s="36" customFormat="true" ht="12.75" hidden="false" customHeight="false" outlineLevel="0" collapsed="false">
      <c r="A188" s="79" t="s">
        <v>501</v>
      </c>
      <c r="B188" s="79" t="n">
        <v>670</v>
      </c>
    </row>
    <row r="189" s="36" customFormat="true" ht="12.75" hidden="false" customHeight="false" outlineLevel="0" collapsed="false">
      <c r="A189" s="79" t="s">
        <v>800</v>
      </c>
      <c r="B189" s="79" t="n">
        <v>674</v>
      </c>
    </row>
    <row r="190" s="36" customFormat="true" ht="12.75" hidden="false" customHeight="false" outlineLevel="0" collapsed="false">
      <c r="A190" s="79" t="s">
        <v>801</v>
      </c>
      <c r="B190" s="79" t="n">
        <v>678</v>
      </c>
    </row>
    <row r="191" s="36" customFormat="true" ht="12.75" hidden="false" customHeight="false" outlineLevel="0" collapsed="false">
      <c r="A191" s="79" t="s">
        <v>503</v>
      </c>
      <c r="B191" s="79" t="n">
        <v>682</v>
      </c>
    </row>
    <row r="192" s="36" customFormat="true" ht="12.75" hidden="false" customHeight="false" outlineLevel="0" collapsed="false">
      <c r="A192" s="79" t="s">
        <v>504</v>
      </c>
      <c r="B192" s="79" t="n">
        <v>686</v>
      </c>
    </row>
    <row r="193" s="36" customFormat="true" ht="12.75" hidden="false" customHeight="false" outlineLevel="0" collapsed="false">
      <c r="A193" s="79" t="s">
        <v>505</v>
      </c>
      <c r="B193" s="79" t="n">
        <v>688</v>
      </c>
    </row>
    <row r="194" s="36" customFormat="true" ht="12.75" hidden="false" customHeight="false" outlineLevel="0" collapsed="false">
      <c r="A194" s="79" t="s">
        <v>506</v>
      </c>
      <c r="B194" s="79" t="n">
        <v>690</v>
      </c>
    </row>
    <row r="195" s="36" customFormat="true" ht="12.75" hidden="false" customHeight="false" outlineLevel="0" collapsed="false">
      <c r="A195" s="79" t="s">
        <v>507</v>
      </c>
      <c r="B195" s="79" t="n">
        <v>694</v>
      </c>
    </row>
    <row r="196" s="36" customFormat="true" ht="12.75" hidden="false" customHeight="false" outlineLevel="0" collapsed="false">
      <c r="A196" s="79" t="s">
        <v>434</v>
      </c>
      <c r="B196" s="79" t="n">
        <v>699</v>
      </c>
    </row>
    <row r="197" s="36" customFormat="true" ht="12.75" hidden="false" customHeight="false" outlineLevel="0" collapsed="false">
      <c r="A197" s="79" t="s">
        <v>508</v>
      </c>
      <c r="B197" s="79" t="n">
        <v>702</v>
      </c>
    </row>
    <row r="198" s="36" customFormat="true" ht="12.75" hidden="false" customHeight="false" outlineLevel="0" collapsed="false">
      <c r="A198" s="79" t="s">
        <v>509</v>
      </c>
      <c r="B198" s="79" t="n">
        <v>703</v>
      </c>
    </row>
    <row r="199" s="36" customFormat="true" ht="12.75" hidden="false" customHeight="false" outlineLevel="0" collapsed="false">
      <c r="A199" s="79" t="s">
        <v>545</v>
      </c>
      <c r="B199" s="79" t="n">
        <v>704</v>
      </c>
    </row>
    <row r="200" s="36" customFormat="true" ht="12.75" hidden="false" customHeight="false" outlineLevel="0" collapsed="false">
      <c r="A200" s="79" t="s">
        <v>510</v>
      </c>
      <c r="B200" s="79" t="n">
        <v>705</v>
      </c>
    </row>
    <row r="201" s="36" customFormat="true" ht="12.75" hidden="false" customHeight="false" outlineLevel="0" collapsed="false">
      <c r="A201" s="79" t="s">
        <v>512</v>
      </c>
      <c r="B201" s="79" t="n">
        <v>706</v>
      </c>
    </row>
    <row r="202" s="36" customFormat="true" ht="12.75" hidden="false" customHeight="false" outlineLevel="0" collapsed="false">
      <c r="A202" s="79" t="s">
        <v>802</v>
      </c>
      <c r="B202" s="79" t="n">
        <v>711</v>
      </c>
    </row>
    <row r="203" s="36" customFormat="true" ht="12.75" hidden="false" customHeight="false" outlineLevel="0" collapsed="false">
      <c r="A203" s="79" t="s">
        <v>548</v>
      </c>
      <c r="B203" s="79" t="n">
        <v>716</v>
      </c>
    </row>
    <row r="204" s="36" customFormat="true" ht="12.75" hidden="false" customHeight="false" outlineLevel="0" collapsed="false">
      <c r="A204" s="79" t="s">
        <v>515</v>
      </c>
      <c r="B204" s="79" t="n">
        <v>724</v>
      </c>
    </row>
    <row r="205" s="36" customFormat="true" ht="12.75" hidden="false" customHeight="false" outlineLevel="0" collapsed="false">
      <c r="A205" s="79" t="s">
        <v>514</v>
      </c>
      <c r="B205" s="79" t="n">
        <v>728</v>
      </c>
    </row>
    <row r="206" s="36" customFormat="true" ht="12.75" hidden="false" customHeight="false" outlineLevel="0" collapsed="false">
      <c r="A206" s="79" t="s">
        <v>517</v>
      </c>
      <c r="B206" s="79" t="n">
        <v>729</v>
      </c>
    </row>
    <row r="207" s="36" customFormat="true" ht="12.75" hidden="false" customHeight="false" outlineLevel="0" collapsed="false">
      <c r="A207" s="79" t="s">
        <v>518</v>
      </c>
      <c r="B207" s="79" t="n">
        <v>740</v>
      </c>
    </row>
    <row r="208" s="36" customFormat="true" ht="12.75" hidden="false" customHeight="false" outlineLevel="0" collapsed="false">
      <c r="A208" s="79" t="s">
        <v>520</v>
      </c>
      <c r="B208" s="79" t="n">
        <v>752</v>
      </c>
    </row>
    <row r="209" s="36" customFormat="true" ht="12.75" hidden="false" customHeight="false" outlineLevel="0" collapsed="false">
      <c r="A209" s="79" t="s">
        <v>521</v>
      </c>
      <c r="B209" s="79" t="n">
        <v>757</v>
      </c>
    </row>
    <row r="210" s="36" customFormat="true" ht="12.75" hidden="false" customHeight="false" outlineLevel="0" collapsed="false">
      <c r="A210" s="79" t="s">
        <v>803</v>
      </c>
      <c r="B210" s="79" t="n">
        <v>760</v>
      </c>
    </row>
    <row r="211" s="36" customFormat="true" ht="12.75" hidden="false" customHeight="false" outlineLevel="0" collapsed="false">
      <c r="A211" s="79" t="s">
        <v>524</v>
      </c>
      <c r="B211" s="79" t="n">
        <v>762</v>
      </c>
    </row>
    <row r="212" s="36" customFormat="true" ht="12.75" hidden="false" customHeight="false" outlineLevel="0" collapsed="false">
      <c r="A212" s="79" t="s">
        <v>526</v>
      </c>
      <c r="B212" s="79" t="n">
        <v>764</v>
      </c>
    </row>
    <row r="213" s="36" customFormat="true" ht="12.75" hidden="false" customHeight="false" outlineLevel="0" collapsed="false">
      <c r="A213" s="79" t="s">
        <v>528</v>
      </c>
      <c r="B213" s="79" t="n">
        <v>768</v>
      </c>
    </row>
    <row r="214" s="36" customFormat="true" ht="12.75" hidden="false" customHeight="false" outlineLevel="0" collapsed="false">
      <c r="A214" s="79" t="s">
        <v>804</v>
      </c>
      <c r="B214" s="79" t="n">
        <v>772</v>
      </c>
    </row>
    <row r="215" s="36" customFormat="true" ht="12.75" hidden="false" customHeight="false" outlineLevel="0" collapsed="false">
      <c r="A215" s="79" t="s">
        <v>529</v>
      </c>
      <c r="B215" s="79" t="n">
        <v>776</v>
      </c>
    </row>
    <row r="216" s="36" customFormat="true" ht="12.75" hidden="false" customHeight="false" outlineLevel="0" collapsed="false">
      <c r="A216" s="79" t="s">
        <v>530</v>
      </c>
      <c r="B216" s="79" t="n">
        <v>780</v>
      </c>
    </row>
    <row r="217" s="36" customFormat="true" ht="12.75" hidden="false" customHeight="false" outlineLevel="0" collapsed="false">
      <c r="A217" s="79" t="s">
        <v>537</v>
      </c>
      <c r="B217" s="79" t="n">
        <v>784</v>
      </c>
    </row>
    <row r="218" s="36" customFormat="true" ht="12.75" hidden="false" customHeight="false" outlineLevel="0" collapsed="false">
      <c r="A218" s="79" t="s">
        <v>531</v>
      </c>
      <c r="B218" s="79" t="n">
        <v>788</v>
      </c>
    </row>
    <row r="219" s="36" customFormat="true" ht="12.75" hidden="false" customHeight="false" outlineLevel="0" collapsed="false">
      <c r="A219" s="79" t="s">
        <v>532</v>
      </c>
      <c r="B219" s="79" t="n">
        <v>792</v>
      </c>
    </row>
    <row r="220" s="36" customFormat="true" ht="12.75" hidden="false" customHeight="false" outlineLevel="0" collapsed="false">
      <c r="A220" s="79" t="s">
        <v>533</v>
      </c>
      <c r="B220" s="79" t="n">
        <v>795</v>
      </c>
    </row>
    <row r="221" s="36" customFormat="true" ht="12.75" hidden="false" customHeight="false" outlineLevel="0" collapsed="false">
      <c r="A221" s="79" t="s">
        <v>805</v>
      </c>
      <c r="B221" s="79" t="n">
        <v>796</v>
      </c>
    </row>
    <row r="222" s="36" customFormat="true" ht="12.75" hidden="false" customHeight="false" outlineLevel="0" collapsed="false">
      <c r="A222" s="79" t="s">
        <v>534</v>
      </c>
      <c r="B222" s="79" t="n">
        <v>798</v>
      </c>
    </row>
    <row r="223" s="36" customFormat="true" ht="12.75" hidden="false" customHeight="false" outlineLevel="0" collapsed="false">
      <c r="A223" s="79" t="s">
        <v>535</v>
      </c>
      <c r="B223" s="79" t="n">
        <v>800</v>
      </c>
    </row>
    <row r="224" s="36" customFormat="true" ht="12.75" hidden="false" customHeight="false" outlineLevel="0" collapsed="false">
      <c r="A224" s="79" t="s">
        <v>536</v>
      </c>
      <c r="B224" s="79" t="n">
        <v>804</v>
      </c>
    </row>
    <row r="225" s="36" customFormat="true" ht="12.75" hidden="false" customHeight="false" outlineLevel="0" collapsed="false">
      <c r="A225" s="79" t="s">
        <v>806</v>
      </c>
      <c r="B225" s="79" t="n">
        <v>807</v>
      </c>
    </row>
    <row r="226" s="36" customFormat="true" ht="12.75" hidden="false" customHeight="false" outlineLevel="0" collapsed="false">
      <c r="A226" s="79" t="s">
        <v>409</v>
      </c>
      <c r="B226" s="79" t="n">
        <v>818</v>
      </c>
    </row>
    <row r="227" s="36" customFormat="true" ht="12.75" hidden="false" customHeight="false" outlineLevel="0" collapsed="false">
      <c r="A227" s="79" t="s">
        <v>538</v>
      </c>
      <c r="B227" s="79" t="n">
        <v>826</v>
      </c>
    </row>
    <row r="228" s="36" customFormat="true" ht="12.75" hidden="false" customHeight="false" outlineLevel="0" collapsed="false">
      <c r="A228" s="79" t="s">
        <v>807</v>
      </c>
      <c r="B228" s="79" t="n">
        <v>834</v>
      </c>
    </row>
    <row r="229" s="36" customFormat="true" ht="12.75" hidden="false" customHeight="false" outlineLevel="0" collapsed="false">
      <c r="A229" s="79" t="s">
        <v>808</v>
      </c>
      <c r="B229" s="79" t="n">
        <v>842</v>
      </c>
    </row>
    <row r="230" s="36" customFormat="true" ht="12.75" hidden="false" customHeight="false" outlineLevel="0" collapsed="false">
      <c r="A230" s="79" t="s">
        <v>383</v>
      </c>
      <c r="B230" s="79" t="n">
        <v>854</v>
      </c>
    </row>
    <row r="231" s="36" customFormat="true" ht="12.75" hidden="false" customHeight="false" outlineLevel="0" collapsed="false">
      <c r="A231" s="79" t="s">
        <v>541</v>
      </c>
      <c r="B231" s="79" t="n">
        <v>858</v>
      </c>
    </row>
    <row r="232" s="36" customFormat="true" ht="12.75" hidden="false" customHeight="false" outlineLevel="0" collapsed="false">
      <c r="A232" s="79" t="s">
        <v>542</v>
      </c>
      <c r="B232" s="79" t="n">
        <v>860</v>
      </c>
    </row>
    <row r="233" s="36" customFormat="true" ht="12.75" hidden="false" customHeight="false" outlineLevel="0" collapsed="false">
      <c r="A233" s="79" t="s">
        <v>809</v>
      </c>
      <c r="B233" s="79" t="n">
        <v>862</v>
      </c>
    </row>
    <row r="234" s="36" customFormat="true" ht="12.75" hidden="false" customHeight="false" outlineLevel="0" collapsed="false">
      <c r="A234" s="79" t="s">
        <v>810</v>
      </c>
      <c r="B234" s="79" t="n">
        <v>876</v>
      </c>
    </row>
    <row r="235" s="36" customFormat="true" ht="12.75" hidden="false" customHeight="false" outlineLevel="0" collapsed="false">
      <c r="A235" s="79" t="s">
        <v>502</v>
      </c>
      <c r="B235" s="79" t="n">
        <v>882</v>
      </c>
    </row>
    <row r="236" s="36" customFormat="true" ht="12.75" hidden="false" customHeight="false" outlineLevel="0" collapsed="false">
      <c r="A236" s="79" t="s">
        <v>546</v>
      </c>
      <c r="B236" s="79" t="n">
        <v>887</v>
      </c>
    </row>
    <row r="237" s="36" customFormat="true" ht="12.75" hidden="false" customHeight="false" outlineLevel="0" collapsed="false">
      <c r="A237" s="79" t="s">
        <v>547</v>
      </c>
      <c r="B237" s="79" t="n">
        <v>894</v>
      </c>
    </row>
    <row r="238" s="36" customFormat="true" ht="12.75" hidden="false" customHeight="false" outlineLevel="0" collapsed="false"/>
    <row r="239" s="36" customFormat="true" ht="12.75" hidden="false" customHeight="false" outlineLevel="0" collapsed="false"/>
    <row r="240" s="36" customFormat="true" ht="12.75" hidden="false" customHeight="false" outlineLevel="0" collapsed="false"/>
    <row r="241" s="36" customFormat="true" ht="12.75" hidden="false" customHeight="false" outlineLevel="0" collapsed="false"/>
    <row r="242" s="36" customFormat="true" ht="12.75" hidden="false" customHeight="false" outlineLevel="0" collapsed="false"/>
    <row r="243" s="36" customFormat="true" ht="12.75" hidden="false" customHeight="false" outlineLevel="0" collapsed="false"/>
    <row r="244" s="36" customFormat="true" ht="12.75" hidden="false" customHeight="false" outlineLevel="0" collapsed="false"/>
    <row r="245" s="36" customFormat="true" ht="12.75" hidden="false" customHeight="false" outlineLevel="0" collapsed="false"/>
    <row r="246" s="36" customFormat="true" ht="12.75" hidden="false" customHeight="false" outlineLevel="0" collapsed="false"/>
    <row r="247" s="36" customFormat="true" ht="12.75" hidden="false" customHeight="false" outlineLevel="0" collapsed="false"/>
    <row r="248" s="36" customFormat="true" ht="12.75" hidden="false" customHeight="false" outlineLevel="0" collapsed="false"/>
    <row r="249" s="36" customFormat="true" ht="12.75" hidden="false" customHeight="false" outlineLevel="0" collapsed="false"/>
    <row r="250" s="36" customFormat="true" ht="12.75" hidden="false" customHeight="false" outlineLevel="0" collapsed="false"/>
    <row r="251" s="36" customFormat="true" ht="12.75" hidden="false" customHeight="false" outlineLevel="0" collapsed="false"/>
    <row r="252" s="36" customFormat="true" ht="12.75" hidden="false" customHeight="false" outlineLevel="0" collapsed="false"/>
    <row r="253" s="36" customFormat="true" ht="12.75" hidden="false" customHeight="false" outlineLevel="0" collapsed="false"/>
    <row r="254" s="36" customFormat="true" ht="12.75" hidden="false" customHeight="false" outlineLevel="0" collapsed="false"/>
    <row r="255" s="36" customFormat="true" ht="12.75" hidden="false" customHeight="false" outlineLevel="0" collapsed="false"/>
    <row r="256" s="36" customFormat="true" ht="12.75" hidden="false" customHeight="false" outlineLevel="0" collapsed="false"/>
    <row r="257" s="36" customFormat="true" ht="12.75" hidden="false" customHeight="false" outlineLevel="0" collapsed="false"/>
    <row r="258" s="36" customFormat="true" ht="12.75" hidden="false" customHeight="false" outlineLevel="0" collapsed="false"/>
    <row r="259" s="36" customFormat="true" ht="12.75" hidden="false" customHeight="false" outlineLevel="0" collapsed="false"/>
    <row r="260" s="36" customFormat="true" ht="12.75" hidden="false" customHeight="false" outlineLevel="0" collapsed="false"/>
    <row r="261" s="36" customFormat="true" ht="12.75" hidden="false" customHeight="false" outlineLevel="0" collapsed="false"/>
    <row r="262" s="36" customFormat="true" ht="12.75" hidden="false" customHeight="false" outlineLevel="0" collapsed="false"/>
    <row r="263" s="36" customFormat="true" ht="12.75" hidden="false" customHeight="false" outlineLevel="0" collapsed="false"/>
    <row r="264" s="36" customFormat="true" ht="12.75" hidden="false" customHeight="false" outlineLevel="0" collapsed="false"/>
    <row r="265" s="36" customFormat="true" ht="12.75" hidden="false" customHeight="false" outlineLevel="0" collapsed="false"/>
    <row r="266" s="36" customFormat="true" ht="12.75" hidden="false" customHeight="false" outlineLevel="0" collapsed="false"/>
    <row r="267" s="36" customFormat="true" ht="12.75" hidden="false" customHeight="false" outlineLevel="0" collapsed="false"/>
    <row r="268" s="36" customFormat="true" ht="12.75" hidden="false" customHeight="false" outlineLevel="0" collapsed="false"/>
    <row r="269" s="36" customFormat="true" ht="12.75" hidden="false" customHeight="false" outlineLevel="0" collapsed="false"/>
    <row r="270" s="36" customFormat="true" ht="12.75" hidden="false" customHeight="false" outlineLevel="0" collapsed="false"/>
    <row r="271" s="36" customFormat="true" ht="12.75" hidden="false" customHeight="false" outlineLevel="0" collapsed="false"/>
    <row r="272" s="36" customFormat="true" ht="12.75" hidden="false" customHeight="false" outlineLevel="0" collapsed="false"/>
    <row r="273" s="36" customFormat="true" ht="12.75" hidden="false" customHeight="false" outlineLevel="0" collapsed="false"/>
    <row r="274" s="36" customFormat="true" ht="12.75" hidden="false" customHeight="false" outlineLevel="0" collapsed="false"/>
    <row r="275" customFormat="false" ht="12.75" hidden="false" customHeight="false" outlineLevel="0" collapsed="false">
      <c r="A275" s="36"/>
      <c r="B275" s="36"/>
      <c r="C275" s="36"/>
      <c r="D275" s="36"/>
      <c r="E275" s="36"/>
      <c r="F275" s="36"/>
      <c r="G275" s="3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tableParts>
    <tablePart r:id="rId2"/>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G9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7" activeCellId="0" sqref="A17"/>
    </sheetView>
  </sheetViews>
  <sheetFormatPr defaultColWidth="9.18359375" defaultRowHeight="12.75" zeroHeight="false" outlineLevelRow="0" outlineLevelCol="0"/>
  <cols>
    <col collapsed="false" customWidth="true" hidden="false" outlineLevel="0" max="1" min="1" style="36" width="18.18"/>
    <col collapsed="false" customWidth="true" hidden="false" outlineLevel="0" max="2" min="2" style="93" width="17"/>
    <col collapsed="false" customWidth="true" hidden="false" outlineLevel="0" max="3" min="3" style="93" width="18.18"/>
    <col collapsed="false" customWidth="true" hidden="false" outlineLevel="0" max="4" min="4" style="94" width="15.54"/>
    <col collapsed="false" customWidth="true" hidden="false" outlineLevel="0" max="6" min="5" style="93" width="18.18"/>
    <col collapsed="false" customWidth="true" hidden="false" outlineLevel="0" max="7" min="7" style="94" width="16.45"/>
    <col collapsed="false" customWidth="true" hidden="false" outlineLevel="0" max="8" min="8" style="93" width="12.73"/>
    <col collapsed="false" customWidth="true" hidden="false" outlineLevel="0" max="9" min="9" style="93" width="16.73"/>
    <col collapsed="false" customWidth="true" hidden="false" outlineLevel="0" max="10" min="10" style="95" width="12.18"/>
    <col collapsed="false" customWidth="true" hidden="false" outlineLevel="0" max="11" min="11" style="93" width="14.54"/>
    <col collapsed="false" customWidth="true" hidden="false" outlineLevel="0" max="12" min="12" style="93" width="12.45"/>
    <col collapsed="false" customWidth="true" hidden="false" outlineLevel="0" max="13" min="13" style="95" width="13.82"/>
    <col collapsed="false" customWidth="true" hidden="false" outlineLevel="0" max="14" min="14" style="93" width="12.82"/>
    <col collapsed="false" customWidth="true" hidden="false" outlineLevel="0" max="15" min="15" style="93" width="12.54"/>
    <col collapsed="false" customWidth="true" hidden="false" outlineLevel="0" max="16" min="16" style="95" width="12.27"/>
    <col collapsed="false" customWidth="true" hidden="false" outlineLevel="0" max="17" min="17" style="93" width="15"/>
    <col collapsed="false" customWidth="true" hidden="false" outlineLevel="0" max="18" min="18" style="93" width="13.54"/>
    <col collapsed="false" customWidth="true" hidden="false" outlineLevel="0" max="19" min="19" style="95" width="14.45"/>
    <col collapsed="false" customWidth="true" hidden="false" outlineLevel="0" max="20" min="20" style="93" width="14.45"/>
    <col collapsed="false" customWidth="true" hidden="false" outlineLevel="0" max="21" min="21" style="93" width="13.54"/>
    <col collapsed="false" customWidth="true" hidden="false" outlineLevel="0" max="22" min="22" style="95" width="13.18"/>
    <col collapsed="false" customWidth="true" hidden="false" outlineLevel="0" max="23" min="23" style="93" width="14.73"/>
    <col collapsed="false" customWidth="true" hidden="false" outlineLevel="0" max="24" min="24" style="93" width="15.27"/>
    <col collapsed="false" customWidth="true" hidden="false" outlineLevel="0" max="25" min="25" style="95" width="14.45"/>
    <col collapsed="false" customWidth="true" hidden="false" outlineLevel="0" max="26" min="26" style="93" width="14.45"/>
    <col collapsed="false" customWidth="true" hidden="false" outlineLevel="0" max="27" min="27" style="93" width="15.27"/>
    <col collapsed="false" customWidth="true" hidden="false" outlineLevel="0" max="28" min="28" style="95" width="13.27"/>
    <col collapsed="false" customWidth="true" hidden="false" outlineLevel="0" max="29" min="29" style="93" width="16"/>
    <col collapsed="false" customWidth="true" hidden="false" outlineLevel="0" max="30" min="30" style="93" width="20.18"/>
    <col collapsed="false" customWidth="true" hidden="false" outlineLevel="0" max="31" min="31" style="95" width="14.54"/>
    <col collapsed="false" customWidth="true" hidden="false" outlineLevel="0" max="32" min="32" style="93" width="14.54"/>
    <col collapsed="false" customWidth="true" hidden="false" outlineLevel="0" max="33" min="33" style="93" width="14"/>
    <col collapsed="false" customWidth="true" hidden="false" outlineLevel="0" max="34" min="34" style="95" width="13.18"/>
    <col collapsed="false" customWidth="true" hidden="false" outlineLevel="0" max="35" min="35" style="93" width="15"/>
    <col collapsed="false" customWidth="true" hidden="false" outlineLevel="0" max="36" min="36" style="93" width="13.54"/>
    <col collapsed="false" customWidth="true" hidden="false" outlineLevel="0" max="37" min="37" style="95" width="13.82"/>
    <col collapsed="false" customWidth="true" hidden="false" outlineLevel="0" max="38" min="38" style="93" width="13.27"/>
    <col collapsed="false" customWidth="true" hidden="false" outlineLevel="0" max="39" min="39" style="93" width="19"/>
    <col collapsed="false" customWidth="true" hidden="false" outlineLevel="0" max="40" min="40" style="95" width="13.18"/>
    <col collapsed="false" customWidth="true" hidden="false" outlineLevel="0" max="41" min="41" style="93" width="16"/>
    <col collapsed="false" customWidth="true" hidden="false" outlineLevel="0" max="42" min="42" style="93" width="14"/>
    <col collapsed="false" customWidth="true" hidden="false" outlineLevel="0" max="43" min="43" style="95" width="14.27"/>
    <col collapsed="false" customWidth="true" hidden="false" outlineLevel="0" max="45" min="44" style="96" width="14.27"/>
    <col collapsed="false" customWidth="true" hidden="false" outlineLevel="0" max="46" min="46" style="95" width="14.27"/>
    <col collapsed="false" customWidth="true" hidden="false" outlineLevel="0" max="48" min="47" style="96" width="14.27"/>
    <col collapsed="false" customWidth="true" hidden="false" outlineLevel="0" max="49" min="49" style="95" width="14.27"/>
    <col collapsed="false" customWidth="true" hidden="false" outlineLevel="0" max="50" min="50" style="97" width="14"/>
    <col collapsed="false" customWidth="true" hidden="false" outlineLevel="0" max="51" min="51" style="97" width="13.54"/>
    <col collapsed="false" customWidth="true" hidden="false" outlineLevel="0" max="52" min="52" style="98" width="11.27"/>
    <col collapsed="false" customWidth="true" hidden="false" outlineLevel="0" max="54" min="53" style="97" width="15.27"/>
    <col collapsed="false" customWidth="true" hidden="false" outlineLevel="0" max="55" min="55" style="98" width="14.27"/>
    <col collapsed="false" customWidth="true" hidden="false" outlineLevel="0" max="56" min="56" style="93" width="14.54"/>
    <col collapsed="false" customWidth="true" hidden="false" outlineLevel="0" max="57" min="57" style="93" width="15.27"/>
    <col collapsed="false" customWidth="true" hidden="false" outlineLevel="0" max="58" min="58" style="95" width="12.45"/>
    <col collapsed="false" customWidth="true" hidden="false" outlineLevel="0" max="59" min="59" style="93" width="14.82"/>
    <col collapsed="false" customWidth="true" hidden="false" outlineLevel="0" max="60" min="60" style="93" width="15.45"/>
    <col collapsed="false" customWidth="true" hidden="false" outlineLevel="0" max="61" min="61" style="95" width="14.45"/>
    <col collapsed="false" customWidth="true" hidden="false" outlineLevel="0" max="63" min="62" style="96" width="14.45"/>
    <col collapsed="false" customWidth="true" hidden="false" outlineLevel="0" max="64" min="64" style="95" width="14.45"/>
    <col collapsed="false" customWidth="true" hidden="false" outlineLevel="0" max="66" min="65" style="96" width="14.45"/>
    <col collapsed="false" customWidth="true" hidden="false" outlineLevel="0" max="67" min="67" style="95" width="14.45"/>
    <col collapsed="false" customWidth="true" hidden="false" outlineLevel="0" max="69" min="68" style="96" width="14.45"/>
    <col collapsed="false" customWidth="true" hidden="false" outlineLevel="0" max="70" min="70" style="95" width="14.45"/>
    <col collapsed="false" customWidth="true" hidden="false" outlineLevel="0" max="72" min="71" style="96" width="14.45"/>
    <col collapsed="false" customWidth="true" hidden="false" outlineLevel="0" max="73" min="73" style="95" width="14.45"/>
    <col collapsed="false" customWidth="true" hidden="false" outlineLevel="0" max="74" min="74" style="97" width="15.73"/>
    <col collapsed="false" customWidth="true" hidden="false" outlineLevel="0" max="75" min="75" style="97" width="15.27"/>
    <col collapsed="false" customWidth="true" hidden="false" outlineLevel="0" max="76" min="76" style="98" width="12.18"/>
    <col collapsed="false" customWidth="true" hidden="false" outlineLevel="0" max="77" min="77" style="97" width="15"/>
    <col collapsed="false" customWidth="true" hidden="false" outlineLevel="0" max="78" min="78" style="97" width="15.45"/>
    <col collapsed="false" customWidth="true" hidden="false" outlineLevel="0" max="79" min="79" style="98" width="13.73"/>
    <col collapsed="false" customWidth="true" hidden="false" outlineLevel="0" max="81" min="80" style="96" width="13.73"/>
    <col collapsed="false" customWidth="true" hidden="false" outlineLevel="0" max="82" min="82" style="95" width="13.73"/>
    <col collapsed="false" customWidth="true" hidden="false" outlineLevel="0" max="84" min="83" style="96" width="13.73"/>
    <col collapsed="false" customWidth="true" hidden="false" outlineLevel="0" max="85" min="85" style="95" width="13.73"/>
    <col collapsed="false" customWidth="true" hidden="false" outlineLevel="0" max="86" min="86" style="93" width="15.73"/>
    <col collapsed="false" customWidth="true" hidden="false" outlineLevel="0" max="87" min="87" style="93" width="15.27"/>
    <col collapsed="false" customWidth="true" hidden="false" outlineLevel="0" max="88" min="88" style="95" width="13.27"/>
    <col collapsed="false" customWidth="true" hidden="false" outlineLevel="0" max="90" min="89" style="93" width="15.45"/>
    <col collapsed="false" customWidth="true" hidden="false" outlineLevel="0" max="91" min="91" style="95" width="14"/>
    <col collapsed="false" customWidth="true" hidden="false" outlineLevel="0" max="93" min="92" style="96" width="14"/>
    <col collapsed="false" customWidth="true" hidden="false" outlineLevel="0" max="94" min="94" style="95" width="14"/>
    <col collapsed="false" customWidth="true" hidden="false" outlineLevel="0" max="96" min="95" style="96" width="14"/>
    <col collapsed="false" customWidth="true" hidden="false" outlineLevel="0" max="97" min="97" style="95" width="14"/>
    <col collapsed="false" customWidth="true" hidden="false" outlineLevel="0" max="98" min="98" style="97" width="13.82"/>
    <col collapsed="false" customWidth="true" hidden="false" outlineLevel="0" max="99" min="99" style="97" width="15.45"/>
    <col collapsed="false" customWidth="true" hidden="false" outlineLevel="0" max="100" min="100" style="98" width="13"/>
    <col collapsed="false" customWidth="true" hidden="false" outlineLevel="0" max="102" min="101" style="97" width="15.27"/>
    <col collapsed="false" customWidth="true" hidden="false" outlineLevel="0" max="103" min="103" style="98" width="14"/>
    <col collapsed="false" customWidth="true" hidden="false" outlineLevel="0" max="104" min="104" style="93" width="14.45"/>
    <col collapsed="false" customWidth="true" hidden="false" outlineLevel="0" max="105" min="105" style="93" width="14.54"/>
    <col collapsed="false" customWidth="true" hidden="false" outlineLevel="0" max="106" min="106" style="95" width="12.73"/>
    <col collapsed="false" customWidth="true" hidden="false" outlineLevel="0" max="108" min="107" style="93" width="15.45"/>
    <col collapsed="false" customWidth="true" hidden="false" outlineLevel="0" max="109" min="109" style="95" width="13.73"/>
    <col collapsed="false" customWidth="false" hidden="false" outlineLevel="0" max="110" min="110" style="36" width="9.18"/>
    <col collapsed="false" customWidth="true" hidden="false" outlineLevel="0" max="111" min="111" style="36" width="12.45"/>
    <col collapsed="false" customWidth="false" hidden="false" outlineLevel="0" max="16384" min="112" style="36" width="9.18"/>
  </cols>
  <sheetData>
    <row r="1" s="99" customFormat="true" ht="76.5" hidden="false" customHeight="true" outlineLevel="0" collapsed="false">
      <c r="A1" s="36"/>
      <c r="B1" s="93"/>
      <c r="C1" s="93"/>
      <c r="D1" s="94"/>
      <c r="E1" s="93"/>
      <c r="F1" s="93"/>
      <c r="G1" s="94"/>
      <c r="H1" s="93"/>
      <c r="I1" s="93"/>
      <c r="J1" s="95"/>
      <c r="K1" s="93"/>
      <c r="L1" s="93"/>
      <c r="M1" s="95"/>
      <c r="N1" s="93"/>
      <c r="O1" s="93"/>
      <c r="P1" s="95"/>
      <c r="Q1" s="93"/>
      <c r="R1" s="93"/>
      <c r="S1" s="95"/>
      <c r="T1" s="93"/>
      <c r="U1" s="93"/>
      <c r="V1" s="95"/>
      <c r="W1" s="93"/>
      <c r="X1" s="93"/>
      <c r="Y1" s="95"/>
      <c r="Z1" s="93"/>
      <c r="AA1" s="93"/>
      <c r="AB1" s="95"/>
      <c r="AC1" s="93"/>
      <c r="AD1" s="93"/>
      <c r="AE1" s="95"/>
      <c r="AF1" s="93"/>
      <c r="AG1" s="93"/>
      <c r="AH1" s="95"/>
      <c r="AI1" s="93"/>
      <c r="AJ1" s="93"/>
      <c r="AK1" s="95"/>
      <c r="AL1" s="93"/>
      <c r="AM1" s="93"/>
      <c r="AN1" s="95"/>
      <c r="AO1" s="93"/>
      <c r="AP1" s="93"/>
      <c r="AQ1" s="95"/>
      <c r="AR1" s="96"/>
      <c r="AS1" s="96"/>
      <c r="AT1" s="95"/>
      <c r="AU1" s="96"/>
      <c r="AV1" s="96"/>
      <c r="AW1" s="95"/>
      <c r="AX1" s="97"/>
      <c r="AY1" s="97"/>
      <c r="AZ1" s="98"/>
      <c r="BA1" s="97"/>
      <c r="BB1" s="97"/>
      <c r="BC1" s="98"/>
      <c r="BD1" s="93"/>
      <c r="BE1" s="93"/>
      <c r="BF1" s="95"/>
      <c r="BG1" s="93"/>
      <c r="BH1" s="93"/>
      <c r="BI1" s="95"/>
      <c r="BJ1" s="96"/>
      <c r="BK1" s="96"/>
      <c r="BL1" s="95"/>
      <c r="BM1" s="96"/>
      <c r="BN1" s="96"/>
      <c r="BO1" s="95"/>
      <c r="BP1" s="96"/>
      <c r="BQ1" s="96"/>
      <c r="BR1" s="95"/>
      <c r="BS1" s="96"/>
      <c r="BT1" s="96"/>
      <c r="BU1" s="95"/>
      <c r="BV1" s="97"/>
      <c r="BW1" s="97"/>
      <c r="BX1" s="98"/>
      <c r="BY1" s="97"/>
      <c r="BZ1" s="97"/>
      <c r="CA1" s="98"/>
      <c r="CB1" s="96"/>
      <c r="CC1" s="96"/>
      <c r="CD1" s="95"/>
      <c r="CE1" s="96"/>
      <c r="CF1" s="96"/>
      <c r="CG1" s="95"/>
      <c r="CH1" s="93"/>
      <c r="CI1" s="93"/>
      <c r="CJ1" s="95"/>
      <c r="CK1" s="93"/>
      <c r="CL1" s="93"/>
      <c r="CM1" s="95"/>
      <c r="CN1" s="96"/>
      <c r="CO1" s="96"/>
      <c r="CP1" s="95"/>
      <c r="CQ1" s="96"/>
      <c r="CR1" s="96"/>
      <c r="CS1" s="95"/>
      <c r="CT1" s="97"/>
      <c r="CU1" s="97"/>
      <c r="CV1" s="98"/>
      <c r="CW1" s="97"/>
      <c r="CX1" s="97"/>
      <c r="CY1" s="98"/>
      <c r="CZ1" s="93"/>
      <c r="DA1" s="93"/>
      <c r="DB1" s="95"/>
      <c r="DC1" s="93"/>
      <c r="DD1" s="93"/>
      <c r="DE1" s="95"/>
      <c r="DF1" s="36"/>
      <c r="DG1" s="36"/>
    </row>
    <row r="2" customFormat="false" ht="64.5" hidden="false" customHeight="false" outlineLevel="0" collapsed="false">
      <c r="A2" s="100" t="s">
        <v>811</v>
      </c>
      <c r="B2" s="101" t="s">
        <v>557</v>
      </c>
      <c r="C2" s="101" t="s">
        <v>812</v>
      </c>
      <c r="D2" s="102" t="s">
        <v>564</v>
      </c>
      <c r="E2" s="101" t="s">
        <v>567</v>
      </c>
      <c r="F2" s="101" t="s">
        <v>813</v>
      </c>
      <c r="G2" s="102" t="s">
        <v>573</v>
      </c>
      <c r="H2" s="103" t="s">
        <v>557</v>
      </c>
      <c r="I2" s="103" t="s">
        <v>812</v>
      </c>
      <c r="J2" s="104" t="s">
        <v>564</v>
      </c>
      <c r="K2" s="103" t="s">
        <v>567</v>
      </c>
      <c r="L2" s="103" t="s">
        <v>813</v>
      </c>
      <c r="M2" s="104" t="s">
        <v>573</v>
      </c>
      <c r="N2" s="101" t="s">
        <v>557</v>
      </c>
      <c r="O2" s="101" t="s">
        <v>812</v>
      </c>
      <c r="P2" s="102" t="s">
        <v>564</v>
      </c>
      <c r="Q2" s="101" t="s">
        <v>567</v>
      </c>
      <c r="R2" s="101" t="s">
        <v>813</v>
      </c>
      <c r="S2" s="102" t="s">
        <v>573</v>
      </c>
      <c r="T2" s="103" t="s">
        <v>557</v>
      </c>
      <c r="U2" s="103" t="s">
        <v>812</v>
      </c>
      <c r="V2" s="104" t="s">
        <v>564</v>
      </c>
      <c r="W2" s="103" t="s">
        <v>567</v>
      </c>
      <c r="X2" s="103" t="s">
        <v>813</v>
      </c>
      <c r="Y2" s="104" t="s">
        <v>573</v>
      </c>
      <c r="Z2" s="101" t="s">
        <v>557</v>
      </c>
      <c r="AA2" s="101" t="s">
        <v>812</v>
      </c>
      <c r="AB2" s="102" t="s">
        <v>564</v>
      </c>
      <c r="AC2" s="101" t="s">
        <v>567</v>
      </c>
      <c r="AD2" s="101" t="s">
        <v>813</v>
      </c>
      <c r="AE2" s="102" t="s">
        <v>573</v>
      </c>
      <c r="AF2" s="103" t="s">
        <v>557</v>
      </c>
      <c r="AG2" s="103" t="s">
        <v>812</v>
      </c>
      <c r="AH2" s="104" t="s">
        <v>564</v>
      </c>
      <c r="AI2" s="103" t="s">
        <v>567</v>
      </c>
      <c r="AJ2" s="103" t="s">
        <v>813</v>
      </c>
      <c r="AK2" s="104" t="s">
        <v>573</v>
      </c>
      <c r="AL2" s="101" t="s">
        <v>557</v>
      </c>
      <c r="AM2" s="101" t="s">
        <v>812</v>
      </c>
      <c r="AN2" s="102" t="s">
        <v>564</v>
      </c>
      <c r="AO2" s="101" t="s">
        <v>567</v>
      </c>
      <c r="AP2" s="101" t="s">
        <v>813</v>
      </c>
      <c r="AQ2" s="102" t="s">
        <v>573</v>
      </c>
      <c r="AR2" s="103" t="s">
        <v>557</v>
      </c>
      <c r="AS2" s="103" t="s">
        <v>812</v>
      </c>
      <c r="AT2" s="104" t="s">
        <v>564</v>
      </c>
      <c r="AU2" s="103" t="s">
        <v>567</v>
      </c>
      <c r="AV2" s="103" t="s">
        <v>813</v>
      </c>
      <c r="AW2" s="104" t="s">
        <v>573</v>
      </c>
      <c r="AX2" s="101" t="s">
        <v>557</v>
      </c>
      <c r="AY2" s="101" t="s">
        <v>812</v>
      </c>
      <c r="AZ2" s="102" t="s">
        <v>564</v>
      </c>
      <c r="BA2" s="101" t="s">
        <v>567</v>
      </c>
      <c r="BB2" s="101" t="s">
        <v>813</v>
      </c>
      <c r="BC2" s="102" t="s">
        <v>573</v>
      </c>
      <c r="BD2" s="103" t="s">
        <v>557</v>
      </c>
      <c r="BE2" s="103" t="s">
        <v>812</v>
      </c>
      <c r="BF2" s="104" t="s">
        <v>564</v>
      </c>
      <c r="BG2" s="103" t="s">
        <v>567</v>
      </c>
      <c r="BH2" s="103" t="s">
        <v>813</v>
      </c>
      <c r="BI2" s="104" t="s">
        <v>573</v>
      </c>
      <c r="BJ2" s="101" t="s">
        <v>557</v>
      </c>
      <c r="BK2" s="101" t="s">
        <v>812</v>
      </c>
      <c r="BL2" s="102" t="s">
        <v>564</v>
      </c>
      <c r="BM2" s="101" t="s">
        <v>567</v>
      </c>
      <c r="BN2" s="101" t="s">
        <v>813</v>
      </c>
      <c r="BO2" s="102" t="s">
        <v>573</v>
      </c>
      <c r="BP2" s="103" t="s">
        <v>557</v>
      </c>
      <c r="BQ2" s="103" t="s">
        <v>812</v>
      </c>
      <c r="BR2" s="104" t="s">
        <v>564</v>
      </c>
      <c r="BS2" s="103" t="s">
        <v>567</v>
      </c>
      <c r="BT2" s="103" t="s">
        <v>813</v>
      </c>
      <c r="BU2" s="104" t="s">
        <v>573</v>
      </c>
      <c r="BV2" s="101" t="s">
        <v>557</v>
      </c>
      <c r="BW2" s="101" t="s">
        <v>812</v>
      </c>
      <c r="BX2" s="102" t="s">
        <v>564</v>
      </c>
      <c r="BY2" s="101" t="s">
        <v>567</v>
      </c>
      <c r="BZ2" s="101" t="s">
        <v>813</v>
      </c>
      <c r="CA2" s="102" t="s">
        <v>573</v>
      </c>
      <c r="CB2" s="103" t="s">
        <v>557</v>
      </c>
      <c r="CC2" s="103" t="s">
        <v>812</v>
      </c>
      <c r="CD2" s="104" t="s">
        <v>564</v>
      </c>
      <c r="CE2" s="103" t="s">
        <v>567</v>
      </c>
      <c r="CF2" s="103" t="s">
        <v>813</v>
      </c>
      <c r="CG2" s="104" t="s">
        <v>573</v>
      </c>
      <c r="CH2" s="101" t="s">
        <v>557</v>
      </c>
      <c r="CI2" s="101" t="s">
        <v>812</v>
      </c>
      <c r="CJ2" s="102" t="s">
        <v>564</v>
      </c>
      <c r="CK2" s="101" t="s">
        <v>567</v>
      </c>
      <c r="CL2" s="101" t="s">
        <v>813</v>
      </c>
      <c r="CM2" s="102" t="s">
        <v>573</v>
      </c>
      <c r="CN2" s="103" t="s">
        <v>557</v>
      </c>
      <c r="CO2" s="103" t="s">
        <v>812</v>
      </c>
      <c r="CP2" s="104" t="s">
        <v>564</v>
      </c>
      <c r="CQ2" s="103" t="s">
        <v>567</v>
      </c>
      <c r="CR2" s="103" t="s">
        <v>813</v>
      </c>
      <c r="CS2" s="104" t="s">
        <v>573</v>
      </c>
      <c r="CT2" s="101" t="s">
        <v>557</v>
      </c>
      <c r="CU2" s="101" t="s">
        <v>812</v>
      </c>
      <c r="CV2" s="102" t="s">
        <v>564</v>
      </c>
      <c r="CW2" s="101" t="s">
        <v>567</v>
      </c>
      <c r="CX2" s="101" t="s">
        <v>813</v>
      </c>
      <c r="CY2" s="102" t="s">
        <v>573</v>
      </c>
      <c r="CZ2" s="103" t="s">
        <v>557</v>
      </c>
      <c r="DA2" s="103" t="s">
        <v>812</v>
      </c>
      <c r="DB2" s="104" t="s">
        <v>564</v>
      </c>
      <c r="DC2" s="103" t="s">
        <v>567</v>
      </c>
      <c r="DD2" s="103" t="s">
        <v>813</v>
      </c>
      <c r="DE2" s="104" t="s">
        <v>573</v>
      </c>
      <c r="DF2" s="99"/>
      <c r="DG2" s="99"/>
    </row>
    <row r="3" customFormat="false" ht="12.75" hidden="false" customHeight="false" outlineLevel="0" collapsed="false">
      <c r="B3" s="38" t="s">
        <v>360</v>
      </c>
      <c r="C3" s="38"/>
      <c r="D3" s="38"/>
      <c r="E3" s="38"/>
      <c r="F3" s="38"/>
      <c r="G3" s="38"/>
      <c r="H3" s="39" t="s">
        <v>363</v>
      </c>
      <c r="I3" s="39"/>
      <c r="J3" s="39"/>
      <c r="K3" s="39"/>
      <c r="L3" s="39"/>
      <c r="M3" s="39"/>
      <c r="N3" s="38" t="s">
        <v>380</v>
      </c>
      <c r="O3" s="38"/>
      <c r="P3" s="38"/>
      <c r="Q3" s="38"/>
      <c r="R3" s="38"/>
      <c r="S3" s="38"/>
      <c r="T3" s="39" t="s">
        <v>388</v>
      </c>
      <c r="U3" s="39"/>
      <c r="V3" s="39"/>
      <c r="W3" s="39"/>
      <c r="X3" s="39"/>
      <c r="Y3" s="39"/>
      <c r="Z3" s="38" t="s">
        <v>394</v>
      </c>
      <c r="AA3" s="38"/>
      <c r="AB3" s="38"/>
      <c r="AC3" s="38"/>
      <c r="AD3" s="38"/>
      <c r="AE3" s="38"/>
      <c r="AF3" s="39" t="s">
        <v>417</v>
      </c>
      <c r="AG3" s="39"/>
      <c r="AH3" s="39"/>
      <c r="AI3" s="39"/>
      <c r="AJ3" s="39"/>
      <c r="AK3" s="39"/>
      <c r="AL3" s="38" t="s">
        <v>421</v>
      </c>
      <c r="AM3" s="38"/>
      <c r="AN3" s="38"/>
      <c r="AO3" s="38"/>
      <c r="AP3" s="38"/>
      <c r="AQ3" s="38"/>
      <c r="AR3" s="39" t="s">
        <v>435</v>
      </c>
      <c r="AS3" s="39"/>
      <c r="AT3" s="39"/>
      <c r="AU3" s="39"/>
      <c r="AV3" s="39"/>
      <c r="AW3" s="39"/>
      <c r="AX3" s="105" t="s">
        <v>440</v>
      </c>
      <c r="AY3" s="105"/>
      <c r="AZ3" s="105"/>
      <c r="BA3" s="105"/>
      <c r="BB3" s="105"/>
      <c r="BC3" s="105"/>
      <c r="BD3" s="106" t="s">
        <v>442</v>
      </c>
      <c r="BE3" s="106"/>
      <c r="BF3" s="106"/>
      <c r="BG3" s="106"/>
      <c r="BH3" s="106"/>
      <c r="BI3" s="106"/>
      <c r="BJ3" s="105" t="s">
        <v>814</v>
      </c>
      <c r="BK3" s="105"/>
      <c r="BL3" s="105"/>
      <c r="BM3" s="105"/>
      <c r="BN3" s="105"/>
      <c r="BO3" s="105"/>
      <c r="BP3" s="106" t="s">
        <v>468</v>
      </c>
      <c r="BQ3" s="106"/>
      <c r="BR3" s="106"/>
      <c r="BS3" s="106"/>
      <c r="BT3" s="106"/>
      <c r="BU3" s="106"/>
      <c r="BV3" s="105" t="s">
        <v>815</v>
      </c>
      <c r="BW3" s="105"/>
      <c r="BX3" s="105"/>
      <c r="BY3" s="105"/>
      <c r="BZ3" s="105"/>
      <c r="CA3" s="105"/>
      <c r="CB3" s="106" t="s">
        <v>503</v>
      </c>
      <c r="CC3" s="106"/>
      <c r="CD3" s="106"/>
      <c r="CE3" s="106"/>
      <c r="CF3" s="106"/>
      <c r="CG3" s="106"/>
      <c r="CH3" s="105" t="s">
        <v>434</v>
      </c>
      <c r="CI3" s="105"/>
      <c r="CJ3" s="105"/>
      <c r="CK3" s="105"/>
      <c r="CL3" s="105"/>
      <c r="CM3" s="105"/>
      <c r="CN3" s="106" t="s">
        <v>532</v>
      </c>
      <c r="CO3" s="106"/>
      <c r="CP3" s="106"/>
      <c r="CQ3" s="106"/>
      <c r="CR3" s="106"/>
      <c r="CS3" s="106"/>
      <c r="CT3" s="105" t="s">
        <v>816</v>
      </c>
      <c r="CU3" s="105"/>
      <c r="CV3" s="105"/>
      <c r="CW3" s="105"/>
      <c r="CX3" s="105"/>
      <c r="CY3" s="105"/>
      <c r="CZ3" s="106" t="s">
        <v>817</v>
      </c>
      <c r="DA3" s="106"/>
      <c r="DB3" s="106"/>
      <c r="DC3" s="106"/>
      <c r="DD3" s="106"/>
      <c r="DE3" s="106"/>
    </row>
    <row r="4" customFormat="false" ht="12.75" hidden="false" customHeight="false" outlineLevel="0" collapsed="false">
      <c r="A4" s="34" t="s">
        <v>818</v>
      </c>
      <c r="B4" s="107"/>
      <c r="C4" s="107"/>
      <c r="D4" s="108"/>
      <c r="E4" s="107"/>
      <c r="F4" s="107"/>
      <c r="G4" s="108"/>
      <c r="H4" s="109"/>
      <c r="I4" s="109"/>
      <c r="J4" s="110"/>
      <c r="K4" s="109"/>
      <c r="L4" s="109"/>
      <c r="M4" s="110"/>
      <c r="N4" s="111"/>
      <c r="O4" s="111"/>
      <c r="P4" s="112"/>
      <c r="Q4" s="111"/>
      <c r="R4" s="111"/>
      <c r="S4" s="112"/>
      <c r="T4" s="109"/>
      <c r="U4" s="109"/>
      <c r="V4" s="110"/>
      <c r="W4" s="109"/>
      <c r="X4" s="109"/>
      <c r="Y4" s="110"/>
      <c r="Z4" s="111"/>
      <c r="AA4" s="111"/>
      <c r="AB4" s="112"/>
      <c r="AC4" s="111"/>
      <c r="AD4" s="111"/>
      <c r="AE4" s="112"/>
      <c r="AF4" s="109"/>
      <c r="AG4" s="109"/>
      <c r="AH4" s="110"/>
      <c r="AI4" s="109"/>
      <c r="AJ4" s="109"/>
      <c r="AK4" s="110"/>
      <c r="AL4" s="111"/>
      <c r="AM4" s="111"/>
      <c r="AN4" s="112"/>
      <c r="AO4" s="111"/>
      <c r="AP4" s="111"/>
      <c r="AQ4" s="112"/>
      <c r="AR4" s="113"/>
      <c r="AS4" s="113"/>
      <c r="AT4" s="110"/>
      <c r="AU4" s="113"/>
      <c r="AV4" s="113"/>
      <c r="AW4" s="110"/>
      <c r="AX4" s="111"/>
      <c r="AY4" s="111"/>
      <c r="AZ4" s="112"/>
      <c r="BA4" s="111"/>
      <c r="BB4" s="111"/>
      <c r="BC4" s="112"/>
      <c r="BD4" s="109"/>
      <c r="BE4" s="109"/>
      <c r="BF4" s="110"/>
      <c r="BG4" s="109"/>
      <c r="BH4" s="109"/>
      <c r="BI4" s="110"/>
      <c r="BJ4" s="114"/>
      <c r="BK4" s="114"/>
      <c r="BL4" s="112"/>
      <c r="BM4" s="114"/>
      <c r="BN4" s="114"/>
      <c r="BO4" s="112"/>
      <c r="BP4" s="113"/>
      <c r="BQ4" s="113"/>
      <c r="BR4" s="110"/>
      <c r="BS4" s="113"/>
      <c r="BT4" s="113"/>
      <c r="BU4" s="110"/>
      <c r="BV4" s="111"/>
      <c r="BW4" s="111"/>
      <c r="BX4" s="112"/>
      <c r="BY4" s="111"/>
      <c r="BZ4" s="111"/>
      <c r="CA4" s="112"/>
      <c r="CB4" s="113"/>
      <c r="CC4" s="113"/>
      <c r="CD4" s="110"/>
      <c r="CE4" s="113"/>
      <c r="CF4" s="113"/>
      <c r="CG4" s="110"/>
      <c r="CH4" s="111"/>
      <c r="CI4" s="111"/>
      <c r="CJ4" s="112"/>
      <c r="CK4" s="111"/>
      <c r="CL4" s="111"/>
      <c r="CM4" s="112"/>
      <c r="CN4" s="113"/>
      <c r="CO4" s="113"/>
      <c r="CP4" s="110"/>
      <c r="CQ4" s="113"/>
      <c r="CR4" s="113"/>
      <c r="CS4" s="110"/>
      <c r="CT4" s="111"/>
      <c r="CU4" s="111"/>
      <c r="CV4" s="112"/>
      <c r="CW4" s="111"/>
      <c r="CX4" s="111"/>
      <c r="CY4" s="112"/>
      <c r="CZ4" s="109"/>
      <c r="DA4" s="109"/>
      <c r="DB4" s="110"/>
      <c r="DC4" s="109"/>
      <c r="DD4" s="109"/>
      <c r="DE4" s="110"/>
    </row>
    <row r="5" customFormat="false" ht="12.75" hidden="false" customHeight="false" outlineLevel="0" collapsed="false">
      <c r="A5" s="36" t="s">
        <v>444</v>
      </c>
      <c r="B5" s="97" t="n">
        <v>0</v>
      </c>
      <c r="C5" s="115" t="n">
        <v>2481.6618948</v>
      </c>
      <c r="D5" s="116" t="n">
        <f aca="false">B5/C5</f>
        <v>0</v>
      </c>
      <c r="E5" s="97" t="n">
        <v>0</v>
      </c>
      <c r="F5" s="97" t="n">
        <v>1648.6410569</v>
      </c>
      <c r="G5" s="116" t="n">
        <f aca="false">E5/F5</f>
        <v>0</v>
      </c>
      <c r="H5" s="117" t="n">
        <v>0</v>
      </c>
      <c r="I5" s="117" t="n">
        <v>630.2464</v>
      </c>
      <c r="J5" s="95" t="n">
        <f aca="false">H5/I5</f>
        <v>0</v>
      </c>
      <c r="K5" s="117" t="n">
        <v>0</v>
      </c>
      <c r="L5" s="117" t="n">
        <v>404.7923</v>
      </c>
      <c r="M5" s="95" t="n">
        <f aca="false">K5/L5</f>
        <v>0</v>
      </c>
      <c r="N5" s="115" t="n">
        <v>0</v>
      </c>
      <c r="O5" s="115" t="n">
        <v>0</v>
      </c>
      <c r="P5" s="118" t="n">
        <v>0</v>
      </c>
      <c r="Q5" s="115" t="n">
        <v>0</v>
      </c>
      <c r="R5" s="115" t="n">
        <v>0</v>
      </c>
      <c r="S5" s="118" t="n">
        <v>0</v>
      </c>
      <c r="T5" s="117" t="n">
        <v>0</v>
      </c>
      <c r="U5" s="117" t="n">
        <v>1893.404</v>
      </c>
      <c r="V5" s="95" t="n">
        <f aca="false">T5/U5</f>
        <v>0</v>
      </c>
      <c r="W5" s="117" t="n">
        <v>0</v>
      </c>
      <c r="X5" s="117" t="n">
        <v>720.5264</v>
      </c>
      <c r="Y5" s="95" t="n">
        <f aca="false">W5/X5</f>
        <v>0</v>
      </c>
      <c r="Z5" s="115" t="n">
        <v>0</v>
      </c>
      <c r="AA5" s="115" t="n">
        <v>2352403</v>
      </c>
      <c r="AB5" s="98" t="n">
        <f aca="false">Z5/AA5</f>
        <v>0</v>
      </c>
      <c r="AC5" s="115" t="n">
        <v>0</v>
      </c>
      <c r="AD5" s="115" t="n">
        <v>1401069</v>
      </c>
      <c r="AE5" s="98" t="n">
        <f aca="false">AC5/AD5</f>
        <v>0</v>
      </c>
      <c r="AF5" s="117" t="n">
        <v>2985.779</v>
      </c>
      <c r="AG5" s="117" t="n">
        <v>30281.78</v>
      </c>
      <c r="AH5" s="95" t="n">
        <f aca="false">AF5/AG5</f>
        <v>0.0985998511316046</v>
      </c>
      <c r="AI5" s="117" t="n">
        <v>2045.371</v>
      </c>
      <c r="AJ5" s="117" t="n">
        <v>18771.71</v>
      </c>
      <c r="AK5" s="95" t="n">
        <f aca="false">AI5/AJ5</f>
        <v>0.108960291843418</v>
      </c>
      <c r="AL5" s="115" t="n">
        <v>8798.274</v>
      </c>
      <c r="AM5" s="115" t="n">
        <v>84633.95</v>
      </c>
      <c r="AN5" s="98" t="n">
        <f aca="false">AL5/AM5</f>
        <v>0.10395679275279</v>
      </c>
      <c r="AO5" s="115" t="n">
        <v>6219.09</v>
      </c>
      <c r="AP5" s="115" t="n">
        <v>46454.81</v>
      </c>
      <c r="AQ5" s="98" t="n">
        <f aca="false">AO5/AP5</f>
        <v>0.133873973437842</v>
      </c>
      <c r="AR5" s="96" t="n">
        <v>0</v>
      </c>
      <c r="AS5" s="96" t="n">
        <v>792993.7715</v>
      </c>
      <c r="AT5" s="95" t="n">
        <f aca="false">AR5/AS5</f>
        <v>0</v>
      </c>
      <c r="AU5" s="96" t="n">
        <v>0</v>
      </c>
      <c r="AV5" s="96" t="n">
        <v>529659.21069</v>
      </c>
      <c r="AW5" s="95" t="n">
        <f aca="false">AU5/AV5</f>
        <v>0</v>
      </c>
      <c r="AX5" s="115" t="n">
        <v>1109.637</v>
      </c>
      <c r="AY5" s="115" t="n">
        <v>85883.04</v>
      </c>
      <c r="AZ5" s="98" t="n">
        <f aca="false">AX5/AY5</f>
        <v>0.0129203274592981</v>
      </c>
      <c r="BA5" s="115" t="n">
        <v>726.933</v>
      </c>
      <c r="BB5" s="115" t="n">
        <v>50001.72</v>
      </c>
      <c r="BC5" s="98" t="n">
        <f aca="false">BA5/BB5</f>
        <v>0.0145381598872999</v>
      </c>
      <c r="BD5" s="117" t="n">
        <v>0</v>
      </c>
      <c r="BE5" s="117" t="n">
        <v>117041.5</v>
      </c>
      <c r="BF5" s="95" t="n">
        <f aca="false">BD5/BE5</f>
        <v>0</v>
      </c>
      <c r="BG5" s="117" t="n">
        <v>0</v>
      </c>
      <c r="BH5" s="117" t="n">
        <v>66170.64</v>
      </c>
      <c r="BI5" s="95" t="n">
        <f aca="false">BG5/BH5</f>
        <v>0</v>
      </c>
      <c r="BJ5" s="119" t="n">
        <v>0</v>
      </c>
      <c r="BK5" s="119" t="n">
        <v>467266.22432</v>
      </c>
      <c r="BL5" s="98" t="n">
        <f aca="false">BJ5/BK5</f>
        <v>0</v>
      </c>
      <c r="BM5" s="119" t="n">
        <v>0</v>
      </c>
      <c r="BN5" s="119" t="n">
        <v>293561.06743</v>
      </c>
      <c r="BO5" s="98" t="n">
        <f aca="false">BM5/BN5</f>
        <v>0</v>
      </c>
      <c r="BP5" s="96" t="n">
        <v>0</v>
      </c>
      <c r="BQ5" s="96" t="n">
        <v>335962.31841</v>
      </c>
      <c r="BR5" s="95" t="n">
        <f aca="false">BP5/BQ5</f>
        <v>0</v>
      </c>
      <c r="BS5" s="96" t="n">
        <v>0</v>
      </c>
      <c r="BT5" s="96" t="n">
        <v>219662.16767</v>
      </c>
      <c r="BU5" s="95" t="n">
        <f aca="false">BS5/BT5</f>
        <v>0</v>
      </c>
      <c r="BV5" s="115" t="n">
        <v>15897.52</v>
      </c>
      <c r="BW5" s="115" t="n">
        <v>74441.24</v>
      </c>
      <c r="BX5" s="98" t="n">
        <f aca="false">BV5/BW5</f>
        <v>0.213557968674353</v>
      </c>
      <c r="BY5" s="115" t="n">
        <v>12799.91</v>
      </c>
      <c r="BZ5" s="115" t="n">
        <v>57561.57</v>
      </c>
      <c r="CA5" s="98" t="n">
        <f aca="false">BY5/BZ5</f>
        <v>0.22236902155379</v>
      </c>
      <c r="CB5" s="96" t="n">
        <v>0</v>
      </c>
      <c r="CC5" s="96" t="n">
        <v>4681.4024128</v>
      </c>
      <c r="CD5" s="95" t="n">
        <f aca="false">CB5/CC5</f>
        <v>0</v>
      </c>
      <c r="CE5" s="96" t="n">
        <v>0</v>
      </c>
      <c r="CF5" s="96" t="n">
        <v>2493.4154953</v>
      </c>
      <c r="CG5" s="95" t="n">
        <f aca="false">CE5/CF5</f>
        <v>0</v>
      </c>
      <c r="CH5" s="115" t="n">
        <v>0</v>
      </c>
      <c r="CI5" s="115" t="n">
        <v>371222.5</v>
      </c>
      <c r="CJ5" s="98" t="n">
        <f aca="false">CH5/CI5</f>
        <v>0</v>
      </c>
      <c r="CK5" s="115" t="n">
        <v>0</v>
      </c>
      <c r="CL5" s="115" t="n">
        <v>208647.4</v>
      </c>
      <c r="CM5" s="98" t="n">
        <f aca="false">CK5/CL5</f>
        <v>0</v>
      </c>
      <c r="CN5" s="96" t="n">
        <v>1034.02</v>
      </c>
      <c r="CO5" s="96" t="n">
        <v>1205262.9944</v>
      </c>
      <c r="CP5" s="95" t="n">
        <f aca="false">CN5/CO5</f>
        <v>0.000857920640394964</v>
      </c>
      <c r="CQ5" s="96" t="n">
        <v>427.631</v>
      </c>
      <c r="CR5" s="96" t="n">
        <v>818786.02774</v>
      </c>
      <c r="CS5" s="95" t="n">
        <f aca="false">CQ5/CR5</f>
        <v>0.000522274422757726</v>
      </c>
      <c r="CT5" s="115" t="n">
        <v>0</v>
      </c>
      <c r="CU5" s="115" t="n">
        <v>64435.43</v>
      </c>
      <c r="CV5" s="98" t="n">
        <f aca="false">CT5/CU5</f>
        <v>0</v>
      </c>
      <c r="CW5" s="115" t="n">
        <v>0</v>
      </c>
      <c r="CX5" s="115" t="n">
        <v>43815.54</v>
      </c>
      <c r="CY5" s="98" t="n">
        <f aca="false">CW5/CX5</f>
        <v>0</v>
      </c>
      <c r="CZ5" s="117" t="n">
        <v>0</v>
      </c>
      <c r="DA5" s="117" t="n">
        <v>10282.13</v>
      </c>
      <c r="DB5" s="95" t="n">
        <f aca="false">CZ5/DA5</f>
        <v>0</v>
      </c>
      <c r="DC5" s="117" t="n">
        <v>0</v>
      </c>
      <c r="DD5" s="117" t="n">
        <v>6541.407</v>
      </c>
      <c r="DE5" s="95" t="n">
        <f aca="false">DC5/DD5</f>
        <v>0</v>
      </c>
    </row>
    <row r="6" customFormat="false" ht="12.75" hidden="false" customHeight="false" outlineLevel="0" collapsed="false">
      <c r="A6" s="36" t="s">
        <v>524</v>
      </c>
      <c r="B6" s="97" t="n">
        <v>0</v>
      </c>
      <c r="C6" s="115" t="n">
        <v>2481.6618948</v>
      </c>
      <c r="D6" s="116" t="n">
        <f aca="false">B6/C6</f>
        <v>0</v>
      </c>
      <c r="E6" s="97" t="n">
        <v>0</v>
      </c>
      <c r="F6" s="97" t="n">
        <v>1648.6410569</v>
      </c>
      <c r="G6" s="116" t="n">
        <f aca="false">E6/F6</f>
        <v>0</v>
      </c>
      <c r="H6" s="117" t="n">
        <v>0</v>
      </c>
      <c r="I6" s="117" t="n">
        <v>630.2464</v>
      </c>
      <c r="J6" s="95" t="n">
        <f aca="false">H6/I6</f>
        <v>0</v>
      </c>
      <c r="K6" s="117" t="n">
        <v>0</v>
      </c>
      <c r="L6" s="117" t="n">
        <v>404.7923</v>
      </c>
      <c r="M6" s="95" t="n">
        <f aca="false">K6/L6</f>
        <v>0</v>
      </c>
      <c r="N6" s="115" t="n">
        <v>0</v>
      </c>
      <c r="O6" s="115" t="n">
        <v>0</v>
      </c>
      <c r="P6" s="118" t="n">
        <v>0</v>
      </c>
      <c r="Q6" s="115" t="n">
        <v>0</v>
      </c>
      <c r="R6" s="115" t="n">
        <v>0</v>
      </c>
      <c r="S6" s="118" t="n">
        <v>0</v>
      </c>
      <c r="T6" s="117" t="n">
        <v>0</v>
      </c>
      <c r="U6" s="117" t="n">
        <v>1893.404</v>
      </c>
      <c r="V6" s="95" t="n">
        <f aca="false">T6/U6</f>
        <v>0</v>
      </c>
      <c r="W6" s="117" t="n">
        <v>0</v>
      </c>
      <c r="X6" s="117" t="n">
        <v>720.5264</v>
      </c>
      <c r="Y6" s="95" t="n">
        <f aca="false">W6/X6</f>
        <v>0</v>
      </c>
      <c r="Z6" s="115" t="n">
        <v>12966.74</v>
      </c>
      <c r="AA6" s="115" t="n">
        <v>2352403</v>
      </c>
      <c r="AB6" s="98" t="n">
        <f aca="false">Z6/AA6</f>
        <v>0.00551212526085029</v>
      </c>
      <c r="AC6" s="115" t="n">
        <v>8318.037</v>
      </c>
      <c r="AD6" s="115" t="n">
        <v>1401069</v>
      </c>
      <c r="AE6" s="98" t="n">
        <f aca="false">AC6/AD6</f>
        <v>0.00593692173618858</v>
      </c>
      <c r="AF6" s="117" t="n">
        <v>107.3171</v>
      </c>
      <c r="AG6" s="117" t="n">
        <v>30281.78</v>
      </c>
      <c r="AH6" s="95" t="n">
        <f aca="false">AF6/AG6</f>
        <v>0.00354394953004744</v>
      </c>
      <c r="AI6" s="117" t="n">
        <v>70.472</v>
      </c>
      <c r="AJ6" s="117" t="n">
        <v>18771.71</v>
      </c>
      <c r="AK6" s="95" t="n">
        <f aca="false">AI6/AJ6</f>
        <v>0.00375415985011488</v>
      </c>
      <c r="AL6" s="115" t="n">
        <v>896.8505</v>
      </c>
      <c r="AM6" s="115" t="n">
        <v>84633.95</v>
      </c>
      <c r="AN6" s="98" t="n">
        <f aca="false">AL6/AM6</f>
        <v>0.0105968172346913</v>
      </c>
      <c r="AO6" s="115" t="n">
        <v>563.106</v>
      </c>
      <c r="AP6" s="115" t="n">
        <v>46454.81</v>
      </c>
      <c r="AQ6" s="98" t="n">
        <f aca="false">AO6/AP6</f>
        <v>0.0121215865483036</v>
      </c>
      <c r="AR6" s="96" t="n">
        <v>0</v>
      </c>
      <c r="AS6" s="96" t="n">
        <v>792993.7715</v>
      </c>
      <c r="AT6" s="95" t="n">
        <f aca="false">AR6/AS6</f>
        <v>0</v>
      </c>
      <c r="AU6" s="96" t="n">
        <v>0</v>
      </c>
      <c r="AV6" s="96" t="n">
        <v>529659.21069</v>
      </c>
      <c r="AW6" s="95" t="n">
        <f aca="false">AU6/AV6</f>
        <v>0</v>
      </c>
      <c r="AX6" s="115" t="n">
        <v>570.207</v>
      </c>
      <c r="AY6" s="115" t="n">
        <v>85883.04</v>
      </c>
      <c r="AZ6" s="98" t="n">
        <f aca="false">AX6/AY6</f>
        <v>0.00663934346059478</v>
      </c>
      <c r="BA6" s="115" t="n">
        <v>355.748</v>
      </c>
      <c r="BB6" s="115" t="n">
        <v>50001.72</v>
      </c>
      <c r="BC6" s="98" t="n">
        <f aca="false">BA6/BB6</f>
        <v>0.00711471525379527</v>
      </c>
      <c r="BD6" s="117" t="n">
        <v>0</v>
      </c>
      <c r="BE6" s="117" t="n">
        <v>117041.5</v>
      </c>
      <c r="BF6" s="95" t="n">
        <f aca="false">BD6/BE6</f>
        <v>0</v>
      </c>
      <c r="BG6" s="117" t="n">
        <v>0</v>
      </c>
      <c r="BH6" s="117" t="n">
        <v>66170.64</v>
      </c>
      <c r="BI6" s="95" t="n">
        <f aca="false">BG6/BH6</f>
        <v>0</v>
      </c>
      <c r="BJ6" s="119" t="n">
        <v>0</v>
      </c>
      <c r="BK6" s="119" t="n">
        <v>467266.22432</v>
      </c>
      <c r="BL6" s="98" t="n">
        <f aca="false">BJ6/BK6</f>
        <v>0</v>
      </c>
      <c r="BM6" s="119" t="n">
        <v>0</v>
      </c>
      <c r="BN6" s="119" t="n">
        <v>293561.06743</v>
      </c>
      <c r="BO6" s="98" t="n">
        <f aca="false">BM6/BN6</f>
        <v>0</v>
      </c>
      <c r="BP6" s="96" t="n">
        <v>0</v>
      </c>
      <c r="BQ6" s="96" t="n">
        <v>335962.31841</v>
      </c>
      <c r="BR6" s="95" t="n">
        <f aca="false">BP6/BQ6</f>
        <v>0</v>
      </c>
      <c r="BS6" s="96" t="n">
        <v>0</v>
      </c>
      <c r="BT6" s="96" t="n">
        <v>219662.16767</v>
      </c>
      <c r="BU6" s="95" t="n">
        <f aca="false">BS6/BT6</f>
        <v>0</v>
      </c>
      <c r="BV6" s="115" t="n">
        <v>28443.36</v>
      </c>
      <c r="BW6" s="115" t="n">
        <v>74441.24</v>
      </c>
      <c r="BX6" s="98" t="n">
        <f aca="false">BV6/BW6</f>
        <v>0.382091432114779</v>
      </c>
      <c r="BY6" s="115" t="n">
        <v>22581.81</v>
      </c>
      <c r="BZ6" s="115" t="n">
        <v>57561.57</v>
      </c>
      <c r="CA6" s="98" t="n">
        <f aca="false">BY6/BZ6</f>
        <v>0.392307054863167</v>
      </c>
      <c r="CB6" s="96" t="n">
        <v>0</v>
      </c>
      <c r="CC6" s="96" t="n">
        <v>4681.4024128</v>
      </c>
      <c r="CD6" s="95" t="n">
        <f aca="false">CB6/CC6</f>
        <v>0</v>
      </c>
      <c r="CE6" s="96" t="n">
        <v>0</v>
      </c>
      <c r="CF6" s="96" t="n">
        <v>2493.4154953</v>
      </c>
      <c r="CG6" s="95" t="n">
        <f aca="false">CE6/CF6</f>
        <v>0</v>
      </c>
      <c r="CH6" s="115" t="n">
        <v>0</v>
      </c>
      <c r="CI6" s="115" t="n">
        <v>371222.5</v>
      </c>
      <c r="CJ6" s="98" t="n">
        <f aca="false">CH6/CI6</f>
        <v>0</v>
      </c>
      <c r="CK6" s="115" t="n">
        <v>0</v>
      </c>
      <c r="CL6" s="115" t="n">
        <v>208647.4</v>
      </c>
      <c r="CM6" s="98" t="n">
        <f aca="false">CK6/CL6</f>
        <v>0</v>
      </c>
      <c r="CN6" s="96" t="n">
        <v>32362.22</v>
      </c>
      <c r="CO6" s="96" t="n">
        <v>1205262.9944</v>
      </c>
      <c r="CP6" s="95" t="n">
        <f aca="false">CN6/CO6</f>
        <v>0.026850753860663</v>
      </c>
      <c r="CQ6" s="96" t="n">
        <v>23326.15</v>
      </c>
      <c r="CR6" s="96" t="n">
        <v>818786.02774</v>
      </c>
      <c r="CS6" s="95" t="n">
        <f aca="false">CQ6/CR6</f>
        <v>0.0284887006003076</v>
      </c>
      <c r="CT6" s="115" t="n">
        <v>0</v>
      </c>
      <c r="CU6" s="115" t="n">
        <v>64435.43</v>
      </c>
      <c r="CV6" s="98" t="n">
        <f aca="false">CT6/CU6</f>
        <v>0</v>
      </c>
      <c r="CW6" s="115" t="n">
        <v>0</v>
      </c>
      <c r="CX6" s="115" t="n">
        <v>43815.54</v>
      </c>
      <c r="CY6" s="98" t="n">
        <f aca="false">CW6/CX6</f>
        <v>0</v>
      </c>
      <c r="CZ6" s="117" t="n">
        <v>0</v>
      </c>
      <c r="DA6" s="117" t="n">
        <v>10282.13</v>
      </c>
      <c r="DB6" s="95" t="n">
        <f aca="false">CZ6/DA6</f>
        <v>0</v>
      </c>
      <c r="DC6" s="117" t="n">
        <v>0</v>
      </c>
      <c r="DD6" s="117" t="n">
        <v>6541.407</v>
      </c>
      <c r="DE6" s="95" t="n">
        <f aca="false">DC6/DD6</f>
        <v>0</v>
      </c>
    </row>
    <row r="7" customFormat="false" ht="12.75" hidden="false" customHeight="false" outlineLevel="0" collapsed="false">
      <c r="A7" s="36" t="s">
        <v>533</v>
      </c>
      <c r="B7" s="97" t="n">
        <v>0</v>
      </c>
      <c r="C7" s="115" t="n">
        <v>2481.6618948</v>
      </c>
      <c r="D7" s="116" t="n">
        <f aca="false">B7/C7</f>
        <v>0</v>
      </c>
      <c r="E7" s="97" t="n">
        <v>0</v>
      </c>
      <c r="F7" s="97" t="n">
        <v>1648.6410569</v>
      </c>
      <c r="G7" s="116" t="n">
        <f aca="false">E7/F7</f>
        <v>0</v>
      </c>
      <c r="H7" s="117" t="n">
        <v>0</v>
      </c>
      <c r="I7" s="117" t="n">
        <v>630.2464</v>
      </c>
      <c r="J7" s="95" t="n">
        <f aca="false">H7/I7</f>
        <v>0</v>
      </c>
      <c r="K7" s="117" t="n">
        <v>0</v>
      </c>
      <c r="L7" s="117" t="n">
        <v>404.7923</v>
      </c>
      <c r="M7" s="95" t="n">
        <f aca="false">K7/L7</f>
        <v>0</v>
      </c>
      <c r="N7" s="115" t="n">
        <v>0</v>
      </c>
      <c r="O7" s="115" t="n">
        <v>0</v>
      </c>
      <c r="P7" s="118" t="n">
        <v>0</v>
      </c>
      <c r="Q7" s="115" t="n">
        <v>0</v>
      </c>
      <c r="R7" s="115" t="n">
        <v>0</v>
      </c>
      <c r="S7" s="118" t="n">
        <v>0</v>
      </c>
      <c r="T7" s="117" t="n">
        <v>0</v>
      </c>
      <c r="U7" s="117" t="n">
        <v>1893.404</v>
      </c>
      <c r="V7" s="95" t="n">
        <f aca="false">T7/U7</f>
        <v>0</v>
      </c>
      <c r="W7" s="117" t="n">
        <v>0</v>
      </c>
      <c r="X7" s="117" t="n">
        <v>720.5264</v>
      </c>
      <c r="Y7" s="95" t="n">
        <f aca="false">W7/X7</f>
        <v>0</v>
      </c>
      <c r="Z7" s="115" t="n">
        <v>3317.062</v>
      </c>
      <c r="AA7" s="115" t="n">
        <v>2352403</v>
      </c>
      <c r="AB7" s="98" t="n">
        <f aca="false">Z7/AA7</f>
        <v>0.00141007386914572</v>
      </c>
      <c r="AC7" s="115" t="n">
        <v>2278.106</v>
      </c>
      <c r="AD7" s="115" t="n">
        <v>1401069</v>
      </c>
      <c r="AE7" s="98" t="n">
        <f aca="false">AC7/AD7</f>
        <v>0.00162597702183119</v>
      </c>
      <c r="AF7" s="117" t="n">
        <v>292.6781</v>
      </c>
      <c r="AG7" s="117" t="n">
        <v>30281.78</v>
      </c>
      <c r="AH7" s="95" t="n">
        <f aca="false">AF7/AG7</f>
        <v>0.00966515508665607</v>
      </c>
      <c r="AI7" s="117" t="n">
        <v>164.57</v>
      </c>
      <c r="AJ7" s="117" t="n">
        <v>18771.71</v>
      </c>
      <c r="AK7" s="95" t="n">
        <f aca="false">AI7/AJ7</f>
        <v>0.00876691574715356</v>
      </c>
      <c r="AL7" s="115" t="n">
        <v>574.4244</v>
      </c>
      <c r="AM7" s="115" t="n">
        <v>84633.95</v>
      </c>
      <c r="AN7" s="98" t="n">
        <f aca="false">AL7/AM7</f>
        <v>0.00678716283477257</v>
      </c>
      <c r="AO7" s="115" t="n">
        <v>373.633</v>
      </c>
      <c r="AP7" s="115" t="n">
        <v>46454.81</v>
      </c>
      <c r="AQ7" s="98" t="n">
        <f aca="false">AO7/AP7</f>
        <v>0.00804293462829791</v>
      </c>
      <c r="AR7" s="96" t="n">
        <v>0</v>
      </c>
      <c r="AS7" s="96" t="n">
        <v>792993.7715</v>
      </c>
      <c r="AT7" s="95" t="n">
        <f aca="false">AR7/AS7</f>
        <v>0</v>
      </c>
      <c r="AU7" s="96" t="n">
        <v>0</v>
      </c>
      <c r="AV7" s="96" t="n">
        <v>529659.21069</v>
      </c>
      <c r="AW7" s="95" t="n">
        <f aca="false">AU7/AV7</f>
        <v>0</v>
      </c>
      <c r="AX7" s="115" t="n">
        <v>571.5859</v>
      </c>
      <c r="AY7" s="115" t="n">
        <v>85883.04</v>
      </c>
      <c r="AZ7" s="98" t="n">
        <f aca="false">AX7/AY7</f>
        <v>0.00665539901708184</v>
      </c>
      <c r="BA7" s="115" t="n">
        <v>368.94</v>
      </c>
      <c r="BB7" s="115" t="n">
        <v>50001.72</v>
      </c>
      <c r="BC7" s="98" t="n">
        <f aca="false">BA7/BB7</f>
        <v>0.00737854617801148</v>
      </c>
      <c r="BD7" s="117" t="n">
        <v>0</v>
      </c>
      <c r="BE7" s="117" t="n">
        <v>117041.5</v>
      </c>
      <c r="BF7" s="95" t="n">
        <f aca="false">BD7/BE7</f>
        <v>0</v>
      </c>
      <c r="BG7" s="117" t="n">
        <v>0</v>
      </c>
      <c r="BH7" s="117" t="n">
        <v>66170.64</v>
      </c>
      <c r="BI7" s="95" t="n">
        <f aca="false">BG7/BH7</f>
        <v>0</v>
      </c>
      <c r="BJ7" s="119" t="n">
        <v>0</v>
      </c>
      <c r="BK7" s="119" t="n">
        <v>467266.22432</v>
      </c>
      <c r="BL7" s="98" t="n">
        <f aca="false">BJ7/BK7</f>
        <v>0</v>
      </c>
      <c r="BM7" s="119" t="n">
        <v>0</v>
      </c>
      <c r="BN7" s="119" t="n">
        <v>293561.06743</v>
      </c>
      <c r="BO7" s="98" t="n">
        <f aca="false">BM7/BN7</f>
        <v>0</v>
      </c>
      <c r="BP7" s="96" t="n">
        <v>0</v>
      </c>
      <c r="BQ7" s="96" t="n">
        <v>335962.31841</v>
      </c>
      <c r="BR7" s="95" t="n">
        <f aca="false">BP7/BQ7</f>
        <v>0</v>
      </c>
      <c r="BS7" s="96" t="n">
        <v>0</v>
      </c>
      <c r="BT7" s="96" t="n">
        <v>219662.16767</v>
      </c>
      <c r="BU7" s="95" t="n">
        <f aca="false">BS7/BT7</f>
        <v>0</v>
      </c>
      <c r="BV7" s="115" t="n">
        <v>5771.631</v>
      </c>
      <c r="BW7" s="115" t="n">
        <v>74441.24</v>
      </c>
      <c r="BX7" s="98" t="n">
        <f aca="false">BV7/BW7</f>
        <v>0.0775327090198927</v>
      </c>
      <c r="BY7" s="115" t="n">
        <v>4107.952</v>
      </c>
      <c r="BZ7" s="115" t="n">
        <v>57561.57</v>
      </c>
      <c r="CA7" s="98" t="n">
        <f aca="false">BY7/BZ7</f>
        <v>0.0713662257648636</v>
      </c>
      <c r="CB7" s="96" t="n">
        <v>0</v>
      </c>
      <c r="CC7" s="96" t="n">
        <v>4681.4024128</v>
      </c>
      <c r="CD7" s="95" t="n">
        <f aca="false">CB7/CC7</f>
        <v>0</v>
      </c>
      <c r="CE7" s="96" t="n">
        <v>0</v>
      </c>
      <c r="CF7" s="96" t="n">
        <v>2493.4154953</v>
      </c>
      <c r="CG7" s="95" t="n">
        <f aca="false">CE7/CF7</f>
        <v>0</v>
      </c>
      <c r="CH7" s="115" t="n">
        <v>2785.025</v>
      </c>
      <c r="CI7" s="115" t="n">
        <v>371222.5</v>
      </c>
      <c r="CJ7" s="98" t="n">
        <f aca="false">CH7/CI7</f>
        <v>0.0075023065681633</v>
      </c>
      <c r="CK7" s="115" t="n">
        <v>1422.049</v>
      </c>
      <c r="CL7" s="115" t="n">
        <v>208647.4</v>
      </c>
      <c r="CM7" s="98" t="n">
        <f aca="false">CK7/CL7</f>
        <v>0.00681556060607513</v>
      </c>
      <c r="CN7" s="96" t="n">
        <v>207998.5</v>
      </c>
      <c r="CO7" s="96" t="n">
        <v>1205262.9944</v>
      </c>
      <c r="CP7" s="95" t="n">
        <f aca="false">CN7/CO7</f>
        <v>0.172575198082428</v>
      </c>
      <c r="CQ7" s="96" t="n">
        <v>150511.5</v>
      </c>
      <c r="CR7" s="96" t="n">
        <v>818786.02774</v>
      </c>
      <c r="CS7" s="95" t="n">
        <f aca="false">CQ7/CR7</f>
        <v>0.183822750878443</v>
      </c>
      <c r="CT7" s="115" t="n">
        <v>0</v>
      </c>
      <c r="CU7" s="115" t="n">
        <v>64435.43</v>
      </c>
      <c r="CV7" s="98" t="n">
        <f aca="false">CT7/CU7</f>
        <v>0</v>
      </c>
      <c r="CW7" s="115" t="n">
        <v>0</v>
      </c>
      <c r="CX7" s="115" t="n">
        <v>43815.54</v>
      </c>
      <c r="CY7" s="98" t="n">
        <f aca="false">CW7/CX7</f>
        <v>0</v>
      </c>
      <c r="CZ7" s="117" t="n">
        <v>0</v>
      </c>
      <c r="DA7" s="117" t="n">
        <v>10282.13</v>
      </c>
      <c r="DB7" s="95" t="n">
        <f aca="false">CZ7/DA7</f>
        <v>0</v>
      </c>
      <c r="DC7" s="117" t="n">
        <v>0</v>
      </c>
      <c r="DD7" s="117" t="n">
        <v>6541.407</v>
      </c>
      <c r="DE7" s="95" t="n">
        <f aca="false">DC7/DD7</f>
        <v>0</v>
      </c>
    </row>
    <row r="8" s="120" customFormat="true" ht="12.75" hidden="false" customHeight="false" outlineLevel="0" collapsed="false">
      <c r="A8" s="36" t="s">
        <v>542</v>
      </c>
      <c r="B8" s="97" t="n">
        <v>0</v>
      </c>
      <c r="C8" s="115" t="n">
        <v>2481.6618948</v>
      </c>
      <c r="D8" s="116" t="n">
        <f aca="false">B8/C8</f>
        <v>0</v>
      </c>
      <c r="E8" s="97" t="n">
        <v>0</v>
      </c>
      <c r="F8" s="97" t="n">
        <v>1648.6410569</v>
      </c>
      <c r="G8" s="116" t="n">
        <f aca="false">E8/F8</f>
        <v>0</v>
      </c>
      <c r="H8" s="117" t="n">
        <v>0</v>
      </c>
      <c r="I8" s="117" t="n">
        <v>630.2464</v>
      </c>
      <c r="J8" s="95" t="n">
        <f aca="false">H8/I8</f>
        <v>0</v>
      </c>
      <c r="K8" s="117" t="n">
        <v>0</v>
      </c>
      <c r="L8" s="117" t="n">
        <v>404.7923</v>
      </c>
      <c r="M8" s="95" t="n">
        <f aca="false">K8/L8</f>
        <v>0</v>
      </c>
      <c r="N8" s="115" t="n">
        <v>0</v>
      </c>
      <c r="O8" s="115" t="n">
        <v>0</v>
      </c>
      <c r="P8" s="118" t="n">
        <v>0</v>
      </c>
      <c r="Q8" s="115" t="n">
        <v>0</v>
      </c>
      <c r="R8" s="115" t="n">
        <v>0</v>
      </c>
      <c r="S8" s="118" t="n">
        <v>0</v>
      </c>
      <c r="T8" s="117" t="n">
        <v>0</v>
      </c>
      <c r="U8" s="117" t="n">
        <v>1893.404</v>
      </c>
      <c r="V8" s="95" t="n">
        <f aca="false">T8/U8</f>
        <v>0</v>
      </c>
      <c r="W8" s="117" t="n">
        <v>0</v>
      </c>
      <c r="X8" s="117" t="n">
        <v>720.5264</v>
      </c>
      <c r="Y8" s="95" t="n">
        <f aca="false">W8/X8</f>
        <v>0</v>
      </c>
      <c r="Z8" s="115" t="n">
        <v>273671.5</v>
      </c>
      <c r="AA8" s="115" t="n">
        <v>2352403</v>
      </c>
      <c r="AB8" s="98" t="n">
        <f aca="false">Z8/AA8</f>
        <v>0.116336996679566</v>
      </c>
      <c r="AC8" s="115" t="n">
        <v>171533.9</v>
      </c>
      <c r="AD8" s="115" t="n">
        <v>1401069</v>
      </c>
      <c r="AE8" s="98" t="n">
        <f aca="false">AC8/AD8</f>
        <v>0.122430729678553</v>
      </c>
      <c r="AF8" s="117" t="n">
        <v>205.4909</v>
      </c>
      <c r="AG8" s="117" t="n">
        <v>30281.78</v>
      </c>
      <c r="AH8" s="95" t="n">
        <f aca="false">AF8/AG8</f>
        <v>0.00678595842120245</v>
      </c>
      <c r="AI8" s="117" t="n">
        <v>139.164</v>
      </c>
      <c r="AJ8" s="117" t="n">
        <v>18771.71</v>
      </c>
      <c r="AK8" s="95" t="n">
        <f aca="false">AI8/AJ8</f>
        <v>0.00741349615991298</v>
      </c>
      <c r="AL8" s="115" t="n">
        <v>1356.126</v>
      </c>
      <c r="AM8" s="115" t="n">
        <v>84633.95</v>
      </c>
      <c r="AN8" s="98" t="n">
        <f aca="false">AL8/AM8</f>
        <v>0.0160234279506038</v>
      </c>
      <c r="AO8" s="115" t="n">
        <v>964.2</v>
      </c>
      <c r="AP8" s="115" t="n">
        <v>46454.81</v>
      </c>
      <c r="AQ8" s="98" t="n">
        <f aca="false">AO8/AP8</f>
        <v>0.0207556547965647</v>
      </c>
      <c r="AR8" s="96" t="n">
        <v>0</v>
      </c>
      <c r="AS8" s="96" t="n">
        <v>792993.7715</v>
      </c>
      <c r="AT8" s="95" t="n">
        <f aca="false">AR8/AS8</f>
        <v>0</v>
      </c>
      <c r="AU8" s="96" t="n">
        <v>0</v>
      </c>
      <c r="AV8" s="96" t="n">
        <v>529659.21069</v>
      </c>
      <c r="AW8" s="95" t="n">
        <f aca="false">AU8/AV8</f>
        <v>0</v>
      </c>
      <c r="AX8" s="115" t="n">
        <v>444.7507</v>
      </c>
      <c r="AY8" s="115" t="n">
        <v>85883.04</v>
      </c>
      <c r="AZ8" s="98" t="n">
        <f aca="false">AX8/AY8</f>
        <v>0.00517856261259499</v>
      </c>
      <c r="BA8" s="115" t="n">
        <v>279.367</v>
      </c>
      <c r="BB8" s="115" t="n">
        <v>50001.72</v>
      </c>
      <c r="BC8" s="98" t="n">
        <f aca="false">BA8/BB8</f>
        <v>0.00558714780211561</v>
      </c>
      <c r="BD8" s="117" t="n">
        <v>362.6963</v>
      </c>
      <c r="BE8" s="117" t="n">
        <v>117041.5</v>
      </c>
      <c r="BF8" s="95" t="n">
        <f aca="false">BD8/BE8</f>
        <v>0.00309886920451293</v>
      </c>
      <c r="BG8" s="117" t="n">
        <v>84.767</v>
      </c>
      <c r="BH8" s="117" t="n">
        <v>66170.64</v>
      </c>
      <c r="BI8" s="95" t="n">
        <f aca="false">BG8/BH8</f>
        <v>0.0012810364234047</v>
      </c>
      <c r="BJ8" s="119" t="n">
        <v>0</v>
      </c>
      <c r="BK8" s="119" t="n">
        <v>467266.22432</v>
      </c>
      <c r="BL8" s="98" t="n">
        <f aca="false">BJ8/BK8</f>
        <v>0</v>
      </c>
      <c r="BM8" s="119" t="n">
        <v>0</v>
      </c>
      <c r="BN8" s="119" t="n">
        <v>293561.06743</v>
      </c>
      <c r="BO8" s="98" t="n">
        <f aca="false">BM8/BN8</f>
        <v>0</v>
      </c>
      <c r="BP8" s="96" t="n">
        <v>0</v>
      </c>
      <c r="BQ8" s="96" t="n">
        <v>335962.31841</v>
      </c>
      <c r="BR8" s="95" t="n">
        <f aca="false">BP8/BQ8</f>
        <v>0</v>
      </c>
      <c r="BS8" s="96" t="n">
        <v>0</v>
      </c>
      <c r="BT8" s="96" t="n">
        <v>219662.16767</v>
      </c>
      <c r="BU8" s="95" t="n">
        <f aca="false">BS8/BT8</f>
        <v>0</v>
      </c>
      <c r="BV8" s="115" t="n">
        <v>3496.021</v>
      </c>
      <c r="BW8" s="115" t="n">
        <v>74441.24</v>
      </c>
      <c r="BX8" s="98" t="n">
        <f aca="false">BV8/BW8</f>
        <v>0.0469634976526452</v>
      </c>
      <c r="BY8" s="115" t="n">
        <v>3000.87</v>
      </c>
      <c r="BZ8" s="115" t="n">
        <v>57561.57</v>
      </c>
      <c r="CA8" s="98" t="n">
        <f aca="false">BY8/BZ8</f>
        <v>0.0521332201328074</v>
      </c>
      <c r="CB8" s="96" t="n">
        <v>0</v>
      </c>
      <c r="CC8" s="96" t="n">
        <v>4681.4024128</v>
      </c>
      <c r="CD8" s="95" t="n">
        <f aca="false">CB8/CC8</f>
        <v>0</v>
      </c>
      <c r="CE8" s="96" t="n">
        <v>0</v>
      </c>
      <c r="CF8" s="96" t="n">
        <v>2493.4154953</v>
      </c>
      <c r="CG8" s="95" t="n">
        <f aca="false">CE8/CF8</f>
        <v>0</v>
      </c>
      <c r="CH8" s="115" t="n">
        <v>0</v>
      </c>
      <c r="CI8" s="115" t="n">
        <v>371222.5</v>
      </c>
      <c r="CJ8" s="98" t="n">
        <f aca="false">CH8/CI8</f>
        <v>0</v>
      </c>
      <c r="CK8" s="115" t="n">
        <v>0</v>
      </c>
      <c r="CL8" s="115" t="n">
        <v>208647.4</v>
      </c>
      <c r="CM8" s="98" t="n">
        <f aca="false">CK8/CL8</f>
        <v>0</v>
      </c>
      <c r="CN8" s="96" t="n">
        <v>10622.41</v>
      </c>
      <c r="CO8" s="96" t="n">
        <v>1205262.9944</v>
      </c>
      <c r="CP8" s="95" t="n">
        <f aca="false">CN8/CO8</f>
        <v>0.00881335447064648</v>
      </c>
      <c r="CQ8" s="96" t="n">
        <v>9587.335</v>
      </c>
      <c r="CR8" s="96" t="n">
        <v>818786.02774</v>
      </c>
      <c r="CS8" s="95" t="n">
        <f aca="false">CQ8/CR8</f>
        <v>0.0117092068931157</v>
      </c>
      <c r="CT8" s="115" t="n">
        <v>0</v>
      </c>
      <c r="CU8" s="115" t="n">
        <v>64435.43</v>
      </c>
      <c r="CV8" s="98" t="n">
        <f aca="false">CT8/CU8</f>
        <v>0</v>
      </c>
      <c r="CW8" s="115" t="n">
        <v>0</v>
      </c>
      <c r="CX8" s="115" t="n">
        <v>43815.54</v>
      </c>
      <c r="CY8" s="98" t="n">
        <f aca="false">CW8/CX8</f>
        <v>0</v>
      </c>
      <c r="CZ8" s="117" t="n">
        <v>0</v>
      </c>
      <c r="DA8" s="117" t="n">
        <v>10282.13</v>
      </c>
      <c r="DB8" s="95" t="n">
        <f aca="false">CZ8/DA8</f>
        <v>0</v>
      </c>
      <c r="DC8" s="117" t="n">
        <v>0</v>
      </c>
      <c r="DD8" s="117" t="n">
        <v>6541.407</v>
      </c>
      <c r="DE8" s="95" t="n">
        <f aca="false">DC8/DD8</f>
        <v>0</v>
      </c>
      <c r="DF8" s="36"/>
      <c r="DG8" s="36"/>
    </row>
    <row r="9" customFormat="false" ht="12.75" hidden="false" customHeight="false" outlineLevel="0" collapsed="false">
      <c r="A9" s="121" t="s">
        <v>819</v>
      </c>
      <c r="B9" s="122" t="n">
        <v>0</v>
      </c>
      <c r="C9" s="123" t="n">
        <v>2481.6618948</v>
      </c>
      <c r="D9" s="124" t="n">
        <f aca="false">B9/C9</f>
        <v>0</v>
      </c>
      <c r="E9" s="122" t="n">
        <f aca="false">SUM(E5:E8)</f>
        <v>0</v>
      </c>
      <c r="F9" s="122" t="n">
        <v>1648.6410569</v>
      </c>
      <c r="G9" s="124" t="n">
        <f aca="false">E9/F9</f>
        <v>0</v>
      </c>
      <c r="H9" s="123" t="n">
        <f aca="false">SUM(H5:H8)</f>
        <v>0</v>
      </c>
      <c r="I9" s="123" t="n">
        <v>630.2464</v>
      </c>
      <c r="J9" s="125" t="n">
        <f aca="false">H9/I9</f>
        <v>0</v>
      </c>
      <c r="K9" s="123" t="n">
        <f aca="false">SUM(K5:K8)</f>
        <v>0</v>
      </c>
      <c r="L9" s="123" t="n">
        <v>404.7923</v>
      </c>
      <c r="M9" s="125" t="n">
        <f aca="false">K9/L9</f>
        <v>0</v>
      </c>
      <c r="N9" s="123" t="n">
        <v>0</v>
      </c>
      <c r="O9" s="123" t="n">
        <v>0</v>
      </c>
      <c r="P9" s="126" t="n">
        <v>0</v>
      </c>
      <c r="Q9" s="123" t="n">
        <v>0</v>
      </c>
      <c r="R9" s="123" t="n">
        <v>0</v>
      </c>
      <c r="S9" s="126" t="n">
        <v>0</v>
      </c>
      <c r="T9" s="123" t="n">
        <f aca="false">SUM(T5:T8)</f>
        <v>0</v>
      </c>
      <c r="U9" s="123" t="n">
        <v>1893.404</v>
      </c>
      <c r="V9" s="125" t="n">
        <f aca="false">T9/U9</f>
        <v>0</v>
      </c>
      <c r="W9" s="123" t="n">
        <f aca="false">SUM(W5:W8)</f>
        <v>0</v>
      </c>
      <c r="X9" s="123" t="n">
        <v>720.5264</v>
      </c>
      <c r="Y9" s="125" t="n">
        <f aca="false">W9/X9</f>
        <v>0</v>
      </c>
      <c r="Z9" s="123" t="n">
        <f aca="false">SUM(Z5:Z8)</f>
        <v>289955.302</v>
      </c>
      <c r="AA9" s="123" t="n">
        <v>2352403</v>
      </c>
      <c r="AB9" s="125" t="n">
        <f aca="false">Z9/AA9</f>
        <v>0.123259195809562</v>
      </c>
      <c r="AC9" s="123" t="n">
        <f aca="false">SUM(AC5:AC8)</f>
        <v>182130.043</v>
      </c>
      <c r="AD9" s="123" t="n">
        <v>1401069</v>
      </c>
      <c r="AE9" s="125" t="n">
        <f aca="false">AC9/AD9</f>
        <v>0.129993628436572</v>
      </c>
      <c r="AF9" s="123" t="n">
        <f aca="false">SUM(AF5:AF8)</f>
        <v>3591.2651</v>
      </c>
      <c r="AG9" s="123" t="n">
        <v>30281.78</v>
      </c>
      <c r="AH9" s="125" t="n">
        <f aca="false">AF9/AG9</f>
        <v>0.118594914169511</v>
      </c>
      <c r="AI9" s="123" t="n">
        <f aca="false">SUM(AI5:AI8)</f>
        <v>2419.577</v>
      </c>
      <c r="AJ9" s="123" t="n">
        <v>18771.71</v>
      </c>
      <c r="AK9" s="125" t="n">
        <f aca="false">AI9/AJ9</f>
        <v>0.128894863600599</v>
      </c>
      <c r="AL9" s="123" t="n">
        <f aca="false">SUM(AL5:AL8)</f>
        <v>11625.6749</v>
      </c>
      <c r="AM9" s="123" t="n">
        <v>84633.95</v>
      </c>
      <c r="AN9" s="125" t="n">
        <f aca="false">AL9/AM9</f>
        <v>0.137364200772858</v>
      </c>
      <c r="AO9" s="123" t="n">
        <f aca="false">SUM(AO5:AO8)</f>
        <v>8120.029</v>
      </c>
      <c r="AP9" s="123" t="n">
        <v>46454.81</v>
      </c>
      <c r="AQ9" s="125" t="n">
        <f aca="false">AO9/AP9</f>
        <v>0.174794149411008</v>
      </c>
      <c r="AR9" s="127" t="n">
        <f aca="false">SUM(AR5:AR8)</f>
        <v>0</v>
      </c>
      <c r="AS9" s="127" t="n">
        <v>792993.7715</v>
      </c>
      <c r="AT9" s="125" t="n">
        <f aca="false">AR9/AS9</f>
        <v>0</v>
      </c>
      <c r="AU9" s="127" t="n">
        <f aca="false">SUM(AU5:AU8)</f>
        <v>0</v>
      </c>
      <c r="AV9" s="127" t="n">
        <v>529659.21069</v>
      </c>
      <c r="AW9" s="125" t="n">
        <f aca="false">AU9/AV9</f>
        <v>0</v>
      </c>
      <c r="AX9" s="123" t="n">
        <f aca="false">SUM(AX5:AX8)</f>
        <v>2696.1806</v>
      </c>
      <c r="AY9" s="123" t="n">
        <v>85883.04</v>
      </c>
      <c r="AZ9" s="125" t="n">
        <f aca="false">AX9/AY9</f>
        <v>0.0313936325495697</v>
      </c>
      <c r="BA9" s="123" t="n">
        <f aca="false">SUM(BA5:BA8)</f>
        <v>1730.988</v>
      </c>
      <c r="BB9" s="123" t="n">
        <v>50001.72</v>
      </c>
      <c r="BC9" s="125" t="n">
        <f aca="false">BA9/BB9</f>
        <v>0.0346185691212222</v>
      </c>
      <c r="BD9" s="123" t="n">
        <f aca="false">SUM(BD5:BD8)</f>
        <v>362.6963</v>
      </c>
      <c r="BE9" s="123" t="n">
        <v>117041.5</v>
      </c>
      <c r="BF9" s="125" t="n">
        <f aca="false">BD9/BE9</f>
        <v>0.00309886920451293</v>
      </c>
      <c r="BG9" s="123" t="n">
        <f aca="false">SUM(BG5:BG8)</f>
        <v>84.767</v>
      </c>
      <c r="BH9" s="123" t="n">
        <v>66170.64</v>
      </c>
      <c r="BI9" s="125" t="n">
        <f aca="false">BG9/BH9</f>
        <v>0.0012810364234047</v>
      </c>
      <c r="BJ9" s="127" t="n">
        <f aca="false">SUM(BJ5:BJ8)</f>
        <v>0</v>
      </c>
      <c r="BK9" s="127" t="n">
        <v>467266.22432</v>
      </c>
      <c r="BL9" s="125" t="n">
        <f aca="false">SUM(BL5:BL8)</f>
        <v>0</v>
      </c>
      <c r="BM9" s="127" t="n">
        <f aca="false">SUM(BM5:BM8)</f>
        <v>0</v>
      </c>
      <c r="BN9" s="127" t="n">
        <v>293561.06743</v>
      </c>
      <c r="BO9" s="125" t="n">
        <f aca="false">SUM(BO5:BO8)</f>
        <v>0</v>
      </c>
      <c r="BP9" s="127" t="n">
        <v>0</v>
      </c>
      <c r="BQ9" s="127" t="n">
        <v>335962.31841</v>
      </c>
      <c r="BR9" s="125" t="n">
        <f aca="false">BP9/BQ9</f>
        <v>0</v>
      </c>
      <c r="BS9" s="127" t="n">
        <v>0</v>
      </c>
      <c r="BT9" s="127" t="n">
        <v>219662.16767</v>
      </c>
      <c r="BU9" s="125" t="n">
        <f aca="false">BS9/BT9</f>
        <v>0</v>
      </c>
      <c r="BV9" s="123" t="n">
        <f aca="false">SUM(BV5:BV8)</f>
        <v>53608.532</v>
      </c>
      <c r="BW9" s="123" t="n">
        <v>74441.24</v>
      </c>
      <c r="BX9" s="125" t="n">
        <f aca="false">BV9/BW9</f>
        <v>0.72014560746167</v>
      </c>
      <c r="BY9" s="123" t="n">
        <f aca="false">SUM(BY5:BY8)</f>
        <v>42490.542</v>
      </c>
      <c r="BZ9" s="123" t="n">
        <v>57561.57</v>
      </c>
      <c r="CA9" s="125" t="n">
        <f aca="false">BY9/BZ9</f>
        <v>0.738175522314628</v>
      </c>
      <c r="CB9" s="127" t="n">
        <v>0</v>
      </c>
      <c r="CC9" s="127" t="n">
        <v>4681.4024128</v>
      </c>
      <c r="CD9" s="125" t="n">
        <f aca="false">CB9/CC9</f>
        <v>0</v>
      </c>
      <c r="CE9" s="127" t="n">
        <v>0</v>
      </c>
      <c r="CF9" s="127" t="n">
        <v>2493.4154953</v>
      </c>
      <c r="CG9" s="125" t="n">
        <f aca="false">CE9/CF9</f>
        <v>0</v>
      </c>
      <c r="CH9" s="123" t="n">
        <f aca="false">SUM(CH5:CH8)</f>
        <v>2785.025</v>
      </c>
      <c r="CI9" s="123" t="n">
        <v>371222.5</v>
      </c>
      <c r="CJ9" s="125" t="n">
        <f aca="false">CH9/CI9</f>
        <v>0.0075023065681633</v>
      </c>
      <c r="CK9" s="123" t="n">
        <f aca="false">SUM(CK5:CK8)</f>
        <v>1422.049</v>
      </c>
      <c r="CL9" s="123" t="n">
        <v>208647.4</v>
      </c>
      <c r="CM9" s="125" t="n">
        <f aca="false">CK9/CL9</f>
        <v>0.00681556060607513</v>
      </c>
      <c r="CN9" s="127" t="n">
        <f aca="false">SUM(CN5:CN8)</f>
        <v>252017.15</v>
      </c>
      <c r="CO9" s="127" t="n">
        <v>1205262.9944</v>
      </c>
      <c r="CP9" s="125" t="n">
        <f aca="false">SUM(CP5:CP8)</f>
        <v>0.209097227054132</v>
      </c>
      <c r="CQ9" s="127"/>
      <c r="CR9" s="127" t="n">
        <v>818786.02774</v>
      </c>
      <c r="CS9" s="125" t="n">
        <f aca="false">SUM(CS5:CS8)</f>
        <v>0.224542932794624</v>
      </c>
      <c r="CT9" s="123" t="n">
        <f aca="false">SUM(CT5:CT8)</f>
        <v>0</v>
      </c>
      <c r="CU9" s="123" t="n">
        <v>64435.43</v>
      </c>
      <c r="CV9" s="125" t="n">
        <f aca="false">CT9/CU9</f>
        <v>0</v>
      </c>
      <c r="CW9" s="123" t="n">
        <f aca="false">SUM(CW5:CW5)</f>
        <v>0</v>
      </c>
      <c r="CX9" s="123" t="n">
        <v>43815.54</v>
      </c>
      <c r="CY9" s="125" t="n">
        <f aca="false">CW9/CX9</f>
        <v>0</v>
      </c>
      <c r="CZ9" s="123" t="n">
        <f aca="false">SUM(CZ5:CZ8)</f>
        <v>0</v>
      </c>
      <c r="DA9" s="123" t="n">
        <v>10282.13</v>
      </c>
      <c r="DB9" s="125" t="n">
        <f aca="false">CZ9/DA9</f>
        <v>0</v>
      </c>
      <c r="DC9" s="123" t="n">
        <f aca="false">SUM(DC5:DC8)</f>
        <v>0</v>
      </c>
      <c r="DD9" s="123" t="n">
        <v>6541.407</v>
      </c>
      <c r="DE9" s="125" t="n">
        <f aca="false">DC9/DD9</f>
        <v>0</v>
      </c>
      <c r="DF9" s="120"/>
      <c r="DG9" s="120"/>
    </row>
    <row r="10" customFormat="false" ht="12.75" hidden="false" customHeight="false" outlineLevel="0" collapsed="false">
      <c r="B10" s="38" t="s">
        <v>360</v>
      </c>
      <c r="C10" s="38"/>
      <c r="D10" s="38"/>
      <c r="E10" s="38"/>
      <c r="F10" s="38"/>
      <c r="G10" s="38"/>
      <c r="H10" s="128" t="s">
        <v>363</v>
      </c>
      <c r="I10" s="128"/>
      <c r="J10" s="128"/>
      <c r="K10" s="128"/>
      <c r="L10" s="128"/>
      <c r="M10" s="128"/>
      <c r="N10" s="129" t="s">
        <v>380</v>
      </c>
      <c r="O10" s="129"/>
      <c r="P10" s="129"/>
      <c r="Q10" s="129"/>
      <c r="R10" s="129"/>
      <c r="S10" s="129"/>
      <c r="T10" s="128" t="s">
        <v>388</v>
      </c>
      <c r="U10" s="128"/>
      <c r="V10" s="128"/>
      <c r="W10" s="128"/>
      <c r="X10" s="128"/>
      <c r="Y10" s="128"/>
      <c r="Z10" s="129" t="s">
        <v>394</v>
      </c>
      <c r="AA10" s="129"/>
      <c r="AB10" s="129"/>
      <c r="AC10" s="129"/>
      <c r="AD10" s="129"/>
      <c r="AE10" s="129"/>
      <c r="AF10" s="128" t="s">
        <v>417</v>
      </c>
      <c r="AG10" s="128"/>
      <c r="AH10" s="128"/>
      <c r="AI10" s="128"/>
      <c r="AJ10" s="128"/>
      <c r="AK10" s="128"/>
      <c r="AL10" s="129" t="s">
        <v>421</v>
      </c>
      <c r="AM10" s="129"/>
      <c r="AN10" s="129"/>
      <c r="AO10" s="129"/>
      <c r="AP10" s="129"/>
      <c r="AQ10" s="129"/>
      <c r="AR10" s="39" t="s">
        <v>435</v>
      </c>
      <c r="AS10" s="39"/>
      <c r="AT10" s="39"/>
      <c r="AU10" s="39"/>
      <c r="AV10" s="39"/>
      <c r="AW10" s="39"/>
      <c r="AX10" s="130" t="s">
        <v>440</v>
      </c>
      <c r="AY10" s="130"/>
      <c r="AZ10" s="130"/>
      <c r="BA10" s="130"/>
      <c r="BB10" s="130"/>
      <c r="BC10" s="130"/>
      <c r="BD10" s="131" t="s">
        <v>442</v>
      </c>
      <c r="BE10" s="131"/>
      <c r="BF10" s="131"/>
      <c r="BG10" s="131"/>
      <c r="BH10" s="131"/>
      <c r="BI10" s="131"/>
      <c r="BJ10" s="105" t="s">
        <v>814</v>
      </c>
      <c r="BK10" s="105"/>
      <c r="BL10" s="105"/>
      <c r="BM10" s="105"/>
      <c r="BN10" s="105"/>
      <c r="BO10" s="105"/>
      <c r="BP10" s="106" t="s">
        <v>468</v>
      </c>
      <c r="BQ10" s="106"/>
      <c r="BR10" s="106"/>
      <c r="BS10" s="106"/>
      <c r="BT10" s="106"/>
      <c r="BU10" s="106"/>
      <c r="BV10" s="130" t="s">
        <v>815</v>
      </c>
      <c r="BW10" s="130"/>
      <c r="BX10" s="130"/>
      <c r="BY10" s="130"/>
      <c r="BZ10" s="130"/>
      <c r="CA10" s="130"/>
      <c r="CB10" s="106" t="s">
        <v>503</v>
      </c>
      <c r="CC10" s="106"/>
      <c r="CD10" s="106"/>
      <c r="CE10" s="106"/>
      <c r="CF10" s="106"/>
      <c r="CG10" s="106"/>
      <c r="CH10" s="130" t="s">
        <v>434</v>
      </c>
      <c r="CI10" s="130"/>
      <c r="CJ10" s="130"/>
      <c r="CK10" s="130"/>
      <c r="CL10" s="130"/>
      <c r="CM10" s="130"/>
      <c r="CN10" s="106" t="s">
        <v>532</v>
      </c>
      <c r="CO10" s="106"/>
      <c r="CP10" s="106"/>
      <c r="CQ10" s="106"/>
      <c r="CR10" s="106"/>
      <c r="CS10" s="106"/>
      <c r="CT10" s="130" t="s">
        <v>816</v>
      </c>
      <c r="CU10" s="130"/>
      <c r="CV10" s="130"/>
      <c r="CW10" s="130"/>
      <c r="CX10" s="130"/>
      <c r="CY10" s="130"/>
      <c r="CZ10" s="131" t="s">
        <v>817</v>
      </c>
      <c r="DA10" s="131"/>
      <c r="DB10" s="131"/>
      <c r="DC10" s="131"/>
      <c r="DD10" s="131"/>
      <c r="DE10" s="131"/>
    </row>
    <row r="11" customFormat="false" ht="12.75" hidden="false" customHeight="false" outlineLevel="0" collapsed="false">
      <c r="A11" s="34" t="s">
        <v>820</v>
      </c>
      <c r="B11" s="107"/>
      <c r="C11" s="107"/>
      <c r="D11" s="108"/>
      <c r="E11" s="107"/>
      <c r="F11" s="107"/>
      <c r="G11" s="108"/>
      <c r="H11" s="117"/>
      <c r="I11" s="117"/>
      <c r="K11" s="117"/>
      <c r="L11" s="117"/>
      <c r="N11" s="115"/>
      <c r="O11" s="115"/>
      <c r="P11" s="98"/>
      <c r="Q11" s="115"/>
      <c r="R11" s="115"/>
      <c r="S11" s="98"/>
      <c r="T11" s="117"/>
      <c r="U11" s="117"/>
      <c r="W11" s="117"/>
      <c r="X11" s="117"/>
      <c r="Z11" s="115"/>
      <c r="AA11" s="115"/>
      <c r="AB11" s="98"/>
      <c r="AC11" s="115"/>
      <c r="AD11" s="115"/>
      <c r="AE11" s="98"/>
      <c r="AF11" s="117"/>
      <c r="AG11" s="117"/>
      <c r="AI11" s="117"/>
      <c r="AJ11" s="117"/>
      <c r="AL11" s="115"/>
      <c r="AM11" s="115"/>
      <c r="AN11" s="98"/>
      <c r="AO11" s="115"/>
      <c r="AP11" s="115"/>
      <c r="AQ11" s="98"/>
      <c r="AX11" s="115"/>
      <c r="AY11" s="115"/>
      <c r="BA11" s="115"/>
      <c r="BB11" s="115"/>
      <c r="BD11" s="117"/>
      <c r="BE11" s="117"/>
      <c r="BG11" s="117"/>
      <c r="BH11" s="117"/>
      <c r="BJ11" s="119"/>
      <c r="BK11" s="119"/>
      <c r="BL11" s="98"/>
      <c r="BM11" s="119"/>
      <c r="BN11" s="119"/>
      <c r="BO11" s="98"/>
      <c r="BV11" s="115"/>
      <c r="BW11" s="115"/>
      <c r="BY11" s="115"/>
      <c r="BZ11" s="115"/>
      <c r="CH11" s="115"/>
      <c r="CI11" s="115"/>
      <c r="CJ11" s="98"/>
      <c r="CK11" s="115"/>
      <c r="CL11" s="115"/>
      <c r="CM11" s="98"/>
      <c r="CT11" s="115"/>
      <c r="CU11" s="115"/>
      <c r="CW11" s="115"/>
      <c r="CX11" s="115"/>
      <c r="CZ11" s="117"/>
      <c r="DA11" s="117"/>
      <c r="DC11" s="117"/>
      <c r="DD11" s="117"/>
    </row>
    <row r="12" customFormat="false" ht="12.75" hidden="false" customHeight="false" outlineLevel="0" collapsed="false">
      <c r="A12" s="36" t="s">
        <v>348</v>
      </c>
      <c r="B12" s="97" t="n">
        <v>0</v>
      </c>
      <c r="C12" s="97" t="n">
        <v>36892.51591</v>
      </c>
      <c r="D12" s="116" t="n">
        <f aca="false">B12/C12</f>
        <v>0</v>
      </c>
      <c r="E12" s="97" t="n">
        <v>0</v>
      </c>
      <c r="F12" s="97" t="n">
        <v>61926.480756</v>
      </c>
      <c r="G12" s="116" t="n">
        <f aca="false">E12/F12</f>
        <v>0</v>
      </c>
      <c r="H12" s="117" t="n">
        <v>0</v>
      </c>
      <c r="I12" s="117" t="n">
        <v>59536.89</v>
      </c>
      <c r="J12" s="95" t="n">
        <f aca="false">H12/I12</f>
        <v>0</v>
      </c>
      <c r="K12" s="117" t="n">
        <v>0</v>
      </c>
      <c r="L12" s="117" t="n">
        <v>87707.59</v>
      </c>
      <c r="M12" s="95" t="n">
        <f aca="false">K12/L12</f>
        <v>0</v>
      </c>
      <c r="N12" s="115" t="n">
        <v>0</v>
      </c>
      <c r="O12" s="115" t="n">
        <v>77562.84</v>
      </c>
      <c r="P12" s="98" t="n">
        <f aca="false">N12/O12</f>
        <v>0</v>
      </c>
      <c r="Q12" s="115" t="n">
        <v>0</v>
      </c>
      <c r="R12" s="115" t="n">
        <v>108652.6</v>
      </c>
      <c r="S12" s="98" t="n">
        <f aca="false">Q12/R12</f>
        <v>0</v>
      </c>
      <c r="T12" s="117" t="n">
        <v>0</v>
      </c>
      <c r="U12" s="117" t="n">
        <v>226169.1</v>
      </c>
      <c r="V12" s="95" t="n">
        <f aca="false">T12/U12</f>
        <v>0</v>
      </c>
      <c r="W12" s="117" t="n">
        <v>0</v>
      </c>
      <c r="X12" s="117" t="n">
        <v>585250.8</v>
      </c>
      <c r="Y12" s="95" t="n">
        <f aca="false">W12/X12</f>
        <v>0</v>
      </c>
      <c r="Z12" s="115" t="n">
        <v>0</v>
      </c>
      <c r="AA12" s="115" t="n">
        <v>94714.71</v>
      </c>
      <c r="AB12" s="98" t="n">
        <f aca="false">Z12/AA12</f>
        <v>0</v>
      </c>
      <c r="AC12" s="115" t="n">
        <v>0</v>
      </c>
      <c r="AD12" s="115" t="n">
        <v>70469.62</v>
      </c>
      <c r="AE12" s="98" t="n">
        <f aca="false">AC12/AD12</f>
        <v>0</v>
      </c>
      <c r="AF12" s="117" t="n">
        <v>0</v>
      </c>
      <c r="AG12" s="117" t="n">
        <v>219303.9</v>
      </c>
      <c r="AH12" s="95" t="n">
        <f aca="false">AF12/AG12</f>
        <v>0</v>
      </c>
      <c r="AI12" s="117" t="n">
        <v>0</v>
      </c>
      <c r="AJ12" s="117" t="n">
        <v>737660.6</v>
      </c>
      <c r="AK12" s="95" t="n">
        <f aca="false">AI12/AJ12</f>
        <v>0</v>
      </c>
      <c r="AL12" s="115" t="n">
        <v>0</v>
      </c>
      <c r="AM12" s="115" t="n">
        <v>251535.4</v>
      </c>
      <c r="AN12" s="98" t="n">
        <f aca="false">AL12/AM12</f>
        <v>0</v>
      </c>
      <c r="AO12" s="115" t="n">
        <v>0</v>
      </c>
      <c r="AP12" s="115" t="n">
        <v>752426.4</v>
      </c>
      <c r="AQ12" s="98" t="n">
        <f aca="false">AO12/AP12</f>
        <v>0</v>
      </c>
      <c r="AR12" s="96" t="n">
        <v>0</v>
      </c>
      <c r="AS12" s="96" t="n">
        <v>135930.57319</v>
      </c>
      <c r="AT12" s="95" t="n">
        <f aca="false">AR12/AS12</f>
        <v>0</v>
      </c>
      <c r="AU12" s="96" t="n">
        <v>0</v>
      </c>
      <c r="AV12" s="96" t="n">
        <v>169170.99146</v>
      </c>
      <c r="AW12" s="95" t="n">
        <f aca="false">AU12/AV12</f>
        <v>0</v>
      </c>
      <c r="AX12" s="115" t="n">
        <v>0</v>
      </c>
      <c r="AY12" s="115" t="n">
        <v>114736.6</v>
      </c>
      <c r="AZ12" s="98" t="n">
        <f aca="false">AX12/AY12</f>
        <v>0</v>
      </c>
      <c r="BA12" s="115" t="n">
        <v>0</v>
      </c>
      <c r="BB12" s="115" t="n">
        <v>198990.7</v>
      </c>
      <c r="BC12" s="98" t="n">
        <f aca="false">BA12/BB12</f>
        <v>0</v>
      </c>
      <c r="BD12" s="117" t="n">
        <v>0</v>
      </c>
      <c r="BE12" s="117" t="n">
        <v>213989.8</v>
      </c>
      <c r="BF12" s="95" t="n">
        <f aca="false">BD12/BE12</f>
        <v>0</v>
      </c>
      <c r="BG12" s="117" t="n">
        <v>0</v>
      </c>
      <c r="BH12" s="117" t="n">
        <v>272757.7</v>
      </c>
      <c r="BI12" s="95" t="n">
        <f aca="false">BG12/BH12</f>
        <v>0</v>
      </c>
      <c r="BJ12" s="119" t="n">
        <v>0</v>
      </c>
      <c r="BK12" s="119" t="n">
        <v>180818.86078</v>
      </c>
      <c r="BL12" s="98" t="n">
        <f aca="false">BJ12/BK12</f>
        <v>0</v>
      </c>
      <c r="BM12" s="119" t="n">
        <v>0</v>
      </c>
      <c r="BN12" s="119" t="n">
        <v>278097.39137</v>
      </c>
      <c r="BO12" s="98" t="n">
        <f aca="false">BM12/BN12</f>
        <v>0</v>
      </c>
      <c r="BP12" s="96" t="n">
        <v>0</v>
      </c>
      <c r="BQ12" s="96" t="n">
        <v>110726.78249</v>
      </c>
      <c r="BR12" s="95" t="n">
        <f aca="false">BP12/BQ12</f>
        <v>0</v>
      </c>
      <c r="BS12" s="96" t="n">
        <v>0</v>
      </c>
      <c r="BT12" s="96" t="n">
        <v>110726.78249</v>
      </c>
      <c r="BU12" s="95" t="n">
        <f aca="false">BS12/BT12</f>
        <v>0</v>
      </c>
      <c r="BV12" s="115" t="n">
        <v>0</v>
      </c>
      <c r="BW12" s="115" t="n">
        <v>171997.7</v>
      </c>
      <c r="BX12" s="98" t="n">
        <f aca="false">BV12/BW12</f>
        <v>0</v>
      </c>
      <c r="BY12" s="115" t="n">
        <v>0</v>
      </c>
      <c r="BZ12" s="115" t="n">
        <v>1409132</v>
      </c>
      <c r="CA12" s="98" t="n">
        <f aca="false">BY12/BZ12</f>
        <v>0</v>
      </c>
      <c r="CB12" s="96" t="n">
        <v>0</v>
      </c>
      <c r="CC12" s="96" t="n">
        <v>116997.27989</v>
      </c>
      <c r="CD12" s="95" t="n">
        <f aca="false">CB12/CC12</f>
        <v>0</v>
      </c>
      <c r="CE12" s="96" t="n">
        <v>0</v>
      </c>
      <c r="CF12" s="96" t="n">
        <v>167658.92685</v>
      </c>
      <c r="CG12" s="95" t="n">
        <f aca="false">CE12/CF12</f>
        <v>0</v>
      </c>
      <c r="CH12" s="115" t="n">
        <v>0</v>
      </c>
      <c r="CI12" s="115" t="n">
        <v>284296.5</v>
      </c>
      <c r="CJ12" s="98" t="n">
        <f aca="false">CH12/CI12</f>
        <v>0</v>
      </c>
      <c r="CK12" s="115" t="n">
        <v>0</v>
      </c>
      <c r="CL12" s="115" t="n">
        <v>296705.4</v>
      </c>
      <c r="CM12" s="98" t="n">
        <f aca="false">CK12/CL12</f>
        <v>0</v>
      </c>
      <c r="CN12" s="96" t="n">
        <v>0</v>
      </c>
      <c r="CO12" s="96" t="n">
        <v>97230.243472</v>
      </c>
      <c r="CP12" s="95" t="n">
        <f aca="false">CN12/CO12</f>
        <v>0</v>
      </c>
      <c r="CQ12" s="96" t="n">
        <v>0</v>
      </c>
      <c r="CR12" s="96" t="n">
        <v>73876.047924</v>
      </c>
      <c r="CS12" s="95" t="n">
        <f aca="false">CQ12/CR12</f>
        <v>0</v>
      </c>
      <c r="CT12" s="115" t="n">
        <v>0</v>
      </c>
      <c r="CU12" s="115" t="n">
        <v>252660.4</v>
      </c>
      <c r="CV12" s="98" t="n">
        <f aca="false">CT12/CU12</f>
        <v>0</v>
      </c>
      <c r="CW12" s="115" t="n">
        <v>0</v>
      </c>
      <c r="CX12" s="115" t="n">
        <v>1000773</v>
      </c>
      <c r="CY12" s="98" t="n">
        <f aca="false">CW12/CX12</f>
        <v>0</v>
      </c>
      <c r="CZ12" s="117" t="n">
        <v>0</v>
      </c>
      <c r="DA12" s="117" t="n">
        <v>376584</v>
      </c>
      <c r="DB12" s="95" t="n">
        <f aca="false">CZ12/DA12</f>
        <v>0</v>
      </c>
      <c r="DC12" s="117" t="n">
        <v>0</v>
      </c>
      <c r="DD12" s="117" t="n">
        <v>776337.8</v>
      </c>
      <c r="DE12" s="95" t="n">
        <f aca="false">DC12/DD12</f>
        <v>0</v>
      </c>
    </row>
    <row r="13" customFormat="false" ht="12.75" hidden="false" customHeight="false" outlineLevel="0" collapsed="false">
      <c r="A13" s="36" t="s">
        <v>434</v>
      </c>
      <c r="B13" s="97" t="n">
        <v>69.92159</v>
      </c>
      <c r="C13" s="97" t="n">
        <v>36892.51591</v>
      </c>
      <c r="D13" s="116" t="n">
        <f aca="false">B13/C13</f>
        <v>0.00189527843995717</v>
      </c>
      <c r="E13" s="97" t="n">
        <v>88.84486</v>
      </c>
      <c r="F13" s="97" t="n">
        <v>61926.480756</v>
      </c>
      <c r="G13" s="116" t="n">
        <f aca="false">E13/F13</f>
        <v>0.00143468285159079</v>
      </c>
      <c r="H13" s="117" t="n">
        <v>3572.349</v>
      </c>
      <c r="I13" s="117" t="n">
        <v>59536.89</v>
      </c>
      <c r="J13" s="95" t="n">
        <f aca="false">H13/I13</f>
        <v>0.0600022775794974</v>
      </c>
      <c r="K13" s="117" t="n">
        <v>3561.546</v>
      </c>
      <c r="L13" s="117" t="n">
        <v>87707.59</v>
      </c>
      <c r="M13" s="95" t="n">
        <f aca="false">K13/L13</f>
        <v>0.0406070443846422</v>
      </c>
      <c r="N13" s="115" t="n">
        <v>2360.526</v>
      </c>
      <c r="O13" s="115" t="n">
        <v>77562.84</v>
      </c>
      <c r="P13" s="98" t="n">
        <f aca="false">N13/O13</f>
        <v>0.0304337231591829</v>
      </c>
      <c r="Q13" s="115" t="n">
        <v>2434.817</v>
      </c>
      <c r="R13" s="115" t="n">
        <v>108652.6</v>
      </c>
      <c r="S13" s="98" t="n">
        <f aca="false">Q13/R13</f>
        <v>0.0224091922328596</v>
      </c>
      <c r="T13" s="117" t="n">
        <v>570.0492</v>
      </c>
      <c r="U13" s="117" t="n">
        <v>226169.1</v>
      </c>
      <c r="V13" s="95" t="n">
        <f aca="false">T13/U13</f>
        <v>0.00252045571211983</v>
      </c>
      <c r="W13" s="117" t="n">
        <v>839.4899</v>
      </c>
      <c r="X13" s="117" t="n">
        <v>585250.8</v>
      </c>
      <c r="Y13" s="95" t="n">
        <f aca="false">W13/X13</f>
        <v>0.00143441051255291</v>
      </c>
      <c r="Z13" s="115" t="n">
        <v>1382.362</v>
      </c>
      <c r="AA13" s="115" t="n">
        <v>94714.71</v>
      </c>
      <c r="AB13" s="98" t="n">
        <f aca="false">Z13/AA13</f>
        <v>0.0145950085261307</v>
      </c>
      <c r="AC13" s="115" t="n">
        <v>1763.427</v>
      </c>
      <c r="AD13" s="115" t="n">
        <v>70469.62</v>
      </c>
      <c r="AE13" s="98" t="n">
        <f aca="false">AC13/AD13</f>
        <v>0.0250239322987693</v>
      </c>
      <c r="AF13" s="117" t="n">
        <v>5825.696</v>
      </c>
      <c r="AG13" s="117" t="n">
        <v>219303.9</v>
      </c>
      <c r="AH13" s="95" t="n">
        <f aca="false">AF13/AG13</f>
        <v>0.0265644888212202</v>
      </c>
      <c r="AI13" s="117" t="n">
        <v>2669.847</v>
      </c>
      <c r="AJ13" s="117" t="n">
        <v>737660.6</v>
      </c>
      <c r="AK13" s="95" t="n">
        <f aca="false">AI13/AJ13</f>
        <v>0.00361934336739688</v>
      </c>
      <c r="AL13" s="115" t="n">
        <v>4287.318</v>
      </c>
      <c r="AM13" s="115" t="n">
        <v>251535.4</v>
      </c>
      <c r="AN13" s="98" t="n">
        <f aca="false">AL13/AM13</f>
        <v>0.0170445909402812</v>
      </c>
      <c r="AO13" s="115" t="n">
        <v>3654.624</v>
      </c>
      <c r="AP13" s="115" t="n">
        <v>752426.4</v>
      </c>
      <c r="AQ13" s="98" t="n">
        <f aca="false">AO13/AP13</f>
        <v>0.00485711825103425</v>
      </c>
      <c r="AR13" s="96" t="n">
        <v>2834.822</v>
      </c>
      <c r="AS13" s="96" t="n">
        <v>135930.57319</v>
      </c>
      <c r="AT13" s="95" t="n">
        <f aca="false">AR13/AS13</f>
        <v>0.0208549256688381</v>
      </c>
      <c r="AU13" s="96" t="n">
        <v>3158.595</v>
      </c>
      <c r="AV13" s="96" t="n">
        <v>169170.99146</v>
      </c>
      <c r="AW13" s="95" t="n">
        <f aca="false">AU13/AV13</f>
        <v>0.0186710202070716</v>
      </c>
      <c r="AX13" s="115" t="n">
        <v>3493.18</v>
      </c>
      <c r="AY13" s="115" t="n">
        <v>114736.6</v>
      </c>
      <c r="AZ13" s="98" t="n">
        <f aca="false">AX13/AY13</f>
        <v>0.0304452110311792</v>
      </c>
      <c r="BA13" s="115" t="n">
        <v>3513.921</v>
      </c>
      <c r="BB13" s="115" t="n">
        <v>198990.7</v>
      </c>
      <c r="BC13" s="98" t="n">
        <f aca="false">BA13/BB13</f>
        <v>0.017658719729113</v>
      </c>
      <c r="BD13" s="117" t="n">
        <v>1055.655</v>
      </c>
      <c r="BE13" s="117" t="n">
        <v>213989.8</v>
      </c>
      <c r="BF13" s="95" t="n">
        <f aca="false">BD13/BE13</f>
        <v>0.00493320242366692</v>
      </c>
      <c r="BG13" s="117" t="n">
        <v>393.2513</v>
      </c>
      <c r="BH13" s="117" t="n">
        <v>272757.7</v>
      </c>
      <c r="BI13" s="95" t="n">
        <f aca="false">BG13/BH13</f>
        <v>0.00144176058091119</v>
      </c>
      <c r="BJ13" s="119" t="n">
        <v>2736.079</v>
      </c>
      <c r="BK13" s="119" t="n">
        <v>180818.86078</v>
      </c>
      <c r="BL13" s="98" t="n">
        <f aca="false">BJ13/BK13</f>
        <v>0.0151316018041334</v>
      </c>
      <c r="BM13" s="119" t="n">
        <v>1053.995</v>
      </c>
      <c r="BN13" s="119" t="n">
        <v>278097.39137</v>
      </c>
      <c r="BO13" s="98" t="n">
        <f aca="false">BM13/BN13</f>
        <v>0.00379002116779187</v>
      </c>
      <c r="BP13" s="96" t="n">
        <v>2211.768</v>
      </c>
      <c r="BQ13" s="96" t="n">
        <v>110726.78249</v>
      </c>
      <c r="BR13" s="95" t="n">
        <f aca="false">BP13/BQ13</f>
        <v>0.0199750046940969</v>
      </c>
      <c r="BS13" s="96" t="n">
        <v>979.9979</v>
      </c>
      <c r="BT13" s="96" t="n">
        <v>110726.78249</v>
      </c>
      <c r="BU13" s="95" t="n">
        <f aca="false">BS13/BT13</f>
        <v>0.00885059493251785</v>
      </c>
      <c r="BV13" s="115" t="n">
        <v>1914.271</v>
      </c>
      <c r="BW13" s="115" t="n">
        <v>171997.7</v>
      </c>
      <c r="BX13" s="98" t="n">
        <f aca="false">BV13/BW13</f>
        <v>0.0111296313846057</v>
      </c>
      <c r="BY13" s="115" t="n">
        <v>606.4979</v>
      </c>
      <c r="BZ13" s="115" t="n">
        <v>1409132</v>
      </c>
      <c r="CA13" s="98" t="n">
        <f aca="false">BY13/BZ13</f>
        <v>0.00043040531334183</v>
      </c>
      <c r="CB13" s="96" t="n">
        <v>4460.111</v>
      </c>
      <c r="CC13" s="96" t="n">
        <v>116997.27989</v>
      </c>
      <c r="CD13" s="95" t="n">
        <f aca="false">CB13/CC13</f>
        <v>0.0381214931167063</v>
      </c>
      <c r="CE13" s="96" t="n">
        <v>11360.07</v>
      </c>
      <c r="CF13" s="96" t="n">
        <v>167658.92685</v>
      </c>
      <c r="CG13" s="95" t="n">
        <f aca="false">CE13/CF13</f>
        <v>0.06775702441519</v>
      </c>
      <c r="CH13" s="115" t="n">
        <v>0</v>
      </c>
      <c r="CI13" s="115" t="n">
        <v>284296.5</v>
      </c>
      <c r="CJ13" s="98" t="n">
        <f aca="false">CH13/CI13</f>
        <v>0</v>
      </c>
      <c r="CK13" s="115" t="n">
        <v>0</v>
      </c>
      <c r="CL13" s="115" t="n">
        <v>296705.4</v>
      </c>
      <c r="CM13" s="98" t="n">
        <f aca="false">CK13/CL13</f>
        <v>0</v>
      </c>
      <c r="CN13" s="96" t="n">
        <v>5923.106</v>
      </c>
      <c r="CO13" s="96" t="n">
        <v>97230.243472</v>
      </c>
      <c r="CP13" s="95" t="n">
        <f aca="false">CN13/CO13</f>
        <v>0.0609183499751876</v>
      </c>
      <c r="CQ13" s="96" t="n">
        <v>2265.529</v>
      </c>
      <c r="CR13" s="96" t="n">
        <v>73876.047924</v>
      </c>
      <c r="CS13" s="95" t="n">
        <f aca="false">CQ13/CR13</f>
        <v>0.0306666242126361</v>
      </c>
      <c r="CT13" s="115" t="n">
        <v>6673.278</v>
      </c>
      <c r="CU13" s="115" t="n">
        <v>252660.4</v>
      </c>
      <c r="CV13" s="98" t="n">
        <f aca="false">CT13/CU13</f>
        <v>0.0264120455758006</v>
      </c>
      <c r="CW13" s="115" t="n">
        <v>11511.31</v>
      </c>
      <c r="CX13" s="115" t="n">
        <v>1000773</v>
      </c>
      <c r="CY13" s="98" t="n">
        <f aca="false">CW13/CX13</f>
        <v>0.0115024186303987</v>
      </c>
      <c r="CZ13" s="117" t="n">
        <v>4657.893</v>
      </c>
      <c r="DA13" s="117" t="n">
        <v>376584</v>
      </c>
      <c r="DB13" s="95" t="n">
        <f aca="false">CZ13/DA13</f>
        <v>0.0123688021795934</v>
      </c>
      <c r="DC13" s="117" t="n">
        <v>3500.615</v>
      </c>
      <c r="DD13" s="117" t="n">
        <v>776337.8</v>
      </c>
      <c r="DE13" s="95" t="n">
        <f aca="false">DC13/DD13</f>
        <v>0.00450913893410832</v>
      </c>
    </row>
    <row r="14" customFormat="false" ht="12.75" hidden="false" customHeight="false" outlineLevel="0" collapsed="false">
      <c r="A14" s="36" t="s">
        <v>474</v>
      </c>
      <c r="B14" s="97" t="n">
        <v>0</v>
      </c>
      <c r="C14" s="97" t="n">
        <v>36892.51591</v>
      </c>
      <c r="D14" s="116" t="n">
        <f aca="false">B14/C14</f>
        <v>0</v>
      </c>
      <c r="E14" s="97" t="n">
        <v>0</v>
      </c>
      <c r="F14" s="97" t="n">
        <v>61926.480756</v>
      </c>
      <c r="G14" s="116" t="n">
        <f aca="false">E14/F14</f>
        <v>0</v>
      </c>
      <c r="H14" s="117" t="n">
        <v>0</v>
      </c>
      <c r="I14" s="117" t="n">
        <v>59536.89</v>
      </c>
      <c r="J14" s="95" t="n">
        <f aca="false">H14/I14</f>
        <v>0</v>
      </c>
      <c r="K14" s="117" t="n">
        <v>0</v>
      </c>
      <c r="L14" s="117" t="n">
        <v>87707.59</v>
      </c>
      <c r="M14" s="95" t="n">
        <f aca="false">K14/L14</f>
        <v>0</v>
      </c>
      <c r="N14" s="115" t="n">
        <v>0</v>
      </c>
      <c r="O14" s="115" t="n">
        <v>77562.84</v>
      </c>
      <c r="P14" s="98" t="n">
        <f aca="false">N14/O14</f>
        <v>0</v>
      </c>
      <c r="Q14" s="115" t="n">
        <v>0</v>
      </c>
      <c r="R14" s="115" t="n">
        <v>108652.6</v>
      </c>
      <c r="S14" s="98" t="n">
        <f aca="false">Q14/R14</f>
        <v>0</v>
      </c>
      <c r="T14" s="117" t="n">
        <v>0</v>
      </c>
      <c r="U14" s="117" t="n">
        <v>226169.1</v>
      </c>
      <c r="V14" s="95" t="n">
        <f aca="false">T14/U14</f>
        <v>0</v>
      </c>
      <c r="W14" s="117" t="n">
        <v>0</v>
      </c>
      <c r="X14" s="117" t="n">
        <v>585250.8</v>
      </c>
      <c r="Y14" s="95" t="n">
        <f aca="false">W14/X14</f>
        <v>0</v>
      </c>
      <c r="Z14" s="115" t="n">
        <v>0</v>
      </c>
      <c r="AA14" s="115" t="n">
        <v>94714.71</v>
      </c>
      <c r="AB14" s="98" t="n">
        <f aca="false">Z14/AA14</f>
        <v>0</v>
      </c>
      <c r="AC14" s="115" t="n">
        <v>0</v>
      </c>
      <c r="AD14" s="115" t="n">
        <v>70469.62</v>
      </c>
      <c r="AE14" s="98" t="n">
        <f aca="false">AC14/AD14</f>
        <v>0</v>
      </c>
      <c r="AF14" s="117" t="n">
        <v>0</v>
      </c>
      <c r="AG14" s="117" t="n">
        <v>219303.9</v>
      </c>
      <c r="AH14" s="95" t="n">
        <f aca="false">AF14/AG14</f>
        <v>0</v>
      </c>
      <c r="AI14" s="117" t="n">
        <v>0</v>
      </c>
      <c r="AJ14" s="117" t="n">
        <v>737660.6</v>
      </c>
      <c r="AK14" s="95" t="n">
        <f aca="false">AI14/AJ14</f>
        <v>0</v>
      </c>
      <c r="AL14" s="115" t="n">
        <v>0</v>
      </c>
      <c r="AM14" s="115" t="n">
        <v>251535.4</v>
      </c>
      <c r="AN14" s="98" t="n">
        <f aca="false">AL14/AM14</f>
        <v>0</v>
      </c>
      <c r="AO14" s="115" t="n">
        <v>0</v>
      </c>
      <c r="AP14" s="115" t="n">
        <v>752426.4</v>
      </c>
      <c r="AQ14" s="98" t="n">
        <f aca="false">AO14/AP14</f>
        <v>0</v>
      </c>
      <c r="AR14" s="96" t="n">
        <v>0</v>
      </c>
      <c r="AS14" s="96" t="n">
        <v>135930.57319</v>
      </c>
      <c r="AT14" s="95" t="n">
        <f aca="false">AR14/AS14</f>
        <v>0</v>
      </c>
      <c r="AU14" s="96" t="n">
        <v>0</v>
      </c>
      <c r="AV14" s="96" t="n">
        <v>169170.99146</v>
      </c>
      <c r="AW14" s="95" t="n">
        <f aca="false">AU14/AV14</f>
        <v>0</v>
      </c>
      <c r="AX14" s="115" t="n">
        <v>0</v>
      </c>
      <c r="AY14" s="115" t="n">
        <v>114736.6</v>
      </c>
      <c r="AZ14" s="98" t="n">
        <f aca="false">AX14/AY14</f>
        <v>0</v>
      </c>
      <c r="BA14" s="115" t="n">
        <v>0</v>
      </c>
      <c r="BB14" s="115" t="n">
        <v>198990.7</v>
      </c>
      <c r="BC14" s="98" t="n">
        <f aca="false">BA14/BB14</f>
        <v>0</v>
      </c>
      <c r="BD14" s="117" t="n">
        <v>0</v>
      </c>
      <c r="BE14" s="117" t="n">
        <v>213989.8</v>
      </c>
      <c r="BF14" s="95" t="n">
        <f aca="false">BD14/BE14</f>
        <v>0</v>
      </c>
      <c r="BG14" s="117" t="n">
        <v>0</v>
      </c>
      <c r="BH14" s="117" t="n">
        <v>272757.7</v>
      </c>
      <c r="BI14" s="95" t="n">
        <f aca="false">BG14/BH14</f>
        <v>0</v>
      </c>
      <c r="BJ14" s="119" t="n">
        <v>0</v>
      </c>
      <c r="BK14" s="119" t="n">
        <v>180818.86078</v>
      </c>
      <c r="BL14" s="98" t="n">
        <f aca="false">BJ14/BK14</f>
        <v>0</v>
      </c>
      <c r="BM14" s="119" t="n">
        <v>0</v>
      </c>
      <c r="BN14" s="119" t="n">
        <v>278097.39137</v>
      </c>
      <c r="BO14" s="98" t="n">
        <f aca="false">BM14/BN14</f>
        <v>0</v>
      </c>
      <c r="BP14" s="96" t="n">
        <v>0</v>
      </c>
      <c r="BQ14" s="96" t="n">
        <v>110726.78249</v>
      </c>
      <c r="BR14" s="95" t="n">
        <f aca="false">BP14/BQ14</f>
        <v>0</v>
      </c>
      <c r="BS14" s="96" t="n">
        <v>0</v>
      </c>
      <c r="BT14" s="96" t="n">
        <v>110726.78249</v>
      </c>
      <c r="BU14" s="95" t="n">
        <f aca="false">BS14/BT14</f>
        <v>0</v>
      </c>
      <c r="BV14" s="115" t="n">
        <v>0</v>
      </c>
      <c r="BW14" s="115" t="n">
        <v>171997.7</v>
      </c>
      <c r="BX14" s="98" t="n">
        <f aca="false">BV14/BW14</f>
        <v>0</v>
      </c>
      <c r="BY14" s="115" t="n">
        <v>0</v>
      </c>
      <c r="BZ14" s="115" t="n">
        <v>1409132</v>
      </c>
      <c r="CA14" s="98" t="n">
        <f aca="false">BY14/BZ14</f>
        <v>0</v>
      </c>
      <c r="CB14" s="96" t="n">
        <v>0</v>
      </c>
      <c r="CC14" s="96" t="n">
        <v>116997.27989</v>
      </c>
      <c r="CD14" s="95" t="n">
        <f aca="false">CB14/CC14</f>
        <v>0</v>
      </c>
      <c r="CE14" s="96" t="n">
        <v>0</v>
      </c>
      <c r="CF14" s="96" t="n">
        <v>167658.92685</v>
      </c>
      <c r="CG14" s="95" t="n">
        <f aca="false">CE14/CF14</f>
        <v>0</v>
      </c>
      <c r="CH14" s="115" t="n">
        <v>0</v>
      </c>
      <c r="CI14" s="115" t="n">
        <v>284296.5</v>
      </c>
      <c r="CJ14" s="98" t="n">
        <f aca="false">CH14/CI14</f>
        <v>0</v>
      </c>
      <c r="CK14" s="115" t="n">
        <v>0</v>
      </c>
      <c r="CL14" s="115" t="n">
        <v>296705.4</v>
      </c>
      <c r="CM14" s="98" t="n">
        <f aca="false">CK14/CL14</f>
        <v>0</v>
      </c>
      <c r="CN14" s="96" t="n">
        <v>0</v>
      </c>
      <c r="CO14" s="96" t="n">
        <v>97230.243472</v>
      </c>
      <c r="CP14" s="95" t="n">
        <f aca="false">CN14/CO14</f>
        <v>0</v>
      </c>
      <c r="CQ14" s="96" t="n">
        <v>0</v>
      </c>
      <c r="CR14" s="96" t="n">
        <v>73876.047924</v>
      </c>
      <c r="CS14" s="95" t="n">
        <f aca="false">CQ14/CR14</f>
        <v>0</v>
      </c>
      <c r="CT14" s="115" t="n">
        <v>0</v>
      </c>
      <c r="CU14" s="115" t="n">
        <v>252660.4</v>
      </c>
      <c r="CV14" s="98" t="n">
        <f aca="false">CT14/CU14</f>
        <v>0</v>
      </c>
      <c r="CW14" s="115" t="n">
        <v>0</v>
      </c>
      <c r="CX14" s="115" t="n">
        <v>1000773</v>
      </c>
      <c r="CY14" s="98" t="n">
        <f aca="false">CW14/CX14</f>
        <v>0</v>
      </c>
      <c r="CZ14" s="117" t="n">
        <v>0</v>
      </c>
      <c r="DA14" s="117" t="n">
        <v>376584</v>
      </c>
      <c r="DB14" s="95" t="n">
        <f aca="false">CZ14/DA14</f>
        <v>0</v>
      </c>
      <c r="DC14" s="117" t="n">
        <v>0</v>
      </c>
      <c r="DD14" s="117" t="n">
        <v>776337.8</v>
      </c>
      <c r="DE14" s="95" t="n">
        <f aca="false">DC14/DD14</f>
        <v>0</v>
      </c>
    </row>
    <row r="15" s="120" customFormat="true" ht="12.75" hidden="false" customHeight="false" outlineLevel="0" collapsed="false">
      <c r="A15" s="36" t="s">
        <v>486</v>
      </c>
      <c r="B15" s="97" t="n">
        <v>0</v>
      </c>
      <c r="C15" s="97" t="n">
        <v>36892.51591</v>
      </c>
      <c r="D15" s="116" t="n">
        <f aca="false">B15/C15</f>
        <v>0</v>
      </c>
      <c r="E15" s="97" t="n">
        <v>0</v>
      </c>
      <c r="F15" s="97" t="n">
        <v>61926.480756</v>
      </c>
      <c r="G15" s="116" t="n">
        <f aca="false">E15/F15</f>
        <v>0</v>
      </c>
      <c r="H15" s="117" t="n">
        <v>0</v>
      </c>
      <c r="I15" s="117" t="n">
        <v>59536.89</v>
      </c>
      <c r="J15" s="95" t="n">
        <f aca="false">H15/I15</f>
        <v>0</v>
      </c>
      <c r="K15" s="117" t="n">
        <v>0</v>
      </c>
      <c r="L15" s="117" t="n">
        <v>87707.59</v>
      </c>
      <c r="M15" s="95" t="n">
        <f aca="false">K15/L15</f>
        <v>0</v>
      </c>
      <c r="N15" s="115" t="n">
        <v>0</v>
      </c>
      <c r="O15" s="115" t="n">
        <v>77562.84</v>
      </c>
      <c r="P15" s="98" t="n">
        <f aca="false">N15/O15</f>
        <v>0</v>
      </c>
      <c r="Q15" s="115" t="n">
        <v>0</v>
      </c>
      <c r="R15" s="115" t="n">
        <v>108652.6</v>
      </c>
      <c r="S15" s="98" t="n">
        <f aca="false">Q15/R15</f>
        <v>0</v>
      </c>
      <c r="T15" s="117" t="n">
        <v>4.158546</v>
      </c>
      <c r="U15" s="117" t="n">
        <v>226169.1</v>
      </c>
      <c r="V15" s="95" t="n">
        <f aca="false">T15/U15</f>
        <v>1.83868883945685E-005</v>
      </c>
      <c r="W15" s="117" t="n">
        <v>6.252</v>
      </c>
      <c r="X15" s="117" t="n">
        <v>585250.8</v>
      </c>
      <c r="Y15" s="95" t="n">
        <f aca="false">W15/X15</f>
        <v>1.06825996649641E-005</v>
      </c>
      <c r="Z15" s="115" t="n">
        <v>0</v>
      </c>
      <c r="AA15" s="115" t="n">
        <v>94714.71</v>
      </c>
      <c r="AB15" s="98" t="n">
        <f aca="false">Z15/AA15</f>
        <v>0</v>
      </c>
      <c r="AC15" s="115" t="n">
        <v>0</v>
      </c>
      <c r="AD15" s="115" t="n">
        <v>70469.62</v>
      </c>
      <c r="AE15" s="98" t="n">
        <f aca="false">AC15/AD15</f>
        <v>0</v>
      </c>
      <c r="AF15" s="117" t="n">
        <v>0</v>
      </c>
      <c r="AG15" s="117" t="n">
        <v>219303.9</v>
      </c>
      <c r="AH15" s="95" t="n">
        <f aca="false">AF15/AG15</f>
        <v>0</v>
      </c>
      <c r="AI15" s="117" t="n">
        <v>0</v>
      </c>
      <c r="AJ15" s="117" t="n">
        <v>737660.6</v>
      </c>
      <c r="AK15" s="95" t="n">
        <f aca="false">AI15/AJ15</f>
        <v>0</v>
      </c>
      <c r="AL15" s="115" t="n">
        <v>9.165168</v>
      </c>
      <c r="AM15" s="115" t="n">
        <v>251535.4</v>
      </c>
      <c r="AN15" s="98" t="n">
        <f aca="false">AL15/AM15</f>
        <v>3.64368911890732E-005</v>
      </c>
      <c r="AO15" s="115" t="n">
        <v>31.70054</v>
      </c>
      <c r="AP15" s="115" t="n">
        <v>752426.4</v>
      </c>
      <c r="AQ15" s="98" t="n">
        <f aca="false">AO15/AP15</f>
        <v>4.21310841831174E-005</v>
      </c>
      <c r="AR15" s="96" t="n">
        <v>0</v>
      </c>
      <c r="AS15" s="96" t="n">
        <v>135930.57319</v>
      </c>
      <c r="AT15" s="95" t="n">
        <f aca="false">AR15/AS15</f>
        <v>0</v>
      </c>
      <c r="AU15" s="96" t="n">
        <v>0</v>
      </c>
      <c r="AV15" s="96" t="n">
        <v>169170.99146</v>
      </c>
      <c r="AW15" s="95" t="n">
        <f aca="false">AU15/AV15</f>
        <v>0</v>
      </c>
      <c r="AX15" s="115" t="n">
        <v>0</v>
      </c>
      <c r="AY15" s="115" t="n">
        <v>114736.6</v>
      </c>
      <c r="AZ15" s="98" t="n">
        <f aca="false">AX15/AY15</f>
        <v>0</v>
      </c>
      <c r="BA15" s="115" t="n">
        <v>0</v>
      </c>
      <c r="BB15" s="115" t="n">
        <v>198990.7</v>
      </c>
      <c r="BC15" s="98" t="n">
        <f aca="false">BA15/BB15</f>
        <v>0</v>
      </c>
      <c r="BD15" s="117" t="n">
        <v>13.14138</v>
      </c>
      <c r="BE15" s="117" t="n">
        <v>213989.8</v>
      </c>
      <c r="BF15" s="95" t="n">
        <f aca="false">BD15/BE15</f>
        <v>6.14112448350342E-005</v>
      </c>
      <c r="BG15" s="117" t="n">
        <v>101.8644</v>
      </c>
      <c r="BH15" s="117" t="n">
        <v>272757.7</v>
      </c>
      <c r="BI15" s="95" t="n">
        <f aca="false">BG15/BH15</f>
        <v>0.000373461134186129</v>
      </c>
      <c r="BJ15" s="119" t="n">
        <v>109.882</v>
      </c>
      <c r="BK15" s="119" t="n">
        <v>180818.86078</v>
      </c>
      <c r="BL15" s="98" t="n">
        <f aca="false">BJ15/BK15</f>
        <v>0.000607691031378038</v>
      </c>
      <c r="BM15" s="119" t="n">
        <v>1304.109</v>
      </c>
      <c r="BN15" s="119" t="n">
        <v>278097.39137</v>
      </c>
      <c r="BO15" s="98" t="n">
        <f aca="false">BM15/BN15</f>
        <v>0.0046893967382273</v>
      </c>
      <c r="BP15" s="96" t="n">
        <v>0</v>
      </c>
      <c r="BQ15" s="96" t="n">
        <v>110726.78249</v>
      </c>
      <c r="BR15" s="95" t="n">
        <f aca="false">BP15/BQ15</f>
        <v>0</v>
      </c>
      <c r="BS15" s="96" t="n">
        <v>0</v>
      </c>
      <c r="BT15" s="96" t="n">
        <v>110726.78249</v>
      </c>
      <c r="BU15" s="95" t="n">
        <f aca="false">BS15/BT15</f>
        <v>0</v>
      </c>
      <c r="BV15" s="115" t="n">
        <v>0</v>
      </c>
      <c r="BW15" s="115" t="n">
        <v>171997.7</v>
      </c>
      <c r="BX15" s="98" t="n">
        <f aca="false">BV15/BW15</f>
        <v>0</v>
      </c>
      <c r="BY15" s="115" t="n">
        <v>0</v>
      </c>
      <c r="BZ15" s="115" t="n">
        <v>1409132</v>
      </c>
      <c r="CA15" s="98" t="n">
        <f aca="false">BY15/BZ15</f>
        <v>0</v>
      </c>
      <c r="CB15" s="96" t="n">
        <v>450.9158</v>
      </c>
      <c r="CC15" s="96" t="n">
        <v>116997.27989</v>
      </c>
      <c r="CD15" s="95" t="n">
        <f aca="false">CB15/CC15</f>
        <v>0.00385407079911557</v>
      </c>
      <c r="CE15" s="96" t="n">
        <v>1344.631</v>
      </c>
      <c r="CF15" s="96" t="n">
        <v>167658.92685</v>
      </c>
      <c r="CG15" s="95" t="n">
        <f aca="false">CE15/CF15</f>
        <v>0.00802003821247768</v>
      </c>
      <c r="CH15" s="115" t="n">
        <v>0</v>
      </c>
      <c r="CI15" s="115" t="n">
        <v>284296.5</v>
      </c>
      <c r="CJ15" s="98" t="n">
        <f aca="false">CH15/CI15</f>
        <v>0</v>
      </c>
      <c r="CK15" s="115" t="n">
        <v>0</v>
      </c>
      <c r="CL15" s="115" t="n">
        <v>296705.4</v>
      </c>
      <c r="CM15" s="98" t="n">
        <f aca="false">CK15/CL15</f>
        <v>0</v>
      </c>
      <c r="CN15" s="96" t="n">
        <v>13.136</v>
      </c>
      <c r="CO15" s="96" t="n">
        <v>97230.243472</v>
      </c>
      <c r="CP15" s="95" t="n">
        <f aca="false">CN15/CO15</f>
        <v>0.000135101996363743</v>
      </c>
      <c r="CQ15" s="96" t="n">
        <v>74</v>
      </c>
      <c r="CR15" s="96" t="n">
        <v>73876.047924</v>
      </c>
      <c r="CS15" s="95" t="n">
        <f aca="false">CQ15/CR15</f>
        <v>0.00100167783848058</v>
      </c>
      <c r="CT15" s="115" t="n">
        <v>2612.009</v>
      </c>
      <c r="CU15" s="115" t="n">
        <v>252660.4</v>
      </c>
      <c r="CV15" s="98" t="n">
        <f aca="false">CT15/CU15</f>
        <v>0.0103380228955547</v>
      </c>
      <c r="CW15" s="115" t="n">
        <v>17621.06</v>
      </c>
      <c r="CX15" s="115" t="n">
        <v>1000773</v>
      </c>
      <c r="CY15" s="98" t="n">
        <f aca="false">CW15/CX15</f>
        <v>0.0176074494415817</v>
      </c>
      <c r="CZ15" s="117" t="n">
        <v>11.94378</v>
      </c>
      <c r="DA15" s="117" t="n">
        <v>376584</v>
      </c>
      <c r="DB15" s="95" t="n">
        <f aca="false">CZ15/DA15</f>
        <v>3.17161111465171E-005</v>
      </c>
      <c r="DC15" s="117" t="n">
        <v>16.23582</v>
      </c>
      <c r="DD15" s="117" t="n">
        <v>776337.8</v>
      </c>
      <c r="DE15" s="95" t="n">
        <f aca="false">DC15/DD15</f>
        <v>2.09133446806274E-005</v>
      </c>
      <c r="DF15" s="36"/>
      <c r="DG15" s="36"/>
    </row>
    <row r="16" customFormat="false" ht="12.75" hidden="false" customHeight="false" outlineLevel="0" collapsed="false">
      <c r="A16" s="121" t="s">
        <v>819</v>
      </c>
      <c r="B16" s="122" t="n">
        <f aca="false">SUM(B12:B15)</f>
        <v>69.92159</v>
      </c>
      <c r="C16" s="122" t="n">
        <v>36892.51591</v>
      </c>
      <c r="D16" s="124" t="n">
        <f aca="false">B16/C16</f>
        <v>0.00189527843995717</v>
      </c>
      <c r="E16" s="122" t="n">
        <f aca="false">SUM(E12:E15)</f>
        <v>88.84486</v>
      </c>
      <c r="F16" s="122" t="n">
        <v>61926.480756</v>
      </c>
      <c r="G16" s="124" t="n">
        <f aca="false">E16/F16</f>
        <v>0.00143468285159079</v>
      </c>
      <c r="H16" s="123" t="n">
        <f aca="false">SUM(H12:H15)</f>
        <v>3572.349</v>
      </c>
      <c r="I16" s="123" t="n">
        <v>59536.89</v>
      </c>
      <c r="J16" s="125" t="n">
        <f aca="false">H16/I16</f>
        <v>0.0600022775794974</v>
      </c>
      <c r="K16" s="123" t="n">
        <f aca="false">SUM(K12:K15)</f>
        <v>3561.546</v>
      </c>
      <c r="L16" s="123" t="n">
        <v>87707.59</v>
      </c>
      <c r="M16" s="125" t="n">
        <f aca="false">K16/L16</f>
        <v>0.0406070443846422</v>
      </c>
      <c r="N16" s="123" t="n">
        <f aca="false">SUM(N12:N15)</f>
        <v>2360.526</v>
      </c>
      <c r="O16" s="123" t="n">
        <v>77562.84</v>
      </c>
      <c r="P16" s="125" t="n">
        <f aca="false">N16/O16</f>
        <v>0.0304337231591829</v>
      </c>
      <c r="Q16" s="123" t="n">
        <f aca="false">SUM(Q12:Q15)</f>
        <v>2434.817</v>
      </c>
      <c r="R16" s="123" t="n">
        <v>108652.6</v>
      </c>
      <c r="S16" s="125" t="n">
        <f aca="false">Q16/R16</f>
        <v>0.0224091922328596</v>
      </c>
      <c r="T16" s="123" t="n">
        <f aca="false">SUM(T12:T15)</f>
        <v>574.207746</v>
      </c>
      <c r="U16" s="123" t="n">
        <v>226169.1</v>
      </c>
      <c r="V16" s="125" t="n">
        <f aca="false">T16/U16</f>
        <v>0.00253884260051439</v>
      </c>
      <c r="W16" s="123" t="n">
        <f aca="false">SUM(W12:W15)</f>
        <v>845.7419</v>
      </c>
      <c r="X16" s="123" t="n">
        <v>585250.8</v>
      </c>
      <c r="Y16" s="125" t="n">
        <f aca="false">W16/X16</f>
        <v>0.00144509311221787</v>
      </c>
      <c r="Z16" s="123" t="n">
        <f aca="false">SUM(Z12:Z15)</f>
        <v>1382.362</v>
      </c>
      <c r="AA16" s="123" t="n">
        <v>94714.71</v>
      </c>
      <c r="AB16" s="125" t="n">
        <f aca="false">Z16/AA16</f>
        <v>0.0145950085261307</v>
      </c>
      <c r="AC16" s="123" t="n">
        <f aca="false">SUM(AC12:AC15)</f>
        <v>1763.427</v>
      </c>
      <c r="AD16" s="123" t="n">
        <v>70469.62</v>
      </c>
      <c r="AE16" s="125" t="n">
        <f aca="false">AC16/AD16</f>
        <v>0.0250239322987693</v>
      </c>
      <c r="AF16" s="123" t="n">
        <f aca="false">SUM(AF12:AF15)</f>
        <v>5825.696</v>
      </c>
      <c r="AG16" s="123" t="n">
        <v>219303.9</v>
      </c>
      <c r="AH16" s="125" t="n">
        <f aca="false">AF16/AG16</f>
        <v>0.0265644888212202</v>
      </c>
      <c r="AI16" s="123" t="n">
        <f aca="false">SUM(AI12:AI15)</f>
        <v>2669.847</v>
      </c>
      <c r="AJ16" s="123" t="n">
        <v>737660.6</v>
      </c>
      <c r="AK16" s="125" t="n">
        <f aca="false">AI16/AJ16</f>
        <v>0.00361934336739688</v>
      </c>
      <c r="AL16" s="123" t="n">
        <f aca="false">SUM(AL12:AL15)</f>
        <v>4296.483168</v>
      </c>
      <c r="AM16" s="123" t="n">
        <v>251535.4</v>
      </c>
      <c r="AN16" s="125" t="n">
        <f aca="false">AL16/AM16</f>
        <v>0.0170810278314702</v>
      </c>
      <c r="AO16" s="123" t="n">
        <f aca="false">SUM(AO12:AO15)</f>
        <v>3686.32454</v>
      </c>
      <c r="AP16" s="123" t="n">
        <v>752426.4</v>
      </c>
      <c r="AQ16" s="125" t="n">
        <f aca="false">AO16/AP16</f>
        <v>0.00489924933521737</v>
      </c>
      <c r="AR16" s="127" t="n">
        <f aca="false">SUM(AR12:AR15)</f>
        <v>2834.822</v>
      </c>
      <c r="AS16" s="127" t="n">
        <v>135930.57319</v>
      </c>
      <c r="AT16" s="125" t="n">
        <f aca="false">AR16/AS16</f>
        <v>0.0208549256688381</v>
      </c>
      <c r="AU16" s="127" t="n">
        <f aca="false">SUM(AU12:AU15)</f>
        <v>3158.595</v>
      </c>
      <c r="AV16" s="127" t="n">
        <v>169170.99146</v>
      </c>
      <c r="AW16" s="125" t="n">
        <f aca="false">AU16/AV16</f>
        <v>0.0186710202070716</v>
      </c>
      <c r="AX16" s="123" t="n">
        <f aca="false">SUM(AX12:AX15)</f>
        <v>3493.18</v>
      </c>
      <c r="AY16" s="123" t="n">
        <v>114736.6</v>
      </c>
      <c r="AZ16" s="125" t="n">
        <f aca="false">AX16/AY16</f>
        <v>0.0304452110311792</v>
      </c>
      <c r="BA16" s="123" t="n">
        <f aca="false">SUM(BA12:BA15)</f>
        <v>3513.921</v>
      </c>
      <c r="BB16" s="123" t="n">
        <v>198990.7</v>
      </c>
      <c r="BC16" s="125" t="n">
        <f aca="false">BA16/BB16</f>
        <v>0.017658719729113</v>
      </c>
      <c r="BD16" s="123" t="n">
        <f aca="false">SUM(BD12:BD15)</f>
        <v>1068.79638</v>
      </c>
      <c r="BE16" s="123" t="n">
        <v>213989.8</v>
      </c>
      <c r="BF16" s="125" t="n">
        <f aca="false">BD16/BE16</f>
        <v>0.00499461366850196</v>
      </c>
      <c r="BG16" s="123" t="n">
        <f aca="false">SUM(BG12:BG15)</f>
        <v>495.1157</v>
      </c>
      <c r="BH16" s="123" t="n">
        <v>272757.7</v>
      </c>
      <c r="BI16" s="125" t="n">
        <f aca="false">BG16/BH16</f>
        <v>0.00181522171509732</v>
      </c>
      <c r="BJ16" s="127" t="n">
        <f aca="false">SUM(BJ12:BJ15)</f>
        <v>2845.961</v>
      </c>
      <c r="BK16" s="127" t="n">
        <v>180818.86078</v>
      </c>
      <c r="BL16" s="125" t="n">
        <f aca="false">BJ16/BK16</f>
        <v>0.0157392928355115</v>
      </c>
      <c r="BM16" s="127" t="n">
        <f aca="false">SUM(BM12:BM15)</f>
        <v>2358.104</v>
      </c>
      <c r="BN16" s="127" t="n">
        <v>278097.39137</v>
      </c>
      <c r="BO16" s="125" t="n">
        <f aca="false">BM16/BN16</f>
        <v>0.00847941790601917</v>
      </c>
      <c r="BP16" s="127" t="n">
        <f aca="false">SUM(BP12:BP15)</f>
        <v>2211.768</v>
      </c>
      <c r="BQ16" s="127" t="n">
        <v>110726.78249</v>
      </c>
      <c r="BR16" s="125" t="n">
        <f aca="false">BP16/BQ16</f>
        <v>0.0199750046940969</v>
      </c>
      <c r="BS16" s="127" t="n">
        <f aca="false">SUM(BS12:BS15)</f>
        <v>979.9979</v>
      </c>
      <c r="BT16" s="127" t="n">
        <v>89706.662083</v>
      </c>
      <c r="BU16" s="125" t="n">
        <f aca="false">BS16/BT16</f>
        <v>0.0109244717977943</v>
      </c>
      <c r="BV16" s="123" t="n">
        <f aca="false">SUM(BV12:BV15)</f>
        <v>1914.271</v>
      </c>
      <c r="BW16" s="123" t="n">
        <v>171997.7</v>
      </c>
      <c r="BX16" s="125" t="n">
        <f aca="false">BV16/BW16</f>
        <v>0.0111296313846057</v>
      </c>
      <c r="BY16" s="123" t="n">
        <f aca="false">SUM(BY12:BY15)</f>
        <v>606.4979</v>
      </c>
      <c r="BZ16" s="123" t="n">
        <v>1409132</v>
      </c>
      <c r="CA16" s="125" t="n">
        <f aca="false">BY16/BZ16</f>
        <v>0.00043040531334183</v>
      </c>
      <c r="CB16" s="127" t="n">
        <f aca="false">SUM(CB12:CB15)</f>
        <v>4911.0268</v>
      </c>
      <c r="CC16" s="127" t="n">
        <v>116997.27989</v>
      </c>
      <c r="CD16" s="125" t="n">
        <f aca="false">CB16/CC16</f>
        <v>0.0419755639158219</v>
      </c>
      <c r="CE16" s="127" t="n">
        <f aca="false">SUM(CE12:CE15)</f>
        <v>12704.701</v>
      </c>
      <c r="CF16" s="127" t="n">
        <v>167658.92685</v>
      </c>
      <c r="CG16" s="125" t="n">
        <f aca="false">CE16/CF16</f>
        <v>0.0757770626276677</v>
      </c>
      <c r="CH16" s="123" t="n">
        <f aca="false">SUM(CH12:CH15)</f>
        <v>0</v>
      </c>
      <c r="CI16" s="123" t="n">
        <v>284296.5</v>
      </c>
      <c r="CJ16" s="125" t="n">
        <f aca="false">CH16/CI16</f>
        <v>0</v>
      </c>
      <c r="CK16" s="123" t="n">
        <f aca="false">SUM(CK12:CK15)</f>
        <v>0</v>
      </c>
      <c r="CL16" s="123" t="n">
        <v>296705.4</v>
      </c>
      <c r="CM16" s="125" t="n">
        <f aca="false">CK16/CL16</f>
        <v>0</v>
      </c>
      <c r="CN16" s="127" t="n">
        <f aca="false">SUM(CN12:CN15)</f>
        <v>5936.242</v>
      </c>
      <c r="CO16" s="127" t="n">
        <v>97230.243472</v>
      </c>
      <c r="CP16" s="125" t="n">
        <f aca="false">CN16/CO16</f>
        <v>0.0610534519715514</v>
      </c>
      <c r="CQ16" s="127" t="n">
        <f aca="false">SUM(CQ12:CQ15)</f>
        <v>2339.529</v>
      </c>
      <c r="CR16" s="127" t="n">
        <v>73876.047924</v>
      </c>
      <c r="CS16" s="125" t="n">
        <f aca="false">CQ16/CR16</f>
        <v>0.0316683020511166</v>
      </c>
      <c r="CT16" s="123" t="n">
        <f aca="false">SUM(CT12:CT15)</f>
        <v>9285.287</v>
      </c>
      <c r="CU16" s="123" t="n">
        <v>252660.4</v>
      </c>
      <c r="CV16" s="125" t="n">
        <f aca="false">CT16/CU16</f>
        <v>0.0367500684713552</v>
      </c>
      <c r="CW16" s="123" t="n">
        <f aca="false">SUM(CW12:CW15)</f>
        <v>29132.37</v>
      </c>
      <c r="CX16" s="123" t="n">
        <v>1000773</v>
      </c>
      <c r="CY16" s="125" t="n">
        <f aca="false">CW16/CX16</f>
        <v>0.0291098680719804</v>
      </c>
      <c r="CZ16" s="123" t="n">
        <f aca="false">SUM(CZ12:CZ15)</f>
        <v>4669.83678</v>
      </c>
      <c r="DA16" s="123" t="n">
        <v>376584</v>
      </c>
      <c r="DB16" s="125" t="n">
        <f aca="false">CZ16/DA16</f>
        <v>0.0124005182907399</v>
      </c>
      <c r="DC16" s="123" t="n">
        <f aca="false">SUM(DC12:DC15)</f>
        <v>3516.85082</v>
      </c>
      <c r="DD16" s="123" t="n">
        <v>776337.8</v>
      </c>
      <c r="DE16" s="125" t="n">
        <f aca="false">DC16/DD16</f>
        <v>0.00453005227878895</v>
      </c>
      <c r="DF16" s="120"/>
      <c r="DG16" s="120"/>
    </row>
    <row r="17" customFormat="false" ht="12.75" hidden="false" customHeight="false" outlineLevel="0" collapsed="false">
      <c r="B17" s="132" t="s">
        <v>360</v>
      </c>
      <c r="C17" s="132"/>
      <c r="D17" s="132"/>
      <c r="E17" s="132"/>
      <c r="F17" s="132"/>
      <c r="G17" s="132"/>
      <c r="H17" s="128" t="s">
        <v>363</v>
      </c>
      <c r="I17" s="128"/>
      <c r="J17" s="128"/>
      <c r="K17" s="128"/>
      <c r="L17" s="128"/>
      <c r="M17" s="128"/>
      <c r="N17" s="129" t="s">
        <v>380</v>
      </c>
      <c r="O17" s="129"/>
      <c r="P17" s="129"/>
      <c r="Q17" s="129"/>
      <c r="R17" s="129"/>
      <c r="S17" s="129"/>
      <c r="T17" s="128" t="s">
        <v>388</v>
      </c>
      <c r="U17" s="128"/>
      <c r="V17" s="128"/>
      <c r="W17" s="128"/>
      <c r="X17" s="128"/>
      <c r="Y17" s="128"/>
      <c r="Z17" s="129" t="s">
        <v>394</v>
      </c>
      <c r="AA17" s="129"/>
      <c r="AB17" s="129"/>
      <c r="AC17" s="129"/>
      <c r="AD17" s="129"/>
      <c r="AE17" s="129"/>
      <c r="AF17" s="128" t="s">
        <v>417</v>
      </c>
      <c r="AG17" s="128"/>
      <c r="AH17" s="128"/>
      <c r="AI17" s="128"/>
      <c r="AJ17" s="128"/>
      <c r="AK17" s="128"/>
      <c r="AL17" s="129" t="s">
        <v>421</v>
      </c>
      <c r="AM17" s="129"/>
      <c r="AN17" s="129"/>
      <c r="AO17" s="129"/>
      <c r="AP17" s="129"/>
      <c r="AQ17" s="129"/>
      <c r="AR17" s="39" t="s">
        <v>435</v>
      </c>
      <c r="AS17" s="39"/>
      <c r="AT17" s="39"/>
      <c r="AU17" s="39"/>
      <c r="AV17" s="39"/>
      <c r="AW17" s="39"/>
      <c r="AX17" s="130" t="s">
        <v>440</v>
      </c>
      <c r="AY17" s="130"/>
      <c r="AZ17" s="130"/>
      <c r="BA17" s="130"/>
      <c r="BB17" s="130"/>
      <c r="BC17" s="130"/>
      <c r="BD17" s="131" t="s">
        <v>442</v>
      </c>
      <c r="BE17" s="131"/>
      <c r="BF17" s="131"/>
      <c r="BG17" s="131"/>
      <c r="BH17" s="131"/>
      <c r="BI17" s="131"/>
      <c r="BJ17" s="105" t="s">
        <v>814</v>
      </c>
      <c r="BK17" s="105"/>
      <c r="BL17" s="105"/>
      <c r="BM17" s="105"/>
      <c r="BN17" s="105"/>
      <c r="BO17" s="105"/>
      <c r="BP17" s="106" t="s">
        <v>468</v>
      </c>
      <c r="BQ17" s="106"/>
      <c r="BR17" s="106"/>
      <c r="BS17" s="106"/>
      <c r="BT17" s="106"/>
      <c r="BU17" s="106"/>
      <c r="BV17" s="130" t="s">
        <v>815</v>
      </c>
      <c r="BW17" s="130"/>
      <c r="BX17" s="130"/>
      <c r="BY17" s="130"/>
      <c r="BZ17" s="130"/>
      <c r="CA17" s="130"/>
      <c r="CB17" s="106" t="s">
        <v>503</v>
      </c>
      <c r="CC17" s="106"/>
      <c r="CD17" s="106"/>
      <c r="CE17" s="106"/>
      <c r="CF17" s="106"/>
      <c r="CG17" s="106"/>
      <c r="CH17" s="130" t="s">
        <v>434</v>
      </c>
      <c r="CI17" s="130"/>
      <c r="CJ17" s="130"/>
      <c r="CK17" s="130"/>
      <c r="CL17" s="130"/>
      <c r="CM17" s="130"/>
      <c r="CN17" s="106" t="s">
        <v>532</v>
      </c>
      <c r="CO17" s="106"/>
      <c r="CP17" s="106"/>
      <c r="CQ17" s="106"/>
      <c r="CR17" s="106"/>
      <c r="CS17" s="106"/>
      <c r="CT17" s="130" t="s">
        <v>816</v>
      </c>
      <c r="CU17" s="130"/>
      <c r="CV17" s="130"/>
      <c r="CW17" s="130"/>
      <c r="CX17" s="130"/>
      <c r="CY17" s="130"/>
      <c r="CZ17" s="131" t="s">
        <v>817</v>
      </c>
      <c r="DA17" s="131"/>
      <c r="DB17" s="131"/>
      <c r="DC17" s="131"/>
      <c r="DD17" s="131"/>
      <c r="DE17" s="131"/>
    </row>
    <row r="18" customFormat="false" ht="27" hidden="false" customHeight="true" outlineLevel="0" collapsed="false">
      <c r="A18" s="133" t="s">
        <v>821</v>
      </c>
      <c r="B18" s="134"/>
      <c r="C18" s="134"/>
      <c r="D18" s="135"/>
      <c r="E18" s="134"/>
      <c r="F18" s="134"/>
      <c r="G18" s="135"/>
      <c r="H18" s="117"/>
      <c r="I18" s="117"/>
      <c r="K18" s="117"/>
      <c r="L18" s="117"/>
      <c r="N18" s="115"/>
      <c r="O18" s="115"/>
      <c r="P18" s="98"/>
      <c r="Q18" s="115"/>
      <c r="R18" s="115"/>
      <c r="S18" s="98"/>
      <c r="T18" s="117"/>
      <c r="U18" s="117"/>
      <c r="W18" s="117"/>
      <c r="X18" s="117"/>
      <c r="Z18" s="115"/>
      <c r="AA18" s="115"/>
      <c r="AB18" s="98"/>
      <c r="AC18" s="115"/>
      <c r="AD18" s="115"/>
      <c r="AE18" s="98"/>
      <c r="AF18" s="117"/>
      <c r="AG18" s="117"/>
      <c r="AI18" s="117"/>
      <c r="AJ18" s="117"/>
      <c r="AL18" s="115"/>
      <c r="AM18" s="115"/>
      <c r="AN18" s="98"/>
      <c r="AO18" s="115"/>
      <c r="AP18" s="115"/>
      <c r="AQ18" s="98"/>
      <c r="AX18" s="115"/>
      <c r="AY18" s="115"/>
      <c r="BA18" s="115"/>
      <c r="BB18" s="115"/>
      <c r="BD18" s="117"/>
      <c r="BE18" s="117"/>
      <c r="BG18" s="117"/>
      <c r="BH18" s="117"/>
      <c r="BJ18" s="119"/>
      <c r="BK18" s="119"/>
      <c r="BL18" s="98"/>
      <c r="BM18" s="119"/>
      <c r="BN18" s="119"/>
      <c r="BO18" s="98"/>
      <c r="BV18" s="115"/>
      <c r="BW18" s="115"/>
      <c r="BY18" s="115"/>
      <c r="BZ18" s="115"/>
      <c r="CH18" s="115"/>
      <c r="CI18" s="115"/>
      <c r="CJ18" s="98"/>
      <c r="CK18" s="115"/>
      <c r="CL18" s="115"/>
      <c r="CM18" s="98"/>
      <c r="CT18" s="115"/>
      <c r="CU18" s="115"/>
      <c r="CW18" s="115"/>
      <c r="CX18" s="115"/>
      <c r="CZ18" s="117"/>
      <c r="DA18" s="117"/>
      <c r="DC18" s="117"/>
      <c r="DD18" s="117"/>
    </row>
    <row r="19" customFormat="false" ht="12.75" hidden="false" customHeight="false" outlineLevel="0" collapsed="false">
      <c r="A19" s="36" t="s">
        <v>822</v>
      </c>
      <c r="B19" s="97" t="n">
        <v>0</v>
      </c>
      <c r="C19" s="97" t="n">
        <v>325045.932</v>
      </c>
      <c r="D19" s="116" t="n">
        <f aca="false">B19/C19</f>
        <v>0</v>
      </c>
      <c r="E19" s="97" t="n">
        <v>0</v>
      </c>
      <c r="F19" s="97" t="n">
        <v>11364.109956</v>
      </c>
      <c r="G19" s="116" t="n">
        <f aca="false">E19/F19</f>
        <v>0</v>
      </c>
      <c r="H19" s="117" t="n">
        <v>176.6908</v>
      </c>
      <c r="I19" s="117" t="n">
        <v>6226956</v>
      </c>
      <c r="J19" s="95" t="n">
        <f aca="false">H19/I19</f>
        <v>2.83751483068132E-005</v>
      </c>
      <c r="K19" s="117" t="n">
        <v>4.987294</v>
      </c>
      <c r="L19" s="117" t="n">
        <v>358245.7</v>
      </c>
      <c r="M19" s="95" t="n">
        <f aca="false">K19/L19</f>
        <v>1.39214343675304E-005</v>
      </c>
      <c r="N19" s="115" t="n">
        <v>26738.94</v>
      </c>
      <c r="O19" s="115" t="n">
        <v>2456144</v>
      </c>
      <c r="P19" s="98" t="n">
        <f aca="false">N19/O19</f>
        <v>0.0108865522542652</v>
      </c>
      <c r="Q19" s="115" t="n">
        <v>444.9861</v>
      </c>
      <c r="R19" s="115" t="n">
        <v>124375.4</v>
      </c>
      <c r="S19" s="98" t="n">
        <f aca="false">Q19/R19</f>
        <v>0.00357776618205851</v>
      </c>
      <c r="T19" s="117" t="n">
        <v>66.093</v>
      </c>
      <c r="U19" s="117" t="n">
        <v>9206855</v>
      </c>
      <c r="V19" s="95" t="n">
        <f aca="false">T19/U19</f>
        <v>7.17867284756847E-006</v>
      </c>
      <c r="W19" s="117" t="n">
        <v>0.8608154</v>
      </c>
      <c r="X19" s="117" t="n">
        <v>266471</v>
      </c>
      <c r="Y19" s="95" t="n">
        <f aca="false">W19/X19</f>
        <v>3.23042807660121E-006</v>
      </c>
      <c r="Z19" s="115" t="n">
        <v>594.7477</v>
      </c>
      <c r="AA19" s="115" t="n">
        <v>5024632</v>
      </c>
      <c r="AB19" s="98" t="n">
        <f aca="false">Z19/AA19</f>
        <v>0.000118366419670137</v>
      </c>
      <c r="AC19" s="115" t="n">
        <v>22.41743</v>
      </c>
      <c r="AD19" s="115" t="n">
        <v>129647.3</v>
      </c>
      <c r="AE19" s="98" t="n">
        <f aca="false">AC19/AD19</f>
        <v>0.000172910889775568</v>
      </c>
      <c r="AF19" s="117" t="n">
        <v>52.68282628</v>
      </c>
      <c r="AG19" s="117" t="n">
        <v>22420590.66</v>
      </c>
      <c r="AH19" s="95" t="n">
        <f aca="false">AF19/AG19</f>
        <v>2.34975193467985E-006</v>
      </c>
      <c r="AI19" s="117" t="n">
        <v>0.6370191</v>
      </c>
      <c r="AJ19" s="117" t="n">
        <v>827165.8</v>
      </c>
      <c r="AK19" s="95" t="n">
        <f aca="false">AI19/AJ19</f>
        <v>7.70122628377527E-007</v>
      </c>
      <c r="AL19" s="115" t="n">
        <v>27.51882386</v>
      </c>
      <c r="AM19" s="115" t="n">
        <v>35052090.81</v>
      </c>
      <c r="AN19" s="98" t="n">
        <f aca="false">AL19/AM19</f>
        <v>7.85083663316003E-007</v>
      </c>
      <c r="AO19" s="115" t="n">
        <v>0.3569854</v>
      </c>
      <c r="AP19" s="115" t="n">
        <v>1274823</v>
      </c>
      <c r="AQ19" s="98" t="n">
        <f aca="false">AO19/AP19</f>
        <v>2.80027423414858E-007</v>
      </c>
      <c r="AR19" s="96" t="n">
        <v>0</v>
      </c>
      <c r="AS19" s="96" t="n">
        <v>1247536.3615</v>
      </c>
      <c r="AT19" s="95" t="n">
        <f aca="false">AR19/AS19</f>
        <v>0</v>
      </c>
      <c r="AU19" s="96" t="n">
        <v>0</v>
      </c>
      <c r="AV19" s="96" t="n">
        <v>68355.43892</v>
      </c>
      <c r="AW19" s="95" t="n">
        <f aca="false">AU19/AV19</f>
        <v>0</v>
      </c>
      <c r="AX19" s="115" t="n">
        <v>53.2580235</v>
      </c>
      <c r="AY19" s="115" t="n">
        <v>13963074</v>
      </c>
      <c r="AZ19" s="98" t="n">
        <f aca="false">AX19/AY19</f>
        <v>3.81420477324692E-006</v>
      </c>
      <c r="BA19" s="115" t="n">
        <v>0.8365541</v>
      </c>
      <c r="BB19" s="115" t="n">
        <v>485738.9</v>
      </c>
      <c r="BC19" s="98" t="n">
        <f aca="false">BA19/BB19</f>
        <v>1.72222998816854E-006</v>
      </c>
      <c r="BD19" s="117" t="n">
        <v>958.992655</v>
      </c>
      <c r="BE19" s="117" t="n">
        <v>25911759.9</v>
      </c>
      <c r="BF19" s="95" t="n">
        <f aca="false">BD19/BE19</f>
        <v>3.70099390663156E-005</v>
      </c>
      <c r="BG19" s="117" t="n">
        <v>7.765935</v>
      </c>
      <c r="BH19" s="117" t="n">
        <v>955808.3</v>
      </c>
      <c r="BI19" s="95" t="n">
        <f aca="false">BG19/BH19</f>
        <v>8.12499221862794E-006</v>
      </c>
      <c r="BJ19" s="119" t="n">
        <v>131.314</v>
      </c>
      <c r="BK19" s="119" t="n">
        <v>8306363.2155</v>
      </c>
      <c r="BL19" s="98" t="n">
        <f aca="false">BJ19/BK19</f>
        <v>1.58088439661491E-005</v>
      </c>
      <c r="BM19" s="119" t="n">
        <v>0.862</v>
      </c>
      <c r="BN19" s="119" t="n">
        <v>304584.08757</v>
      </c>
      <c r="BO19" s="98" t="n">
        <f aca="false">BM19/BN19</f>
        <v>2.83008875111341E-006</v>
      </c>
      <c r="BP19" s="96" t="n">
        <v>4400.969</v>
      </c>
      <c r="BQ19" s="96" t="n">
        <v>3726238.6302</v>
      </c>
      <c r="BR19" s="95" t="n">
        <f aca="false">BP19/BQ19</f>
        <v>0.00118107545886394</v>
      </c>
      <c r="BS19" s="96" t="n">
        <v>115.1925</v>
      </c>
      <c r="BT19" s="96" t="n">
        <v>129207.90782</v>
      </c>
      <c r="BU19" s="95" t="n">
        <f aca="false">BS19/BT19</f>
        <v>0.000891528250426244</v>
      </c>
      <c r="BV19" s="115" t="n">
        <v>4.403</v>
      </c>
      <c r="BW19" s="115" t="n">
        <v>6635377</v>
      </c>
      <c r="BX19" s="98" t="n">
        <f aca="false">BV19/BW19</f>
        <v>6.63564406363045E-007</v>
      </c>
      <c r="BY19" s="115" t="n">
        <v>0.02</v>
      </c>
      <c r="BZ19" s="115" t="n">
        <v>222976.4</v>
      </c>
      <c r="CA19" s="98" t="n">
        <f aca="false">BY19/BZ19</f>
        <v>8.96955911029149E-008</v>
      </c>
      <c r="CB19" s="96" t="n">
        <v>14.648</v>
      </c>
      <c r="CC19" s="96" t="n">
        <v>4738413.353</v>
      </c>
      <c r="CD19" s="95" t="n">
        <f aca="false">CB19/CC19</f>
        <v>3.09133013706498E-006</v>
      </c>
      <c r="CE19" s="96" t="n">
        <v>0.117</v>
      </c>
      <c r="CF19" s="96" t="n">
        <v>322098.772</v>
      </c>
      <c r="CG19" s="95" t="n">
        <f aca="false">CE19/CF19</f>
        <v>3.63242614287272E-007</v>
      </c>
      <c r="CH19" s="115" t="n">
        <v>0</v>
      </c>
      <c r="CI19" s="115" t="n">
        <v>698004.5</v>
      </c>
      <c r="CJ19" s="98" t="n">
        <f aca="false">CH19/CI19</f>
        <v>0</v>
      </c>
      <c r="CK19" s="115" t="n">
        <v>0</v>
      </c>
      <c r="CL19" s="115" t="n">
        <v>31543.32</v>
      </c>
      <c r="CM19" s="98" t="n">
        <f aca="false">CK19/CL19</f>
        <v>0</v>
      </c>
      <c r="CN19" s="96" t="n">
        <v>39.213</v>
      </c>
      <c r="CO19" s="96" t="n">
        <v>2773362.6354</v>
      </c>
      <c r="CP19" s="95" t="n">
        <f aca="false">CN19/CO19</f>
        <v>1.41391534952819E-005</v>
      </c>
      <c r="CQ19" s="96" t="n">
        <v>0.176</v>
      </c>
      <c r="CR19" s="96" t="n">
        <v>88217.238314</v>
      </c>
      <c r="CS19" s="95" t="n">
        <f aca="false">CQ19/CR19</f>
        <v>1.99507492371895E-006</v>
      </c>
      <c r="CT19" s="115" t="n">
        <v>56.6825845</v>
      </c>
      <c r="CU19" s="115" t="n">
        <v>27015939.2</v>
      </c>
      <c r="CV19" s="98" t="n">
        <f aca="false">CT19/CU19</f>
        <v>2.09811637790479E-006</v>
      </c>
      <c r="CW19" s="115" t="n">
        <v>1.748443</v>
      </c>
      <c r="CX19" s="115" t="n">
        <v>1208773</v>
      </c>
      <c r="CY19" s="98" t="n">
        <f aca="false">CW19/CX19</f>
        <v>1.4464609980534E-006</v>
      </c>
      <c r="CZ19" s="117" t="n">
        <v>316.469336</v>
      </c>
      <c r="DA19" s="117" t="n">
        <v>88088582.8</v>
      </c>
      <c r="DB19" s="95" t="n">
        <f aca="false">CZ19/DA19</f>
        <v>3.5926260355275E-006</v>
      </c>
      <c r="DC19" s="117" t="n">
        <v>5.134254</v>
      </c>
      <c r="DD19" s="117" t="n">
        <v>4196143</v>
      </c>
      <c r="DE19" s="95" t="n">
        <f aca="false">DC19/DD19</f>
        <v>1.22356506915994E-006</v>
      </c>
    </row>
    <row r="20" customFormat="false" ht="12.75" hidden="false" customHeight="false" outlineLevel="0" collapsed="false">
      <c r="A20" s="36" t="s">
        <v>380</v>
      </c>
      <c r="B20" s="97" t="n">
        <v>3315.191</v>
      </c>
      <c r="C20" s="97" t="n">
        <v>325045.932</v>
      </c>
      <c r="D20" s="116" t="n">
        <f aca="false">B20/C20</f>
        <v>0.010199146254813</v>
      </c>
      <c r="E20" s="97" t="n">
        <v>136.3208</v>
      </c>
      <c r="F20" s="97" t="n">
        <v>11364.109956</v>
      </c>
      <c r="G20" s="116" t="n">
        <f aca="false">E20/F20</f>
        <v>0.0119957304644017</v>
      </c>
      <c r="H20" s="117" t="n">
        <v>2462.448</v>
      </c>
      <c r="I20" s="117" t="n">
        <v>6226956</v>
      </c>
      <c r="J20" s="95" t="n">
        <f aca="false">H20/I20</f>
        <v>0.00039544971893169</v>
      </c>
      <c r="K20" s="117" t="n">
        <v>50.89324</v>
      </c>
      <c r="L20" s="117" t="n">
        <v>358245.7</v>
      </c>
      <c r="M20" s="95" t="n">
        <f aca="false">K20/L20</f>
        <v>0.000142062389025186</v>
      </c>
      <c r="N20" s="115" t="n">
        <v>0</v>
      </c>
      <c r="O20" s="115" t="n">
        <v>2456144</v>
      </c>
      <c r="P20" s="98" t="n">
        <f aca="false">N20/O20</f>
        <v>0</v>
      </c>
      <c r="Q20" s="115" t="n">
        <v>0</v>
      </c>
      <c r="R20" s="115" t="n">
        <v>124375.4</v>
      </c>
      <c r="S20" s="98" t="n">
        <f aca="false">Q20/R20</f>
        <v>0</v>
      </c>
      <c r="T20" s="117" t="n">
        <v>953.7772</v>
      </c>
      <c r="U20" s="117" t="n">
        <v>9206855</v>
      </c>
      <c r="V20" s="95" t="n">
        <f aca="false">T20/U20</f>
        <v>0.000103594245809237</v>
      </c>
      <c r="W20" s="117" t="n">
        <v>10.95682</v>
      </c>
      <c r="X20" s="117" t="n">
        <v>266471</v>
      </c>
      <c r="Y20" s="95" t="n">
        <f aca="false">W20/X20</f>
        <v>4.11182455126449E-005</v>
      </c>
      <c r="Z20" s="115" t="n">
        <v>162.0847</v>
      </c>
      <c r="AA20" s="115" t="n">
        <v>5024632</v>
      </c>
      <c r="AB20" s="98" t="n">
        <f aca="false">Z20/AA20</f>
        <v>3.22580240702205E-005</v>
      </c>
      <c r="AC20" s="115" t="n">
        <v>1.915056</v>
      </c>
      <c r="AD20" s="115" t="n">
        <v>129647.3</v>
      </c>
      <c r="AE20" s="98" t="n">
        <f aca="false">AC20/AD20</f>
        <v>1.47712756069737E-005</v>
      </c>
      <c r="AF20" s="117" t="n">
        <v>3377.266658</v>
      </c>
      <c r="AG20" s="117" t="n">
        <v>22420590.66</v>
      </c>
      <c r="AH20" s="95" t="n">
        <f aca="false">AF20/AG20</f>
        <v>0.000150632367773669</v>
      </c>
      <c r="AI20" s="117" t="n">
        <v>33.98509</v>
      </c>
      <c r="AJ20" s="117" t="n">
        <v>827165.8</v>
      </c>
      <c r="AK20" s="95" t="n">
        <f aca="false">AI20/AJ20</f>
        <v>4.1086188524719E-005</v>
      </c>
      <c r="AL20" s="115" t="n">
        <v>1290.276574</v>
      </c>
      <c r="AM20" s="115" t="n">
        <v>35052090.81</v>
      </c>
      <c r="AN20" s="98" t="n">
        <f aca="false">AL20/AM20</f>
        <v>3.68102599355328E-005</v>
      </c>
      <c r="AO20" s="115" t="n">
        <v>44.54223</v>
      </c>
      <c r="AP20" s="115" t="n">
        <v>1274823</v>
      </c>
      <c r="AQ20" s="98" t="n">
        <f aca="false">AO20/AP20</f>
        <v>3.49399328377351E-005</v>
      </c>
      <c r="AR20" s="96" t="n">
        <v>0</v>
      </c>
      <c r="AS20" s="96" t="n">
        <v>1247536.3615</v>
      </c>
      <c r="AT20" s="95" t="n">
        <f aca="false">AR20/AS20</f>
        <v>0</v>
      </c>
      <c r="AU20" s="96" t="n">
        <v>0</v>
      </c>
      <c r="AV20" s="96" t="n">
        <v>68355.43892</v>
      </c>
      <c r="AW20" s="95" t="n">
        <f aca="false">AU20/AV20</f>
        <v>0</v>
      </c>
      <c r="AX20" s="115" t="n">
        <v>1965.41874</v>
      </c>
      <c r="AY20" s="115" t="n">
        <v>13963074</v>
      </c>
      <c r="AZ20" s="98" t="n">
        <f aca="false">AX20/AY20</f>
        <v>0.000140758312961745</v>
      </c>
      <c r="BA20" s="115" t="n">
        <v>8.568264</v>
      </c>
      <c r="BB20" s="115" t="n">
        <v>485738.9</v>
      </c>
      <c r="BC20" s="98" t="n">
        <f aca="false">BA20/BB20</f>
        <v>1.76396496142269E-005</v>
      </c>
      <c r="BD20" s="117" t="n">
        <v>2862.75598</v>
      </c>
      <c r="BE20" s="117" t="n">
        <v>25911759.9</v>
      </c>
      <c r="BF20" s="95" t="n">
        <f aca="false">BD20/BE20</f>
        <v>0.000110480955019964</v>
      </c>
      <c r="BG20" s="117" t="n">
        <v>24.09611</v>
      </c>
      <c r="BH20" s="117" t="n">
        <v>955808.3</v>
      </c>
      <c r="BI20" s="95" t="n">
        <f aca="false">BG20/BH20</f>
        <v>2.52101912067514E-005</v>
      </c>
      <c r="BJ20" s="119" t="n">
        <v>318.9536</v>
      </c>
      <c r="BK20" s="119" t="n">
        <v>8306363.2155</v>
      </c>
      <c r="BL20" s="98" t="n">
        <f aca="false">BJ20/BK20</f>
        <v>3.83987061154297E-005</v>
      </c>
      <c r="BM20" s="119" t="n">
        <v>5.212089</v>
      </c>
      <c r="BN20" s="119" t="n">
        <v>304584.08757</v>
      </c>
      <c r="BO20" s="98" t="n">
        <f aca="false">BM20/BN20</f>
        <v>1.71121513326009E-005</v>
      </c>
      <c r="BP20" s="96" t="n">
        <v>1689.693</v>
      </c>
      <c r="BQ20" s="96" t="n">
        <v>3726238.6302</v>
      </c>
      <c r="BR20" s="95" t="n">
        <f aca="false">BP20/BQ20</f>
        <v>0.000453458076008758</v>
      </c>
      <c r="BS20" s="96" t="n">
        <v>43.2249</v>
      </c>
      <c r="BT20" s="96" t="n">
        <v>129207.90782</v>
      </c>
      <c r="BU20" s="95" t="n">
        <f aca="false">BS20/BT20</f>
        <v>0.000334537573816432</v>
      </c>
      <c r="BV20" s="115" t="n">
        <v>424.8628</v>
      </c>
      <c r="BW20" s="115" t="n">
        <v>6635377</v>
      </c>
      <c r="BX20" s="98" t="n">
        <f aca="false">BV20/BW20</f>
        <v>6.40299413281265E-005</v>
      </c>
      <c r="BY20" s="115" t="n">
        <v>7.087331</v>
      </c>
      <c r="BZ20" s="115" t="n">
        <v>222976.4</v>
      </c>
      <c r="CA20" s="98" t="n">
        <f aca="false">BY20/BZ20</f>
        <v>3.17851171693507E-005</v>
      </c>
      <c r="CB20" s="96" t="n">
        <v>768.4216</v>
      </c>
      <c r="CC20" s="96" t="n">
        <v>4738413.353</v>
      </c>
      <c r="CD20" s="95" t="n">
        <f aca="false">CB20/CC20</f>
        <v>0.000162168545197412</v>
      </c>
      <c r="CE20" s="96" t="n">
        <v>10.16364</v>
      </c>
      <c r="CF20" s="96" t="n">
        <v>322098.772</v>
      </c>
      <c r="CG20" s="95" t="n">
        <f aca="false">CE20/CF20</f>
        <v>3.1554420207476E-005</v>
      </c>
      <c r="CH20" s="115" t="n">
        <v>28.48694</v>
      </c>
      <c r="CI20" s="115" t="n">
        <v>698004.5</v>
      </c>
      <c r="CJ20" s="98" t="n">
        <f aca="false">CH20/CI20</f>
        <v>4.08119718425884E-005</v>
      </c>
      <c r="CK20" s="115" t="n">
        <v>3.285981</v>
      </c>
      <c r="CL20" s="115" t="n">
        <v>31543.32</v>
      </c>
      <c r="CM20" s="98" t="n">
        <f aca="false">CK20/CL20</f>
        <v>0.000104173593648354</v>
      </c>
      <c r="CN20" s="96" t="n">
        <v>266.2652</v>
      </c>
      <c r="CO20" s="96" t="n">
        <v>2773362.6354</v>
      </c>
      <c r="CP20" s="95" t="n">
        <f aca="false">CN20/CO20</f>
        <v>9.60080721508663E-005</v>
      </c>
      <c r="CQ20" s="96" t="n">
        <v>0.7814004</v>
      </c>
      <c r="CR20" s="96" t="n">
        <v>88217.238314</v>
      </c>
      <c r="CS20" s="95" t="n">
        <f aca="false">CQ20/CR20</f>
        <v>8.8576837694543E-006</v>
      </c>
      <c r="CT20" s="115" t="n">
        <v>1125.20472</v>
      </c>
      <c r="CU20" s="115" t="n">
        <v>27015939.2</v>
      </c>
      <c r="CV20" s="98" t="n">
        <f aca="false">CT20/CU20</f>
        <v>4.16496613969282E-005</v>
      </c>
      <c r="CW20" s="115" t="n">
        <v>11.95188</v>
      </c>
      <c r="CX20" s="115" t="n">
        <v>1208773</v>
      </c>
      <c r="CY20" s="98" t="n">
        <f aca="false">CW20/CX20</f>
        <v>9.88761330704772E-006</v>
      </c>
      <c r="CZ20" s="117" t="n">
        <v>19337.3309</v>
      </c>
      <c r="DA20" s="117" t="n">
        <v>88088582.8</v>
      </c>
      <c r="DB20" s="95" t="n">
        <f aca="false">CZ20/DA20</f>
        <v>0.000219521421339066</v>
      </c>
      <c r="DC20" s="117" t="n">
        <v>354.5376</v>
      </c>
      <c r="DD20" s="117" t="n">
        <v>4196143</v>
      </c>
      <c r="DE20" s="95" t="n">
        <f aca="false">DC20/DD20</f>
        <v>8.44913054679023E-005</v>
      </c>
    </row>
    <row r="21" customFormat="false" ht="12.75" hidden="false" customHeight="false" outlineLevel="0" collapsed="false">
      <c r="A21" s="36" t="s">
        <v>394</v>
      </c>
      <c r="B21" s="97" t="n">
        <v>157342.6</v>
      </c>
      <c r="C21" s="97" t="n">
        <v>325045.932</v>
      </c>
      <c r="D21" s="116" t="n">
        <f aca="false">B21/C21</f>
        <v>0.484062664719028</v>
      </c>
      <c r="E21" s="97" t="n">
        <v>6933.055</v>
      </c>
      <c r="F21" s="97" t="n">
        <v>11364.109956</v>
      </c>
      <c r="G21" s="116" t="n">
        <f aca="false">E21/F21</f>
        <v>0.610083414085544</v>
      </c>
      <c r="H21" s="117" t="n">
        <v>4091699</v>
      </c>
      <c r="I21" s="117" t="n">
        <v>6226956</v>
      </c>
      <c r="J21" s="95" t="n">
        <f aca="false">H21/I21</f>
        <v>0.65709457397804</v>
      </c>
      <c r="K21" s="117" t="n">
        <f aca="false">243103.5</f>
        <v>243103.5</v>
      </c>
      <c r="L21" s="117" t="n">
        <v>358245.7</v>
      </c>
      <c r="M21" s="95" t="n">
        <f aca="false">K21/L21</f>
        <v>0.678594327859344</v>
      </c>
      <c r="N21" s="115" t="n">
        <f aca="false">1495047</f>
        <v>1495047</v>
      </c>
      <c r="O21" s="115" t="n">
        <v>2456144</v>
      </c>
      <c r="P21" s="98" t="n">
        <f aca="false">N21/O21</f>
        <v>0.608696802793322</v>
      </c>
      <c r="Q21" s="115" t="n">
        <f aca="false">89823.57</f>
        <v>89823.57</v>
      </c>
      <c r="R21" s="115" t="n">
        <v>124375.4</v>
      </c>
      <c r="S21" s="98" t="n">
        <f aca="false">Q21/R21</f>
        <v>0.722197235144571</v>
      </c>
      <c r="T21" s="117" t="n">
        <f aca="false">3723363</f>
        <v>3723363</v>
      </c>
      <c r="U21" s="117" t="n">
        <v>9206855</v>
      </c>
      <c r="V21" s="95" t="n">
        <f aca="false">T21/U21</f>
        <v>0.404412038638601</v>
      </c>
      <c r="W21" s="117" t="n">
        <f aca="false">109324.8</f>
        <v>109324.8</v>
      </c>
      <c r="X21" s="117" t="n">
        <v>266471</v>
      </c>
      <c r="Y21" s="95" t="n">
        <f aca="false">W21/X21</f>
        <v>0.410269034904361</v>
      </c>
      <c r="Z21" s="115" t="n">
        <v>0</v>
      </c>
      <c r="AA21" s="115" t="n">
        <v>5024632</v>
      </c>
      <c r="AB21" s="98" t="n">
        <f aca="false">Z21/AA21</f>
        <v>0</v>
      </c>
      <c r="AC21" s="115" t="n">
        <v>0</v>
      </c>
      <c r="AD21" s="115" t="n">
        <v>129647.3</v>
      </c>
      <c r="AE21" s="98" t="n">
        <f aca="false">AC21/AD21</f>
        <v>0</v>
      </c>
      <c r="AF21" s="117" t="n">
        <f aca="false">6418827.39</f>
        <v>6418827.39</v>
      </c>
      <c r="AG21" s="117" t="n">
        <v>22420590.66</v>
      </c>
      <c r="AH21" s="95" t="n">
        <f aca="false">AF21/AG21</f>
        <v>0.286291627519504</v>
      </c>
      <c r="AI21" s="117" t="n">
        <f aca="false">262737.7</f>
        <v>262737.7</v>
      </c>
      <c r="AJ21" s="117" t="n">
        <v>827165.8</v>
      </c>
      <c r="AK21" s="95" t="n">
        <f aca="false">AI21/AJ21</f>
        <v>0.317636077313641</v>
      </c>
      <c r="AL21" s="115" t="n">
        <f aca="false">8803807.673</f>
        <v>8803807.673</v>
      </c>
      <c r="AM21" s="115" t="n">
        <v>35052090.81</v>
      </c>
      <c r="AN21" s="98" t="n">
        <f aca="false">AL21/AM21</f>
        <v>0.251163553144977</v>
      </c>
      <c r="AO21" s="115" t="n">
        <f aca="false">348157.1</f>
        <v>348157.1</v>
      </c>
      <c r="AP21" s="115" t="n">
        <v>1274823</v>
      </c>
      <c r="AQ21" s="98" t="n">
        <f aca="false">AO21/AP21</f>
        <v>0.273102305182759</v>
      </c>
      <c r="AR21" s="96" t="n">
        <v>738728.8</v>
      </c>
      <c r="AS21" s="96" t="n">
        <v>1247536.3615</v>
      </c>
      <c r="AT21" s="95" t="n">
        <f aca="false">AR21/AS21</f>
        <v>0.592150115056987</v>
      </c>
      <c r="AU21" s="96" t="n">
        <v>51407.6</v>
      </c>
      <c r="AV21" s="96" t="n">
        <v>68355.43892</v>
      </c>
      <c r="AW21" s="95" t="n">
        <f aca="false">AU21/AV21</f>
        <v>0.752063051780928</v>
      </c>
      <c r="AX21" s="115" t="n">
        <f aca="false">3203515.97</f>
        <v>3203515.97</v>
      </c>
      <c r="AY21" s="115" t="n">
        <v>13963074</v>
      </c>
      <c r="AZ21" s="98" t="n">
        <f aca="false">AX21/AY21</f>
        <v>0.229427701235416</v>
      </c>
      <c r="BA21" s="115" t="n">
        <f aca="false">114283.5</f>
        <v>114283.5</v>
      </c>
      <c r="BB21" s="115" t="n">
        <v>485738.9</v>
      </c>
      <c r="BC21" s="98" t="n">
        <f aca="false">BA21/BB21</f>
        <v>0.23527763578334</v>
      </c>
      <c r="BD21" s="117" t="n">
        <f aca="false">17050284.5</f>
        <v>17050284.5</v>
      </c>
      <c r="BE21" s="117" t="n">
        <v>25911759.9</v>
      </c>
      <c r="BF21" s="95" t="n">
        <f aca="false">BD21/BE21</f>
        <v>0.658013371758666</v>
      </c>
      <c r="BG21" s="117" t="n">
        <f aca="false">684358.1</f>
        <v>684358.1</v>
      </c>
      <c r="BH21" s="117" t="n">
        <v>955808.3</v>
      </c>
      <c r="BI21" s="95" t="n">
        <f aca="false">BG21/BH21</f>
        <v>0.715999327480207</v>
      </c>
      <c r="BJ21" s="119" t="n">
        <v>3645332</v>
      </c>
      <c r="BK21" s="119" t="n">
        <v>8306363.2155</v>
      </c>
      <c r="BL21" s="98" t="n">
        <f aca="false">BJ21/BK21</f>
        <v>0.438860173270255</v>
      </c>
      <c r="BM21" s="119" t="n">
        <v>178674.2</v>
      </c>
      <c r="BN21" s="119" t="n">
        <v>304584.08757</v>
      </c>
      <c r="BO21" s="98" t="n">
        <f aca="false">BM21/BN21</f>
        <v>0.586616987858687</v>
      </c>
      <c r="BP21" s="96" t="n">
        <v>1230424</v>
      </c>
      <c r="BQ21" s="96" t="n">
        <v>3726238.6302</v>
      </c>
      <c r="BR21" s="95" t="n">
        <f aca="false">BP21/BQ21</f>
        <v>0.330205368498893</v>
      </c>
      <c r="BS21" s="96" t="n">
        <v>42738.55</v>
      </c>
      <c r="BT21" s="96" t="n">
        <v>129207.90782</v>
      </c>
      <c r="BU21" s="95" t="n">
        <f aca="false">BS21/BT21</f>
        <v>0.330773485315924</v>
      </c>
      <c r="BV21" s="115" t="n">
        <f aca="false">2713472</f>
        <v>2713472</v>
      </c>
      <c r="BW21" s="115" t="n">
        <v>6635377</v>
      </c>
      <c r="BX21" s="98" t="n">
        <f aca="false">BV21/BW21</f>
        <v>0.408940140100555</v>
      </c>
      <c r="BY21" s="115" t="n">
        <v>110598.7</v>
      </c>
      <c r="BZ21" s="115" t="n">
        <v>222976.4</v>
      </c>
      <c r="CA21" s="98" t="n">
        <f aca="false">BY21/BZ21</f>
        <v>0.496010788585698</v>
      </c>
      <c r="CB21" s="96" t="n">
        <v>1866408</v>
      </c>
      <c r="CC21" s="96" t="n">
        <v>4738413.353</v>
      </c>
      <c r="CD21" s="95" t="n">
        <f aca="false">CB21/CC21</f>
        <v>0.393888810653957</v>
      </c>
      <c r="CE21" s="96" t="n">
        <v>189027.8</v>
      </c>
      <c r="CF21" s="96" t="n">
        <v>322098.772</v>
      </c>
      <c r="CG21" s="95" t="n">
        <f aca="false">CE21/CF21</f>
        <v>0.586862839700612</v>
      </c>
      <c r="CH21" s="115" t="n">
        <f aca="false">336038.5</f>
        <v>336038.5</v>
      </c>
      <c r="CI21" s="115" t="n">
        <v>698004.5</v>
      </c>
      <c r="CJ21" s="98" t="n">
        <f aca="false">CH21/CI21</f>
        <v>0.481427412000926</v>
      </c>
      <c r="CK21" s="115" t="n">
        <v>20660.22</v>
      </c>
      <c r="CL21" s="115" t="n">
        <v>31543.32</v>
      </c>
      <c r="CM21" s="98" t="n">
        <f aca="false">CK21/CL21</f>
        <v>0.654979247587128</v>
      </c>
      <c r="CN21" s="96" t="n">
        <v>694143.9</v>
      </c>
      <c r="CO21" s="96" t="n">
        <v>2773362.6354</v>
      </c>
      <c r="CP21" s="95" t="n">
        <f aca="false">CN21/CO21</f>
        <v>0.250289627162257</v>
      </c>
      <c r="CQ21" s="96" t="n">
        <v>24556.44</v>
      </c>
      <c r="CR21" s="96" t="n">
        <v>88217.238314</v>
      </c>
      <c r="CS21" s="95" t="n">
        <f aca="false">CQ21/CR21</f>
        <v>0.278363282158006</v>
      </c>
      <c r="CT21" s="115" t="n">
        <f aca="false">7298820.38</f>
        <v>7298820.38</v>
      </c>
      <c r="CU21" s="115" t="n">
        <v>27015939.2</v>
      </c>
      <c r="CV21" s="98" t="n">
        <f aca="false">CT21/CU21</f>
        <v>0.270167190041648</v>
      </c>
      <c r="CW21" s="115" t="n">
        <f aca="false">486023.7</f>
        <v>486023.7</v>
      </c>
      <c r="CX21" s="115" t="n">
        <v>1208773</v>
      </c>
      <c r="CY21" s="98" t="n">
        <f aca="false">CW21/CX21</f>
        <v>0.402080208608233</v>
      </c>
      <c r="CZ21" s="117" t="n">
        <f aca="false">30468913.1</f>
        <v>30468913.1</v>
      </c>
      <c r="DA21" s="117" t="n">
        <v>88088582.8</v>
      </c>
      <c r="DB21" s="95" t="n">
        <f aca="false">CZ21/DA21</f>
        <v>0.345889468663356</v>
      </c>
      <c r="DC21" s="117" t="n">
        <f aca="false">1701459</f>
        <v>1701459</v>
      </c>
      <c r="DD21" s="117" t="n">
        <v>4196143</v>
      </c>
      <c r="DE21" s="95" t="n">
        <f aca="false">DC21/DD21</f>
        <v>0.40548165303232</v>
      </c>
      <c r="DG21" s="93"/>
    </row>
    <row r="22" customFormat="false" ht="12.75" hidden="false" customHeight="false" outlineLevel="0" collapsed="false">
      <c r="A22" s="36" t="s">
        <v>434</v>
      </c>
      <c r="B22" s="97" t="n">
        <v>21809.19</v>
      </c>
      <c r="C22" s="97" t="n">
        <v>325045.932</v>
      </c>
      <c r="D22" s="116" t="n">
        <f aca="false">B22/C22</f>
        <v>0.06709571741387</v>
      </c>
      <c r="E22" s="97" t="n">
        <v>683.5889</v>
      </c>
      <c r="F22" s="97" t="n">
        <v>11364.109956</v>
      </c>
      <c r="G22" s="116" t="n">
        <f aca="false">E22/F22</f>
        <v>0.0601533162426926</v>
      </c>
      <c r="H22" s="117" t="n">
        <v>167222.6</v>
      </c>
      <c r="I22" s="117" t="n">
        <v>6226956</v>
      </c>
      <c r="J22" s="95" t="n">
        <f aca="false">H22/I22</f>
        <v>0.0268546300953468</v>
      </c>
      <c r="K22" s="117" t="n">
        <v>4705.315</v>
      </c>
      <c r="L22" s="117" t="n">
        <v>358245.7</v>
      </c>
      <c r="M22" s="95" t="n">
        <f aca="false">K22/L22</f>
        <v>0.0131343237336833</v>
      </c>
      <c r="N22" s="115" t="n">
        <v>147849</v>
      </c>
      <c r="O22" s="115" t="n">
        <v>2456144</v>
      </c>
      <c r="P22" s="98" t="n">
        <f aca="false">N22/O22</f>
        <v>0.0601955748522888</v>
      </c>
      <c r="Q22" s="115" t="n">
        <v>3828.837</v>
      </c>
      <c r="R22" s="115" t="n">
        <v>124375.4</v>
      </c>
      <c r="S22" s="98" t="n">
        <f aca="false">Q22/R22</f>
        <v>0.0307845200899856</v>
      </c>
      <c r="T22" s="117" t="n">
        <v>291598.3</v>
      </c>
      <c r="U22" s="117" t="n">
        <v>9206855</v>
      </c>
      <c r="V22" s="95" t="n">
        <f aca="false">T22/U22</f>
        <v>0.0316718684067469</v>
      </c>
      <c r="W22" s="117" t="n">
        <v>7484.93</v>
      </c>
      <c r="X22" s="117" t="n">
        <v>266471</v>
      </c>
      <c r="Y22" s="95" t="n">
        <f aca="false">W22/X22</f>
        <v>0.0280890978755662</v>
      </c>
      <c r="Z22" s="115" t="n">
        <v>91383.06</v>
      </c>
      <c r="AA22" s="115" t="n">
        <v>5024632</v>
      </c>
      <c r="AB22" s="98" t="n">
        <f aca="false">Z22/AA22</f>
        <v>0.0181870154869053</v>
      </c>
      <c r="AC22" s="115" t="n">
        <v>2461.971</v>
      </c>
      <c r="AD22" s="115" t="n">
        <v>129647.3</v>
      </c>
      <c r="AE22" s="98" t="n">
        <f aca="false">AC22/AD22</f>
        <v>0.0189897591388328</v>
      </c>
      <c r="AF22" s="117" t="n">
        <v>1041238.312</v>
      </c>
      <c r="AG22" s="117" t="n">
        <v>22420590.66</v>
      </c>
      <c r="AH22" s="95" t="n">
        <f aca="false">AF22/AG22</f>
        <v>0.046441163294491</v>
      </c>
      <c r="AI22" s="117" t="n">
        <v>36598.29</v>
      </c>
      <c r="AJ22" s="117" t="n">
        <v>827165.8</v>
      </c>
      <c r="AK22" s="95" t="n">
        <f aca="false">AI22/AJ22</f>
        <v>0.0442454100495934</v>
      </c>
      <c r="AL22" s="115" t="n">
        <v>1384465.035</v>
      </c>
      <c r="AM22" s="115" t="n">
        <v>35052090.81</v>
      </c>
      <c r="AN22" s="98" t="n">
        <f aca="false">AL22/AM22</f>
        <v>0.0394973595870357</v>
      </c>
      <c r="AO22" s="115" t="n">
        <v>38954</v>
      </c>
      <c r="AP22" s="115" t="n">
        <v>1274823</v>
      </c>
      <c r="AQ22" s="98" t="n">
        <f aca="false">AO22/AP22</f>
        <v>0.030556398809874</v>
      </c>
      <c r="AR22" s="96" t="n">
        <v>6926.164</v>
      </c>
      <c r="AS22" s="96" t="n">
        <v>1247536.3615</v>
      </c>
      <c r="AT22" s="95" t="n">
        <f aca="false">AR22/AS22</f>
        <v>0.00555187344733759</v>
      </c>
      <c r="AU22" s="96" t="n">
        <v>130.7832</v>
      </c>
      <c r="AV22" s="96" t="n">
        <v>68355.43892</v>
      </c>
      <c r="AW22" s="95" t="n">
        <f aca="false">AU22/AV22</f>
        <v>0.00191328154813054</v>
      </c>
      <c r="AX22" s="115" t="n">
        <v>379242.436</v>
      </c>
      <c r="AY22" s="115" t="n">
        <v>13963074</v>
      </c>
      <c r="AZ22" s="98" t="n">
        <f aca="false">AX22/AY22</f>
        <v>0.0271603828784407</v>
      </c>
      <c r="BA22" s="115" t="n">
        <v>12223.61</v>
      </c>
      <c r="BB22" s="115" t="n">
        <v>485738.9</v>
      </c>
      <c r="BC22" s="98" t="n">
        <f aca="false">BA22/BB22</f>
        <v>0.0251649806099532</v>
      </c>
      <c r="BD22" s="117" t="n">
        <v>227059.92</v>
      </c>
      <c r="BE22" s="117" t="n">
        <v>25911759.9</v>
      </c>
      <c r="BF22" s="95" t="n">
        <f aca="false">BD22/BE22</f>
        <v>0.00876281352082149</v>
      </c>
      <c r="BG22" s="117" t="n">
        <v>5330.025</v>
      </c>
      <c r="BH22" s="117" t="n">
        <v>955808.3</v>
      </c>
      <c r="BI22" s="95" t="n">
        <f aca="false">BG22/BH22</f>
        <v>0.00557645816634988</v>
      </c>
      <c r="BJ22" s="119" t="n">
        <v>59180.59</v>
      </c>
      <c r="BK22" s="119" t="n">
        <v>8306363.2155</v>
      </c>
      <c r="BL22" s="98" t="n">
        <f aca="false">BJ22/BK22</f>
        <v>0.00712472937489258</v>
      </c>
      <c r="BM22" s="119" t="n">
        <v>1564.629</v>
      </c>
      <c r="BN22" s="119" t="n">
        <v>304584.08757</v>
      </c>
      <c r="BO22" s="98" t="n">
        <f aca="false">BM22/BN22</f>
        <v>0.0051369361166657</v>
      </c>
      <c r="BP22" s="96" t="n">
        <v>176320.5</v>
      </c>
      <c r="BQ22" s="96" t="n">
        <v>3726238.6302</v>
      </c>
      <c r="BR22" s="95" t="n">
        <f aca="false">BP22/BQ22</f>
        <v>0.0473186281122678</v>
      </c>
      <c r="BS22" s="96" t="n">
        <v>4595.929</v>
      </c>
      <c r="BT22" s="96" t="n">
        <v>129207.90782</v>
      </c>
      <c r="BU22" s="95" t="n">
        <f aca="false">BS22/BT22</f>
        <v>0.0355700287818498</v>
      </c>
      <c r="BV22" s="115" t="n">
        <v>140658.6</v>
      </c>
      <c r="BW22" s="115" t="n">
        <v>6635377</v>
      </c>
      <c r="BX22" s="98" t="n">
        <f aca="false">BV22/BW22</f>
        <v>0.0211982830817299</v>
      </c>
      <c r="BY22" s="115" t="n">
        <v>5440.871</v>
      </c>
      <c r="BZ22" s="115" t="n">
        <v>222976.4</v>
      </c>
      <c r="CA22" s="98" t="n">
        <f aca="false">BY22/BZ22</f>
        <v>0.0244011070229854</v>
      </c>
      <c r="CB22" s="96" t="n">
        <v>405612.5</v>
      </c>
      <c r="CC22" s="96" t="n">
        <v>4738413.353</v>
      </c>
      <c r="CD22" s="95" t="n">
        <f aca="false">CB22/CC22</f>
        <v>0.0856009110609139</v>
      </c>
      <c r="CE22" s="96" t="n">
        <v>31603.05</v>
      </c>
      <c r="CF22" s="96" t="n">
        <v>322098.772</v>
      </c>
      <c r="CG22" s="95" t="n">
        <f aca="false">CE22/CF22</f>
        <v>0.0981160213799263</v>
      </c>
      <c r="CH22" s="115" t="n">
        <v>0</v>
      </c>
      <c r="CI22" s="115" t="n">
        <v>698004.5</v>
      </c>
      <c r="CJ22" s="98" t="n">
        <f aca="false">CH22/CI22</f>
        <v>0</v>
      </c>
      <c r="CK22" s="115" t="n">
        <v>0</v>
      </c>
      <c r="CL22" s="115" t="n">
        <v>31543.32</v>
      </c>
      <c r="CM22" s="98" t="n">
        <f aca="false">CK22/CL22</f>
        <v>0</v>
      </c>
      <c r="CN22" s="96" t="n">
        <v>87432.83</v>
      </c>
      <c r="CO22" s="96" t="n">
        <v>2773362.6354</v>
      </c>
      <c r="CP22" s="95" t="n">
        <f aca="false">CN22/CO22</f>
        <v>0.0315259277254197</v>
      </c>
      <c r="CQ22" s="96" t="n">
        <v>2259.842</v>
      </c>
      <c r="CR22" s="96" t="n">
        <v>88217.238314</v>
      </c>
      <c r="CS22" s="95" t="n">
        <f aca="false">CQ22/CR22</f>
        <v>0.0256167846918573</v>
      </c>
      <c r="CT22" s="115" t="n">
        <v>1858358.52</v>
      </c>
      <c r="CU22" s="115" t="n">
        <v>27015939.2</v>
      </c>
      <c r="CV22" s="98" t="n">
        <f aca="false">CT22/CU22</f>
        <v>0.0687874852783205</v>
      </c>
      <c r="CW22" s="115" t="n">
        <v>59852.2</v>
      </c>
      <c r="CX22" s="115" t="n">
        <v>1208773</v>
      </c>
      <c r="CY22" s="98" t="n">
        <f aca="false">CW22/CX22</f>
        <v>0.049514838600796</v>
      </c>
      <c r="CZ22" s="117" t="n">
        <v>3855523.39</v>
      </c>
      <c r="DA22" s="117" t="n">
        <v>88088582.8</v>
      </c>
      <c r="DB22" s="95" t="n">
        <f aca="false">CZ22/DA22</f>
        <v>0.0437687072200235</v>
      </c>
      <c r="DC22" s="117" t="n">
        <v>110943.8</v>
      </c>
      <c r="DD22" s="117" t="n">
        <v>4196143</v>
      </c>
      <c r="DE22" s="95" t="n">
        <f aca="false">DC22/DD22</f>
        <v>0.0264394707234715</v>
      </c>
    </row>
    <row r="23" customFormat="false" ht="12.75" hidden="false" customHeight="false" outlineLevel="0" collapsed="false">
      <c r="A23" s="36" t="s">
        <v>463</v>
      </c>
      <c r="B23" s="97" t="n">
        <v>4397.344</v>
      </c>
      <c r="C23" s="97" t="n">
        <v>325045.932</v>
      </c>
      <c r="D23" s="116" t="n">
        <f aca="false">B23/C23</f>
        <v>0.0135283772756153</v>
      </c>
      <c r="E23" s="97" t="n">
        <v>219.5377</v>
      </c>
      <c r="F23" s="97" t="n">
        <v>11364.109956</v>
      </c>
      <c r="G23" s="116" t="n">
        <f aca="false">E23/F23</f>
        <v>0.0193185124792011</v>
      </c>
      <c r="H23" s="117" t="n">
        <v>17180.37</v>
      </c>
      <c r="I23" s="117" t="n">
        <v>6226956</v>
      </c>
      <c r="J23" s="95" t="n">
        <f aca="false">H23/I23</f>
        <v>0.00275903186083216</v>
      </c>
      <c r="K23" s="117" t="n">
        <v>614.6555</v>
      </c>
      <c r="L23" s="117" t="n">
        <v>358245.7</v>
      </c>
      <c r="M23" s="95" t="n">
        <f aca="false">K23/L23</f>
        <v>0.00171573727193376</v>
      </c>
      <c r="N23" s="115" t="n">
        <v>9950.11</v>
      </c>
      <c r="O23" s="115" t="n">
        <v>2456144</v>
      </c>
      <c r="P23" s="98" t="n">
        <f aca="false">N23/O23</f>
        <v>0.00405111019549342</v>
      </c>
      <c r="Q23" s="115" t="n">
        <v>385.2844</v>
      </c>
      <c r="R23" s="115" t="n">
        <v>124375.4</v>
      </c>
      <c r="S23" s="98" t="n">
        <f aca="false">Q23/R23</f>
        <v>0.00309775405747439</v>
      </c>
      <c r="T23" s="117" t="n">
        <v>33880.1</v>
      </c>
      <c r="U23" s="117" t="n">
        <v>9206855</v>
      </c>
      <c r="V23" s="95" t="n">
        <f aca="false">T23/U23</f>
        <v>0.00367987765637669</v>
      </c>
      <c r="W23" s="117" t="n">
        <v>1003.332</v>
      </c>
      <c r="X23" s="117" t="n">
        <v>266471</v>
      </c>
      <c r="Y23" s="95" t="n">
        <f aca="false">W23/X23</f>
        <v>0.00376525775787984</v>
      </c>
      <c r="Z23" s="115" t="n">
        <v>24610.22</v>
      </c>
      <c r="AA23" s="115" t="n">
        <v>5024632</v>
      </c>
      <c r="AB23" s="98" t="n">
        <f aca="false">Z23/AA23</f>
        <v>0.00489791491197763</v>
      </c>
      <c r="AC23" s="115" t="n">
        <v>682.8316</v>
      </c>
      <c r="AD23" s="115" t="n">
        <v>129647.3</v>
      </c>
      <c r="AE23" s="98" t="n">
        <f aca="false">AC23/AD23</f>
        <v>0.00526684011159507</v>
      </c>
      <c r="AF23" s="117" t="n">
        <v>38177.64233</v>
      </c>
      <c r="AG23" s="117" t="n">
        <v>22420590.66</v>
      </c>
      <c r="AH23" s="95" t="n">
        <f aca="false">AF23/AG23</f>
        <v>0.00170279378045609</v>
      </c>
      <c r="AI23" s="117" t="n">
        <v>1573.064</v>
      </c>
      <c r="AJ23" s="117" t="n">
        <v>827165.8</v>
      </c>
      <c r="AK23" s="95" t="n">
        <f aca="false">AI23/AJ23</f>
        <v>0.00190175174070301</v>
      </c>
      <c r="AL23" s="115" t="n">
        <v>72549.32261</v>
      </c>
      <c r="AM23" s="115" t="n">
        <v>35052090.81</v>
      </c>
      <c r="AN23" s="98" t="n">
        <f aca="false">AL23/AM23</f>
        <v>0.00206975735066002</v>
      </c>
      <c r="AO23" s="115" t="n">
        <v>2234.04</v>
      </c>
      <c r="AP23" s="115" t="n">
        <v>1274823</v>
      </c>
      <c r="AQ23" s="98" t="n">
        <f aca="false">AO23/AP23</f>
        <v>0.00175243151402195</v>
      </c>
      <c r="AR23" s="96" t="n">
        <v>23472.36</v>
      </c>
      <c r="AS23" s="96" t="n">
        <v>1247536.3615</v>
      </c>
      <c r="AT23" s="95" t="n">
        <f aca="false">AR23/AS23</f>
        <v>0.018814970628814</v>
      </c>
      <c r="AU23" s="96" t="n">
        <v>1403.124</v>
      </c>
      <c r="AV23" s="96" t="n">
        <v>68355.43892</v>
      </c>
      <c r="AW23" s="95" t="n">
        <f aca="false">AU23/AV23</f>
        <v>0.0205268815791257</v>
      </c>
      <c r="AX23" s="115" t="n">
        <v>8521.06132</v>
      </c>
      <c r="AY23" s="115" t="n">
        <v>13963074</v>
      </c>
      <c r="AZ23" s="98" t="n">
        <f aca="false">AX23/AY23</f>
        <v>0.000610256833130011</v>
      </c>
      <c r="BA23" s="115" t="n">
        <v>315.5308</v>
      </c>
      <c r="BB23" s="115" t="n">
        <v>485738.9</v>
      </c>
      <c r="BC23" s="98" t="n">
        <f aca="false">BA23/BB23</f>
        <v>0.000649589316400231</v>
      </c>
      <c r="BD23" s="117" t="n">
        <v>108724.708</v>
      </c>
      <c r="BE23" s="117" t="n">
        <v>25911759.9</v>
      </c>
      <c r="BF23" s="95" t="n">
        <f aca="false">BD23/BE23</f>
        <v>0.00419595999729837</v>
      </c>
      <c r="BG23" s="117" t="n">
        <v>5158.449</v>
      </c>
      <c r="BH23" s="117" t="n">
        <v>955808.3</v>
      </c>
      <c r="BI23" s="95" t="n">
        <f aca="false">BG23/BH23</f>
        <v>0.00539694936735745</v>
      </c>
      <c r="BJ23" s="119" t="n">
        <v>8985.621</v>
      </c>
      <c r="BK23" s="119" t="n">
        <v>8306363.2155</v>
      </c>
      <c r="BL23" s="98" t="n">
        <f aca="false">BJ23/BK23</f>
        <v>0.00108177559382817</v>
      </c>
      <c r="BM23" s="119" t="n">
        <v>164.7103</v>
      </c>
      <c r="BN23" s="119" t="n">
        <v>304584.08757</v>
      </c>
      <c r="BO23" s="98" t="n">
        <f aca="false">BM23/BN23</f>
        <v>0.000540771191673452</v>
      </c>
      <c r="BP23" s="96" t="n">
        <v>13033.19</v>
      </c>
      <c r="BQ23" s="96" t="n">
        <v>3726238.6302</v>
      </c>
      <c r="BR23" s="95" t="n">
        <f aca="false">BP23/BQ23</f>
        <v>0.00349767991088119</v>
      </c>
      <c r="BS23" s="96" t="n">
        <v>483.3601</v>
      </c>
      <c r="BT23" s="96" t="n">
        <v>129207.90782</v>
      </c>
      <c r="BU23" s="95" t="n">
        <f aca="false">BS23/BT23</f>
        <v>0.00374094827596288</v>
      </c>
      <c r="BV23" s="115" t="n">
        <v>9274.075</v>
      </c>
      <c r="BW23" s="115" t="n">
        <v>6635377</v>
      </c>
      <c r="BX23" s="98" t="n">
        <f aca="false">BV23/BW23</f>
        <v>0.00139767114965736</v>
      </c>
      <c r="BY23" s="115" t="n">
        <v>346.8617</v>
      </c>
      <c r="BZ23" s="115" t="n">
        <v>222976.4</v>
      </c>
      <c r="CA23" s="98" t="n">
        <f aca="false">BY23/BZ23</f>
        <v>0.0015555982606231</v>
      </c>
      <c r="CB23" s="96" t="n">
        <v>11155.15</v>
      </c>
      <c r="CC23" s="96" t="n">
        <v>4738413.353</v>
      </c>
      <c r="CD23" s="95" t="n">
        <f aca="false">CB23/CC23</f>
        <v>0.00235419520606775</v>
      </c>
      <c r="CE23" s="96" t="n">
        <v>1104.725</v>
      </c>
      <c r="CF23" s="96" t="n">
        <v>322098.772</v>
      </c>
      <c r="CG23" s="95" t="n">
        <f aca="false">CE23/CF23</f>
        <v>0.00342977091511544</v>
      </c>
      <c r="CH23" s="115" t="n">
        <v>4338.079</v>
      </c>
      <c r="CI23" s="115" t="n">
        <v>698004.5</v>
      </c>
      <c r="CJ23" s="98" t="n">
        <f aca="false">CH23/CI23</f>
        <v>0.00621497282610642</v>
      </c>
      <c r="CK23" s="115" t="n">
        <v>234.665</v>
      </c>
      <c r="CL23" s="115" t="n">
        <v>31543.32</v>
      </c>
      <c r="CM23" s="98" t="n">
        <f aca="false">CK23/CL23</f>
        <v>0.00743945152254106</v>
      </c>
      <c r="CN23" s="96" t="n">
        <v>9698.234</v>
      </c>
      <c r="CO23" s="96" t="n">
        <v>2773362.6354</v>
      </c>
      <c r="CP23" s="95" t="n">
        <f aca="false">CN23/CO23</f>
        <v>0.00349692242774491</v>
      </c>
      <c r="CQ23" s="96" t="n">
        <v>422.885</v>
      </c>
      <c r="CR23" s="96" t="n">
        <v>88217.238314</v>
      </c>
      <c r="CS23" s="95" t="n">
        <f aca="false">CQ23/CR23</f>
        <v>0.00479367760861868</v>
      </c>
      <c r="CT23" s="115" t="n">
        <v>42099.5655</v>
      </c>
      <c r="CU23" s="115" t="n">
        <v>27015939.2</v>
      </c>
      <c r="CV23" s="98" t="n">
        <f aca="false">CT23/CU23</f>
        <v>0.00155832322497972</v>
      </c>
      <c r="CW23" s="115" t="n">
        <v>1934.781</v>
      </c>
      <c r="CX23" s="115" t="n">
        <v>1208773</v>
      </c>
      <c r="CY23" s="98" t="n">
        <f aca="false">CW23/CX23</f>
        <v>0.0016006156656378</v>
      </c>
      <c r="CZ23" s="117" t="n">
        <v>564210.396</v>
      </c>
      <c r="DA23" s="117" t="n">
        <v>88088582.8</v>
      </c>
      <c r="DB23" s="95" t="n">
        <f aca="false">CZ23/DA23</f>
        <v>0.00640503431961219</v>
      </c>
      <c r="DC23" s="117" t="n">
        <v>18143.65</v>
      </c>
      <c r="DD23" s="117" t="n">
        <v>4196143</v>
      </c>
      <c r="DE23" s="95" t="n">
        <f aca="false">DC23/DD23</f>
        <v>0.00432388743662931</v>
      </c>
    </row>
    <row r="24" customFormat="false" ht="12.75" hidden="false" customHeight="false" outlineLevel="0" collapsed="false">
      <c r="A24" s="36" t="s">
        <v>526</v>
      </c>
      <c r="B24" s="97" t="n">
        <v>5470.276</v>
      </c>
      <c r="C24" s="97" t="n">
        <v>325045.932</v>
      </c>
      <c r="D24" s="116" t="n">
        <f aca="false">B24/C24</f>
        <v>0.0168292399979951</v>
      </c>
      <c r="E24" s="97" t="n">
        <v>121.8179</v>
      </c>
      <c r="F24" s="97" t="n">
        <v>11364.109956</v>
      </c>
      <c r="G24" s="116" t="n">
        <f aca="false">E24/F24</f>
        <v>0.0107195284515602</v>
      </c>
      <c r="H24" s="117" t="n">
        <v>74704.57</v>
      </c>
      <c r="I24" s="117" t="n">
        <v>6226956</v>
      </c>
      <c r="J24" s="95" t="n">
        <f aca="false">H24/I24</f>
        <v>0.0119969644879456</v>
      </c>
      <c r="K24" s="117" t="n">
        <v>2589.612</v>
      </c>
      <c r="L24" s="117" t="n">
        <v>358245.7</v>
      </c>
      <c r="M24" s="95" t="n">
        <f aca="false">K24/L24</f>
        <v>0.00722859199705677</v>
      </c>
      <c r="N24" s="115" t="n">
        <v>21441.86</v>
      </c>
      <c r="O24" s="115" t="n">
        <v>2456144</v>
      </c>
      <c r="P24" s="98" t="n">
        <f aca="false">N24/O24</f>
        <v>0.00872988717273906</v>
      </c>
      <c r="Q24" s="115" t="n">
        <v>477.2897</v>
      </c>
      <c r="R24" s="115" t="n">
        <v>124375.4</v>
      </c>
      <c r="S24" s="98" t="n">
        <f aca="false">Q24/R24</f>
        <v>0.00383749278394281</v>
      </c>
      <c r="T24" s="117" t="n">
        <v>64902.64</v>
      </c>
      <c r="U24" s="117" t="n">
        <v>9206855</v>
      </c>
      <c r="V24" s="95" t="n">
        <f aca="false">T24/U24</f>
        <v>0.00704938222661267</v>
      </c>
      <c r="W24" s="117" t="n">
        <v>1425.471</v>
      </c>
      <c r="X24" s="117" t="n">
        <v>266471</v>
      </c>
      <c r="Y24" s="95" t="n">
        <f aca="false">W24/X24</f>
        <v>0.00534944140262918</v>
      </c>
      <c r="Z24" s="115" t="n">
        <v>83970.48</v>
      </c>
      <c r="AA24" s="115" t="n">
        <v>5024632</v>
      </c>
      <c r="AB24" s="98" t="n">
        <f aca="false">Z24/AA24</f>
        <v>0.0167117671503107</v>
      </c>
      <c r="AC24" s="115" t="n">
        <v>1657.296</v>
      </c>
      <c r="AD24" s="115" t="n">
        <v>129647.3</v>
      </c>
      <c r="AE24" s="98" t="n">
        <f aca="false">AC24/AD24</f>
        <v>0.0127831123363155</v>
      </c>
      <c r="AF24" s="117" t="n">
        <v>149432.1029</v>
      </c>
      <c r="AG24" s="117" t="n">
        <v>22420590.66</v>
      </c>
      <c r="AH24" s="95" t="n">
        <f aca="false">AF24/AG24</f>
        <v>0.00666494942823241</v>
      </c>
      <c r="AI24" s="117" t="n">
        <v>3754.788</v>
      </c>
      <c r="AJ24" s="117" t="n">
        <v>827165.8</v>
      </c>
      <c r="AK24" s="95" t="n">
        <f aca="false">AI24/AJ24</f>
        <v>0.00453934144762755</v>
      </c>
      <c r="AL24" s="115" t="n">
        <v>148478.9323</v>
      </c>
      <c r="AM24" s="115" t="n">
        <v>35052090.81</v>
      </c>
      <c r="AN24" s="98" t="n">
        <f aca="false">AL24/AM24</f>
        <v>0.00423595080546923</v>
      </c>
      <c r="AO24" s="115" t="n">
        <v>3723.386</v>
      </c>
      <c r="AP24" s="115" t="n">
        <v>1274823</v>
      </c>
      <c r="AQ24" s="98" t="n">
        <f aca="false">AO24/AP24</f>
        <v>0.00292070820811987</v>
      </c>
      <c r="AR24" s="96" t="n">
        <v>7329.976</v>
      </c>
      <c r="AS24" s="96" t="n">
        <v>1247536.3615</v>
      </c>
      <c r="AT24" s="95" t="n">
        <f aca="false">AR24/AS24</f>
        <v>0.00587556100664405</v>
      </c>
      <c r="AU24" s="96" t="n">
        <v>263.5588</v>
      </c>
      <c r="AV24" s="96" t="n">
        <v>68355.43892</v>
      </c>
      <c r="AW24" s="95" t="n">
        <f aca="false">AU24/AV24</f>
        <v>0.00385571074027419</v>
      </c>
      <c r="AX24" s="115" t="n">
        <v>38603.5792</v>
      </c>
      <c r="AY24" s="115" t="n">
        <v>13963074</v>
      </c>
      <c r="AZ24" s="98" t="n">
        <f aca="false">AX24/AY24</f>
        <v>0.00276469058317674</v>
      </c>
      <c r="BA24" s="115" t="n">
        <v>708.0896</v>
      </c>
      <c r="BB24" s="115" t="n">
        <v>485738.9</v>
      </c>
      <c r="BC24" s="98" t="n">
        <f aca="false">BA24/BB24</f>
        <v>0.00145775765539882</v>
      </c>
      <c r="BD24" s="117" t="n">
        <v>438320.074</v>
      </c>
      <c r="BE24" s="117" t="n">
        <v>25911759.9</v>
      </c>
      <c r="BF24" s="95" t="n">
        <f aca="false">BD24/BE24</f>
        <v>0.0169158743246922</v>
      </c>
      <c r="BG24" s="117" t="n">
        <v>13174.5</v>
      </c>
      <c r="BH24" s="117" t="n">
        <v>955808.3</v>
      </c>
      <c r="BI24" s="95" t="n">
        <f aca="false">BG24/BH24</f>
        <v>0.0137836216739277</v>
      </c>
      <c r="BJ24" s="119" t="n">
        <v>71943.81</v>
      </c>
      <c r="BK24" s="119" t="n">
        <v>8306363.2155</v>
      </c>
      <c r="BL24" s="98" t="n">
        <f aca="false">BJ24/BK24</f>
        <v>0.00866128871727521</v>
      </c>
      <c r="BM24" s="119" t="n">
        <v>1282.97</v>
      </c>
      <c r="BN24" s="119" t="n">
        <v>304584.08757</v>
      </c>
      <c r="BO24" s="98" t="n">
        <f aca="false">BM24/BN24</f>
        <v>0.00421220297565659</v>
      </c>
      <c r="BP24" s="96" t="n">
        <v>8575.89</v>
      </c>
      <c r="BQ24" s="96" t="n">
        <v>3726238.6302</v>
      </c>
      <c r="BR24" s="95" t="n">
        <f aca="false">BP24/BQ24</f>
        <v>0.00230148706271657</v>
      </c>
      <c r="BS24" s="96" t="n">
        <v>901.4446</v>
      </c>
      <c r="BT24" s="96" t="n">
        <v>129207.90782</v>
      </c>
      <c r="BU24" s="95" t="n">
        <f aca="false">BS24/BT24</f>
        <v>0.00697669837093722</v>
      </c>
      <c r="BV24" s="115" t="n">
        <v>16906.36</v>
      </c>
      <c r="BW24" s="115" t="n">
        <v>6635377</v>
      </c>
      <c r="BX24" s="98" t="n">
        <f aca="false">BV24/BW24</f>
        <v>0.00254791249992276</v>
      </c>
      <c r="BY24" s="115" t="n">
        <v>396.1264</v>
      </c>
      <c r="BZ24" s="115" t="n">
        <v>222976.4</v>
      </c>
      <c r="CA24" s="98" t="n">
        <f aca="false">BY24/BZ24</f>
        <v>0.00177653957997349</v>
      </c>
      <c r="CB24" s="96" t="n">
        <v>24403.87</v>
      </c>
      <c r="CC24" s="96" t="n">
        <v>4738413.353</v>
      </c>
      <c r="CD24" s="95" t="n">
        <f aca="false">CB24/CC24</f>
        <v>0.0051502197427646</v>
      </c>
      <c r="CE24" s="96" t="n">
        <v>1735.119</v>
      </c>
      <c r="CF24" s="96" t="n">
        <v>322098.772</v>
      </c>
      <c r="CG24" s="95" t="n">
        <f aca="false">CE24/CF24</f>
        <v>0.00538691591161981</v>
      </c>
      <c r="CH24" s="115" t="n">
        <v>9902.225</v>
      </c>
      <c r="CI24" s="115" t="n">
        <v>698004.5</v>
      </c>
      <c r="CJ24" s="98" t="n">
        <f aca="false">CH24/CI24</f>
        <v>0.0141864773078111</v>
      </c>
      <c r="CK24" s="115" t="n">
        <v>715.3972</v>
      </c>
      <c r="CL24" s="115" t="n">
        <v>31543.32</v>
      </c>
      <c r="CM24" s="98" t="n">
        <f aca="false">CK24/CL24</f>
        <v>0.0226798320531891</v>
      </c>
      <c r="CN24" s="96" t="n">
        <v>10415.13</v>
      </c>
      <c r="CO24" s="96" t="n">
        <v>2773362.6354</v>
      </c>
      <c r="CP24" s="95" t="n">
        <f aca="false">CN24/CO24</f>
        <v>0.00375541585044028</v>
      </c>
      <c r="CQ24" s="96" t="n">
        <v>178.6104</v>
      </c>
      <c r="CR24" s="96" t="n">
        <v>88217.238314</v>
      </c>
      <c r="CS24" s="95" t="n">
        <f aca="false">CQ24/CR24</f>
        <v>0.00202466551224665</v>
      </c>
      <c r="CT24" s="115" t="n">
        <v>88889.9105</v>
      </c>
      <c r="CU24" s="115" t="n">
        <v>27015939.2</v>
      </c>
      <c r="CV24" s="98" t="n">
        <f aca="false">CT24/CU24</f>
        <v>0.0032902765231275</v>
      </c>
      <c r="CW24" s="115" t="n">
        <v>2478.09</v>
      </c>
      <c r="CX24" s="115" t="n">
        <v>1208773</v>
      </c>
      <c r="CY24" s="98" t="n">
        <f aca="false">CW24/CX24</f>
        <v>0.00205008715449468</v>
      </c>
      <c r="CZ24" s="117" t="n">
        <v>1079636.6</v>
      </c>
      <c r="DA24" s="117" t="n">
        <v>88088582.8</v>
      </c>
      <c r="DB24" s="95" t="n">
        <f aca="false">CZ24/DA24</f>
        <v>0.0122562602971063</v>
      </c>
      <c r="DC24" s="117" t="n">
        <v>28933.7</v>
      </c>
      <c r="DD24" s="117" t="n">
        <v>4196143</v>
      </c>
      <c r="DE24" s="95" t="n">
        <f aca="false">DC24/DD24</f>
        <v>0.006895308382007</v>
      </c>
    </row>
    <row r="25" s="120" customFormat="true" ht="12.75" hidden="false" customHeight="false" outlineLevel="0" collapsed="false">
      <c r="A25" s="36" t="s">
        <v>823</v>
      </c>
      <c r="B25" s="97" t="n">
        <v>22792.12</v>
      </c>
      <c r="C25" s="97" t="n">
        <v>325045.932</v>
      </c>
      <c r="D25" s="116" t="n">
        <f aca="false">B25/C25</f>
        <v>0.0701196900381451</v>
      </c>
      <c r="E25" s="97" t="n">
        <v>534.1065</v>
      </c>
      <c r="F25" s="97" t="n">
        <v>11364.109956</v>
      </c>
      <c r="G25" s="116" t="n">
        <f aca="false">E25/F25</f>
        <v>0.0469994132464376</v>
      </c>
      <c r="H25" s="117" t="n">
        <v>166564.4</v>
      </c>
      <c r="I25" s="117" t="n">
        <v>6226956</v>
      </c>
      <c r="J25" s="95" t="n">
        <f aca="false">H25/I25</f>
        <v>0.0267489283688531</v>
      </c>
      <c r="K25" s="117" t="n">
        <v>4857.288</v>
      </c>
      <c r="L25" s="117" t="n">
        <v>358245.7</v>
      </c>
      <c r="M25" s="95" t="n">
        <f aca="false">K25/L25</f>
        <v>0.0135585381764526</v>
      </c>
      <c r="N25" s="115" t="n">
        <v>95044.44</v>
      </c>
      <c r="O25" s="115" t="n">
        <v>2456144</v>
      </c>
      <c r="P25" s="98" t="n">
        <f aca="false">N25/O25</f>
        <v>0.0386966073650405</v>
      </c>
      <c r="Q25" s="115" t="n">
        <v>3208.8</v>
      </c>
      <c r="R25" s="115" t="n">
        <v>124375.4</v>
      </c>
      <c r="S25" s="98" t="n">
        <f aca="false">Q25/R25</f>
        <v>0.0257993140122564</v>
      </c>
      <c r="T25" s="117" t="n">
        <v>628707.9</v>
      </c>
      <c r="U25" s="117" t="n">
        <v>9206855</v>
      </c>
      <c r="V25" s="95" t="n">
        <f aca="false">T25/U25</f>
        <v>0.0682869340290468</v>
      </c>
      <c r="W25" s="117" t="n">
        <v>16062.53</v>
      </c>
      <c r="X25" s="117" t="n">
        <v>266471</v>
      </c>
      <c r="Y25" s="95" t="n">
        <f aca="false">W25/X25</f>
        <v>0.0602787170086051</v>
      </c>
      <c r="Z25" s="115" t="n">
        <v>621114.5</v>
      </c>
      <c r="AA25" s="115" t="n">
        <v>5024632</v>
      </c>
      <c r="AB25" s="98" t="n">
        <f aca="false">Z25/AA25</f>
        <v>0.123613928343409</v>
      </c>
      <c r="AC25" s="115" t="n">
        <v>16253.23</v>
      </c>
      <c r="AD25" s="115" t="n">
        <v>129647.3</v>
      </c>
      <c r="AE25" s="98" t="n">
        <f aca="false">AC25/AD25</f>
        <v>0.12536497096353</v>
      </c>
      <c r="AF25" s="117" t="n">
        <v>578992.4743</v>
      </c>
      <c r="AG25" s="117" t="n">
        <v>22420590.66</v>
      </c>
      <c r="AH25" s="95" t="n">
        <f aca="false">AF25/AG25</f>
        <v>0.0258241400987248</v>
      </c>
      <c r="AI25" s="117" t="n">
        <v>15608.98</v>
      </c>
      <c r="AJ25" s="117" t="n">
        <v>827165.8</v>
      </c>
      <c r="AK25" s="95" t="n">
        <f aca="false">AI25/AJ25</f>
        <v>0.0188704368580036</v>
      </c>
      <c r="AL25" s="115" t="n">
        <v>1041373.15</v>
      </c>
      <c r="AM25" s="115" t="n">
        <v>35052090.81</v>
      </c>
      <c r="AN25" s="98" t="n">
        <f aca="false">AL25/AM25</f>
        <v>0.0297093019541906</v>
      </c>
      <c r="AO25" s="115" t="n">
        <v>27137.44</v>
      </c>
      <c r="AP25" s="115" t="n">
        <v>1274823</v>
      </c>
      <c r="AQ25" s="98" t="n">
        <f aca="false">AO25/AP25</f>
        <v>0.021287221833933</v>
      </c>
      <c r="AR25" s="96" t="n">
        <v>11305.26</v>
      </c>
      <c r="AS25" s="96" t="n">
        <v>1247536.3615</v>
      </c>
      <c r="AT25" s="95" t="n">
        <f aca="false">AR25/AS25</f>
        <v>0.00906206852873362</v>
      </c>
      <c r="AU25" s="96" t="n">
        <v>279.451</v>
      </c>
      <c r="AV25" s="96" t="n">
        <v>68355.43892</v>
      </c>
      <c r="AW25" s="95" t="n">
        <f aca="false">AU25/AV25</f>
        <v>0.00408820430993145</v>
      </c>
      <c r="AX25" s="115" t="n">
        <v>213158.801</v>
      </c>
      <c r="AY25" s="115" t="n">
        <v>13963074</v>
      </c>
      <c r="AZ25" s="98" t="n">
        <f aca="false">AX25/AY25</f>
        <v>0.0152658935274568</v>
      </c>
      <c r="BA25" s="115" t="n">
        <v>5492.085</v>
      </c>
      <c r="BB25" s="115" t="n">
        <v>485738.9</v>
      </c>
      <c r="BC25" s="98" t="n">
        <f aca="false">BA25/BB25</f>
        <v>0.0113066608418638</v>
      </c>
      <c r="BD25" s="117" t="n">
        <v>2776669.87</v>
      </c>
      <c r="BE25" s="117" t="n">
        <v>25911759.9</v>
      </c>
      <c r="BF25" s="95" t="n">
        <f aca="false">BD25/BE25</f>
        <v>0.107158675470746</v>
      </c>
      <c r="BG25" s="117" t="n">
        <v>84770.84</v>
      </c>
      <c r="BH25" s="117" t="n">
        <v>955808.3</v>
      </c>
      <c r="BI25" s="95" t="n">
        <f aca="false">BG25/BH25</f>
        <v>0.0886902112065777</v>
      </c>
      <c r="BJ25" s="119" t="n">
        <v>2181292</v>
      </c>
      <c r="BK25" s="119" t="n">
        <v>8306363.2155</v>
      </c>
      <c r="BL25" s="98" t="n">
        <f aca="false">BJ25/BK25</f>
        <v>0.262604938335663</v>
      </c>
      <c r="BM25" s="119" t="n">
        <v>60584</v>
      </c>
      <c r="BN25" s="119" t="n">
        <v>304584.08757</v>
      </c>
      <c r="BO25" s="98" t="n">
        <f aca="false">BM25/BN25</f>
        <v>0.198907304985447</v>
      </c>
      <c r="BP25" s="96" t="n">
        <v>180204.6</v>
      </c>
      <c r="BQ25" s="96" t="n">
        <v>3726238.6302</v>
      </c>
      <c r="BR25" s="95" t="n">
        <f aca="false">BP25/BQ25</f>
        <v>0.0483609929164219</v>
      </c>
      <c r="BS25" s="96" t="n">
        <v>4779.273</v>
      </c>
      <c r="BT25" s="96" t="n">
        <v>129207.90782</v>
      </c>
      <c r="BU25" s="95" t="n">
        <f aca="false">BS25/BT25</f>
        <v>0.0369890131388709</v>
      </c>
      <c r="BV25" s="115" t="n">
        <v>144392.3</v>
      </c>
      <c r="BW25" s="115" t="n">
        <v>6635377</v>
      </c>
      <c r="BX25" s="98" t="n">
        <f aca="false">BV25/BW25</f>
        <v>0.021760979067203</v>
      </c>
      <c r="BY25" s="115" t="n">
        <v>4877.535</v>
      </c>
      <c r="BZ25" s="115" t="n">
        <v>222976.4</v>
      </c>
      <c r="CA25" s="98" t="n">
        <f aca="false">BY25/BZ25</f>
        <v>0.0218746692475078</v>
      </c>
      <c r="CB25" s="96" t="n">
        <v>51142.26</v>
      </c>
      <c r="CC25" s="96" t="n">
        <v>4738413.353</v>
      </c>
      <c r="CD25" s="95" t="n">
        <f aca="false">CB25/CC25</f>
        <v>0.0107931191709184</v>
      </c>
      <c r="CE25" s="96" t="n">
        <v>2659.571</v>
      </c>
      <c r="CF25" s="96" t="n">
        <v>322098.772</v>
      </c>
      <c r="CG25" s="95" t="n">
        <f aca="false">CE25/CF25</f>
        <v>0.00825700446942406</v>
      </c>
      <c r="CH25" s="115" t="n">
        <v>9738.127</v>
      </c>
      <c r="CI25" s="115" t="n">
        <v>698004.5</v>
      </c>
      <c r="CJ25" s="98" t="n">
        <f aca="false">CH25/CI25</f>
        <v>0.0139513814022689</v>
      </c>
      <c r="CK25" s="115" t="n">
        <v>253.3202</v>
      </c>
      <c r="CL25" s="115" t="n">
        <v>31543.32</v>
      </c>
      <c r="CM25" s="98" t="n">
        <f aca="false">CK25/CL25</f>
        <v>0.00803086675720882</v>
      </c>
      <c r="CN25" s="96" t="n">
        <v>66246.02</v>
      </c>
      <c r="CO25" s="96" t="n">
        <v>2773362.6354</v>
      </c>
      <c r="CP25" s="95" t="n">
        <f aca="false">CN25/CO25</f>
        <v>0.0238865336809607</v>
      </c>
      <c r="CQ25" s="96" t="n">
        <v>1840.463</v>
      </c>
      <c r="CR25" s="96" t="n">
        <v>88217.238314</v>
      </c>
      <c r="CS25" s="95" t="n">
        <f aca="false">CQ25/CR25</f>
        <v>0.0208628498825713</v>
      </c>
      <c r="CT25" s="115" t="n">
        <v>745490.769</v>
      </c>
      <c r="CU25" s="115" t="n">
        <v>27015939.2</v>
      </c>
      <c r="CV25" s="98" t="n">
        <f aca="false">CT25/CU25</f>
        <v>0.0275944790770035</v>
      </c>
      <c r="CW25" s="115" t="n">
        <v>20037.19</v>
      </c>
      <c r="CX25" s="115" t="n">
        <v>1208773</v>
      </c>
      <c r="CY25" s="98" t="n">
        <f aca="false">CW25/CX25</f>
        <v>0.0165764705201059</v>
      </c>
      <c r="CZ25" s="117" t="n">
        <v>11258321.8</v>
      </c>
      <c r="DA25" s="117" t="n">
        <v>88088582.8</v>
      </c>
      <c r="DB25" s="95" t="n">
        <f aca="false">CZ25/DA25</f>
        <v>0.127806821748527</v>
      </c>
      <c r="DC25" s="117" t="n">
        <v>290795</v>
      </c>
      <c r="DD25" s="117" t="n">
        <v>4196143</v>
      </c>
      <c r="DE25" s="95" t="n">
        <f aca="false">DC25/DD25</f>
        <v>0.0693005457630972</v>
      </c>
      <c r="DF25" s="36"/>
      <c r="DG25" s="36"/>
    </row>
    <row r="26" customFormat="false" ht="12.75" hidden="false" customHeight="false" outlineLevel="0" collapsed="false">
      <c r="A26" s="121" t="s">
        <v>819</v>
      </c>
      <c r="B26" s="122" t="n">
        <f aca="false">SUM(B19:B25)</f>
        <v>215126.721</v>
      </c>
      <c r="C26" s="122" t="n">
        <v>325045.932</v>
      </c>
      <c r="D26" s="124" t="n">
        <f aca="false">B26/C26</f>
        <v>0.661834835699467</v>
      </c>
      <c r="E26" s="122" t="n">
        <f aca="false">SUM(E19:E25)</f>
        <v>8628.4268</v>
      </c>
      <c r="F26" s="122" t="n">
        <v>11364.109956</v>
      </c>
      <c r="G26" s="124" t="n">
        <f aca="false">E26/F26</f>
        <v>0.759269914969837</v>
      </c>
      <c r="H26" s="123" t="n">
        <f aca="false">SUM(H19:H25)</f>
        <v>4520010.0788</v>
      </c>
      <c r="I26" s="123" t="n">
        <v>6226956</v>
      </c>
      <c r="J26" s="125" t="n">
        <f aca="false">H26/I26</f>
        <v>0.725877953658256</v>
      </c>
      <c r="K26" s="123" t="n">
        <f aca="false">SUM(K19:K25)</f>
        <v>255926.251034</v>
      </c>
      <c r="L26" s="123" t="n">
        <v>358245.7</v>
      </c>
      <c r="M26" s="125" t="n">
        <f aca="false">K26/L26</f>
        <v>0.714387502861863</v>
      </c>
      <c r="N26" s="123" t="n">
        <f aca="false">SUM(N19:N25)</f>
        <v>1796071.35</v>
      </c>
      <c r="O26" s="123" t="n">
        <v>2456144</v>
      </c>
      <c r="P26" s="125" t="n">
        <f aca="false">N26/O26</f>
        <v>0.731256534633149</v>
      </c>
      <c r="Q26" s="123" t="n">
        <f aca="false">SUM(Q19:Q25)</f>
        <v>98168.7672</v>
      </c>
      <c r="R26" s="123" t="n">
        <v>124375.4</v>
      </c>
      <c r="S26" s="125" t="n">
        <f aca="false">Q26/R26</f>
        <v>0.789294082270288</v>
      </c>
      <c r="T26" s="123" t="n">
        <f aca="false">SUM(T19:T25)</f>
        <v>4743471.8102</v>
      </c>
      <c r="U26" s="123" t="n">
        <v>9206855</v>
      </c>
      <c r="V26" s="125" t="n">
        <f aca="false">T26/U26</f>
        <v>0.515210873876041</v>
      </c>
      <c r="W26" s="123" t="n">
        <f aca="false">SUM(W19:W25)</f>
        <v>135312.8806354</v>
      </c>
      <c r="X26" s="123" t="n">
        <v>266471</v>
      </c>
      <c r="Y26" s="125" t="n">
        <f aca="false">W26/X26</f>
        <v>0.507795897622631</v>
      </c>
      <c r="Z26" s="123" t="n">
        <f aca="false">SUM(Z19:Z25)</f>
        <v>821835.0924</v>
      </c>
      <c r="AA26" s="123" t="n">
        <v>5024632</v>
      </c>
      <c r="AB26" s="125" t="n">
        <f aca="false">Z26/AA26</f>
        <v>0.163561250336343</v>
      </c>
      <c r="AC26" s="123" t="n">
        <f aca="false">SUM(AC19:AC25)</f>
        <v>21079.661086</v>
      </c>
      <c r="AD26" s="123" t="n">
        <v>129647.3</v>
      </c>
      <c r="AE26" s="125" t="n">
        <f aca="false">AC26/AD26</f>
        <v>0.162592364715655</v>
      </c>
      <c r="AF26" s="123" t="n">
        <f aca="false">SUM(AF19:AF25)</f>
        <v>8230097.87101428</v>
      </c>
      <c r="AG26" s="123" t="n">
        <v>22420590.66</v>
      </c>
      <c r="AH26" s="125" t="n">
        <f aca="false">AF26/AG26</f>
        <v>0.367077656241117</v>
      </c>
      <c r="AI26" s="123" t="n">
        <f aca="false">SUM(AI19:AI25)</f>
        <v>320307.4441091</v>
      </c>
      <c r="AJ26" s="123" t="n">
        <v>827165.8</v>
      </c>
      <c r="AK26" s="125" t="n">
        <f aca="false">AI26/AJ26</f>
        <v>0.387234873720722</v>
      </c>
      <c r="AL26" s="123" t="n">
        <f aca="false">SUM(AL19:AL25)</f>
        <v>11451991.9083079</v>
      </c>
      <c r="AM26" s="123" t="n">
        <v>35052090.81</v>
      </c>
      <c r="AN26" s="125" t="n">
        <f aca="false">AL26/AM26</f>
        <v>0.326713518185932</v>
      </c>
      <c r="AO26" s="123" t="n">
        <f aca="false">SUM(AO19:AO25)</f>
        <v>420250.8652154</v>
      </c>
      <c r="AP26" s="123" t="n">
        <v>1274823</v>
      </c>
      <c r="AQ26" s="125" t="n">
        <f aca="false">AO26/AP26</f>
        <v>0.329654285508969</v>
      </c>
      <c r="AR26" s="127" t="n">
        <f aca="false">SUM(AR19:AR25)</f>
        <v>787762.56</v>
      </c>
      <c r="AS26" s="127" t="n">
        <v>1247536.3615</v>
      </c>
      <c r="AT26" s="125" t="n">
        <f aca="false">AR26/AS26</f>
        <v>0.631454588668516</v>
      </c>
      <c r="AU26" s="127" t="n">
        <f aca="false">SUM(AU19:AU25)</f>
        <v>53484.517</v>
      </c>
      <c r="AV26" s="127" t="n">
        <v>68355.43892</v>
      </c>
      <c r="AW26" s="125" t="n">
        <f aca="false">AU26/AV26</f>
        <v>0.78244712995839</v>
      </c>
      <c r="AX26" s="123" t="n">
        <f aca="false">SUM(AX19:AX25)</f>
        <v>3845060.5242835</v>
      </c>
      <c r="AY26" s="123" t="n">
        <v>13963074</v>
      </c>
      <c r="AZ26" s="125" t="n">
        <f aca="false">AX26/AY26</f>
        <v>0.275373497575355</v>
      </c>
      <c r="BA26" s="123" t="n">
        <f aca="false">SUM(BA19:BA25)</f>
        <v>133032.2202181</v>
      </c>
      <c r="BB26" s="123" t="n">
        <v>485738.9</v>
      </c>
      <c r="BC26" s="125" t="n">
        <f aca="false">BA26/BB26</f>
        <v>0.273875986086558</v>
      </c>
      <c r="BD26" s="123" t="n">
        <f aca="false">SUM(BD19:BD25)</f>
        <v>20604880.820635</v>
      </c>
      <c r="BE26" s="123" t="n">
        <v>25911759.9</v>
      </c>
      <c r="BF26" s="125" t="n">
        <f aca="false">BD26/BE26</f>
        <v>0.795194185966311</v>
      </c>
      <c r="BG26" s="123" t="n">
        <f aca="false">SUM(BG19:BG25)</f>
        <v>792823.776045</v>
      </c>
      <c r="BH26" s="123" t="n">
        <v>955808.3</v>
      </c>
      <c r="BI26" s="125" t="n">
        <f aca="false">BG26/BH26</f>
        <v>0.829479903077845</v>
      </c>
      <c r="BJ26" s="127" t="n">
        <f aca="false">SUM(BJ19:BJ25)</f>
        <v>5967184.2886</v>
      </c>
      <c r="BK26" s="127" t="n">
        <v>8306363.2155</v>
      </c>
      <c r="BL26" s="125" t="n">
        <f aca="false">BJ26/BK26</f>
        <v>0.718387112841996</v>
      </c>
      <c r="BM26" s="127" t="n">
        <f aca="false">SUM(BM19:BM25)</f>
        <v>242276.583389</v>
      </c>
      <c r="BN26" s="127" t="n">
        <v>304584.08757</v>
      </c>
      <c r="BO26" s="125" t="n">
        <f aca="false">BM26/BN26</f>
        <v>0.795434145368213</v>
      </c>
      <c r="BP26" s="127" t="n">
        <f aca="false">SUM(BP19:BP25)</f>
        <v>1614648.842</v>
      </c>
      <c r="BQ26" s="127" t="n">
        <v>3726238.6302</v>
      </c>
      <c r="BR26" s="125" t="n">
        <f aca="false">BP26/BQ26</f>
        <v>0.433318690036053</v>
      </c>
      <c r="BS26" s="127" t="n">
        <f aca="false">SUM(BS19:BS25)</f>
        <v>53656.9741</v>
      </c>
      <c r="BT26" s="127" t="n">
        <v>129207.90782</v>
      </c>
      <c r="BU26" s="125" t="n">
        <f aca="false">BS26/BT26</f>
        <v>0.415276239707787</v>
      </c>
      <c r="BV26" s="123" t="n">
        <f aca="false">SUM(BV19:BV25)</f>
        <v>3025132.6008</v>
      </c>
      <c r="BW26" s="123" t="n">
        <v>6635377</v>
      </c>
      <c r="BX26" s="125" t="n">
        <f aca="false">BV26/BW26</f>
        <v>0.455909679404803</v>
      </c>
      <c r="BY26" s="123" t="n">
        <f aca="false">SUM(BY19:BY25)</f>
        <v>121667.201431</v>
      </c>
      <c r="BZ26" s="123" t="n">
        <v>222976.4</v>
      </c>
      <c r="CA26" s="125" t="n">
        <f aca="false">BY26/BZ26</f>
        <v>0.545650577509548</v>
      </c>
      <c r="CB26" s="127" t="n">
        <f aca="false">SUM(CB19:CB25)</f>
        <v>2359504.8496</v>
      </c>
      <c r="CC26" s="127" t="n">
        <v>4738413.353</v>
      </c>
      <c r="CD26" s="125" t="n">
        <f aca="false">CB26/CC26</f>
        <v>0.497952515709956</v>
      </c>
      <c r="CE26" s="127" t="n">
        <f aca="false">SUM(CE19:CE25)</f>
        <v>226140.54564</v>
      </c>
      <c r="CF26" s="127" t="n">
        <v>322098.772</v>
      </c>
      <c r="CG26" s="125" t="n">
        <f aca="false">CE26/CF26</f>
        <v>0.70208447003952</v>
      </c>
      <c r="CH26" s="123" t="n">
        <f aca="false">SUM(CH19:CH25)</f>
        <v>360045.41794</v>
      </c>
      <c r="CI26" s="123" t="n">
        <v>698004.5</v>
      </c>
      <c r="CJ26" s="125" t="n">
        <f aca="false">CH26/CI26</f>
        <v>0.515821055508954</v>
      </c>
      <c r="CK26" s="123" t="n">
        <f aca="false">SUM(CK19:CK25)</f>
        <v>21866.888381</v>
      </c>
      <c r="CL26" s="123" t="n">
        <v>31543.32</v>
      </c>
      <c r="CM26" s="125" t="n">
        <f aca="false">CK26/CL26</f>
        <v>0.693233571513715</v>
      </c>
      <c r="CN26" s="127" t="n">
        <f aca="false">SUM(CN19:CN25)</f>
        <v>868241.5922</v>
      </c>
      <c r="CO26" s="127" t="n">
        <v>2773362.6354</v>
      </c>
      <c r="CP26" s="125" t="n">
        <f aca="false">CN26/CO26</f>
        <v>0.313064574072469</v>
      </c>
      <c r="CQ26" s="127" t="n">
        <f aca="false">SUM(CQ19:CQ25)</f>
        <v>29259.1978004</v>
      </c>
      <c r="CR26" s="127" t="n">
        <v>88217.238314</v>
      </c>
      <c r="CS26" s="125" t="n">
        <f aca="false">CQ26/CR26</f>
        <v>0.331672112611993</v>
      </c>
      <c r="CT26" s="123" t="n">
        <f aca="false">SUM(CT19:CT24)</f>
        <v>9289350.2633045</v>
      </c>
      <c r="CU26" s="123" t="n">
        <v>27015939.2</v>
      </c>
      <c r="CV26" s="125" t="n">
        <f aca="false">CT26/CU26</f>
        <v>0.34384702284585</v>
      </c>
      <c r="CW26" s="123" t="n">
        <f aca="false">SUM(CW19:CW25)</f>
        <v>570339.661323</v>
      </c>
      <c r="CX26" s="123" t="n">
        <v>1208773</v>
      </c>
      <c r="CY26" s="125" t="n">
        <f aca="false">CW26/CX26</f>
        <v>0.471833554623573</v>
      </c>
      <c r="CZ26" s="123" t="n">
        <f aca="false">SUM(CZ19:CZ25)</f>
        <v>47246259.086236</v>
      </c>
      <c r="DA26" s="123" t="n">
        <v>88088582.8</v>
      </c>
      <c r="DB26" s="125" t="n">
        <f aca="false">CZ26/DA26</f>
        <v>0.536349406296</v>
      </c>
      <c r="DC26" s="123" t="n">
        <f aca="false">SUM(DC19:DC25)</f>
        <v>2150634.821854</v>
      </c>
      <c r="DD26" s="123" t="n">
        <v>4196143</v>
      </c>
      <c r="DE26" s="125" t="n">
        <f aca="false">DC26/DD26</f>
        <v>0.512526580208063</v>
      </c>
      <c r="DF26" s="120"/>
      <c r="DG26" s="120"/>
    </row>
    <row r="27" customFormat="false" ht="12.75" hidden="false" customHeight="false" outlineLevel="0" collapsed="false">
      <c r="B27" s="132" t="s">
        <v>360</v>
      </c>
      <c r="C27" s="132"/>
      <c r="D27" s="132"/>
      <c r="E27" s="132"/>
      <c r="F27" s="132"/>
      <c r="G27" s="132"/>
      <c r="H27" s="128" t="s">
        <v>363</v>
      </c>
      <c r="I27" s="128"/>
      <c r="J27" s="128"/>
      <c r="K27" s="128"/>
      <c r="L27" s="128"/>
      <c r="M27" s="128"/>
      <c r="N27" s="129" t="s">
        <v>380</v>
      </c>
      <c r="O27" s="129"/>
      <c r="P27" s="129"/>
      <c r="Q27" s="129"/>
      <c r="R27" s="129"/>
      <c r="S27" s="129"/>
      <c r="T27" s="128" t="s">
        <v>388</v>
      </c>
      <c r="U27" s="128"/>
      <c r="V27" s="128"/>
      <c r="W27" s="128"/>
      <c r="X27" s="128"/>
      <c r="Y27" s="128"/>
      <c r="Z27" s="129" t="s">
        <v>394</v>
      </c>
      <c r="AA27" s="129"/>
      <c r="AB27" s="129"/>
      <c r="AC27" s="129"/>
      <c r="AD27" s="129"/>
      <c r="AE27" s="129"/>
      <c r="AF27" s="128" t="s">
        <v>417</v>
      </c>
      <c r="AG27" s="128"/>
      <c r="AH27" s="128"/>
      <c r="AI27" s="128"/>
      <c r="AJ27" s="128"/>
      <c r="AK27" s="128"/>
      <c r="AL27" s="129" t="s">
        <v>421</v>
      </c>
      <c r="AM27" s="129"/>
      <c r="AN27" s="129"/>
      <c r="AO27" s="129"/>
      <c r="AP27" s="129"/>
      <c r="AQ27" s="129"/>
      <c r="AR27" s="39" t="s">
        <v>435</v>
      </c>
      <c r="AS27" s="39"/>
      <c r="AT27" s="39"/>
      <c r="AU27" s="39"/>
      <c r="AV27" s="39"/>
      <c r="AW27" s="39"/>
      <c r="AX27" s="130" t="s">
        <v>440</v>
      </c>
      <c r="AY27" s="130"/>
      <c r="AZ27" s="130"/>
      <c r="BA27" s="130"/>
      <c r="BB27" s="130"/>
      <c r="BC27" s="130"/>
      <c r="BD27" s="131" t="s">
        <v>442</v>
      </c>
      <c r="BE27" s="131"/>
      <c r="BF27" s="131"/>
      <c r="BG27" s="131"/>
      <c r="BH27" s="131"/>
      <c r="BI27" s="131"/>
      <c r="BJ27" s="105" t="s">
        <v>814</v>
      </c>
      <c r="BK27" s="105"/>
      <c r="BL27" s="105"/>
      <c r="BM27" s="105"/>
      <c r="BN27" s="105"/>
      <c r="BO27" s="105"/>
      <c r="BP27" s="106" t="s">
        <v>468</v>
      </c>
      <c r="BQ27" s="106"/>
      <c r="BR27" s="106"/>
      <c r="BS27" s="106"/>
      <c r="BT27" s="106"/>
      <c r="BU27" s="106"/>
      <c r="BV27" s="130" t="s">
        <v>815</v>
      </c>
      <c r="BW27" s="130"/>
      <c r="BX27" s="130"/>
      <c r="BY27" s="130"/>
      <c r="BZ27" s="130"/>
      <c r="CA27" s="130"/>
      <c r="CB27" s="106" t="s">
        <v>503</v>
      </c>
      <c r="CC27" s="106"/>
      <c r="CD27" s="106"/>
      <c r="CE27" s="106"/>
      <c r="CF27" s="106"/>
      <c r="CG27" s="106"/>
      <c r="CH27" s="130" t="s">
        <v>434</v>
      </c>
      <c r="CI27" s="130"/>
      <c r="CJ27" s="130"/>
      <c r="CK27" s="130"/>
      <c r="CL27" s="130"/>
      <c r="CM27" s="130"/>
      <c r="CN27" s="106" t="s">
        <v>532</v>
      </c>
      <c r="CO27" s="106"/>
      <c r="CP27" s="106"/>
      <c r="CQ27" s="106"/>
      <c r="CR27" s="106"/>
      <c r="CS27" s="106"/>
      <c r="CT27" s="130" t="s">
        <v>816</v>
      </c>
      <c r="CU27" s="130"/>
      <c r="CV27" s="130"/>
      <c r="CW27" s="130"/>
      <c r="CX27" s="130"/>
      <c r="CY27" s="130"/>
      <c r="CZ27" s="131" t="s">
        <v>817</v>
      </c>
      <c r="DA27" s="131"/>
      <c r="DB27" s="131"/>
      <c r="DC27" s="131"/>
      <c r="DD27" s="131"/>
      <c r="DE27" s="131"/>
    </row>
    <row r="28" customFormat="false" ht="12.75" hidden="false" customHeight="false" outlineLevel="0" collapsed="false">
      <c r="A28" s="34" t="s">
        <v>824</v>
      </c>
      <c r="B28" s="107"/>
      <c r="C28" s="107"/>
      <c r="D28" s="108"/>
      <c r="E28" s="107"/>
      <c r="F28" s="107"/>
      <c r="G28" s="108"/>
      <c r="H28" s="117"/>
      <c r="I28" s="117"/>
      <c r="K28" s="117"/>
      <c r="L28" s="117"/>
      <c r="N28" s="115"/>
      <c r="O28" s="115"/>
      <c r="P28" s="98"/>
      <c r="Q28" s="115"/>
      <c r="R28" s="115"/>
      <c r="S28" s="98"/>
      <c r="T28" s="117"/>
      <c r="U28" s="117"/>
      <c r="W28" s="117"/>
      <c r="X28" s="117"/>
      <c r="Z28" s="115"/>
      <c r="AA28" s="115"/>
      <c r="AB28" s="98"/>
      <c r="AC28" s="115"/>
      <c r="AD28" s="115"/>
      <c r="AE28" s="98"/>
      <c r="AF28" s="117"/>
      <c r="AG28" s="117"/>
      <c r="AI28" s="117"/>
      <c r="AJ28" s="117"/>
      <c r="AL28" s="115"/>
      <c r="AM28" s="115"/>
      <c r="AN28" s="98"/>
      <c r="AO28" s="115"/>
      <c r="AP28" s="115"/>
      <c r="AQ28" s="98"/>
      <c r="AX28" s="115"/>
      <c r="AY28" s="115"/>
      <c r="BA28" s="115"/>
      <c r="BB28" s="115"/>
      <c r="BD28" s="117"/>
      <c r="BE28" s="117"/>
      <c r="BG28" s="117"/>
      <c r="BH28" s="117"/>
      <c r="BJ28" s="119"/>
      <c r="BK28" s="119"/>
      <c r="BL28" s="98"/>
      <c r="BM28" s="119"/>
      <c r="BN28" s="119"/>
      <c r="BO28" s="98"/>
      <c r="BV28" s="115"/>
      <c r="BW28" s="115"/>
      <c r="BY28" s="115"/>
      <c r="BZ28" s="115"/>
      <c r="CH28" s="115"/>
      <c r="CI28" s="115"/>
      <c r="CJ28" s="98"/>
      <c r="CK28" s="115"/>
      <c r="CL28" s="115"/>
      <c r="CM28" s="98"/>
      <c r="CT28" s="115"/>
      <c r="CU28" s="115"/>
      <c r="CW28" s="115"/>
      <c r="CX28" s="115"/>
      <c r="CZ28" s="117"/>
      <c r="DA28" s="117"/>
      <c r="DC28" s="117"/>
      <c r="DD28" s="117"/>
    </row>
    <row r="29" customFormat="false" ht="12.75" hidden="false" customHeight="false" outlineLevel="0" collapsed="false">
      <c r="A29" s="36" t="s">
        <v>825</v>
      </c>
      <c r="B29" s="97" t="n">
        <v>0</v>
      </c>
      <c r="C29" s="97" t="n">
        <v>644.60586858</v>
      </c>
      <c r="D29" s="116" t="n">
        <f aca="false">B29/C29</f>
        <v>0</v>
      </c>
      <c r="E29" s="97" t="n">
        <v>0</v>
      </c>
      <c r="F29" s="97" t="n">
        <v>102.11507979</v>
      </c>
      <c r="G29" s="116" t="n">
        <f aca="false">E29/F29</f>
        <v>0</v>
      </c>
      <c r="H29" s="117" t="n">
        <v>0</v>
      </c>
      <c r="I29" s="117" t="n">
        <v>45894.050594</v>
      </c>
      <c r="J29" s="95" t="n">
        <f aca="false">H29/I29</f>
        <v>0</v>
      </c>
      <c r="K29" s="117" t="n">
        <v>0</v>
      </c>
      <c r="L29" s="117" t="n">
        <v>11892.323326</v>
      </c>
      <c r="M29" s="95" t="n">
        <f aca="false">K29/L29</f>
        <v>0</v>
      </c>
      <c r="N29" s="115" t="n">
        <v>0</v>
      </c>
      <c r="O29" s="136" t="n">
        <v>255446.72411</v>
      </c>
      <c r="P29" s="98" t="n">
        <f aca="false">N29/O29</f>
        <v>0</v>
      </c>
      <c r="Q29" s="115" t="n">
        <v>0</v>
      </c>
      <c r="R29" s="115" t="n">
        <v>44290.699456</v>
      </c>
      <c r="S29" s="98" t="n">
        <f aca="false">Q29/R29</f>
        <v>0</v>
      </c>
      <c r="T29" s="117" t="n">
        <v>0</v>
      </c>
      <c r="U29" s="117" t="n">
        <v>1242064.4086</v>
      </c>
      <c r="V29" s="95" t="n">
        <f aca="false">T29/U29</f>
        <v>0</v>
      </c>
      <c r="W29" s="117" t="n">
        <v>0</v>
      </c>
      <c r="X29" s="117" t="n">
        <v>201378.84705</v>
      </c>
      <c r="Y29" s="95" t="n">
        <f aca="false">W29/X29</f>
        <v>0</v>
      </c>
      <c r="Z29" s="115" t="n">
        <v>0</v>
      </c>
      <c r="AA29" s="115" t="n">
        <v>2586711.1945</v>
      </c>
      <c r="AB29" s="98" t="n">
        <f aca="false">Z29/AA29</f>
        <v>0</v>
      </c>
      <c r="AC29" s="115" t="n">
        <v>0</v>
      </c>
      <c r="AD29" s="115" t="n">
        <v>565261.25311</v>
      </c>
      <c r="AE29" s="98" t="n">
        <f aca="false">AC29/AD29</f>
        <v>0</v>
      </c>
      <c r="AF29" s="117" t="n">
        <v>0</v>
      </c>
      <c r="AG29" s="137" t="n">
        <v>1694072.8613</v>
      </c>
      <c r="AH29" s="95" t="n">
        <f aca="false">AF29/AG29</f>
        <v>0</v>
      </c>
      <c r="AI29" s="117" t="n">
        <v>0</v>
      </c>
      <c r="AJ29" s="117" t="n">
        <v>325810.26262</v>
      </c>
      <c r="AK29" s="95" t="n">
        <f aca="false">AI29/AJ29</f>
        <v>0</v>
      </c>
      <c r="AL29" s="115" t="n">
        <v>0</v>
      </c>
      <c r="AM29" s="115" t="n">
        <v>2586711.1945</v>
      </c>
      <c r="AN29" s="98" t="n">
        <f aca="false">AL29/AM29</f>
        <v>0</v>
      </c>
      <c r="AO29" s="115" t="n">
        <v>0</v>
      </c>
      <c r="AP29" s="115" t="n">
        <v>419400.76607</v>
      </c>
      <c r="AQ29" s="98" t="n">
        <f aca="false">AO29/AP29</f>
        <v>0</v>
      </c>
      <c r="AR29" s="96" t="n">
        <v>0</v>
      </c>
      <c r="AS29" s="96" t="n">
        <v>291794.80587</v>
      </c>
      <c r="AT29" s="95" t="n">
        <f aca="false">AR29/AS29</f>
        <v>0</v>
      </c>
      <c r="AU29" s="96" t="n">
        <v>0</v>
      </c>
      <c r="AV29" s="96" t="n">
        <v>74427.690451</v>
      </c>
      <c r="AW29" s="95" t="n">
        <f aca="false">AU29/AV29</f>
        <v>0</v>
      </c>
      <c r="AX29" s="115" t="n">
        <v>0</v>
      </c>
      <c r="AY29" s="115" t="n">
        <v>2306204.436</v>
      </c>
      <c r="AZ29" s="98" t="n">
        <f aca="false">AX29/AY29</f>
        <v>0</v>
      </c>
      <c r="BA29" s="115" t="n">
        <v>0</v>
      </c>
      <c r="BB29" s="115" t="n">
        <v>430971.72613</v>
      </c>
      <c r="BC29" s="98" t="n">
        <f aca="false">BA29/BB29</f>
        <v>0</v>
      </c>
      <c r="BD29" s="117" t="n">
        <v>0</v>
      </c>
      <c r="BE29" s="117" t="n">
        <v>3344545.0852</v>
      </c>
      <c r="BF29" s="95" t="n">
        <f aca="false">BD29/BE29</f>
        <v>0</v>
      </c>
      <c r="BG29" s="117" t="n">
        <v>0</v>
      </c>
      <c r="BH29" s="117" t="n">
        <v>565562.0164</v>
      </c>
      <c r="BI29" s="95" t="n">
        <f aca="false">BG29/BH29</f>
        <v>0</v>
      </c>
      <c r="BJ29" s="119" t="n">
        <v>0</v>
      </c>
      <c r="BK29" s="119" t="n">
        <v>1981108.2864</v>
      </c>
      <c r="BL29" s="98" t="n">
        <f aca="false">BJ29/BK29</f>
        <v>0</v>
      </c>
      <c r="BM29" s="119" t="n">
        <v>0</v>
      </c>
      <c r="BN29" s="119" t="n">
        <v>337442.80428</v>
      </c>
      <c r="BO29" s="98" t="n">
        <f aca="false">BM29/BN29</f>
        <v>0</v>
      </c>
      <c r="BP29" s="96" t="n">
        <v>0</v>
      </c>
      <c r="BQ29" s="96" t="n">
        <v>1100063.145</v>
      </c>
      <c r="BR29" s="95" t="n">
        <f aca="false">BP29/BQ29</f>
        <v>0</v>
      </c>
      <c r="BS29" s="96" t="n">
        <v>0</v>
      </c>
      <c r="BT29" s="96" t="n">
        <v>188779.98478</v>
      </c>
      <c r="BU29" s="95" t="n">
        <f aca="false">BS29/BT29</f>
        <v>0</v>
      </c>
      <c r="BV29" s="115" t="n">
        <v>0</v>
      </c>
      <c r="BW29" s="115" t="n">
        <v>1611745.5107</v>
      </c>
      <c r="BX29" s="98" t="n">
        <f aca="false">BV29/BW29</f>
        <v>0</v>
      </c>
      <c r="BY29" s="115" t="n">
        <v>0</v>
      </c>
      <c r="BZ29" s="115" t="n">
        <v>516071.73989</v>
      </c>
      <c r="CA29" s="98" t="n">
        <f aca="false">BY29/BZ29</f>
        <v>0</v>
      </c>
      <c r="CB29" s="96" t="n">
        <v>0</v>
      </c>
      <c r="CC29" s="96" t="n">
        <v>595864.54471</v>
      </c>
      <c r="CD29" s="95" t="n">
        <f aca="false">CB29/CC29</f>
        <v>0</v>
      </c>
      <c r="CE29" s="96" t="n">
        <v>0</v>
      </c>
      <c r="CF29" s="96" t="n">
        <v>144667.31096</v>
      </c>
      <c r="CG29" s="95" t="n">
        <f aca="false">CE29/CF29</f>
        <v>0</v>
      </c>
      <c r="CH29" s="115" t="n">
        <v>0</v>
      </c>
      <c r="CI29" s="115" t="n">
        <v>1921.6659973</v>
      </c>
      <c r="CJ29" s="98" t="n">
        <v>0</v>
      </c>
      <c r="CK29" s="115" t="n">
        <v>0</v>
      </c>
      <c r="CL29" s="115" t="n">
        <v>646.57899681</v>
      </c>
      <c r="CM29" s="98" t="n">
        <f aca="false">CK29/CL29</f>
        <v>0</v>
      </c>
      <c r="CN29" s="96" t="n">
        <v>0</v>
      </c>
      <c r="CO29" s="96" t="n">
        <v>108475.57506</v>
      </c>
      <c r="CP29" s="95" t="n">
        <f aca="false">CN29/CO29</f>
        <v>0</v>
      </c>
      <c r="CQ29" s="96" t="n">
        <v>0</v>
      </c>
      <c r="CR29" s="96" t="n">
        <v>21106.744774</v>
      </c>
      <c r="CS29" s="95" t="n">
        <f aca="false">CQ29/CR29</f>
        <v>0</v>
      </c>
      <c r="CT29" s="115" t="n">
        <v>0</v>
      </c>
      <c r="CU29" s="115" t="n">
        <v>1964843.8301</v>
      </c>
      <c r="CV29" s="98" t="n">
        <f aca="false">CT29/CU29</f>
        <v>0</v>
      </c>
      <c r="CW29" s="115" t="n">
        <v>0</v>
      </c>
      <c r="CX29" s="115" t="n">
        <v>363331.89995</v>
      </c>
      <c r="CY29" s="98" t="n">
        <f aca="false">CW29/CX29</f>
        <v>0</v>
      </c>
      <c r="CZ29" s="117" t="n">
        <v>0</v>
      </c>
      <c r="DA29" s="117" t="n">
        <v>6968543.8067</v>
      </c>
      <c r="DB29" s="95" t="n">
        <f aca="false">CZ29/DA29</f>
        <v>0</v>
      </c>
      <c r="DC29" s="117" t="n">
        <v>0</v>
      </c>
      <c r="DD29" s="117" t="n">
        <v>1180540.1562</v>
      </c>
      <c r="DE29" s="95" t="n">
        <f aca="false">DC29/DD29</f>
        <v>0</v>
      </c>
    </row>
    <row r="30" customFormat="false" ht="12.75" hidden="false" customHeight="false" outlineLevel="0" collapsed="false">
      <c r="A30" s="36" t="s">
        <v>380</v>
      </c>
      <c r="B30" s="97" t="n">
        <v>112.135</v>
      </c>
      <c r="C30" s="97" t="n">
        <v>644.60586858</v>
      </c>
      <c r="D30" s="116" t="n">
        <f aca="false">B30/C30</f>
        <v>0.173959011957216</v>
      </c>
      <c r="E30" s="97" t="n">
        <v>22.995</v>
      </c>
      <c r="F30" s="97" t="n">
        <v>102.11507979</v>
      </c>
      <c r="G30" s="116" t="n">
        <f aca="false">E30/F30</f>
        <v>0.225187112885671</v>
      </c>
      <c r="H30" s="117" t="n">
        <v>2975.765</v>
      </c>
      <c r="I30" s="117" t="n">
        <v>45894.050594</v>
      </c>
      <c r="J30" s="95" t="n">
        <f aca="false">H30/I30</f>
        <v>0.0648398858127602</v>
      </c>
      <c r="K30" s="117" t="n">
        <v>670.5143</v>
      </c>
      <c r="L30" s="117" t="n">
        <v>11892.323326</v>
      </c>
      <c r="M30" s="95" t="n">
        <f aca="false">K30/L30</f>
        <v>0.0563821115201321</v>
      </c>
      <c r="N30" s="115" t="n">
        <v>0</v>
      </c>
      <c r="O30" s="136" t="n">
        <v>255446.72411</v>
      </c>
      <c r="P30" s="98" t="n">
        <f aca="false">N30/O30</f>
        <v>0</v>
      </c>
      <c r="Q30" s="115" t="n">
        <v>0</v>
      </c>
      <c r="R30" s="115" t="n">
        <v>44290.699456</v>
      </c>
      <c r="S30" s="98" t="n">
        <f aca="false">Q30/R30</f>
        <v>0</v>
      </c>
      <c r="T30" s="117" t="n">
        <v>8735.48</v>
      </c>
      <c r="U30" s="117" t="n">
        <v>1242064.4086</v>
      </c>
      <c r="V30" s="95" t="n">
        <f aca="false">T30/U30</f>
        <v>0.00703303302108644</v>
      </c>
      <c r="W30" s="117" t="n">
        <v>1787.85512</v>
      </c>
      <c r="X30" s="117" t="n">
        <v>201378.84705</v>
      </c>
      <c r="Y30" s="95" t="n">
        <f aca="false">W30/X30</f>
        <v>0.00887806810988493</v>
      </c>
      <c r="Z30" s="115" t="n">
        <v>474089.5</v>
      </c>
      <c r="AA30" s="115" t="n">
        <v>2586711.1945</v>
      </c>
      <c r="AB30" s="98" t="n">
        <f aca="false">Z30/AA30</f>
        <v>0.183278868165891</v>
      </c>
      <c r="AC30" s="115" t="n">
        <v>97552.47</v>
      </c>
      <c r="AD30" s="115" t="n">
        <v>565261.25311</v>
      </c>
      <c r="AE30" s="98" t="n">
        <f aca="false">AC30/AD30</f>
        <v>0.17257943908817</v>
      </c>
      <c r="AF30" s="117" t="n">
        <v>8655.23141</v>
      </c>
      <c r="AG30" s="137" t="n">
        <v>1694072.8613</v>
      </c>
      <c r="AH30" s="95" t="n">
        <f aca="false">AF30/AG30</f>
        <v>0.00510912582789275</v>
      </c>
      <c r="AI30" s="117" t="n">
        <v>1523.010229</v>
      </c>
      <c r="AJ30" s="117" t="n">
        <v>325810.26262</v>
      </c>
      <c r="AK30" s="95" t="n">
        <f aca="false">AI30/AJ30</f>
        <v>0.00467453117269152</v>
      </c>
      <c r="AL30" s="115" t="n">
        <v>59562.7</v>
      </c>
      <c r="AM30" s="115" t="n">
        <v>2586711.1945</v>
      </c>
      <c r="AN30" s="98" t="n">
        <f aca="false">AL30/AM30</f>
        <v>0.0230264206250181</v>
      </c>
      <c r="AO30" s="115" t="n">
        <v>6356.655</v>
      </c>
      <c r="AP30" s="115" t="n">
        <v>419400.76607</v>
      </c>
      <c r="AQ30" s="98" t="n">
        <f aca="false">AO30/AP30</f>
        <v>0.0151565173797013</v>
      </c>
      <c r="AR30" s="96" t="n">
        <v>0</v>
      </c>
      <c r="AS30" s="96" t="n">
        <v>291794.80587</v>
      </c>
      <c r="AT30" s="95" t="n">
        <f aca="false">AR30/AS30</f>
        <v>0</v>
      </c>
      <c r="AU30" s="96" t="n">
        <v>0</v>
      </c>
      <c r="AV30" s="96" t="n">
        <v>74427.690451</v>
      </c>
      <c r="AW30" s="95" t="n">
        <f aca="false">AU30/AV30</f>
        <v>0</v>
      </c>
      <c r="AX30" s="115" t="n">
        <v>222628.434</v>
      </c>
      <c r="AY30" s="115" t="n">
        <v>2306204.436</v>
      </c>
      <c r="AZ30" s="98" t="n">
        <f aca="false">AX30/AY30</f>
        <v>0.0965345615179452</v>
      </c>
      <c r="BA30" s="115" t="n">
        <v>32701.86</v>
      </c>
      <c r="BB30" s="115" t="n">
        <v>430971.72613</v>
      </c>
      <c r="BC30" s="98" t="n">
        <f aca="false">BA30/BB30</f>
        <v>0.0758793628845519</v>
      </c>
      <c r="BD30" s="117" t="n">
        <v>24.75753</v>
      </c>
      <c r="BE30" s="117" t="n">
        <v>3344545.0852</v>
      </c>
      <c r="BF30" s="95" t="n">
        <f aca="false">BD30/BE30</f>
        <v>7.40236096967415E-006</v>
      </c>
      <c r="BG30" s="117" t="n">
        <v>11.3142</v>
      </c>
      <c r="BH30" s="117" t="n">
        <v>565562.0164</v>
      </c>
      <c r="BI30" s="95" t="n">
        <f aca="false">BG30/BH30</f>
        <v>2.00052331520049E-005</v>
      </c>
      <c r="BJ30" s="119" t="n">
        <v>192.739</v>
      </c>
      <c r="BK30" s="119" t="n">
        <v>1981108.2864</v>
      </c>
      <c r="BL30" s="98" t="n">
        <f aca="false">BJ30/BK30</f>
        <v>9.72884729840985E-005</v>
      </c>
      <c r="BM30" s="119" t="n">
        <v>47.946</v>
      </c>
      <c r="BN30" s="119" t="n">
        <v>337442.80428</v>
      </c>
      <c r="BO30" s="98" t="n">
        <f aca="false">BM30/BN30</f>
        <v>0.00014208630141722</v>
      </c>
      <c r="BP30" s="96" t="n">
        <v>0</v>
      </c>
      <c r="BQ30" s="96" t="n">
        <v>1100063.145</v>
      </c>
      <c r="BR30" s="95" t="n">
        <f aca="false">BP30/BQ30</f>
        <v>0</v>
      </c>
      <c r="BS30" s="96" t="n">
        <v>0</v>
      </c>
      <c r="BT30" s="96" t="n">
        <v>188779.98478</v>
      </c>
      <c r="BU30" s="95" t="n">
        <f aca="false">BS30/BT30</f>
        <v>0</v>
      </c>
      <c r="BV30" s="115" t="n">
        <v>566803.18</v>
      </c>
      <c r="BW30" s="115" t="n">
        <v>1611745.5107</v>
      </c>
      <c r="BX30" s="98" t="n">
        <f aca="false">BV30/BW30</f>
        <v>0.351670394759673</v>
      </c>
      <c r="BY30" s="115" t="n">
        <v>174886.288</v>
      </c>
      <c r="BZ30" s="115" t="n">
        <v>516071.73989</v>
      </c>
      <c r="CA30" s="98" t="n">
        <f aca="false">BY30/BZ30</f>
        <v>0.338879800000823</v>
      </c>
      <c r="CB30" s="96" t="n">
        <v>741.6476</v>
      </c>
      <c r="CC30" s="96" t="n">
        <v>595864.54471</v>
      </c>
      <c r="CD30" s="95" t="n">
        <f aca="false">CB30/CC30</f>
        <v>0.00124465804616878</v>
      </c>
      <c r="CE30" s="96" t="n">
        <v>260</v>
      </c>
      <c r="CF30" s="96" t="n">
        <v>144667.31096</v>
      </c>
      <c r="CG30" s="95" t="n">
        <f aca="false">CE30/CF30</f>
        <v>0.00179722701883834</v>
      </c>
      <c r="CH30" s="115" t="n">
        <v>0</v>
      </c>
      <c r="CI30" s="115" t="n">
        <v>1921.6659973</v>
      </c>
      <c r="CJ30" s="98" t="n">
        <v>0</v>
      </c>
      <c r="CK30" s="115" t="n">
        <v>0</v>
      </c>
      <c r="CL30" s="115" t="n">
        <v>646.57899681</v>
      </c>
      <c r="CM30" s="98" t="n">
        <f aca="false">CK30/CL30</f>
        <v>0</v>
      </c>
      <c r="CN30" s="96" t="n">
        <v>4315.847</v>
      </c>
      <c r="CO30" s="96" t="n">
        <v>108475.57506</v>
      </c>
      <c r="CP30" s="95" t="n">
        <f aca="false">CN30/CO30</f>
        <v>0.039786348195092</v>
      </c>
      <c r="CQ30" s="96" t="n">
        <v>856.935</v>
      </c>
      <c r="CR30" s="96" t="n">
        <v>21106.744774</v>
      </c>
      <c r="CS30" s="95" t="n">
        <f aca="false">CQ30/CR30</f>
        <v>0.0406000550618114</v>
      </c>
      <c r="CT30" s="115" t="n">
        <v>151693.64</v>
      </c>
      <c r="CU30" s="115" t="n">
        <v>1964843.8301</v>
      </c>
      <c r="CV30" s="98" t="n">
        <f aca="false">CT30/CU30</f>
        <v>0.0772039170117045</v>
      </c>
      <c r="CW30" s="115" t="n">
        <v>29053.8883</v>
      </c>
      <c r="CX30" s="115" t="n">
        <v>363331.89995</v>
      </c>
      <c r="CY30" s="98" t="n">
        <f aca="false">CW30/CX30</f>
        <v>0.0799651456533221</v>
      </c>
      <c r="CZ30" s="117" t="n">
        <v>294341.8</v>
      </c>
      <c r="DA30" s="117" t="n">
        <v>6968543.8067</v>
      </c>
      <c r="DB30" s="95" t="n">
        <f aca="false">CZ30/DA30</f>
        <v>0.0422386381092993</v>
      </c>
      <c r="DC30" s="117" t="n">
        <v>31868.8218</v>
      </c>
      <c r="DD30" s="117" t="n">
        <v>1180540.1562</v>
      </c>
      <c r="DE30" s="95" t="n">
        <f aca="false">DC30/DD30</f>
        <v>0.0269951188298257</v>
      </c>
    </row>
    <row r="31" customFormat="false" ht="12.75" hidden="false" customHeight="false" outlineLevel="0" collapsed="false">
      <c r="A31" s="36" t="s">
        <v>482</v>
      </c>
      <c r="B31" s="97" t="n">
        <v>0</v>
      </c>
      <c r="C31" s="97" t="n">
        <v>644.60586858</v>
      </c>
      <c r="D31" s="116" t="n">
        <f aca="false">B31/C31</f>
        <v>0</v>
      </c>
      <c r="E31" s="97" t="n">
        <v>0</v>
      </c>
      <c r="F31" s="97" t="n">
        <v>102.11507979</v>
      </c>
      <c r="G31" s="116" t="n">
        <f aca="false">E31/F31</f>
        <v>0</v>
      </c>
      <c r="H31" s="117" t="n">
        <v>0</v>
      </c>
      <c r="I31" s="117" t="n">
        <v>45894.050594</v>
      </c>
      <c r="J31" s="95" t="n">
        <f aca="false">H31/I31</f>
        <v>0</v>
      </c>
      <c r="K31" s="117" t="n">
        <v>0</v>
      </c>
      <c r="L31" s="117" t="n">
        <v>11892.323326</v>
      </c>
      <c r="M31" s="95" t="n">
        <f aca="false">K31/L31</f>
        <v>0</v>
      </c>
      <c r="N31" s="115" t="n">
        <v>0</v>
      </c>
      <c r="O31" s="136" t="n">
        <v>255446.72411</v>
      </c>
      <c r="P31" s="98" t="n">
        <f aca="false">N31/O31</f>
        <v>0</v>
      </c>
      <c r="Q31" s="115" t="n">
        <v>0</v>
      </c>
      <c r="R31" s="115" t="n">
        <v>44290.699456</v>
      </c>
      <c r="S31" s="98" t="n">
        <f aca="false">Q31/R31</f>
        <v>0</v>
      </c>
      <c r="T31" s="117" t="n">
        <v>0</v>
      </c>
      <c r="U31" s="117" t="n">
        <v>1242064.4086</v>
      </c>
      <c r="V31" s="95" t="n">
        <f aca="false">T31/U31</f>
        <v>0</v>
      </c>
      <c r="W31" s="117" t="n">
        <v>0</v>
      </c>
      <c r="X31" s="117" t="n">
        <v>201378.84705</v>
      </c>
      <c r="Y31" s="95" t="n">
        <f aca="false">W31/X31</f>
        <v>0</v>
      </c>
      <c r="Z31" s="115" t="n">
        <v>0</v>
      </c>
      <c r="AA31" s="115" t="n">
        <v>2586711.1945</v>
      </c>
      <c r="AB31" s="98" t="n">
        <f aca="false">Z31/AA31</f>
        <v>0</v>
      </c>
      <c r="AC31" s="115" t="n">
        <v>0</v>
      </c>
      <c r="AD31" s="115" t="n">
        <v>565261.25311</v>
      </c>
      <c r="AE31" s="98" t="n">
        <f aca="false">AC31/AD31</f>
        <v>0</v>
      </c>
      <c r="AF31" s="117" t="n">
        <v>38.7540016</v>
      </c>
      <c r="AG31" s="137" t="n">
        <v>1694072.8613</v>
      </c>
      <c r="AH31" s="95" t="n">
        <f aca="false">AF31/AG31</f>
        <v>2.2876230701353E-005</v>
      </c>
      <c r="AI31" s="117" t="n">
        <v>4.072000027</v>
      </c>
      <c r="AJ31" s="117" t="n">
        <v>325810.26262</v>
      </c>
      <c r="AK31" s="95" t="n">
        <f aca="false">AI31/AJ31</f>
        <v>1.24980717128277E-005</v>
      </c>
      <c r="AL31" s="115" t="n">
        <v>0</v>
      </c>
      <c r="AM31" s="115" t="n">
        <v>2586711.1945</v>
      </c>
      <c r="AN31" s="98" t="n">
        <f aca="false">AL31/AM31</f>
        <v>0</v>
      </c>
      <c r="AO31" s="115" t="n">
        <v>0</v>
      </c>
      <c r="AP31" s="115" t="n">
        <v>419400.76607</v>
      </c>
      <c r="AQ31" s="98" t="n">
        <f aca="false">AO31/AP31</f>
        <v>0</v>
      </c>
      <c r="AR31" s="96" t="n">
        <v>0</v>
      </c>
      <c r="AS31" s="96" t="n">
        <v>291794.80587</v>
      </c>
      <c r="AT31" s="95" t="n">
        <f aca="false">AR31/AS31</f>
        <v>0</v>
      </c>
      <c r="AU31" s="96" t="n">
        <v>0</v>
      </c>
      <c r="AV31" s="96" t="n">
        <v>74427.690451</v>
      </c>
      <c r="AW31" s="95" t="n">
        <f aca="false">AU31/AV31</f>
        <v>0</v>
      </c>
      <c r="AX31" s="115" t="n">
        <v>0</v>
      </c>
      <c r="AY31" s="115" t="n">
        <v>2306204.436</v>
      </c>
      <c r="AZ31" s="98" t="n">
        <f aca="false">AX31/AY31</f>
        <v>0</v>
      </c>
      <c r="BA31" s="115" t="n">
        <v>0</v>
      </c>
      <c r="BB31" s="115" t="n">
        <v>430971.72613</v>
      </c>
      <c r="BC31" s="98" t="n">
        <f aca="false">BA31/BB31</f>
        <v>0</v>
      </c>
      <c r="BD31" s="117" t="n">
        <v>0</v>
      </c>
      <c r="BE31" s="117" t="n">
        <v>3344545.0852</v>
      </c>
      <c r="BF31" s="95" t="n">
        <f aca="false">BD31/BE31</f>
        <v>0</v>
      </c>
      <c r="BG31" s="117" t="n">
        <v>0</v>
      </c>
      <c r="BH31" s="117" t="n">
        <v>565562.0164</v>
      </c>
      <c r="BI31" s="95" t="n">
        <f aca="false">BG31/BH31</f>
        <v>0</v>
      </c>
      <c r="BJ31" s="119" t="n">
        <v>0</v>
      </c>
      <c r="BK31" s="119" t="n">
        <v>1981108.2864</v>
      </c>
      <c r="BL31" s="98" t="n">
        <f aca="false">BJ31/BK31</f>
        <v>0</v>
      </c>
      <c r="BM31" s="119" t="n">
        <v>0</v>
      </c>
      <c r="BN31" s="119" t="n">
        <v>337442.80428</v>
      </c>
      <c r="BO31" s="98" t="n">
        <f aca="false">BM31/BN31</f>
        <v>0</v>
      </c>
      <c r="BP31" s="96" t="n">
        <v>0</v>
      </c>
      <c r="BQ31" s="96" t="n">
        <v>1100063.145</v>
      </c>
      <c r="BR31" s="95" t="n">
        <f aca="false">BP31/BQ31</f>
        <v>0</v>
      </c>
      <c r="BS31" s="96" t="n">
        <v>0</v>
      </c>
      <c r="BT31" s="96" t="n">
        <v>188779.98478</v>
      </c>
      <c r="BU31" s="95" t="n">
        <f aca="false">BS31/BT31</f>
        <v>0</v>
      </c>
      <c r="BV31" s="115" t="n">
        <v>0</v>
      </c>
      <c r="BW31" s="115" t="n">
        <v>1611745.5107</v>
      </c>
      <c r="BX31" s="98" t="n">
        <f aca="false">BV31/BW31</f>
        <v>0</v>
      </c>
      <c r="BY31" s="115" t="n">
        <v>0</v>
      </c>
      <c r="BZ31" s="115" t="n">
        <v>516071.73989</v>
      </c>
      <c r="CA31" s="98" t="n">
        <f aca="false">BY31/BZ31</f>
        <v>0</v>
      </c>
      <c r="CB31" s="96" t="n">
        <v>0</v>
      </c>
      <c r="CC31" s="96" t="n">
        <v>595864.54471</v>
      </c>
      <c r="CD31" s="95" t="n">
        <f aca="false">CB31/CC31</f>
        <v>0</v>
      </c>
      <c r="CE31" s="96" t="n">
        <v>0</v>
      </c>
      <c r="CF31" s="96" t="n">
        <v>144667.31096</v>
      </c>
      <c r="CG31" s="95" t="n">
        <f aca="false">CE31/CF31</f>
        <v>0</v>
      </c>
      <c r="CH31" s="115" t="n">
        <v>0</v>
      </c>
      <c r="CI31" s="115" t="n">
        <v>1921.6659973</v>
      </c>
      <c r="CJ31" s="98" t="n">
        <v>0</v>
      </c>
      <c r="CK31" s="115" t="n">
        <v>0</v>
      </c>
      <c r="CL31" s="115" t="n">
        <v>646.57899681</v>
      </c>
      <c r="CM31" s="98" t="n">
        <f aca="false">CK31/CL31</f>
        <v>0</v>
      </c>
      <c r="CN31" s="96" t="n">
        <v>0</v>
      </c>
      <c r="CO31" s="96" t="n">
        <v>108475.57506</v>
      </c>
      <c r="CP31" s="95" t="n">
        <f aca="false">CN31/CO31</f>
        <v>0</v>
      </c>
      <c r="CQ31" s="96" t="n">
        <v>0</v>
      </c>
      <c r="CR31" s="96" t="n">
        <v>21106.744774</v>
      </c>
      <c r="CS31" s="95" t="n">
        <f aca="false">CQ31/CR31</f>
        <v>0</v>
      </c>
      <c r="CT31" s="115" t="n">
        <v>0</v>
      </c>
      <c r="CU31" s="115" t="n">
        <v>1964843.8301</v>
      </c>
      <c r="CV31" s="98" t="n">
        <f aca="false">CT31/CU31</f>
        <v>0</v>
      </c>
      <c r="CW31" s="115" t="n">
        <v>0</v>
      </c>
      <c r="CX31" s="115" t="n">
        <v>363331.89995</v>
      </c>
      <c r="CY31" s="98" t="n">
        <f aca="false">CW31/CX31</f>
        <v>0</v>
      </c>
      <c r="CZ31" s="117" t="n">
        <v>0</v>
      </c>
      <c r="DA31" s="117" t="n">
        <v>6968543.8067</v>
      </c>
      <c r="DB31" s="95" t="n">
        <f aca="false">CZ31/DA31</f>
        <v>0</v>
      </c>
      <c r="DC31" s="117" t="n">
        <v>0</v>
      </c>
      <c r="DD31" s="117" t="n">
        <v>1180540.1562</v>
      </c>
      <c r="DE31" s="95" t="n">
        <f aca="false">DC31/DD31</f>
        <v>0</v>
      </c>
    </row>
    <row r="32" s="120" customFormat="true" ht="12.75" hidden="false" customHeight="false" outlineLevel="0" collapsed="false">
      <c r="A32" s="36" t="s">
        <v>490</v>
      </c>
      <c r="B32" s="97" t="n">
        <v>0</v>
      </c>
      <c r="C32" s="97" t="n">
        <v>644.60586858</v>
      </c>
      <c r="D32" s="116" t="n">
        <f aca="false">B32/C32</f>
        <v>0</v>
      </c>
      <c r="E32" s="97" t="n">
        <v>0</v>
      </c>
      <c r="F32" s="97" t="n">
        <v>102.11507979</v>
      </c>
      <c r="G32" s="116" t="n">
        <f aca="false">E32/F32</f>
        <v>0</v>
      </c>
      <c r="H32" s="117" t="n">
        <v>0</v>
      </c>
      <c r="I32" s="117" t="n">
        <v>45894.050594</v>
      </c>
      <c r="J32" s="95" t="n">
        <f aca="false">H32/I32</f>
        <v>0</v>
      </c>
      <c r="K32" s="117" t="n">
        <v>0</v>
      </c>
      <c r="L32" s="117" t="n">
        <v>11892.323326</v>
      </c>
      <c r="M32" s="95" t="n">
        <f aca="false">K32/L32</f>
        <v>0</v>
      </c>
      <c r="N32" s="115" t="n">
        <v>124434.7</v>
      </c>
      <c r="O32" s="136" t="n">
        <v>255446.72411</v>
      </c>
      <c r="P32" s="98" t="n">
        <f aca="false">N32/O32</f>
        <v>0.487125839775562</v>
      </c>
      <c r="Q32" s="115" t="n">
        <v>26879.14</v>
      </c>
      <c r="R32" s="115" t="n">
        <v>44290.699456</v>
      </c>
      <c r="S32" s="98" t="n">
        <f aca="false">Q32/R32</f>
        <v>0.606880007092747</v>
      </c>
      <c r="T32" s="117" t="n">
        <v>0</v>
      </c>
      <c r="U32" s="117" t="n">
        <v>1242064.4086</v>
      </c>
      <c r="V32" s="95" t="n">
        <f aca="false">T32/U32</f>
        <v>0</v>
      </c>
      <c r="W32" s="117" t="n">
        <v>0</v>
      </c>
      <c r="X32" s="117" t="n">
        <v>201378.84705</v>
      </c>
      <c r="Y32" s="95" t="n">
        <f aca="false">W32/X32</f>
        <v>0</v>
      </c>
      <c r="Z32" s="115" t="n">
        <v>0</v>
      </c>
      <c r="AA32" s="115" t="n">
        <v>2586711.1945</v>
      </c>
      <c r="AB32" s="98" t="n">
        <f aca="false">Z32/AA32</f>
        <v>0</v>
      </c>
      <c r="AC32" s="115" t="n">
        <v>0</v>
      </c>
      <c r="AD32" s="115" t="n">
        <v>565261.25311</v>
      </c>
      <c r="AE32" s="98" t="n">
        <f aca="false">AC32/AD32</f>
        <v>0</v>
      </c>
      <c r="AF32" s="117" t="n">
        <v>605.534676</v>
      </c>
      <c r="AG32" s="137" t="n">
        <v>1694072.8613</v>
      </c>
      <c r="AH32" s="95" t="n">
        <f aca="false">AF32/AG32</f>
        <v>0.000357443112296436</v>
      </c>
      <c r="AI32" s="117" t="n">
        <v>224.5089992</v>
      </c>
      <c r="AJ32" s="117" t="n">
        <v>325810.26262</v>
      </c>
      <c r="AK32" s="95" t="n">
        <f aca="false">AI32/AJ32</f>
        <v>0.000689078966987145</v>
      </c>
      <c r="AL32" s="115" t="n">
        <v>6153.194</v>
      </c>
      <c r="AM32" s="115" t="n">
        <v>2586711.1945</v>
      </c>
      <c r="AN32" s="98" t="n">
        <f aca="false">AL32/AM32</f>
        <v>0.00237877116435853</v>
      </c>
      <c r="AO32" s="115" t="n">
        <v>639.267</v>
      </c>
      <c r="AP32" s="115" t="n">
        <v>419400.76607</v>
      </c>
      <c r="AQ32" s="98" t="n">
        <f aca="false">AO32/AP32</f>
        <v>0.00152423898980982</v>
      </c>
      <c r="AR32" s="96" t="n">
        <v>0</v>
      </c>
      <c r="AS32" s="96" t="n">
        <v>291794.80587</v>
      </c>
      <c r="AT32" s="95" t="n">
        <f aca="false">AR32/AS32</f>
        <v>0</v>
      </c>
      <c r="AU32" s="96" t="n">
        <v>0</v>
      </c>
      <c r="AV32" s="96" t="n">
        <v>74427.690451</v>
      </c>
      <c r="AW32" s="95" t="n">
        <f aca="false">AU32/AV32</f>
        <v>0</v>
      </c>
      <c r="AX32" s="115" t="n">
        <v>2526.15479</v>
      </c>
      <c r="AY32" s="115" t="n">
        <v>2306204.436</v>
      </c>
      <c r="AZ32" s="98" t="n">
        <f aca="false">AX32/AY32</f>
        <v>0.00109537331147515</v>
      </c>
      <c r="BA32" s="115" t="n">
        <v>384.8269</v>
      </c>
      <c r="BB32" s="115" t="n">
        <v>430971.72613</v>
      </c>
      <c r="BC32" s="98" t="n">
        <f aca="false">BA32/BB32</f>
        <v>0.000892928414250357</v>
      </c>
      <c r="BD32" s="117" t="n">
        <v>0</v>
      </c>
      <c r="BE32" s="117" t="n">
        <v>3344545.0852</v>
      </c>
      <c r="BF32" s="95" t="n">
        <f aca="false">BD32/BE32</f>
        <v>0</v>
      </c>
      <c r="BG32" s="117" t="n">
        <v>0</v>
      </c>
      <c r="BH32" s="117" t="n">
        <v>565562.0164</v>
      </c>
      <c r="BI32" s="95" t="n">
        <f aca="false">BG32/BH32</f>
        <v>0</v>
      </c>
      <c r="BJ32" s="119" t="n">
        <v>0</v>
      </c>
      <c r="BK32" s="119" t="n">
        <v>1981108.2864</v>
      </c>
      <c r="BL32" s="98" t="n">
        <f aca="false">BJ32/BK32</f>
        <v>0</v>
      </c>
      <c r="BM32" s="119" t="n">
        <v>0</v>
      </c>
      <c r="BN32" s="119" t="n">
        <v>337442.80428</v>
      </c>
      <c r="BO32" s="98" t="n">
        <f aca="false">BM32/BN32</f>
        <v>0</v>
      </c>
      <c r="BP32" s="96" t="n">
        <v>0</v>
      </c>
      <c r="BQ32" s="96" t="n">
        <v>1100063.145</v>
      </c>
      <c r="BR32" s="95" t="n">
        <f aca="false">BP32/BQ32</f>
        <v>0</v>
      </c>
      <c r="BS32" s="96" t="n">
        <v>0</v>
      </c>
      <c r="BT32" s="96" t="n">
        <v>188779.98478</v>
      </c>
      <c r="BU32" s="95" t="n">
        <f aca="false">BS32/BT32</f>
        <v>0</v>
      </c>
      <c r="BV32" s="115" t="n">
        <v>350719.868</v>
      </c>
      <c r="BW32" s="115" t="n">
        <v>1611745.5107</v>
      </c>
      <c r="BX32" s="98" t="n">
        <f aca="false">BV32/BW32</f>
        <v>0.217602509621806</v>
      </c>
      <c r="BY32" s="115" t="n">
        <v>109901.907</v>
      </c>
      <c r="BZ32" s="115" t="n">
        <v>516071.73989</v>
      </c>
      <c r="CA32" s="98" t="n">
        <f aca="false">BY32/BZ32</f>
        <v>0.212958584059312</v>
      </c>
      <c r="CB32" s="96" t="n">
        <v>0</v>
      </c>
      <c r="CC32" s="96" t="n">
        <v>595864.54471</v>
      </c>
      <c r="CD32" s="95" t="n">
        <f aca="false">CB32/CC32</f>
        <v>0</v>
      </c>
      <c r="CE32" s="96" t="n">
        <v>0</v>
      </c>
      <c r="CF32" s="96" t="n">
        <v>144667.31096</v>
      </c>
      <c r="CG32" s="95" t="n">
        <f aca="false">CE32/CF32</f>
        <v>0</v>
      </c>
      <c r="CH32" s="115" t="n">
        <v>0</v>
      </c>
      <c r="CI32" s="115" t="n">
        <v>1921.6659973</v>
      </c>
      <c r="CJ32" s="98" t="n">
        <v>0</v>
      </c>
      <c r="CK32" s="115" t="n">
        <v>0</v>
      </c>
      <c r="CL32" s="115" t="n">
        <v>646.57899681</v>
      </c>
      <c r="CM32" s="98" t="n">
        <f aca="false">CK32/CL32</f>
        <v>0</v>
      </c>
      <c r="CN32" s="96" t="n">
        <v>0</v>
      </c>
      <c r="CO32" s="96" t="n">
        <v>108475.57506</v>
      </c>
      <c r="CP32" s="95" t="n">
        <f aca="false">CN32/CO32</f>
        <v>0</v>
      </c>
      <c r="CQ32" s="96" t="n">
        <v>0</v>
      </c>
      <c r="CR32" s="96" t="n">
        <v>21106.744774</v>
      </c>
      <c r="CS32" s="95" t="n">
        <f aca="false">CQ32/CR32</f>
        <v>0</v>
      </c>
      <c r="CT32" s="115" t="n">
        <v>1761.58548</v>
      </c>
      <c r="CU32" s="115" t="n">
        <v>1964843.8301</v>
      </c>
      <c r="CV32" s="98" t="n">
        <f aca="false">CT32/CU32</f>
        <v>0.000896552414504284</v>
      </c>
      <c r="CW32" s="115" t="n">
        <v>227.823631</v>
      </c>
      <c r="CX32" s="115" t="n">
        <v>363331.89995</v>
      </c>
      <c r="CY32" s="98" t="n">
        <f aca="false">CW32/CX32</f>
        <v>0.00062703999024405</v>
      </c>
      <c r="CZ32" s="117" t="n">
        <v>0</v>
      </c>
      <c r="DA32" s="117" t="n">
        <v>6968543.8067</v>
      </c>
      <c r="DB32" s="95" t="n">
        <f aca="false">CZ32/DA32</f>
        <v>0</v>
      </c>
      <c r="DC32" s="117" t="n">
        <v>0</v>
      </c>
      <c r="DD32" s="117" t="n">
        <v>1180540.1562</v>
      </c>
      <c r="DE32" s="95" t="n">
        <f aca="false">DC32/DD32</f>
        <v>0</v>
      </c>
      <c r="DF32" s="36"/>
      <c r="DG32" s="36"/>
    </row>
    <row r="33" customFormat="false" ht="12.75" hidden="false" customHeight="false" outlineLevel="0" collapsed="false">
      <c r="A33" s="121" t="s">
        <v>819</v>
      </c>
      <c r="B33" s="122" t="n">
        <f aca="false">SUM(B29:B32)</f>
        <v>112.135</v>
      </c>
      <c r="C33" s="122" t="n">
        <v>644.60586858</v>
      </c>
      <c r="D33" s="124" t="n">
        <f aca="false">B33/C33</f>
        <v>0.173959011957216</v>
      </c>
      <c r="E33" s="122" t="n">
        <f aca="false">SUM(E29:E32)</f>
        <v>22.995</v>
      </c>
      <c r="F33" s="122" t="n">
        <v>102.11507979</v>
      </c>
      <c r="G33" s="124" t="n">
        <f aca="false">E33/F33</f>
        <v>0.225187112885671</v>
      </c>
      <c r="H33" s="123" t="n">
        <f aca="false">SUM(H29:H32)</f>
        <v>2975.765</v>
      </c>
      <c r="I33" s="123" t="n">
        <v>45894.050594</v>
      </c>
      <c r="J33" s="125" t="n">
        <f aca="false">H33/I33</f>
        <v>0.0648398858127602</v>
      </c>
      <c r="K33" s="123" t="n">
        <f aca="false">SUM(K29:K32)</f>
        <v>670.5143</v>
      </c>
      <c r="L33" s="123" t="n">
        <v>11892.323326</v>
      </c>
      <c r="M33" s="125" t="n">
        <f aca="false">K33/L33</f>
        <v>0.0563821115201321</v>
      </c>
      <c r="N33" s="123" t="n">
        <f aca="false">SUM(N29:N32)</f>
        <v>124434.7</v>
      </c>
      <c r="O33" s="138" t="n">
        <v>255446.72411</v>
      </c>
      <c r="P33" s="125" t="n">
        <f aca="false">N33/O33</f>
        <v>0.487125839775562</v>
      </c>
      <c r="Q33" s="123" t="n">
        <f aca="false">SUM(Q29:Q32)</f>
        <v>26879.14</v>
      </c>
      <c r="R33" s="123" t="n">
        <v>44290.7</v>
      </c>
      <c r="S33" s="125" t="n">
        <f aca="false">Q33/R33</f>
        <v>0.60687999963875</v>
      </c>
      <c r="T33" s="123" t="n">
        <f aca="false">T30</f>
        <v>8735.48</v>
      </c>
      <c r="U33" s="123" t="n">
        <v>1242064.4086</v>
      </c>
      <c r="V33" s="125" t="n">
        <f aca="false">T33/U33</f>
        <v>0.00703303302108644</v>
      </c>
      <c r="W33" s="123" t="n">
        <f aca="false">W30</f>
        <v>1787.85512</v>
      </c>
      <c r="X33" s="123" t="n">
        <v>201378.84705</v>
      </c>
      <c r="Y33" s="125" t="n">
        <f aca="false">W33/X33</f>
        <v>0.00887806810988493</v>
      </c>
      <c r="Z33" s="123" t="n">
        <f aca="false">Z30</f>
        <v>474089.5</v>
      </c>
      <c r="AA33" s="123" t="n">
        <v>2586711.1945</v>
      </c>
      <c r="AB33" s="125" t="n">
        <f aca="false">Z33/AA33</f>
        <v>0.183278868165891</v>
      </c>
      <c r="AC33" s="123" t="n">
        <f aca="false">AC30</f>
        <v>97552.47</v>
      </c>
      <c r="AD33" s="123" t="n">
        <v>565261.25311</v>
      </c>
      <c r="AE33" s="125" t="n">
        <f aca="false">AC33/AD33</f>
        <v>0.17257943908817</v>
      </c>
      <c r="AF33" s="123" t="n">
        <f aca="false">SUM(AF29:AF32)</f>
        <v>9299.5200876</v>
      </c>
      <c r="AG33" s="123" t="n">
        <v>1694072.8613</v>
      </c>
      <c r="AH33" s="125" t="n">
        <f aca="false">AF33/AG33</f>
        <v>0.00548944517089054</v>
      </c>
      <c r="AI33" s="123" t="n">
        <f aca="false">SUM(AI29:AI32)</f>
        <v>1751.591228227</v>
      </c>
      <c r="AJ33" s="123" t="n">
        <v>323161.665</v>
      </c>
      <c r="AK33" s="125" t="n">
        <f aca="false">AI33/AJ33</f>
        <v>0.00542017020560592</v>
      </c>
      <c r="AL33" s="123" t="n">
        <f aca="false">SUM(AL29:AL32)</f>
        <v>65715.894</v>
      </c>
      <c r="AM33" s="123" t="n">
        <v>2586711.1945</v>
      </c>
      <c r="AN33" s="125" t="n">
        <f aca="false">AL33/AM33</f>
        <v>0.0254051917893766</v>
      </c>
      <c r="AO33" s="123" t="n">
        <f aca="false">SUM(AO29:AO32)</f>
        <v>6995.922</v>
      </c>
      <c r="AP33" s="123" t="n">
        <v>419400.76607</v>
      </c>
      <c r="AQ33" s="125" t="n">
        <f aca="false">AO33/AP33</f>
        <v>0.0166807563695111</v>
      </c>
      <c r="AR33" s="127" t="n">
        <v>0</v>
      </c>
      <c r="AS33" s="127" t="n">
        <v>291794.80587</v>
      </c>
      <c r="AT33" s="125" t="n">
        <f aca="false">AR33/AS33</f>
        <v>0</v>
      </c>
      <c r="AU33" s="127" t="n">
        <v>0</v>
      </c>
      <c r="AV33" s="127" t="n">
        <v>74427.690451</v>
      </c>
      <c r="AW33" s="125" t="n">
        <f aca="false">AU33/AV33</f>
        <v>0</v>
      </c>
      <c r="AX33" s="123" t="n">
        <f aca="false">SUM(AX29:AX32)</f>
        <v>225154.58879</v>
      </c>
      <c r="AY33" s="123" t="n">
        <v>2306204.436</v>
      </c>
      <c r="AZ33" s="125" t="n">
        <f aca="false">AX33/AY33</f>
        <v>0.0976299348294203</v>
      </c>
      <c r="BA33" s="123" t="n">
        <f aca="false">SUM(BA29:BA32)</f>
        <v>33086.6869</v>
      </c>
      <c r="BB33" s="123" t="n">
        <v>430971.72613</v>
      </c>
      <c r="BC33" s="125" t="n">
        <f aca="false">BA33/BB33</f>
        <v>0.0767722912988023</v>
      </c>
      <c r="BD33" s="123" t="n">
        <f aca="false">BD30</f>
        <v>24.75753</v>
      </c>
      <c r="BE33" s="123" t="n">
        <v>3344545.0852</v>
      </c>
      <c r="BF33" s="125" t="n">
        <f aca="false">BD33/BE33</f>
        <v>7.40236096967415E-006</v>
      </c>
      <c r="BG33" s="123" t="n">
        <f aca="false">BG30</f>
        <v>11.3142</v>
      </c>
      <c r="BH33" s="123" t="n">
        <v>565562.0164</v>
      </c>
      <c r="BI33" s="125" t="n">
        <f aca="false">BG33/BH33</f>
        <v>2.00052331520049E-005</v>
      </c>
      <c r="BJ33" s="127" t="n">
        <f aca="false">SUM(BJ29:BJ32)</f>
        <v>192.739</v>
      </c>
      <c r="BK33" s="127" t="n">
        <v>1981108.2864</v>
      </c>
      <c r="BL33" s="125" t="n">
        <f aca="false">SUM(BL29:BL32)</f>
        <v>9.72884729840985E-005</v>
      </c>
      <c r="BM33" s="127" t="n">
        <f aca="false">SUM(BM29:BM32)</f>
        <v>47.946</v>
      </c>
      <c r="BN33" s="127" t="n">
        <v>337442.80428</v>
      </c>
      <c r="BO33" s="125" t="n">
        <f aca="false">SUM(BO29:BO32)</f>
        <v>0.00014208630141722</v>
      </c>
      <c r="BP33" s="127" t="n">
        <v>0</v>
      </c>
      <c r="BQ33" s="127" t="n">
        <v>1100063.145</v>
      </c>
      <c r="BR33" s="125" t="n">
        <f aca="false">BP33/BQ33</f>
        <v>0</v>
      </c>
      <c r="BS33" s="127" t="n">
        <v>0</v>
      </c>
      <c r="BT33" s="127" t="n">
        <v>188779.98478</v>
      </c>
      <c r="BU33" s="125" t="n">
        <f aca="false">BS33/BT33</f>
        <v>0</v>
      </c>
      <c r="BV33" s="123" t="n">
        <f aca="false">SUM(BV29:BV32)</f>
        <v>917523.048</v>
      </c>
      <c r="BW33" s="123" t="n">
        <v>1611745.5107</v>
      </c>
      <c r="BX33" s="125" t="n">
        <f aca="false">BV33/BW33</f>
        <v>0.56927290438148</v>
      </c>
      <c r="BY33" s="123" t="n">
        <f aca="false">SUM(BY29:BY32)</f>
        <v>284788.195</v>
      </c>
      <c r="BZ33" s="123" t="n">
        <v>516071.73989</v>
      </c>
      <c r="CA33" s="125" t="n">
        <f aca="false">BY33/BZ33</f>
        <v>0.551838384060135</v>
      </c>
      <c r="CB33" s="127" t="n">
        <f aca="false">SUM(CB29:CB32)</f>
        <v>741.6476</v>
      </c>
      <c r="CC33" s="127" t="n">
        <v>595864.54471</v>
      </c>
      <c r="CD33" s="125" t="n">
        <f aca="false">CB33/CC33</f>
        <v>0.00124465804616878</v>
      </c>
      <c r="CE33" s="127" t="n">
        <f aca="false">SUM(CE29:CE32)</f>
        <v>260</v>
      </c>
      <c r="CF33" s="127" t="n">
        <v>144667.31096</v>
      </c>
      <c r="CG33" s="125" t="n">
        <f aca="false">CE33/CF33</f>
        <v>0.00179722701883834</v>
      </c>
      <c r="CH33" s="123" t="n">
        <v>0</v>
      </c>
      <c r="CI33" s="123" t="n">
        <v>1921.6659973</v>
      </c>
      <c r="CJ33" s="125" t="n">
        <v>0</v>
      </c>
      <c r="CK33" s="123" t="n">
        <f aca="false">SUM(CK29:CK32)</f>
        <v>0</v>
      </c>
      <c r="CL33" s="123" t="n">
        <v>646.57899681</v>
      </c>
      <c r="CM33" s="125" t="n">
        <v>0</v>
      </c>
      <c r="CN33" s="127" t="n">
        <f aca="false">SUM(CN29:CN32)</f>
        <v>4315.847</v>
      </c>
      <c r="CO33" s="127" t="n">
        <v>108475.57506</v>
      </c>
      <c r="CP33" s="125" t="n">
        <f aca="false">CN33/CO33</f>
        <v>0.039786348195092</v>
      </c>
      <c r="CQ33" s="127" t="n">
        <f aca="false">SUM(CQ29:CQ32)</f>
        <v>856.935</v>
      </c>
      <c r="CR33" s="127" t="n">
        <v>21106.744774</v>
      </c>
      <c r="CS33" s="125" t="n">
        <f aca="false">CQ33/CR33</f>
        <v>0.0406000550618114</v>
      </c>
      <c r="CT33" s="123" t="n">
        <f aca="false">SUM(CT29:CT32)</f>
        <v>153455.22548</v>
      </c>
      <c r="CU33" s="123" t="n">
        <v>1964843.8301</v>
      </c>
      <c r="CV33" s="125" t="n">
        <f aca="false">CT33/CU33</f>
        <v>0.0781004694262088</v>
      </c>
      <c r="CW33" s="123" t="n">
        <f aca="false">SUM(CW29:CW32)</f>
        <v>29281.711931</v>
      </c>
      <c r="CX33" s="123" t="n">
        <v>363331.89995</v>
      </c>
      <c r="CY33" s="125" t="n">
        <f aca="false">CW33/CX33</f>
        <v>0.0805921856435661</v>
      </c>
      <c r="CZ33" s="123" t="n">
        <f aca="false">CZ30</f>
        <v>294341.8</v>
      </c>
      <c r="DA33" s="123" t="n">
        <v>6968543.8067</v>
      </c>
      <c r="DB33" s="125" t="n">
        <f aca="false">CZ33/DA33</f>
        <v>0.0422386381092993</v>
      </c>
      <c r="DC33" s="123" t="n">
        <f aca="false">DC30</f>
        <v>31868.8218</v>
      </c>
      <c r="DD33" s="123" t="n">
        <v>1180540.1562</v>
      </c>
      <c r="DE33" s="125" t="n">
        <f aca="false">DC33/DD33</f>
        <v>0.0269951188298257</v>
      </c>
      <c r="DF33" s="120"/>
      <c r="DG33" s="120"/>
    </row>
    <row r="34" customFormat="false" ht="12.75" hidden="false" customHeight="false" outlineLevel="0" collapsed="false">
      <c r="B34" s="132" t="s">
        <v>360</v>
      </c>
      <c r="C34" s="132"/>
      <c r="D34" s="132"/>
      <c r="E34" s="132"/>
      <c r="F34" s="132"/>
      <c r="G34" s="132"/>
      <c r="H34" s="128" t="s">
        <v>363</v>
      </c>
      <c r="I34" s="128"/>
      <c r="J34" s="128"/>
      <c r="K34" s="128"/>
      <c r="L34" s="128"/>
      <c r="M34" s="128"/>
      <c r="N34" s="129" t="s">
        <v>380</v>
      </c>
      <c r="O34" s="129"/>
      <c r="P34" s="129"/>
      <c r="Q34" s="129"/>
      <c r="R34" s="129"/>
      <c r="S34" s="129"/>
      <c r="T34" s="128" t="s">
        <v>388</v>
      </c>
      <c r="U34" s="128"/>
      <c r="V34" s="128"/>
      <c r="W34" s="128"/>
      <c r="X34" s="128"/>
      <c r="Y34" s="128"/>
      <c r="Z34" s="129" t="s">
        <v>394</v>
      </c>
      <c r="AA34" s="129"/>
      <c r="AB34" s="129"/>
      <c r="AC34" s="129"/>
      <c r="AD34" s="129"/>
      <c r="AE34" s="129"/>
      <c r="AF34" s="128" t="s">
        <v>417</v>
      </c>
      <c r="AG34" s="128"/>
      <c r="AH34" s="128"/>
      <c r="AI34" s="128"/>
      <c r="AJ34" s="128"/>
      <c r="AK34" s="128"/>
      <c r="AL34" s="129" t="s">
        <v>421</v>
      </c>
      <c r="AM34" s="129"/>
      <c r="AN34" s="129"/>
      <c r="AO34" s="129"/>
      <c r="AP34" s="129"/>
      <c r="AQ34" s="129"/>
      <c r="AR34" s="39" t="s">
        <v>435</v>
      </c>
      <c r="AS34" s="39"/>
      <c r="AT34" s="39"/>
      <c r="AU34" s="39"/>
      <c r="AV34" s="39"/>
      <c r="AW34" s="39"/>
      <c r="AX34" s="130" t="s">
        <v>440</v>
      </c>
      <c r="AY34" s="130"/>
      <c r="AZ34" s="130"/>
      <c r="BA34" s="130"/>
      <c r="BB34" s="130"/>
      <c r="BC34" s="130"/>
      <c r="BD34" s="131" t="s">
        <v>442</v>
      </c>
      <c r="BE34" s="131"/>
      <c r="BF34" s="131"/>
      <c r="BG34" s="131"/>
      <c r="BH34" s="131"/>
      <c r="BI34" s="131"/>
      <c r="BJ34" s="105" t="s">
        <v>814</v>
      </c>
      <c r="BK34" s="105"/>
      <c r="BL34" s="105"/>
      <c r="BM34" s="105"/>
      <c r="BN34" s="105"/>
      <c r="BO34" s="105"/>
      <c r="BP34" s="106" t="s">
        <v>468</v>
      </c>
      <c r="BQ34" s="106"/>
      <c r="BR34" s="106"/>
      <c r="BS34" s="106"/>
      <c r="BT34" s="106"/>
      <c r="BU34" s="106"/>
      <c r="BV34" s="130" t="s">
        <v>815</v>
      </c>
      <c r="BW34" s="130"/>
      <c r="BX34" s="130"/>
      <c r="BY34" s="130"/>
      <c r="BZ34" s="130"/>
      <c r="CA34" s="130"/>
      <c r="CB34" s="106" t="s">
        <v>503</v>
      </c>
      <c r="CC34" s="106"/>
      <c r="CD34" s="106"/>
      <c r="CE34" s="106"/>
      <c r="CF34" s="106"/>
      <c r="CG34" s="106"/>
      <c r="CH34" s="130" t="s">
        <v>434</v>
      </c>
      <c r="CI34" s="130"/>
      <c r="CJ34" s="130"/>
      <c r="CK34" s="130"/>
      <c r="CL34" s="130"/>
      <c r="CM34" s="130"/>
      <c r="CN34" s="106" t="s">
        <v>532</v>
      </c>
      <c r="CO34" s="106"/>
      <c r="CP34" s="106"/>
      <c r="CQ34" s="106"/>
      <c r="CR34" s="106"/>
      <c r="CS34" s="106"/>
      <c r="CT34" s="130" t="s">
        <v>816</v>
      </c>
      <c r="CU34" s="130"/>
      <c r="CV34" s="130"/>
      <c r="CW34" s="130"/>
      <c r="CX34" s="130"/>
      <c r="CY34" s="130"/>
      <c r="CZ34" s="131" t="s">
        <v>817</v>
      </c>
      <c r="DA34" s="131"/>
      <c r="DB34" s="131"/>
      <c r="DC34" s="131"/>
      <c r="DD34" s="131"/>
      <c r="DE34" s="131"/>
    </row>
    <row r="35" customFormat="false" ht="12.75" hidden="false" customHeight="false" outlineLevel="0" collapsed="false">
      <c r="A35" s="34" t="s">
        <v>826</v>
      </c>
      <c r="B35" s="107"/>
      <c r="C35" s="107"/>
      <c r="D35" s="108"/>
      <c r="E35" s="107"/>
      <c r="F35" s="107"/>
      <c r="G35" s="108"/>
      <c r="H35" s="117"/>
      <c r="I35" s="117"/>
      <c r="K35" s="117"/>
      <c r="L35" s="117"/>
      <c r="N35" s="115"/>
      <c r="O35" s="115"/>
      <c r="P35" s="98"/>
      <c r="Q35" s="115"/>
      <c r="R35" s="115"/>
      <c r="S35" s="98"/>
      <c r="T35" s="117"/>
      <c r="U35" s="117"/>
      <c r="W35" s="117"/>
      <c r="X35" s="117"/>
      <c r="Z35" s="115"/>
      <c r="AA35" s="115"/>
      <c r="AB35" s="98"/>
      <c r="AC35" s="115"/>
      <c r="AD35" s="115"/>
      <c r="AE35" s="98"/>
      <c r="AF35" s="117"/>
      <c r="AG35" s="117"/>
      <c r="AI35" s="117"/>
      <c r="AJ35" s="117"/>
      <c r="AL35" s="115"/>
      <c r="AM35" s="115"/>
      <c r="AN35" s="98"/>
      <c r="AO35" s="115"/>
      <c r="AP35" s="115"/>
      <c r="AQ35" s="98"/>
      <c r="AX35" s="115"/>
      <c r="AY35" s="115"/>
      <c r="BA35" s="115"/>
      <c r="BB35" s="115"/>
      <c r="BD35" s="117"/>
      <c r="BE35" s="117"/>
      <c r="BG35" s="117"/>
      <c r="BH35" s="117"/>
      <c r="BJ35" s="119"/>
      <c r="BK35" s="119"/>
      <c r="BL35" s="98"/>
      <c r="BM35" s="119"/>
      <c r="BN35" s="119"/>
      <c r="BO35" s="98"/>
      <c r="BV35" s="115"/>
      <c r="BW35" s="115"/>
      <c r="BY35" s="115"/>
      <c r="BZ35" s="115"/>
      <c r="CH35" s="115"/>
      <c r="CI35" s="115"/>
      <c r="CJ35" s="98"/>
      <c r="CK35" s="115"/>
      <c r="CL35" s="115"/>
      <c r="CM35" s="98"/>
      <c r="CT35" s="115"/>
      <c r="CU35" s="115"/>
      <c r="CW35" s="115"/>
      <c r="CX35" s="115"/>
      <c r="CZ35" s="117"/>
      <c r="DA35" s="117"/>
      <c r="DC35" s="117"/>
      <c r="DD35" s="117"/>
    </row>
    <row r="36" customFormat="false" ht="12.75" hidden="false" customHeight="false" outlineLevel="0" collapsed="false">
      <c r="A36" s="36" t="s">
        <v>380</v>
      </c>
      <c r="B36" s="97" t="n">
        <v>1.203067</v>
      </c>
      <c r="C36" s="97" t="n">
        <v>354.76064241</v>
      </c>
      <c r="D36" s="116" t="n">
        <f aca="false">B36/C36</f>
        <v>0.00339120763742897</v>
      </c>
      <c r="E36" s="97" t="n">
        <v>1</v>
      </c>
      <c r="F36" s="97" t="n">
        <v>277.03642845</v>
      </c>
      <c r="G36" s="116" t="n">
        <f aca="false">E36/F36</f>
        <v>0.00360963359798902</v>
      </c>
      <c r="H36" s="117" t="n">
        <v>12314.22</v>
      </c>
      <c r="I36" s="117" t="n">
        <v>39196.1</v>
      </c>
      <c r="J36" s="95" t="n">
        <f aca="false">H36/I36</f>
        <v>0.314169521967747</v>
      </c>
      <c r="K36" s="117" t="n">
        <v>43806.29</v>
      </c>
      <c r="L36" s="117" t="n">
        <v>105217.3</v>
      </c>
      <c r="M36" s="95" t="n">
        <f aca="false">K36/L36</f>
        <v>0.416341134015034</v>
      </c>
      <c r="N36" s="115" t="n">
        <v>0</v>
      </c>
      <c r="O36" s="115" t="n">
        <v>116.41721332</v>
      </c>
      <c r="P36" s="98" t="n">
        <v>0</v>
      </c>
      <c r="Q36" s="115" t="n">
        <v>0</v>
      </c>
      <c r="R36" s="115" t="n">
        <v>99.019506395</v>
      </c>
      <c r="S36" s="98" t="n">
        <v>0</v>
      </c>
      <c r="T36" s="117" t="n">
        <v>243304.5</v>
      </c>
      <c r="U36" s="117" t="n">
        <v>384131.5</v>
      </c>
      <c r="V36" s="95" t="n">
        <f aca="false">T36/U36</f>
        <v>0.63338856615508</v>
      </c>
      <c r="W36" s="117" t="n">
        <v>803451.452</v>
      </c>
      <c r="X36" s="117" t="n">
        <v>1249997.64</v>
      </c>
      <c r="Y36" s="95" t="n">
        <f aca="false">W36/X36</f>
        <v>0.642762375135364</v>
      </c>
      <c r="Z36" s="115" t="n">
        <v>755999.4</v>
      </c>
      <c r="AA36" s="115" t="n">
        <v>1367967</v>
      </c>
      <c r="AB36" s="98" t="n">
        <f aca="false">Z36/AA36</f>
        <v>0.552644471686817</v>
      </c>
      <c r="AC36" s="115" t="n">
        <v>2481032</v>
      </c>
      <c r="AD36" s="115" t="n">
        <v>5057589</v>
      </c>
      <c r="AE36" s="98" t="n">
        <f aca="false">AC36/AD36</f>
        <v>0.490556270982083</v>
      </c>
      <c r="AF36" s="117" t="n">
        <v>2907.07656</v>
      </c>
      <c r="AG36" s="117" t="n">
        <v>73733.0142</v>
      </c>
      <c r="AH36" s="95" t="n">
        <f aca="false">AF36/AG36</f>
        <v>0.039427067936143</v>
      </c>
      <c r="AI36" s="117" t="n">
        <v>2427.630028</v>
      </c>
      <c r="AJ36" s="117" t="n">
        <v>255734.7364</v>
      </c>
      <c r="AK36" s="95" t="n">
        <f aca="false">AI36/AJ36</f>
        <v>0.00949276606758221</v>
      </c>
      <c r="AL36" s="115" t="n">
        <v>748.8467</v>
      </c>
      <c r="AM36" s="115" t="n">
        <v>70367.44</v>
      </c>
      <c r="AN36" s="98" t="n">
        <f aca="false">AL36/AM36</f>
        <v>0.010641948889998</v>
      </c>
      <c r="AO36" s="115" t="n">
        <v>536.8192</v>
      </c>
      <c r="AP36" s="115" t="n">
        <v>180383.7</v>
      </c>
      <c r="AQ36" s="98" t="n">
        <f aca="false">AO36/AP36</f>
        <v>0.00297598508069188</v>
      </c>
      <c r="AR36" s="96" t="n">
        <v>117878.6</v>
      </c>
      <c r="AS36" s="96" t="n">
        <v>622613.90994</v>
      </c>
      <c r="AT36" s="95" t="n">
        <f aca="false">AR36/AS36</f>
        <v>0.189328568022773</v>
      </c>
      <c r="AU36" s="96" t="n">
        <v>330387.8</v>
      </c>
      <c r="AV36" s="96" t="n">
        <v>1969753.693</v>
      </c>
      <c r="AW36" s="95" t="n">
        <f aca="false">AU36/AV36</f>
        <v>0.167730514314614</v>
      </c>
      <c r="AX36" s="115" t="n">
        <v>597.933716</v>
      </c>
      <c r="AY36" s="115" t="n">
        <v>170074.695</v>
      </c>
      <c r="AZ36" s="98" t="n">
        <f aca="false">AX36/AY36</f>
        <v>0.00351571241094979</v>
      </c>
      <c r="BA36" s="115" t="n">
        <v>625</v>
      </c>
      <c r="BB36" s="115" t="n">
        <v>445384.1</v>
      </c>
      <c r="BC36" s="98" t="n">
        <f aca="false">BA36/BB36</f>
        <v>0.00140328314369552</v>
      </c>
      <c r="BD36" s="117" t="n">
        <v>917.3605</v>
      </c>
      <c r="BE36" s="117" t="n">
        <v>435589.2</v>
      </c>
      <c r="BF36" s="95" t="n">
        <f aca="false">BD36/BE36</f>
        <v>0.00210602214196312</v>
      </c>
      <c r="BG36" s="117" t="n">
        <v>556.9666</v>
      </c>
      <c r="BH36" s="117" t="n">
        <v>1374686</v>
      </c>
      <c r="BI36" s="95" t="n">
        <f aca="false">BG36/BH36</f>
        <v>0.000405159141796745</v>
      </c>
      <c r="BJ36" s="119" t="n">
        <v>2010.058</v>
      </c>
      <c r="BK36" s="119" t="n">
        <v>658151.51021</v>
      </c>
      <c r="BL36" s="98" t="n">
        <f aca="false">BJ36/BK36</f>
        <v>0.00305409615995356</v>
      </c>
      <c r="BM36" s="119" t="n">
        <v>2576.784</v>
      </c>
      <c r="BN36" s="119" t="n">
        <v>2196074.5845</v>
      </c>
      <c r="BO36" s="98" t="n">
        <f aca="false">BM36/BN36</f>
        <v>0.00117335905537411</v>
      </c>
      <c r="BP36" s="96" t="n">
        <v>0</v>
      </c>
      <c r="BQ36" s="96" t="n">
        <v>7246.5618954</v>
      </c>
      <c r="BR36" s="95" t="n">
        <f aca="false">BP36/BQ36</f>
        <v>0</v>
      </c>
      <c r="BS36" s="96" t="n">
        <v>0</v>
      </c>
      <c r="BT36" s="96" t="n">
        <v>17109.282266</v>
      </c>
      <c r="BU36" s="95" t="n">
        <f aca="false">BS36/BT36</f>
        <v>0</v>
      </c>
      <c r="BV36" s="115" t="n">
        <v>321833.938</v>
      </c>
      <c r="BW36" s="115" t="n">
        <v>377510.323</v>
      </c>
      <c r="BX36" s="98" t="n">
        <f aca="false">BV36/BW36</f>
        <v>0.852516920444584</v>
      </c>
      <c r="BY36" s="115" t="n">
        <v>986038.188</v>
      </c>
      <c r="BZ36" s="115" t="n">
        <v>1156199.28</v>
      </c>
      <c r="CA36" s="98" t="n">
        <f aca="false">BY36/BZ36</f>
        <v>0.852827194287822</v>
      </c>
      <c r="CB36" s="96" t="n">
        <v>184548.4</v>
      </c>
      <c r="CC36" s="96" t="n">
        <v>197437.30646</v>
      </c>
      <c r="CD36" s="95" t="n">
        <f aca="false">CB36/CC36</f>
        <v>0.93471899160754</v>
      </c>
      <c r="CE36" s="96" t="n">
        <v>609699.1</v>
      </c>
      <c r="CF36" s="96" t="n">
        <v>802687.95839</v>
      </c>
      <c r="CG36" s="95" t="n">
        <f aca="false">CE36/CF36</f>
        <v>0.759571753415749</v>
      </c>
      <c r="CH36" s="115" t="n">
        <v>456471.688</v>
      </c>
      <c r="CI36" s="115" t="n">
        <v>458381.372</v>
      </c>
      <c r="CJ36" s="98" t="n">
        <f aca="false">CH36/CI36</f>
        <v>0.995833853387917</v>
      </c>
      <c r="CK36" s="115" t="n">
        <v>1515119.5</v>
      </c>
      <c r="CL36" s="115" t="n">
        <v>1546702.46</v>
      </c>
      <c r="CM36" s="98" t="n">
        <f aca="false">CK36/CL36</f>
        <v>0.979580455312653</v>
      </c>
      <c r="CN36" s="96" t="n">
        <v>13010.36</v>
      </c>
      <c r="CO36" s="96" t="n">
        <v>19944.775987</v>
      </c>
      <c r="CP36" s="95" t="n">
        <f aca="false">CN36/CO36</f>
        <v>0.652319184155297</v>
      </c>
      <c r="CQ36" s="96" t="n">
        <v>44000</v>
      </c>
      <c r="CR36" s="96" t="n">
        <v>84527.203527</v>
      </c>
      <c r="CS36" s="95" t="n">
        <f aca="false">CQ36/CR36</f>
        <v>0.52054247820875</v>
      </c>
      <c r="CT36" s="115" t="n">
        <v>17871.9407</v>
      </c>
      <c r="CU36" s="115" t="n">
        <v>360572.88</v>
      </c>
      <c r="CV36" s="98" t="n">
        <f aca="false">CT36/CU36</f>
        <v>0.0495654046416358</v>
      </c>
      <c r="CW36" s="115" t="n">
        <v>63449.1671</v>
      </c>
      <c r="CX36" s="115" t="n">
        <v>1169802.69</v>
      </c>
      <c r="CY36" s="98" t="n">
        <f aca="false">CW36/CX36</f>
        <v>0.0542392043054714</v>
      </c>
      <c r="CZ36" s="117" t="n">
        <v>71892.6855</v>
      </c>
      <c r="DA36" s="117" t="n">
        <v>1428392.22</v>
      </c>
      <c r="DB36" s="95" t="n">
        <f aca="false">CZ36/DA36</f>
        <v>0.0503311936969245</v>
      </c>
      <c r="DC36" s="117" t="n">
        <v>157413.465</v>
      </c>
      <c r="DD36" s="117" t="n">
        <v>3118563.03</v>
      </c>
      <c r="DE36" s="95" t="n">
        <f aca="false">DC36/DD36</f>
        <v>0.0504762813788631</v>
      </c>
    </row>
    <row r="37" s="120" customFormat="true" ht="12.75" hidden="false" customHeight="false" outlineLevel="0" collapsed="false">
      <c r="A37" s="36" t="s">
        <v>407</v>
      </c>
      <c r="B37" s="97" t="n">
        <v>0</v>
      </c>
      <c r="C37" s="97" t="n">
        <v>354.76064241</v>
      </c>
      <c r="D37" s="116" t="n">
        <f aca="false">B37/C37</f>
        <v>0</v>
      </c>
      <c r="E37" s="97" t="n">
        <v>0</v>
      </c>
      <c r="F37" s="97" t="n">
        <v>277.03642845</v>
      </c>
      <c r="G37" s="116" t="n">
        <f aca="false">E37/F37</f>
        <v>0</v>
      </c>
      <c r="H37" s="117" t="n">
        <v>0</v>
      </c>
      <c r="I37" s="117" t="n">
        <v>39196.1</v>
      </c>
      <c r="J37" s="95" t="n">
        <f aca="false">H37/I37</f>
        <v>0</v>
      </c>
      <c r="K37" s="117" t="n">
        <v>0</v>
      </c>
      <c r="L37" s="117" t="n">
        <v>105217.3</v>
      </c>
      <c r="M37" s="95" t="n">
        <f aca="false">K37/L37</f>
        <v>0</v>
      </c>
      <c r="N37" s="115" t="n">
        <v>0</v>
      </c>
      <c r="O37" s="115" t="n">
        <v>116.41721332</v>
      </c>
      <c r="P37" s="98" t="n">
        <v>0</v>
      </c>
      <c r="Q37" s="115" t="n">
        <v>0</v>
      </c>
      <c r="R37" s="115" t="n">
        <v>99.019506395</v>
      </c>
      <c r="S37" s="98" t="n">
        <v>0</v>
      </c>
      <c r="T37" s="117" t="n">
        <v>4.104281</v>
      </c>
      <c r="U37" s="117" t="n">
        <v>384131.5</v>
      </c>
      <c r="V37" s="95" t="n">
        <f aca="false">T37/U37</f>
        <v>1.06845728611166E-005</v>
      </c>
      <c r="W37" s="117" t="n">
        <v>4.1848135</v>
      </c>
      <c r="X37" s="117" t="n">
        <v>1249997.64</v>
      </c>
      <c r="Y37" s="95" t="n">
        <f aca="false">W37/X37</f>
        <v>3.34785712075424E-006</v>
      </c>
      <c r="Z37" s="115" t="n">
        <v>0</v>
      </c>
      <c r="AA37" s="115" t="n">
        <v>1367967</v>
      </c>
      <c r="AB37" s="98" t="n">
        <f aca="false">Z37/AA37</f>
        <v>0</v>
      </c>
      <c r="AC37" s="115" t="n">
        <v>0</v>
      </c>
      <c r="AD37" s="115" t="n">
        <v>5057589</v>
      </c>
      <c r="AE37" s="98" t="n">
        <f aca="false">AC37/AD37</f>
        <v>0</v>
      </c>
      <c r="AF37" s="117" t="n">
        <v>6.88318682</v>
      </c>
      <c r="AG37" s="117" t="n">
        <v>73733.0142</v>
      </c>
      <c r="AH37" s="95" t="n">
        <f aca="false">AF37/AG37</f>
        <v>9.33528473599279E-005</v>
      </c>
      <c r="AI37" s="117" t="n">
        <v>4.644154549</v>
      </c>
      <c r="AJ37" s="117" t="n">
        <v>255734.7364</v>
      </c>
      <c r="AK37" s="95" t="n">
        <f aca="false">AI37/AJ37</f>
        <v>1.81600458912081E-005</v>
      </c>
      <c r="AL37" s="115" t="n">
        <v>0</v>
      </c>
      <c r="AM37" s="115" t="n">
        <v>70367.44</v>
      </c>
      <c r="AN37" s="98" t="n">
        <f aca="false">AL37/AM37</f>
        <v>0</v>
      </c>
      <c r="AO37" s="115" t="n">
        <v>0</v>
      </c>
      <c r="AP37" s="115" t="n">
        <v>180383.7</v>
      </c>
      <c r="AQ37" s="98" t="n">
        <f aca="false">AO37/AP37</f>
        <v>0</v>
      </c>
      <c r="AR37" s="96" t="n">
        <v>0</v>
      </c>
      <c r="AS37" s="96" t="n">
        <v>622613.90994</v>
      </c>
      <c r="AT37" s="95" t="n">
        <f aca="false">AR37/AS37</f>
        <v>0</v>
      </c>
      <c r="AU37" s="96" t="n">
        <v>0</v>
      </c>
      <c r="AV37" s="96" t="n">
        <v>1969753.693</v>
      </c>
      <c r="AW37" s="95" t="n">
        <f aca="false">AU37/AV37</f>
        <v>0</v>
      </c>
      <c r="AX37" s="115" t="n">
        <v>0</v>
      </c>
      <c r="AY37" s="115" t="n">
        <v>170074.695</v>
      </c>
      <c r="AZ37" s="98" t="n">
        <f aca="false">AX37/AY37</f>
        <v>0</v>
      </c>
      <c r="BA37" s="115" t="n">
        <v>0</v>
      </c>
      <c r="BB37" s="115" t="n">
        <v>445384.1</v>
      </c>
      <c r="BC37" s="98" t="n">
        <f aca="false">BA37/BB37</f>
        <v>0</v>
      </c>
      <c r="BD37" s="117" t="n">
        <v>0</v>
      </c>
      <c r="BE37" s="117" t="n">
        <v>435589.2</v>
      </c>
      <c r="BF37" s="95" t="n">
        <f aca="false">BD37/BE37</f>
        <v>0</v>
      </c>
      <c r="BG37" s="117" t="n">
        <v>0</v>
      </c>
      <c r="BH37" s="117" t="n">
        <v>1374686</v>
      </c>
      <c r="BI37" s="95" t="n">
        <f aca="false">BG37/BH37</f>
        <v>0</v>
      </c>
      <c r="BJ37" s="119" t="n">
        <v>0</v>
      </c>
      <c r="BK37" s="119" t="n">
        <v>658151.51021</v>
      </c>
      <c r="BL37" s="98" t="n">
        <f aca="false">BJ37/BK37</f>
        <v>0</v>
      </c>
      <c r="BM37" s="119" t="n">
        <v>0</v>
      </c>
      <c r="BN37" s="119" t="n">
        <v>2196074.5845</v>
      </c>
      <c r="BO37" s="98" t="n">
        <f aca="false">BM37/BN37</f>
        <v>0</v>
      </c>
      <c r="BP37" s="96" t="n">
        <v>0</v>
      </c>
      <c r="BQ37" s="96" t="n">
        <v>7246.5618954</v>
      </c>
      <c r="BR37" s="95" t="n">
        <f aca="false">BP37/BQ37</f>
        <v>0</v>
      </c>
      <c r="BS37" s="96" t="n">
        <v>0</v>
      </c>
      <c r="BT37" s="96" t="n">
        <v>17109.282266</v>
      </c>
      <c r="BU37" s="95" t="n">
        <f aca="false">BS37/BT37</f>
        <v>0</v>
      </c>
      <c r="BV37" s="115" t="n">
        <v>0</v>
      </c>
      <c r="BW37" s="115" t="n">
        <v>377510.323</v>
      </c>
      <c r="BX37" s="98" t="n">
        <f aca="false">BV37/BW37</f>
        <v>0</v>
      </c>
      <c r="BY37" s="115" t="n">
        <v>0</v>
      </c>
      <c r="BZ37" s="115" t="n">
        <v>1156199.28</v>
      </c>
      <c r="CA37" s="98" t="n">
        <f aca="false">BY37/BZ37</f>
        <v>0</v>
      </c>
      <c r="CB37" s="96" t="n">
        <v>0</v>
      </c>
      <c r="CC37" s="96" t="n">
        <v>197437.30646</v>
      </c>
      <c r="CD37" s="95" t="n">
        <f aca="false">CB37/CC37</f>
        <v>0</v>
      </c>
      <c r="CE37" s="96" t="n">
        <v>0</v>
      </c>
      <c r="CF37" s="96" t="n">
        <v>802687.95839</v>
      </c>
      <c r="CG37" s="95" t="n">
        <f aca="false">CE37/CF37</f>
        <v>0</v>
      </c>
      <c r="CH37" s="115" t="n">
        <v>0</v>
      </c>
      <c r="CI37" s="115" t="n">
        <v>458381.372</v>
      </c>
      <c r="CJ37" s="98" t="n">
        <f aca="false">CH37/CI37</f>
        <v>0</v>
      </c>
      <c r="CK37" s="115" t="n">
        <v>0</v>
      </c>
      <c r="CL37" s="115" t="n">
        <v>1546702.46</v>
      </c>
      <c r="CM37" s="98" t="n">
        <f aca="false">CK37/CL37</f>
        <v>0</v>
      </c>
      <c r="CN37" s="96" t="n">
        <v>0</v>
      </c>
      <c r="CO37" s="96" t="n">
        <v>19944.775987</v>
      </c>
      <c r="CP37" s="95" t="n">
        <f aca="false">CN37/CO37</f>
        <v>0</v>
      </c>
      <c r="CQ37" s="96" t="n">
        <v>0</v>
      </c>
      <c r="CR37" s="96" t="n">
        <v>84527.203527</v>
      </c>
      <c r="CS37" s="95" t="n">
        <f aca="false">CQ37/CR37</f>
        <v>0</v>
      </c>
      <c r="CT37" s="115" t="n">
        <v>1.03199995</v>
      </c>
      <c r="CU37" s="115" t="n">
        <v>360572.88</v>
      </c>
      <c r="CV37" s="98" t="n">
        <f aca="false">CT37/CU37</f>
        <v>2.86211195362225E-006</v>
      </c>
      <c r="CW37" s="115" t="n">
        <v>1.67400002</v>
      </c>
      <c r="CX37" s="115" t="n">
        <v>1169802.69</v>
      </c>
      <c r="CY37" s="98" t="n">
        <f aca="false">CW37/CX37</f>
        <v>1.43101057495431E-006</v>
      </c>
      <c r="CZ37" s="117" t="n">
        <v>190653.12</v>
      </c>
      <c r="DA37" s="117" t="n">
        <v>1428392.22</v>
      </c>
      <c r="DB37" s="95" t="n">
        <f aca="false">CZ37/DA37</f>
        <v>0.133473927770343</v>
      </c>
      <c r="DC37" s="117" t="n">
        <v>364192.612</v>
      </c>
      <c r="DD37" s="117" t="n">
        <v>3118563.03</v>
      </c>
      <c r="DE37" s="95" t="n">
        <f aca="false">DC37/DD37</f>
        <v>0.116782187339661</v>
      </c>
      <c r="DF37" s="36"/>
      <c r="DG37" s="36"/>
    </row>
    <row r="38" customFormat="false" ht="12.75" hidden="false" customHeight="false" outlineLevel="0" collapsed="false">
      <c r="A38" s="121" t="s">
        <v>819</v>
      </c>
      <c r="B38" s="122" t="n">
        <f aca="false">SUM(B36:B37)</f>
        <v>1.203067</v>
      </c>
      <c r="C38" s="122" t="n">
        <v>354.76064241</v>
      </c>
      <c r="D38" s="124" t="n">
        <f aca="false">B38/C38</f>
        <v>0.00339120763742897</v>
      </c>
      <c r="E38" s="122" t="n">
        <f aca="false">SUM(E36:E37)</f>
        <v>1</v>
      </c>
      <c r="F38" s="122" t="n">
        <v>277.03642845</v>
      </c>
      <c r="G38" s="124" t="n">
        <f aca="false">E38/F38</f>
        <v>0.00360963359798902</v>
      </c>
      <c r="H38" s="123" t="n">
        <f aca="false">SUM(H36:H37)</f>
        <v>12314.22</v>
      </c>
      <c r="I38" s="123" t="n">
        <v>39196.1</v>
      </c>
      <c r="J38" s="125" t="n">
        <f aca="false">H38/I38</f>
        <v>0.314169521967747</v>
      </c>
      <c r="K38" s="123" t="n">
        <f aca="false">SUM(K36:K37)</f>
        <v>43806.29</v>
      </c>
      <c r="L38" s="123" t="n">
        <v>105217.3</v>
      </c>
      <c r="M38" s="125" t="n">
        <f aca="false">K38/L38</f>
        <v>0.416341134015034</v>
      </c>
      <c r="N38" s="123" t="n">
        <f aca="false">SUM(N36:N37)</f>
        <v>0</v>
      </c>
      <c r="O38" s="123" t="n">
        <v>116.41721332</v>
      </c>
      <c r="P38" s="125" t="n">
        <v>0</v>
      </c>
      <c r="Q38" s="123" t="n">
        <v>0</v>
      </c>
      <c r="R38" s="123" t="n">
        <v>99.019506395</v>
      </c>
      <c r="S38" s="125" t="n">
        <v>0</v>
      </c>
      <c r="T38" s="123" t="n">
        <f aca="false">SUM(T36:T37)</f>
        <v>243308.604281</v>
      </c>
      <c r="U38" s="123" t="n">
        <v>384131.5</v>
      </c>
      <c r="V38" s="125" t="n">
        <f aca="false">T38/U38</f>
        <v>0.633399250727941</v>
      </c>
      <c r="W38" s="123" t="n">
        <f aca="false">SUM(W36:W37)</f>
        <v>803455.6368135</v>
      </c>
      <c r="X38" s="123" t="n">
        <v>1249997.64</v>
      </c>
      <c r="Y38" s="125" t="n">
        <f aca="false">W38/X38</f>
        <v>0.642765722992485</v>
      </c>
      <c r="Z38" s="123" t="n">
        <f aca="false">SUM(Z36:Z37)</f>
        <v>755999.4</v>
      </c>
      <c r="AA38" s="123" t="n">
        <v>1367967</v>
      </c>
      <c r="AB38" s="125" t="n">
        <f aca="false">Z38/AA38</f>
        <v>0.552644471686817</v>
      </c>
      <c r="AC38" s="123" t="n">
        <f aca="false">SUM(AC36:AC36)</f>
        <v>2481032</v>
      </c>
      <c r="AD38" s="123" t="n">
        <v>5057589</v>
      </c>
      <c r="AE38" s="125" t="n">
        <f aca="false">AC38/AD38</f>
        <v>0.490556270982083</v>
      </c>
      <c r="AF38" s="123" t="n">
        <f aca="false">SUM(AF36:AF37)</f>
        <v>2913.95974682</v>
      </c>
      <c r="AG38" s="123" t="n">
        <v>73733.0142</v>
      </c>
      <c r="AH38" s="125" t="n">
        <f aca="false">AF38/AG38</f>
        <v>0.039520420783503</v>
      </c>
      <c r="AI38" s="123" t="n">
        <f aca="false">SUM(AI36:AI37)</f>
        <v>2432.274182549</v>
      </c>
      <c r="AJ38" s="123" t="n">
        <v>255734.7364</v>
      </c>
      <c r="AK38" s="125" t="n">
        <f aca="false">AI38/AJ38</f>
        <v>0.00951092611347342</v>
      </c>
      <c r="AL38" s="123" t="n">
        <f aca="false">SUM(AL36:AL37)</f>
        <v>748.8467</v>
      </c>
      <c r="AM38" s="123" t="n">
        <v>70367.44</v>
      </c>
      <c r="AN38" s="125" t="n">
        <f aca="false">AL38/AM38</f>
        <v>0.010641948889998</v>
      </c>
      <c r="AO38" s="123" t="n">
        <f aca="false">SUM(AO36:AO37)</f>
        <v>536.8192</v>
      </c>
      <c r="AP38" s="123" t="n">
        <v>180383.7</v>
      </c>
      <c r="AQ38" s="125" t="n">
        <f aca="false">AO38/AP38</f>
        <v>0.00297598508069188</v>
      </c>
      <c r="AR38" s="127" t="n">
        <f aca="false">SUM(AR36:AR37)</f>
        <v>117878.6</v>
      </c>
      <c r="AS38" s="127" t="n">
        <v>622613.90994</v>
      </c>
      <c r="AT38" s="125" t="n">
        <f aca="false">AR38/AS38</f>
        <v>0.189328568022773</v>
      </c>
      <c r="AU38" s="127" t="n">
        <v>330387.8</v>
      </c>
      <c r="AV38" s="127" t="n">
        <v>1969753.693</v>
      </c>
      <c r="AW38" s="125" t="n">
        <f aca="false">AU38/AV38</f>
        <v>0.167730514314614</v>
      </c>
      <c r="AX38" s="123" t="n">
        <f aca="false">SUM(AX36:AX37)</f>
        <v>597.933716</v>
      </c>
      <c r="AY38" s="123" t="n">
        <v>170074.695</v>
      </c>
      <c r="AZ38" s="125" t="n">
        <f aca="false">AX38/AY38</f>
        <v>0.00351571241094979</v>
      </c>
      <c r="BA38" s="123" t="n">
        <f aca="false">SUM(BA36:BA37)</f>
        <v>625</v>
      </c>
      <c r="BB38" s="123" t="n">
        <v>445384.1</v>
      </c>
      <c r="BC38" s="125" t="n">
        <f aca="false">BA38/BB38</f>
        <v>0.00140328314369552</v>
      </c>
      <c r="BD38" s="123" t="n">
        <f aca="false">SUM(BD36:BD37)</f>
        <v>917.3605</v>
      </c>
      <c r="BE38" s="123" t="n">
        <v>435589.2</v>
      </c>
      <c r="BF38" s="125" t="n">
        <f aca="false">BD38/BE38</f>
        <v>0.00210602214196312</v>
      </c>
      <c r="BG38" s="123" t="n">
        <f aca="false">SUM(BG36:BG37)</f>
        <v>556.9666</v>
      </c>
      <c r="BH38" s="123" t="n">
        <v>1374686</v>
      </c>
      <c r="BI38" s="125" t="n">
        <f aca="false">BG38/BH38</f>
        <v>0.000405159141796745</v>
      </c>
      <c r="BJ38" s="127" t="n">
        <f aca="false">SUM(BJ34:BJ37)</f>
        <v>2010.058</v>
      </c>
      <c r="BK38" s="127" t="n">
        <v>658151.51021</v>
      </c>
      <c r="BL38" s="125" t="n">
        <f aca="false">SUM(BL34:BL37)</f>
        <v>0.00305409615995356</v>
      </c>
      <c r="BM38" s="127" t="n">
        <f aca="false">SUM(BM34:BM37)</f>
        <v>2576.784</v>
      </c>
      <c r="BN38" s="127" t="n">
        <v>2196074.5845</v>
      </c>
      <c r="BO38" s="125" t="n">
        <f aca="false">SUM(BO34:BO37)</f>
        <v>0.00117335905537411</v>
      </c>
      <c r="BP38" s="127" t="n">
        <v>0</v>
      </c>
      <c r="BQ38" s="127" t="n">
        <v>7246.5618954</v>
      </c>
      <c r="BR38" s="125" t="n">
        <f aca="false">BP38/BQ38</f>
        <v>0</v>
      </c>
      <c r="BS38" s="127" t="n">
        <v>0</v>
      </c>
      <c r="BT38" s="127" t="n">
        <v>17109.282266</v>
      </c>
      <c r="BU38" s="125" t="n">
        <f aca="false">BS38/BT38</f>
        <v>0</v>
      </c>
      <c r="BV38" s="123" t="n">
        <f aca="false">BV36</f>
        <v>321833.938</v>
      </c>
      <c r="BW38" s="123" t="n">
        <v>377510.323</v>
      </c>
      <c r="BX38" s="125" t="n">
        <f aca="false">BV38/BW38</f>
        <v>0.852516920444584</v>
      </c>
      <c r="BY38" s="123" t="n">
        <f aca="false">BY36</f>
        <v>986038.188</v>
      </c>
      <c r="BZ38" s="123" t="n">
        <v>1156199.28</v>
      </c>
      <c r="CA38" s="125" t="n">
        <f aca="false">BY38/BZ38</f>
        <v>0.852827194287822</v>
      </c>
      <c r="CB38" s="127" t="n">
        <f aca="false">SUM(CB36:CB37)</f>
        <v>184548.4</v>
      </c>
      <c r="CC38" s="127" t="n">
        <v>197437.30646</v>
      </c>
      <c r="CD38" s="125" t="n">
        <f aca="false">CB38/CC38</f>
        <v>0.93471899160754</v>
      </c>
      <c r="CE38" s="127" t="n">
        <f aca="false">SUM(CE36:CE37)</f>
        <v>609699.1</v>
      </c>
      <c r="CF38" s="127" t="n">
        <v>802687.95839</v>
      </c>
      <c r="CG38" s="125" t="n">
        <f aca="false">CE38/CF38</f>
        <v>0.759571753415749</v>
      </c>
      <c r="CH38" s="123" t="n">
        <f aca="false">SUM(CH36:CH37)</f>
        <v>456471.688</v>
      </c>
      <c r="CI38" s="123" t="n">
        <v>458381.372</v>
      </c>
      <c r="CJ38" s="125" t="n">
        <f aca="false">CH38/CI38</f>
        <v>0.995833853387917</v>
      </c>
      <c r="CK38" s="123" t="n">
        <f aca="false">SUM(CK36:CK37)</f>
        <v>1515119.5</v>
      </c>
      <c r="CL38" s="123" t="n">
        <v>1546702.46</v>
      </c>
      <c r="CM38" s="125" t="n">
        <f aca="false">CK38/CL38</f>
        <v>0.979580455312653</v>
      </c>
      <c r="CN38" s="127" t="n">
        <f aca="false">SUM(CN36:CN37)</f>
        <v>13010.36</v>
      </c>
      <c r="CO38" s="127" t="n">
        <v>19944.775987</v>
      </c>
      <c r="CP38" s="125" t="n">
        <f aca="false">CN38/CO38</f>
        <v>0.652319184155297</v>
      </c>
      <c r="CQ38" s="127" t="n">
        <f aca="false">SUM(CQ36:CQ37)</f>
        <v>44000</v>
      </c>
      <c r="CR38" s="127" t="n">
        <v>84527.203527</v>
      </c>
      <c r="CS38" s="125" t="n">
        <f aca="false">CQ38/CR38</f>
        <v>0.52054247820875</v>
      </c>
      <c r="CT38" s="123" t="n">
        <f aca="false">SUM(CT36:CT37)</f>
        <v>17872.97269995</v>
      </c>
      <c r="CU38" s="123" t="n">
        <v>360572.88</v>
      </c>
      <c r="CV38" s="125" t="n">
        <f aca="false">CT38/CU38</f>
        <v>0.0495682667535895</v>
      </c>
      <c r="CW38" s="123" t="n">
        <f aca="false">SUM(CW36:CW37)</f>
        <v>63450.84110002</v>
      </c>
      <c r="CX38" s="123" t="n">
        <v>1169802.69</v>
      </c>
      <c r="CY38" s="125" t="n">
        <f aca="false">CW38/CX38</f>
        <v>0.0542406353160463</v>
      </c>
      <c r="CZ38" s="123" t="n">
        <f aca="false">SUM(CZ36:CZ37)</f>
        <v>262545.8055</v>
      </c>
      <c r="DA38" s="123" t="n">
        <v>1428392.22</v>
      </c>
      <c r="DB38" s="125" t="n">
        <f aca="false">CZ38/DA38</f>
        <v>0.183805121467268</v>
      </c>
      <c r="DC38" s="123" t="n">
        <f aca="false">SUM(DC36:DC37)</f>
        <v>521606.077</v>
      </c>
      <c r="DD38" s="123" t="n">
        <v>3118563.03</v>
      </c>
      <c r="DE38" s="125" t="n">
        <f aca="false">DC38/DD38</f>
        <v>0.167258468718524</v>
      </c>
      <c r="DF38" s="120"/>
      <c r="DG38" s="120"/>
    </row>
    <row r="39" customFormat="false" ht="12.75" hidden="false" customHeight="false" outlineLevel="0" collapsed="false">
      <c r="A39" s="100"/>
      <c r="B39" s="132" t="s">
        <v>360</v>
      </c>
      <c r="C39" s="132"/>
      <c r="D39" s="132"/>
      <c r="E39" s="132"/>
      <c r="F39" s="132"/>
      <c r="G39" s="132"/>
      <c r="H39" s="128" t="s">
        <v>363</v>
      </c>
      <c r="I39" s="128"/>
      <c r="J39" s="128"/>
      <c r="K39" s="128"/>
      <c r="L39" s="128"/>
      <c r="M39" s="128"/>
      <c r="N39" s="129" t="s">
        <v>380</v>
      </c>
      <c r="O39" s="129"/>
      <c r="P39" s="129"/>
      <c r="Q39" s="129"/>
      <c r="R39" s="129"/>
      <c r="S39" s="129"/>
      <c r="T39" s="128" t="s">
        <v>388</v>
      </c>
      <c r="U39" s="128"/>
      <c r="V39" s="128"/>
      <c r="W39" s="128"/>
      <c r="X39" s="128"/>
      <c r="Y39" s="128"/>
      <c r="Z39" s="129" t="s">
        <v>394</v>
      </c>
      <c r="AA39" s="129"/>
      <c r="AB39" s="129"/>
      <c r="AC39" s="129"/>
      <c r="AD39" s="129"/>
      <c r="AE39" s="129"/>
      <c r="AF39" s="128" t="s">
        <v>417</v>
      </c>
      <c r="AG39" s="128"/>
      <c r="AH39" s="128"/>
      <c r="AI39" s="128"/>
      <c r="AJ39" s="128"/>
      <c r="AK39" s="128"/>
      <c r="AL39" s="129" t="s">
        <v>421</v>
      </c>
      <c r="AM39" s="129"/>
      <c r="AN39" s="129"/>
      <c r="AO39" s="129"/>
      <c r="AP39" s="129"/>
      <c r="AQ39" s="129"/>
      <c r="AR39" s="39" t="s">
        <v>435</v>
      </c>
      <c r="AS39" s="39"/>
      <c r="AT39" s="39"/>
      <c r="AU39" s="39"/>
      <c r="AV39" s="39"/>
      <c r="AW39" s="39"/>
      <c r="AX39" s="130" t="s">
        <v>440</v>
      </c>
      <c r="AY39" s="130"/>
      <c r="AZ39" s="130"/>
      <c r="BA39" s="130"/>
      <c r="BB39" s="130"/>
      <c r="BC39" s="130"/>
      <c r="BD39" s="131" t="s">
        <v>442</v>
      </c>
      <c r="BE39" s="131"/>
      <c r="BF39" s="131"/>
      <c r="BG39" s="131"/>
      <c r="BH39" s="131"/>
      <c r="BI39" s="131"/>
      <c r="BJ39" s="105" t="s">
        <v>814</v>
      </c>
      <c r="BK39" s="105"/>
      <c r="BL39" s="105"/>
      <c r="BM39" s="105"/>
      <c r="BN39" s="105"/>
      <c r="BO39" s="105"/>
      <c r="BP39" s="106" t="s">
        <v>468</v>
      </c>
      <c r="BQ39" s="106"/>
      <c r="BR39" s="106"/>
      <c r="BS39" s="106"/>
      <c r="BT39" s="106"/>
      <c r="BU39" s="106"/>
      <c r="BV39" s="130" t="s">
        <v>815</v>
      </c>
      <c r="BW39" s="130"/>
      <c r="BX39" s="130"/>
      <c r="BY39" s="130"/>
      <c r="BZ39" s="130"/>
      <c r="CA39" s="130"/>
      <c r="CB39" s="106" t="s">
        <v>503</v>
      </c>
      <c r="CC39" s="106"/>
      <c r="CD39" s="106"/>
      <c r="CE39" s="106"/>
      <c r="CF39" s="106"/>
      <c r="CG39" s="106"/>
      <c r="CH39" s="130" t="s">
        <v>434</v>
      </c>
      <c r="CI39" s="130"/>
      <c r="CJ39" s="130"/>
      <c r="CK39" s="130"/>
      <c r="CL39" s="130"/>
      <c r="CM39" s="130"/>
      <c r="CN39" s="106" t="s">
        <v>532</v>
      </c>
      <c r="CO39" s="106"/>
      <c r="CP39" s="106"/>
      <c r="CQ39" s="106"/>
      <c r="CR39" s="106"/>
      <c r="CS39" s="106"/>
      <c r="CT39" s="130" t="s">
        <v>816</v>
      </c>
      <c r="CU39" s="130"/>
      <c r="CV39" s="130"/>
      <c r="CW39" s="130"/>
      <c r="CX39" s="130"/>
      <c r="CY39" s="130"/>
      <c r="CZ39" s="131" t="s">
        <v>817</v>
      </c>
      <c r="DA39" s="131"/>
      <c r="DB39" s="131"/>
      <c r="DC39" s="131"/>
      <c r="DD39" s="131"/>
      <c r="DE39" s="131"/>
    </row>
    <row r="40" customFormat="false" ht="12.75" hidden="false" customHeight="false" outlineLevel="0" collapsed="false">
      <c r="A40" s="34" t="s">
        <v>827</v>
      </c>
      <c r="B40" s="107"/>
      <c r="C40" s="107"/>
      <c r="D40" s="108"/>
      <c r="E40" s="107"/>
      <c r="F40" s="107"/>
      <c r="G40" s="108"/>
      <c r="H40" s="117"/>
      <c r="I40" s="117"/>
      <c r="K40" s="117"/>
      <c r="L40" s="117"/>
      <c r="N40" s="115"/>
      <c r="O40" s="115"/>
      <c r="P40" s="98"/>
      <c r="Q40" s="115"/>
      <c r="R40" s="115"/>
      <c r="S40" s="98"/>
      <c r="T40" s="117"/>
      <c r="U40" s="117"/>
      <c r="W40" s="117"/>
      <c r="X40" s="117"/>
      <c r="Z40" s="115"/>
      <c r="AA40" s="115"/>
      <c r="AB40" s="98"/>
      <c r="AC40" s="115"/>
      <c r="AD40" s="115"/>
      <c r="AE40" s="98"/>
      <c r="AF40" s="117"/>
      <c r="AG40" s="117"/>
      <c r="AI40" s="117"/>
      <c r="AJ40" s="117"/>
      <c r="AL40" s="115"/>
      <c r="AM40" s="115"/>
      <c r="AN40" s="98"/>
      <c r="AO40" s="115"/>
      <c r="AP40" s="115"/>
      <c r="AQ40" s="98"/>
      <c r="AX40" s="115"/>
      <c r="AY40" s="115"/>
      <c r="BA40" s="115"/>
      <c r="BB40" s="115"/>
      <c r="BD40" s="117"/>
      <c r="BE40" s="117"/>
      <c r="BG40" s="117"/>
      <c r="BH40" s="117"/>
      <c r="BJ40" s="119"/>
      <c r="BK40" s="119"/>
      <c r="BL40" s="98"/>
      <c r="BM40" s="119"/>
      <c r="BN40" s="119"/>
      <c r="BO40" s="98"/>
      <c r="BV40" s="115"/>
      <c r="BW40" s="115"/>
      <c r="BY40" s="115"/>
      <c r="BZ40" s="115"/>
      <c r="CH40" s="115"/>
      <c r="CI40" s="115"/>
      <c r="CJ40" s="98"/>
      <c r="CK40" s="115"/>
      <c r="CL40" s="115"/>
      <c r="CM40" s="98"/>
      <c r="CT40" s="115"/>
      <c r="CU40" s="115"/>
      <c r="CW40" s="115"/>
      <c r="CX40" s="115"/>
      <c r="CZ40" s="117"/>
      <c r="DA40" s="117"/>
      <c r="DC40" s="117"/>
      <c r="DD40" s="117"/>
    </row>
    <row r="41" customFormat="false" ht="25.5" hidden="false" customHeight="false" outlineLevel="0" collapsed="false">
      <c r="A41" s="139" t="s">
        <v>828</v>
      </c>
      <c r="B41" s="97" t="n">
        <v>0</v>
      </c>
      <c r="C41" s="140" t="n">
        <v>152.08365226</v>
      </c>
      <c r="D41" s="141" t="n">
        <f aca="false">B41/C41</f>
        <v>0</v>
      </c>
      <c r="E41" s="97" t="n">
        <v>0</v>
      </c>
      <c r="F41" s="140" t="n">
        <v>0.04399999941</v>
      </c>
      <c r="G41" s="141" t="n">
        <f aca="false">E41/F41</f>
        <v>0</v>
      </c>
      <c r="H41" s="117" t="n">
        <v>0</v>
      </c>
      <c r="I41" s="117" t="n">
        <v>2873249</v>
      </c>
      <c r="J41" s="117" t="n">
        <v>0</v>
      </c>
      <c r="K41" s="117" t="n">
        <v>0</v>
      </c>
      <c r="L41" s="117" t="n">
        <v>94.187790826</v>
      </c>
      <c r="M41" s="117" t="n">
        <v>0</v>
      </c>
      <c r="N41" s="115" t="n">
        <v>0</v>
      </c>
      <c r="O41" s="115" t="n">
        <v>3983.141</v>
      </c>
      <c r="P41" s="98" t="n">
        <f aca="false">N41/O41</f>
        <v>0</v>
      </c>
      <c r="Q41" s="115" t="n">
        <v>0</v>
      </c>
      <c r="R41" s="115" t="n">
        <v>0.67103466124</v>
      </c>
      <c r="S41" s="98" t="n">
        <f aca="false">Q41/R41</f>
        <v>0</v>
      </c>
      <c r="T41" s="117" t="n">
        <v>0</v>
      </c>
      <c r="U41" s="117" t="n">
        <v>6623012</v>
      </c>
      <c r="V41" s="95" t="n">
        <f aca="false">T41/U41</f>
        <v>0</v>
      </c>
      <c r="W41" s="117" t="n">
        <v>0</v>
      </c>
      <c r="X41" s="117" t="n">
        <v>273.978736</v>
      </c>
      <c r="Y41" s="95" t="n">
        <f aca="false">W41/X41</f>
        <v>0</v>
      </c>
      <c r="Z41" s="115" t="n">
        <v>0</v>
      </c>
      <c r="AA41" s="115" t="n">
        <v>65930557.1</v>
      </c>
      <c r="AB41" s="98" t="n">
        <v>0</v>
      </c>
      <c r="AC41" s="115" t="n">
        <v>0</v>
      </c>
      <c r="AD41" s="115" t="n">
        <v>1787.6040341</v>
      </c>
      <c r="AE41" s="98" t="n">
        <v>0</v>
      </c>
      <c r="AF41" s="117" t="n">
        <v>0</v>
      </c>
      <c r="AG41" s="117" t="n">
        <v>1979154.45</v>
      </c>
      <c r="AH41" s="95" t="n">
        <f aca="false">AF41/AG41</f>
        <v>0</v>
      </c>
      <c r="AI41" s="117" t="n">
        <v>0</v>
      </c>
      <c r="AJ41" s="117" t="n">
        <v>93.09049993</v>
      </c>
      <c r="AK41" s="95" t="n">
        <f aca="false">AI41/AJ41</f>
        <v>0</v>
      </c>
      <c r="AL41" s="115" t="n">
        <v>24.956</v>
      </c>
      <c r="AM41" s="115" t="n">
        <v>4212117</v>
      </c>
      <c r="AN41" s="98" t="n">
        <f aca="false">AL41/AM41</f>
        <v>5.92481168020736E-006</v>
      </c>
      <c r="AO41" s="115" t="n">
        <v>0.001</v>
      </c>
      <c r="AP41" s="115" t="n">
        <v>162.3378</v>
      </c>
      <c r="AQ41" s="98" t="n">
        <f aca="false">AO41/AP41</f>
        <v>6.15999477632443E-006</v>
      </c>
      <c r="AR41" s="96" t="n">
        <v>0</v>
      </c>
      <c r="AS41" s="96" t="n">
        <v>508873.99724</v>
      </c>
      <c r="AT41" s="95" t="n">
        <f aca="false">AR41/AS41</f>
        <v>0</v>
      </c>
      <c r="AU41" s="96" t="n">
        <v>0</v>
      </c>
      <c r="AV41" s="96" t="n">
        <v>32.350000137</v>
      </c>
      <c r="AW41" s="95" t="n">
        <f aca="false">AU41/AV41</f>
        <v>0</v>
      </c>
      <c r="AX41" s="115" t="n">
        <v>0</v>
      </c>
      <c r="AY41" s="115" t="n">
        <v>4017584</v>
      </c>
      <c r="AZ41" s="98" t="n">
        <f aca="false">AX41/AY41</f>
        <v>0</v>
      </c>
      <c r="BA41" s="115" t="n">
        <v>0</v>
      </c>
      <c r="BB41" s="115" t="n">
        <v>130.9813</v>
      </c>
      <c r="BC41" s="98" t="n">
        <f aca="false">BA41/BB41</f>
        <v>0</v>
      </c>
      <c r="BD41" s="117" t="n">
        <v>117.101</v>
      </c>
      <c r="BE41" s="117" t="n">
        <v>427950.5</v>
      </c>
      <c r="BF41" s="95" t="n">
        <f aca="false">BD41/BE41</f>
        <v>0.000273632113994492</v>
      </c>
      <c r="BG41" s="117" t="n">
        <v>0.006</v>
      </c>
      <c r="BH41" s="117" t="n">
        <v>14.75543</v>
      </c>
      <c r="BI41" s="95" t="n">
        <f aca="false">BG41/BH41</f>
        <v>0.000406629966053175</v>
      </c>
      <c r="BJ41" s="119" t="n">
        <v>0</v>
      </c>
      <c r="BK41" s="119" t="n">
        <v>1391836.7301</v>
      </c>
      <c r="BL41" s="98" t="n">
        <f aca="false">BJ41/BK41</f>
        <v>0</v>
      </c>
      <c r="BM41" s="119" t="n">
        <v>0</v>
      </c>
      <c r="BN41" s="119" t="n">
        <v>40.522300967</v>
      </c>
      <c r="BO41" s="98" t="n">
        <f aca="false">BM41/BN41</f>
        <v>0</v>
      </c>
      <c r="BP41" s="96" t="n">
        <v>0</v>
      </c>
      <c r="BQ41" s="96" t="n">
        <v>221944.60715</v>
      </c>
      <c r="BR41" s="95" t="n">
        <f aca="false">BP41/BQ41</f>
        <v>0</v>
      </c>
      <c r="BS41" s="96" t="n">
        <v>0</v>
      </c>
      <c r="BT41" s="96" t="n">
        <v>152.68434055</v>
      </c>
      <c r="BU41" s="95" t="n">
        <f aca="false">BS41/BT41</f>
        <v>0</v>
      </c>
      <c r="BV41" s="115" t="n">
        <v>0</v>
      </c>
      <c r="BW41" s="115" t="n">
        <v>0</v>
      </c>
      <c r="BX41" s="115" t="n">
        <v>0</v>
      </c>
      <c r="BY41" s="115" t="n">
        <v>0</v>
      </c>
      <c r="BZ41" s="115" t="n">
        <v>0</v>
      </c>
      <c r="CA41" s="115" t="n">
        <v>0</v>
      </c>
      <c r="CB41" s="96" t="n">
        <v>0</v>
      </c>
      <c r="CC41" s="96" t="n">
        <v>5276270.1275</v>
      </c>
      <c r="CD41" s="95" t="n">
        <f aca="false">CB41/CC41</f>
        <v>0</v>
      </c>
      <c r="CE41" s="96" t="n">
        <v>0</v>
      </c>
      <c r="CF41" s="96" t="n">
        <v>198.18556285</v>
      </c>
      <c r="CG41" s="95" t="n">
        <f aca="false">CE41/CF41</f>
        <v>0</v>
      </c>
      <c r="CH41" s="115" t="n">
        <v>0</v>
      </c>
      <c r="CI41" s="115" t="n">
        <v>35280684.5</v>
      </c>
      <c r="CJ41" s="98" t="n">
        <f aca="false">CH41/CI41</f>
        <v>0</v>
      </c>
      <c r="CK41" s="115" t="n">
        <v>0</v>
      </c>
      <c r="CL41" s="115" t="n">
        <v>1043.07734</v>
      </c>
      <c r="CM41" s="98" t="n">
        <f aca="false">CK41/CL41</f>
        <v>0</v>
      </c>
      <c r="CN41" s="96" t="n">
        <v>0</v>
      </c>
      <c r="CO41" s="96" t="n">
        <v>3569119.8862</v>
      </c>
      <c r="CP41" s="95" t="n">
        <f aca="false">CN41/CO41</f>
        <v>0</v>
      </c>
      <c r="CQ41" s="96" t="n">
        <v>0</v>
      </c>
      <c r="CR41" s="96" t="n">
        <v>110.50466414</v>
      </c>
      <c r="CS41" s="95" t="n">
        <f aca="false">CQ41/CR41</f>
        <v>0</v>
      </c>
      <c r="CT41" s="115" t="n">
        <v>0</v>
      </c>
      <c r="CU41" s="115" t="n">
        <v>13390115.9</v>
      </c>
      <c r="CV41" s="98" t="n">
        <f aca="false">CT41/CU41</f>
        <v>0</v>
      </c>
      <c r="CW41" s="115" t="n">
        <v>0</v>
      </c>
      <c r="CX41" s="115" t="n">
        <v>482.710759</v>
      </c>
      <c r="CY41" s="98" t="n">
        <f aca="false">CW41/CX41</f>
        <v>0</v>
      </c>
      <c r="CZ41" s="117" t="n">
        <v>0</v>
      </c>
      <c r="DA41" s="117" t="n">
        <v>10420144.5</v>
      </c>
      <c r="DB41" s="95" t="n">
        <f aca="false">CZ41/DA41</f>
        <v>0</v>
      </c>
      <c r="DC41" s="117" t="n">
        <v>0</v>
      </c>
      <c r="DD41" s="117" t="n">
        <v>2417.66951</v>
      </c>
      <c r="DE41" s="95" t="n">
        <v>0</v>
      </c>
    </row>
    <row r="42" customFormat="false" ht="12.75" hidden="false" customHeight="false" outlineLevel="0" collapsed="false">
      <c r="A42" s="36" t="s">
        <v>829</v>
      </c>
      <c r="B42" s="97" t="n">
        <v>0</v>
      </c>
      <c r="C42" s="97" t="n">
        <v>152.08365226</v>
      </c>
      <c r="D42" s="116" t="n">
        <f aca="false">B42/C42</f>
        <v>0</v>
      </c>
      <c r="E42" s="97" t="n">
        <v>0</v>
      </c>
      <c r="F42" s="97" t="n">
        <v>0.04399999941</v>
      </c>
      <c r="G42" s="116" t="n">
        <f aca="false">E42/F42</f>
        <v>0</v>
      </c>
      <c r="H42" s="117" t="n">
        <v>0</v>
      </c>
      <c r="I42" s="117" t="n">
        <v>2873249</v>
      </c>
      <c r="J42" s="117" t="n">
        <v>0</v>
      </c>
      <c r="K42" s="117" t="n">
        <v>0</v>
      </c>
      <c r="L42" s="117" t="n">
        <v>94.187790826</v>
      </c>
      <c r="M42" s="117" t="n">
        <v>0</v>
      </c>
      <c r="N42" s="115" t="n">
        <v>0</v>
      </c>
      <c r="O42" s="115" t="n">
        <v>3983.141</v>
      </c>
      <c r="P42" s="98" t="n">
        <f aca="false">N42/O42</f>
        <v>0</v>
      </c>
      <c r="Q42" s="115" t="n">
        <v>0</v>
      </c>
      <c r="R42" s="115" t="n">
        <v>0.67103466124</v>
      </c>
      <c r="S42" s="98" t="n">
        <f aca="false">Q42/R42</f>
        <v>0</v>
      </c>
      <c r="T42" s="117" t="n">
        <v>0</v>
      </c>
      <c r="U42" s="117" t="n">
        <v>6623012</v>
      </c>
      <c r="V42" s="95" t="n">
        <f aca="false">T42/U42</f>
        <v>0</v>
      </c>
      <c r="W42" s="117" t="n">
        <v>0</v>
      </c>
      <c r="X42" s="117" t="n">
        <v>273.978736</v>
      </c>
      <c r="Y42" s="95" t="n">
        <f aca="false">W42/X42</f>
        <v>0</v>
      </c>
      <c r="Z42" s="115" t="n">
        <v>0</v>
      </c>
      <c r="AA42" s="115" t="n">
        <v>65930557.1</v>
      </c>
      <c r="AB42" s="98" t="n">
        <v>0</v>
      </c>
      <c r="AC42" s="115" t="n">
        <v>0</v>
      </c>
      <c r="AD42" s="115" t="n">
        <v>1787.6040341</v>
      </c>
      <c r="AE42" s="98" t="n">
        <v>0</v>
      </c>
      <c r="AF42" s="117" t="n">
        <v>0</v>
      </c>
      <c r="AG42" s="117" t="n">
        <v>1979154.45</v>
      </c>
      <c r="AH42" s="95" t="n">
        <f aca="false">AF42/AG42</f>
        <v>0</v>
      </c>
      <c r="AI42" s="117" t="n">
        <v>0</v>
      </c>
      <c r="AJ42" s="117" t="n">
        <v>93.09049993</v>
      </c>
      <c r="AK42" s="95" t="n">
        <f aca="false">AI42/AJ42</f>
        <v>0</v>
      </c>
      <c r="AL42" s="115" t="n">
        <v>0</v>
      </c>
      <c r="AM42" s="115" t="n">
        <v>4212117</v>
      </c>
      <c r="AN42" s="98" t="n">
        <f aca="false">AL42/AM42</f>
        <v>0</v>
      </c>
      <c r="AO42" s="115" t="n">
        <v>0</v>
      </c>
      <c r="AP42" s="115" t="n">
        <v>162.3378</v>
      </c>
      <c r="AQ42" s="98" t="n">
        <f aca="false">AO42/AP42</f>
        <v>0</v>
      </c>
      <c r="AR42" s="96" t="n">
        <v>0</v>
      </c>
      <c r="AS42" s="96" t="n">
        <v>508873.99724</v>
      </c>
      <c r="AT42" s="95" t="n">
        <f aca="false">AR42/AS42</f>
        <v>0</v>
      </c>
      <c r="AU42" s="96" t="n">
        <v>0</v>
      </c>
      <c r="AV42" s="96" t="n">
        <v>32.350000137</v>
      </c>
      <c r="AW42" s="95" t="n">
        <f aca="false">AU42/AV42</f>
        <v>0</v>
      </c>
      <c r="AX42" s="115" t="n">
        <v>0</v>
      </c>
      <c r="AY42" s="115" t="n">
        <v>4017584</v>
      </c>
      <c r="AZ42" s="98" t="n">
        <f aca="false">AX42/AY42</f>
        <v>0</v>
      </c>
      <c r="BA42" s="115" t="n">
        <v>0</v>
      </c>
      <c r="BB42" s="115" t="n">
        <v>130.9813</v>
      </c>
      <c r="BC42" s="98" t="n">
        <f aca="false">BA42/BB42</f>
        <v>0</v>
      </c>
      <c r="BD42" s="117" t="n">
        <v>0</v>
      </c>
      <c r="BE42" s="117" t="n">
        <v>427950.5</v>
      </c>
      <c r="BF42" s="95" t="n">
        <f aca="false">BD42/BE42</f>
        <v>0</v>
      </c>
      <c r="BG42" s="117" t="n">
        <v>0</v>
      </c>
      <c r="BH42" s="117" t="n">
        <v>14.75543</v>
      </c>
      <c r="BI42" s="95" t="n">
        <f aca="false">BG42/BH42</f>
        <v>0</v>
      </c>
      <c r="BJ42" s="119" t="n">
        <v>0</v>
      </c>
      <c r="BK42" s="119" t="n">
        <v>1391836.7301</v>
      </c>
      <c r="BL42" s="98" t="n">
        <f aca="false">BJ42/BK42</f>
        <v>0</v>
      </c>
      <c r="BM42" s="119" t="n">
        <v>0</v>
      </c>
      <c r="BN42" s="119" t="n">
        <v>40.522300967</v>
      </c>
      <c r="BO42" s="98" t="n">
        <f aca="false">BM42/BN42</f>
        <v>0</v>
      </c>
      <c r="BP42" s="96" t="n">
        <v>0</v>
      </c>
      <c r="BQ42" s="96" t="n">
        <v>221944.60715</v>
      </c>
      <c r="BR42" s="95" t="n">
        <f aca="false">BP42/BQ42</f>
        <v>0</v>
      </c>
      <c r="BS42" s="96" t="n">
        <v>0</v>
      </c>
      <c r="BT42" s="96" t="n">
        <v>152.68434055</v>
      </c>
      <c r="BU42" s="95" t="n">
        <f aca="false">BS42/BT42</f>
        <v>0</v>
      </c>
      <c r="BV42" s="115" t="n">
        <v>0</v>
      </c>
      <c r="BW42" s="115" t="n">
        <v>0</v>
      </c>
      <c r="BX42" s="115" t="n">
        <v>0</v>
      </c>
      <c r="BY42" s="115" t="n">
        <v>0</v>
      </c>
      <c r="BZ42" s="115" t="n">
        <v>0</v>
      </c>
      <c r="CA42" s="115" t="n">
        <v>0</v>
      </c>
      <c r="CB42" s="96" t="n">
        <v>0</v>
      </c>
      <c r="CC42" s="96" t="n">
        <v>5276270.1275</v>
      </c>
      <c r="CD42" s="95" t="n">
        <f aca="false">CB42/CC42</f>
        <v>0</v>
      </c>
      <c r="CE42" s="96" t="n">
        <v>0</v>
      </c>
      <c r="CF42" s="96" t="n">
        <v>198.18556285</v>
      </c>
      <c r="CG42" s="95" t="n">
        <f aca="false">CE42/CF42</f>
        <v>0</v>
      </c>
      <c r="CH42" s="115" t="n">
        <v>17.7530003</v>
      </c>
      <c r="CI42" s="115" t="n">
        <v>35280684.5</v>
      </c>
      <c r="CJ42" s="98" t="n">
        <f aca="false">CH42/CI42</f>
        <v>5.0319319343138E-007</v>
      </c>
      <c r="CK42" s="115" t="n">
        <v>0</v>
      </c>
      <c r="CL42" s="115" t="n">
        <v>1043.07734</v>
      </c>
      <c r="CM42" s="98" t="n">
        <f aca="false">CK42/CL42</f>
        <v>0</v>
      </c>
      <c r="CN42" s="96" t="n">
        <v>0</v>
      </c>
      <c r="CO42" s="96" t="n">
        <v>3569119.8862</v>
      </c>
      <c r="CP42" s="95" t="n">
        <f aca="false">CN42/CO42</f>
        <v>0</v>
      </c>
      <c r="CQ42" s="96" t="n">
        <v>0</v>
      </c>
      <c r="CR42" s="96" t="n">
        <v>110.50466414</v>
      </c>
      <c r="CS42" s="95" t="n">
        <f aca="false">CQ42/CR42</f>
        <v>0</v>
      </c>
      <c r="CT42" s="115" t="n">
        <v>0</v>
      </c>
      <c r="CU42" s="115" t="n">
        <v>13390115.9</v>
      </c>
      <c r="CV42" s="98" t="n">
        <f aca="false">CT42/CU42</f>
        <v>0</v>
      </c>
      <c r="CW42" s="115" t="n">
        <v>0</v>
      </c>
      <c r="CX42" s="115" t="n">
        <v>482.710759</v>
      </c>
      <c r="CY42" s="98" t="n">
        <f aca="false">CW42/CX42</f>
        <v>0</v>
      </c>
      <c r="CZ42" s="117" t="n">
        <v>0</v>
      </c>
      <c r="DA42" s="117" t="n">
        <v>10420144.5</v>
      </c>
      <c r="DB42" s="95" t="n">
        <f aca="false">CZ42/DA42</f>
        <v>0</v>
      </c>
      <c r="DC42" s="117" t="n">
        <v>0</v>
      </c>
      <c r="DD42" s="117" t="n">
        <v>2417.66951</v>
      </c>
      <c r="DE42" s="95" t="n">
        <v>0</v>
      </c>
    </row>
    <row r="43" s="120" customFormat="true" ht="12.75" hidden="false" customHeight="false" outlineLevel="0" collapsed="false">
      <c r="A43" s="36" t="s">
        <v>491</v>
      </c>
      <c r="B43" s="97" t="n">
        <v>0</v>
      </c>
      <c r="C43" s="97" t="n">
        <v>152.08365226</v>
      </c>
      <c r="D43" s="116" t="n">
        <f aca="false">B43/C43</f>
        <v>0</v>
      </c>
      <c r="E43" s="97" t="n">
        <v>0</v>
      </c>
      <c r="F43" s="97" t="n">
        <v>0.04399999941</v>
      </c>
      <c r="G43" s="116" t="n">
        <f aca="false">E43/F43</f>
        <v>0</v>
      </c>
      <c r="H43" s="117" t="n">
        <v>0</v>
      </c>
      <c r="I43" s="117" t="n">
        <v>2873249</v>
      </c>
      <c r="J43" s="117" t="n">
        <v>0</v>
      </c>
      <c r="K43" s="117" t="n">
        <v>0</v>
      </c>
      <c r="L43" s="117" t="n">
        <v>94.187790826</v>
      </c>
      <c r="M43" s="117" t="n">
        <v>0</v>
      </c>
      <c r="N43" s="115" t="n">
        <v>0</v>
      </c>
      <c r="O43" s="115" t="n">
        <v>3983.141</v>
      </c>
      <c r="P43" s="98" t="n">
        <f aca="false">N43/O43</f>
        <v>0</v>
      </c>
      <c r="Q43" s="115" t="n">
        <v>0</v>
      </c>
      <c r="R43" s="115" t="n">
        <v>0.67103466124</v>
      </c>
      <c r="S43" s="98" t="n">
        <f aca="false">Q43/R43</f>
        <v>0</v>
      </c>
      <c r="T43" s="117" t="n">
        <v>1584163</v>
      </c>
      <c r="U43" s="117" t="n">
        <v>6623012</v>
      </c>
      <c r="V43" s="95" t="n">
        <f aca="false">T43/U43</f>
        <v>0.239190718663955</v>
      </c>
      <c r="W43" s="117" t="n">
        <v>69.3154602</v>
      </c>
      <c r="X43" s="117" t="n">
        <v>273.978736</v>
      </c>
      <c r="Y43" s="95" t="n">
        <f aca="false">W43/X43</f>
        <v>0.252995766065583</v>
      </c>
      <c r="Z43" s="115" t="n">
        <v>0</v>
      </c>
      <c r="AA43" s="115" t="n">
        <v>65930557.1</v>
      </c>
      <c r="AB43" s="98" t="n">
        <v>0</v>
      </c>
      <c r="AC43" s="115" t="n">
        <v>0</v>
      </c>
      <c r="AD43" s="115" t="n">
        <v>1787.6040341</v>
      </c>
      <c r="AE43" s="98" t="n">
        <v>0</v>
      </c>
      <c r="AF43" s="117" t="n">
        <v>2718.24902</v>
      </c>
      <c r="AG43" s="117" t="n">
        <v>1979154.45</v>
      </c>
      <c r="AH43" s="95" t="n">
        <f aca="false">AF43/AG43</f>
        <v>0.00137343956152588</v>
      </c>
      <c r="AI43" s="117" t="n">
        <v>0.0979999974</v>
      </c>
      <c r="AJ43" s="117" t="n">
        <v>93.09049993</v>
      </c>
      <c r="AK43" s="95" t="n">
        <f aca="false">AI43/AJ43</f>
        <v>0.00105273897415624</v>
      </c>
      <c r="AL43" s="115" t="n">
        <v>0</v>
      </c>
      <c r="AM43" s="115" t="n">
        <v>4212117</v>
      </c>
      <c r="AN43" s="98" t="n">
        <f aca="false">AL43/AM43</f>
        <v>0</v>
      </c>
      <c r="AO43" s="115" t="n">
        <v>0</v>
      </c>
      <c r="AP43" s="115" t="n">
        <v>162.3378</v>
      </c>
      <c r="AQ43" s="98" t="n">
        <f aca="false">AO43/AP43</f>
        <v>0</v>
      </c>
      <c r="AR43" s="96" t="n">
        <v>0</v>
      </c>
      <c r="AS43" s="96" t="n">
        <v>508873.99724</v>
      </c>
      <c r="AT43" s="95" t="n">
        <f aca="false">AR43/AS43</f>
        <v>0</v>
      </c>
      <c r="AU43" s="96" t="n">
        <v>0</v>
      </c>
      <c r="AV43" s="96" t="n">
        <v>32.350000137</v>
      </c>
      <c r="AW43" s="95" t="n">
        <f aca="false">AU43/AV43</f>
        <v>0</v>
      </c>
      <c r="AX43" s="115" t="n">
        <v>19631.45</v>
      </c>
      <c r="AY43" s="115" t="n">
        <v>4017584</v>
      </c>
      <c r="AZ43" s="98" t="n">
        <f aca="false">AX43/AY43</f>
        <v>0.00488638196488238</v>
      </c>
      <c r="BA43" s="115" t="n">
        <v>0.9400298</v>
      </c>
      <c r="BB43" s="115" t="n">
        <v>130.9813</v>
      </c>
      <c r="BC43" s="98" t="n">
        <f aca="false">BA43/BB43</f>
        <v>0.007176824477998</v>
      </c>
      <c r="BD43" s="117" t="n">
        <v>0</v>
      </c>
      <c r="BE43" s="117" t="n">
        <v>427950.5</v>
      </c>
      <c r="BF43" s="95" t="n">
        <f aca="false">BD43/BE43</f>
        <v>0</v>
      </c>
      <c r="BG43" s="117" t="n">
        <v>0</v>
      </c>
      <c r="BH43" s="117" t="n">
        <v>14.75543</v>
      </c>
      <c r="BI43" s="95" t="n">
        <f aca="false">BG43/BH43</f>
        <v>0</v>
      </c>
      <c r="BJ43" s="119" t="n">
        <v>0</v>
      </c>
      <c r="BK43" s="119" t="n">
        <v>1391836.7301</v>
      </c>
      <c r="BL43" s="98" t="n">
        <f aca="false">BJ43/BK43</f>
        <v>0</v>
      </c>
      <c r="BM43" s="119" t="n">
        <v>0</v>
      </c>
      <c r="BN43" s="119" t="n">
        <v>40.522300967</v>
      </c>
      <c r="BO43" s="98" t="n">
        <f aca="false">BM43/BN43</f>
        <v>0</v>
      </c>
      <c r="BP43" s="96" t="n">
        <v>100.127</v>
      </c>
      <c r="BQ43" s="96" t="n">
        <v>221944.60715</v>
      </c>
      <c r="BR43" s="95" t="n">
        <f aca="false">BP43/BQ43</f>
        <v>0.000451135088550855</v>
      </c>
      <c r="BS43" s="96" t="n">
        <v>32.52</v>
      </c>
      <c r="BT43" s="96" t="n">
        <v>152.68434055</v>
      </c>
      <c r="BU43" s="95" t="n">
        <f aca="false">BS43/BT43</f>
        <v>0.212988443234299</v>
      </c>
      <c r="BV43" s="115" t="n">
        <v>0</v>
      </c>
      <c r="BW43" s="115" t="n">
        <v>0</v>
      </c>
      <c r="BX43" s="115" t="n">
        <v>0</v>
      </c>
      <c r="BY43" s="115" t="n">
        <v>0</v>
      </c>
      <c r="BZ43" s="115" t="n">
        <v>0</v>
      </c>
      <c r="CA43" s="115" t="n">
        <v>0</v>
      </c>
      <c r="CB43" s="96" t="n">
        <v>0</v>
      </c>
      <c r="CC43" s="96" t="n">
        <v>5276270.1275</v>
      </c>
      <c r="CD43" s="95" t="n">
        <f aca="false">CB43/CC43</f>
        <v>0</v>
      </c>
      <c r="CE43" s="96" t="n">
        <v>0</v>
      </c>
      <c r="CF43" s="96" t="n">
        <v>198.18556285</v>
      </c>
      <c r="CG43" s="95" t="n">
        <f aca="false">CE43/CF43</f>
        <v>0</v>
      </c>
      <c r="CH43" s="115" t="n">
        <v>363776.924</v>
      </c>
      <c r="CI43" s="115" t="n">
        <v>35280684.5</v>
      </c>
      <c r="CJ43" s="98" t="n">
        <f aca="false">CH43/CI43</f>
        <v>0.010310937249531</v>
      </c>
      <c r="CK43" s="115" t="n">
        <v>15.5798787</v>
      </c>
      <c r="CL43" s="115" t="n">
        <v>1043.07734</v>
      </c>
      <c r="CM43" s="98" t="n">
        <f aca="false">CK43/CL43</f>
        <v>0.0149364559103546</v>
      </c>
      <c r="CN43" s="96" t="n">
        <v>80.148</v>
      </c>
      <c r="CO43" s="96" t="n">
        <v>3569119.8862</v>
      </c>
      <c r="CP43" s="95" t="n">
        <f aca="false">CN43/CO43</f>
        <v>2.24559562456538E-005</v>
      </c>
      <c r="CQ43" s="96" t="n">
        <v>0.004</v>
      </c>
      <c r="CR43" s="96" t="n">
        <v>110.50466414</v>
      </c>
      <c r="CS43" s="95" t="n">
        <f aca="false">CQ43/CR43</f>
        <v>3.6197567144608E-005</v>
      </c>
      <c r="CT43" s="115" t="n">
        <v>143061.76</v>
      </c>
      <c r="CU43" s="115" t="n">
        <v>13390115.9</v>
      </c>
      <c r="CV43" s="98" t="n">
        <f aca="false">CT43/CU43</f>
        <v>0.010684131569018</v>
      </c>
      <c r="CW43" s="115" t="n">
        <v>4.26300003</v>
      </c>
      <c r="CX43" s="115" t="n">
        <v>482.710759</v>
      </c>
      <c r="CY43" s="98" t="n">
        <f aca="false">CW43/CX43</f>
        <v>0.00883137562301569</v>
      </c>
      <c r="CZ43" s="117" t="n">
        <v>832093.978</v>
      </c>
      <c r="DA43" s="117" t="n">
        <v>10420144.5</v>
      </c>
      <c r="DB43" s="95" t="n">
        <f aca="false">CZ43/DA43</f>
        <v>0.0798543607528667</v>
      </c>
      <c r="DC43" s="117" t="n">
        <v>57.1082731</v>
      </c>
      <c r="DD43" s="117" t="n">
        <v>2417.66951</v>
      </c>
      <c r="DE43" s="95" t="n">
        <f aca="false">DC43/DD43</f>
        <v>0.0236212074743003</v>
      </c>
      <c r="DF43" s="36"/>
      <c r="DG43" s="36"/>
    </row>
    <row r="44" customFormat="false" ht="12.75" hidden="false" customHeight="false" outlineLevel="0" collapsed="false">
      <c r="A44" s="121" t="s">
        <v>819</v>
      </c>
      <c r="B44" s="122" t="n">
        <v>0</v>
      </c>
      <c r="C44" s="122" t="n">
        <v>152.08365226</v>
      </c>
      <c r="D44" s="124" t="n">
        <f aca="false">B44/C44</f>
        <v>0</v>
      </c>
      <c r="E44" s="122" t="n">
        <v>0</v>
      </c>
      <c r="F44" s="122" t="n">
        <v>0.04399999941</v>
      </c>
      <c r="G44" s="124" t="n">
        <f aca="false">E44/F44</f>
        <v>0</v>
      </c>
      <c r="H44" s="123" t="n">
        <v>0</v>
      </c>
      <c r="I44" s="123" t="n">
        <v>2873249</v>
      </c>
      <c r="J44" s="125" t="n">
        <v>0</v>
      </c>
      <c r="K44" s="123" t="n">
        <f aca="false">SUM(K41:K43)</f>
        <v>0</v>
      </c>
      <c r="L44" s="123" t="n">
        <v>94.187790826</v>
      </c>
      <c r="M44" s="125" t="n">
        <v>0</v>
      </c>
      <c r="N44" s="123" t="n">
        <f aca="false">SUM(N41:N43)</f>
        <v>0</v>
      </c>
      <c r="O44" s="123" t="n">
        <v>3983.141</v>
      </c>
      <c r="P44" s="125" t="n">
        <v>0</v>
      </c>
      <c r="Q44" s="123" t="n">
        <f aca="false">SUM(Q41:Q43)</f>
        <v>0</v>
      </c>
      <c r="R44" s="123" t="n">
        <v>0.67103466124</v>
      </c>
      <c r="S44" s="125" t="n">
        <v>0</v>
      </c>
      <c r="T44" s="123" t="n">
        <f aca="false">T43</f>
        <v>1584163</v>
      </c>
      <c r="U44" s="123" t="n">
        <v>6623012</v>
      </c>
      <c r="V44" s="125" t="n">
        <f aca="false">T44/U44</f>
        <v>0.239190718663955</v>
      </c>
      <c r="W44" s="123" t="n">
        <f aca="false">W43</f>
        <v>69.3154602</v>
      </c>
      <c r="X44" s="123" t="n">
        <v>273.978736</v>
      </c>
      <c r="Y44" s="125" t="n">
        <f aca="false">W44/X44</f>
        <v>0.252995766065583</v>
      </c>
      <c r="Z44" s="123" t="n">
        <v>0</v>
      </c>
      <c r="AA44" s="123" t="n">
        <v>65930557.1</v>
      </c>
      <c r="AB44" s="125" t="n">
        <v>0</v>
      </c>
      <c r="AC44" s="123" t="n">
        <f aca="false">SUM(AC41:AC43)</f>
        <v>0</v>
      </c>
      <c r="AD44" s="123" t="n">
        <v>1787.6040341</v>
      </c>
      <c r="AE44" s="125" t="n">
        <v>0</v>
      </c>
      <c r="AF44" s="123" t="n">
        <f aca="false">AF43</f>
        <v>2718.24902</v>
      </c>
      <c r="AG44" s="123" t="n">
        <v>1979154.45</v>
      </c>
      <c r="AH44" s="125" t="n">
        <f aca="false">AF44/AG44</f>
        <v>0.00137343956152588</v>
      </c>
      <c r="AI44" s="123" t="n">
        <f aca="false">AI43</f>
        <v>0.0979999974</v>
      </c>
      <c r="AJ44" s="123" t="n">
        <v>93.09049993</v>
      </c>
      <c r="AK44" s="125" t="n">
        <f aca="false">AI44/AJ44</f>
        <v>0.00105273897415624</v>
      </c>
      <c r="AL44" s="123" t="n">
        <f aca="false">AL41</f>
        <v>24.956</v>
      </c>
      <c r="AM44" s="123" t="n">
        <v>4212117</v>
      </c>
      <c r="AN44" s="125" t="n">
        <f aca="false">AL44/AM44</f>
        <v>5.92481168020736E-006</v>
      </c>
      <c r="AO44" s="123" t="n">
        <f aca="false">SUM(AO41:AO43)</f>
        <v>0.001</v>
      </c>
      <c r="AP44" s="123" t="n">
        <v>162.3378</v>
      </c>
      <c r="AQ44" s="125" t="n">
        <v>0</v>
      </c>
      <c r="AR44" s="127" t="n">
        <f aca="false">SUM(AR41:AR43)</f>
        <v>0</v>
      </c>
      <c r="AS44" s="127" t="n">
        <v>508873.99724</v>
      </c>
      <c r="AT44" s="125" t="n">
        <f aca="false">AR44/AS44</f>
        <v>0</v>
      </c>
      <c r="AU44" s="127" t="n">
        <v>0</v>
      </c>
      <c r="AV44" s="127" t="n">
        <v>32.350000137</v>
      </c>
      <c r="AW44" s="125" t="n">
        <f aca="false">AU44/AV44</f>
        <v>0</v>
      </c>
      <c r="AX44" s="123" t="n">
        <f aca="false">SUM(AX41:AX43)</f>
        <v>19631.45</v>
      </c>
      <c r="AY44" s="123" t="n">
        <v>4017584</v>
      </c>
      <c r="AZ44" s="125" t="n">
        <f aca="false">AX44/AY44</f>
        <v>0.00488638196488238</v>
      </c>
      <c r="BA44" s="123" t="n">
        <f aca="false">SUM(BA41:BA43)</f>
        <v>0.9400298</v>
      </c>
      <c r="BB44" s="123" t="n">
        <v>130.9813</v>
      </c>
      <c r="BC44" s="125" t="n">
        <f aca="false">BA44/BB44</f>
        <v>0.007176824477998</v>
      </c>
      <c r="BD44" s="123" t="n">
        <f aca="false">BD41</f>
        <v>117.101</v>
      </c>
      <c r="BE44" s="123" t="n">
        <v>427950.5</v>
      </c>
      <c r="BF44" s="125" t="n">
        <f aca="false">BD44/BE44</f>
        <v>0.000273632113994492</v>
      </c>
      <c r="BG44" s="123" t="n">
        <f aca="false">BG41</f>
        <v>0.006</v>
      </c>
      <c r="BH44" s="123" t="n">
        <v>14.75543</v>
      </c>
      <c r="BI44" s="125" t="n">
        <f aca="false">BG44/BH44</f>
        <v>0.000406629966053175</v>
      </c>
      <c r="BJ44" s="127" t="n">
        <v>0</v>
      </c>
      <c r="BK44" s="127" t="n">
        <v>1391836.7301</v>
      </c>
      <c r="BL44" s="125" t="n">
        <f aca="false">BJ44/BK44</f>
        <v>0</v>
      </c>
      <c r="BM44" s="127" t="n">
        <v>0</v>
      </c>
      <c r="BN44" s="127" t="n">
        <v>40.522300967</v>
      </c>
      <c r="BO44" s="125" t="n">
        <f aca="false">BM44/BN44</f>
        <v>0</v>
      </c>
      <c r="BP44" s="127" t="n">
        <f aca="false">SUM(BP41:BP43)</f>
        <v>100.127</v>
      </c>
      <c r="BQ44" s="127" t="n">
        <v>221944.60715</v>
      </c>
      <c r="BR44" s="125" t="n">
        <f aca="false">BP44/BQ44</f>
        <v>0.000451135088550855</v>
      </c>
      <c r="BS44" s="127" t="n">
        <f aca="false">SUM(BS41:BS43)</f>
        <v>32.52</v>
      </c>
      <c r="BT44" s="127" t="n">
        <v>152.68434055</v>
      </c>
      <c r="BU44" s="125" t="n">
        <f aca="false">BS44/BT44</f>
        <v>0.212988443234299</v>
      </c>
      <c r="BV44" s="123" t="n">
        <f aca="false">SUM(BV41:BV43)</f>
        <v>0</v>
      </c>
      <c r="BW44" s="123" t="n">
        <v>259222.494</v>
      </c>
      <c r="BX44" s="125" t="n">
        <v>0</v>
      </c>
      <c r="BY44" s="123" t="n">
        <v>9.10905825</v>
      </c>
      <c r="BZ44" s="123" t="n">
        <v>0</v>
      </c>
      <c r="CA44" s="125" t="n">
        <f aca="false">SUM(CA41:CA43)</f>
        <v>0</v>
      </c>
      <c r="CB44" s="127" t="n">
        <v>0</v>
      </c>
      <c r="CC44" s="127" t="n">
        <v>5276270.1275</v>
      </c>
      <c r="CD44" s="125" t="n">
        <f aca="false">CB44/CC44</f>
        <v>0</v>
      </c>
      <c r="CE44" s="127" t="n">
        <v>0</v>
      </c>
      <c r="CF44" s="127" t="n">
        <v>198.18556285</v>
      </c>
      <c r="CG44" s="125" t="n">
        <f aca="false">CE44/CF44</f>
        <v>0</v>
      </c>
      <c r="CH44" s="123" t="n">
        <f aca="false">SUM(CH41:CH43)</f>
        <v>363794.6770003</v>
      </c>
      <c r="CI44" s="123" t="n">
        <v>35280684.5</v>
      </c>
      <c r="CJ44" s="125" t="n">
        <f aca="false">CH44/CI44</f>
        <v>0.0103114404427244</v>
      </c>
      <c r="CK44" s="123" t="n">
        <f aca="false">SUM(CK41:CK43)</f>
        <v>15.5798787</v>
      </c>
      <c r="CL44" s="123" t="n">
        <v>1043.07734</v>
      </c>
      <c r="CM44" s="125" t="n">
        <f aca="false">CK44/CL44</f>
        <v>0.0149364559103546</v>
      </c>
      <c r="CN44" s="127" t="n">
        <f aca="false">SUM(CN41:CN43)</f>
        <v>80.148</v>
      </c>
      <c r="CO44" s="127" t="n">
        <v>3569119.8862</v>
      </c>
      <c r="CP44" s="125" t="n">
        <f aca="false">CN44/CO44</f>
        <v>2.24559562456538E-005</v>
      </c>
      <c r="CQ44" s="127" t="n">
        <f aca="false">SUM(CQ41:CQ43)</f>
        <v>0.004</v>
      </c>
      <c r="CR44" s="127" t="n">
        <v>110.50466414</v>
      </c>
      <c r="CS44" s="125" t="n">
        <f aca="false">CQ44/CR44</f>
        <v>3.6197567144608E-005</v>
      </c>
      <c r="CT44" s="123" t="n">
        <f aca="false">CT43</f>
        <v>143061.76</v>
      </c>
      <c r="CU44" s="123" t="n">
        <v>13390115.9</v>
      </c>
      <c r="CV44" s="125" t="n">
        <f aca="false">CT44/CU44</f>
        <v>0.010684131569018</v>
      </c>
      <c r="CW44" s="123" t="n">
        <f aca="false">CW43</f>
        <v>4.26300003</v>
      </c>
      <c r="CX44" s="123" t="n">
        <v>482.710759</v>
      </c>
      <c r="CY44" s="125" t="n">
        <f aca="false">CW44/CX44</f>
        <v>0.00883137562301569</v>
      </c>
      <c r="CZ44" s="123" t="n">
        <f aca="false">CZ43</f>
        <v>832093.978</v>
      </c>
      <c r="DA44" s="123" t="n">
        <v>10420144.5</v>
      </c>
      <c r="DB44" s="125" t="n">
        <f aca="false">CZ44/DA44</f>
        <v>0.0798543607528667</v>
      </c>
      <c r="DC44" s="123" t="n">
        <f aca="false">DC43</f>
        <v>57.1082731</v>
      </c>
      <c r="DD44" s="123" t="n">
        <v>2417.66951</v>
      </c>
      <c r="DE44" s="125" t="n">
        <f aca="false">DC44/DD44</f>
        <v>0.0236212074743003</v>
      </c>
      <c r="DF44" s="120"/>
      <c r="DG44" s="120"/>
    </row>
    <row r="45" customFormat="false" ht="12.75" hidden="false" customHeight="false" outlineLevel="0" collapsed="false">
      <c r="A45" s="100"/>
      <c r="B45" s="132" t="s">
        <v>360</v>
      </c>
      <c r="C45" s="132"/>
      <c r="D45" s="132"/>
      <c r="E45" s="132"/>
      <c r="F45" s="132"/>
      <c r="G45" s="132"/>
      <c r="H45" s="128" t="s">
        <v>363</v>
      </c>
      <c r="I45" s="128"/>
      <c r="J45" s="128"/>
      <c r="K45" s="128"/>
      <c r="L45" s="128"/>
      <c r="M45" s="128"/>
      <c r="N45" s="129" t="s">
        <v>380</v>
      </c>
      <c r="O45" s="129"/>
      <c r="P45" s="129"/>
      <c r="Q45" s="129"/>
      <c r="R45" s="129"/>
      <c r="S45" s="129"/>
      <c r="T45" s="128" t="s">
        <v>388</v>
      </c>
      <c r="U45" s="128"/>
      <c r="V45" s="128"/>
      <c r="W45" s="128"/>
      <c r="X45" s="128"/>
      <c r="Y45" s="128"/>
      <c r="Z45" s="129" t="s">
        <v>394</v>
      </c>
      <c r="AA45" s="129"/>
      <c r="AB45" s="129"/>
      <c r="AC45" s="129"/>
      <c r="AD45" s="129"/>
      <c r="AE45" s="129"/>
      <c r="AF45" s="128" t="s">
        <v>417</v>
      </c>
      <c r="AG45" s="128"/>
      <c r="AH45" s="128"/>
      <c r="AI45" s="128"/>
      <c r="AJ45" s="128"/>
      <c r="AK45" s="128"/>
      <c r="AL45" s="129" t="s">
        <v>421</v>
      </c>
      <c r="AM45" s="129"/>
      <c r="AN45" s="129"/>
      <c r="AO45" s="129"/>
      <c r="AP45" s="129"/>
      <c r="AQ45" s="129"/>
      <c r="AR45" s="39" t="s">
        <v>435</v>
      </c>
      <c r="AS45" s="39"/>
      <c r="AT45" s="39"/>
      <c r="AU45" s="39"/>
      <c r="AV45" s="39"/>
      <c r="AW45" s="39"/>
      <c r="AX45" s="130" t="s">
        <v>440</v>
      </c>
      <c r="AY45" s="130"/>
      <c r="AZ45" s="130"/>
      <c r="BA45" s="130"/>
      <c r="BB45" s="130"/>
      <c r="BC45" s="130"/>
      <c r="BD45" s="131" t="s">
        <v>442</v>
      </c>
      <c r="BE45" s="131"/>
      <c r="BF45" s="131"/>
      <c r="BG45" s="131"/>
      <c r="BH45" s="131"/>
      <c r="BI45" s="131"/>
      <c r="BJ45" s="105" t="s">
        <v>814</v>
      </c>
      <c r="BK45" s="105"/>
      <c r="BL45" s="105"/>
      <c r="BM45" s="105"/>
      <c r="BN45" s="105"/>
      <c r="BO45" s="105"/>
      <c r="BP45" s="106" t="s">
        <v>468</v>
      </c>
      <c r="BQ45" s="106"/>
      <c r="BR45" s="106"/>
      <c r="BS45" s="106"/>
      <c r="BT45" s="106"/>
      <c r="BU45" s="106"/>
      <c r="BV45" s="130" t="s">
        <v>815</v>
      </c>
      <c r="BW45" s="130"/>
      <c r="BX45" s="130"/>
      <c r="BY45" s="130"/>
      <c r="BZ45" s="130"/>
      <c r="CA45" s="130"/>
      <c r="CB45" s="106" t="s">
        <v>503</v>
      </c>
      <c r="CC45" s="106"/>
      <c r="CD45" s="106"/>
      <c r="CE45" s="106"/>
      <c r="CF45" s="106"/>
      <c r="CG45" s="106"/>
      <c r="CH45" s="130" t="s">
        <v>434</v>
      </c>
      <c r="CI45" s="130"/>
      <c r="CJ45" s="130"/>
      <c r="CK45" s="130"/>
      <c r="CL45" s="130"/>
      <c r="CM45" s="130"/>
      <c r="CN45" s="106" t="s">
        <v>532</v>
      </c>
      <c r="CO45" s="106"/>
      <c r="CP45" s="106"/>
      <c r="CQ45" s="106"/>
      <c r="CR45" s="106"/>
      <c r="CS45" s="106"/>
      <c r="CT45" s="130" t="s">
        <v>816</v>
      </c>
      <c r="CU45" s="130"/>
      <c r="CV45" s="130"/>
      <c r="CW45" s="130"/>
      <c r="CX45" s="130"/>
      <c r="CY45" s="130"/>
      <c r="CZ45" s="131" t="s">
        <v>817</v>
      </c>
      <c r="DA45" s="131"/>
      <c r="DB45" s="131"/>
      <c r="DC45" s="131"/>
      <c r="DD45" s="131"/>
      <c r="DE45" s="131"/>
    </row>
    <row r="46" customFormat="false" ht="12.75" hidden="false" customHeight="false" outlineLevel="0" collapsed="false">
      <c r="A46" s="34" t="s">
        <v>830</v>
      </c>
      <c r="B46" s="107"/>
      <c r="C46" s="107"/>
      <c r="D46" s="108"/>
      <c r="E46" s="107"/>
      <c r="F46" s="107"/>
      <c r="G46" s="108"/>
      <c r="H46" s="117"/>
      <c r="I46" s="117"/>
      <c r="K46" s="117"/>
      <c r="L46" s="117"/>
      <c r="N46" s="115"/>
      <c r="O46" s="115"/>
      <c r="P46" s="98"/>
      <c r="Q46" s="115"/>
      <c r="R46" s="115"/>
      <c r="S46" s="98"/>
      <c r="T46" s="117"/>
      <c r="U46" s="117"/>
      <c r="W46" s="117"/>
      <c r="X46" s="117"/>
      <c r="Z46" s="115"/>
      <c r="AA46" s="115"/>
      <c r="AB46" s="98"/>
      <c r="AC46" s="115"/>
      <c r="AD46" s="115"/>
      <c r="AE46" s="98"/>
      <c r="AF46" s="117"/>
      <c r="AG46" s="117"/>
      <c r="AI46" s="117"/>
      <c r="AJ46" s="117"/>
      <c r="AL46" s="115"/>
      <c r="AM46" s="115"/>
      <c r="AN46" s="98"/>
      <c r="AO46" s="115"/>
      <c r="AP46" s="115"/>
      <c r="AQ46" s="98"/>
      <c r="AX46" s="115"/>
      <c r="AY46" s="115"/>
      <c r="BA46" s="115"/>
      <c r="BB46" s="115"/>
      <c r="BD46" s="117"/>
      <c r="BE46" s="117"/>
      <c r="BG46" s="117"/>
      <c r="BH46" s="117"/>
      <c r="BJ46" s="119"/>
      <c r="BK46" s="119"/>
      <c r="BL46" s="98"/>
      <c r="BM46" s="119"/>
      <c r="BN46" s="119"/>
      <c r="BO46" s="98"/>
      <c r="BV46" s="115"/>
      <c r="BW46" s="115"/>
      <c r="BY46" s="115"/>
      <c r="BZ46" s="115"/>
      <c r="CH46" s="115"/>
      <c r="CI46" s="115"/>
      <c r="CJ46" s="98"/>
      <c r="CK46" s="115"/>
      <c r="CL46" s="115"/>
      <c r="CM46" s="98"/>
      <c r="CT46" s="115"/>
      <c r="CU46" s="115"/>
      <c r="CW46" s="115"/>
      <c r="CX46" s="115"/>
      <c r="CZ46" s="117"/>
      <c r="DA46" s="117"/>
      <c r="DC46" s="117"/>
      <c r="DD46" s="117"/>
    </row>
    <row r="47" customFormat="false" ht="12.75" hidden="false" customHeight="false" outlineLevel="0" collapsed="false">
      <c r="A47" s="36" t="s">
        <v>434</v>
      </c>
      <c r="B47" s="97" t="n">
        <v>2252.744</v>
      </c>
      <c r="C47" s="97" t="n">
        <v>17498.363014</v>
      </c>
      <c r="D47" s="116" t="n">
        <f aca="false">B47/C47</f>
        <v>0.128740271201234</v>
      </c>
      <c r="E47" s="97" t="n">
        <v>755.9893</v>
      </c>
      <c r="F47" s="97" t="n">
        <v>4291.531428</v>
      </c>
      <c r="G47" s="116" t="n">
        <f aca="false">E47/F47</f>
        <v>0.176158397691688</v>
      </c>
      <c r="H47" s="117" t="n">
        <v>0</v>
      </c>
      <c r="I47" s="117" t="n">
        <v>441834.6</v>
      </c>
      <c r="J47" s="95" t="n">
        <f aca="false">H47/I47</f>
        <v>0</v>
      </c>
      <c r="K47" s="117" t="n">
        <v>0</v>
      </c>
      <c r="L47" s="117" t="n">
        <v>97242.64</v>
      </c>
      <c r="M47" s="95" t="n">
        <f aca="false">K47/L47</f>
        <v>0</v>
      </c>
      <c r="N47" s="115" t="n">
        <v>12835.57</v>
      </c>
      <c r="O47" s="115" t="n">
        <v>88421.78</v>
      </c>
      <c r="P47" s="98" t="n">
        <f aca="false">N47/O47</f>
        <v>0.145162990385401</v>
      </c>
      <c r="Q47" s="115" t="n">
        <v>2931.153</v>
      </c>
      <c r="R47" s="115" t="n">
        <v>22794.29</v>
      </c>
      <c r="S47" s="98" t="n">
        <f aca="false">Q47/R47</f>
        <v>0.128591546391662</v>
      </c>
      <c r="T47" s="117" t="n">
        <v>43650.86</v>
      </c>
      <c r="U47" s="117" t="n">
        <v>768046.6</v>
      </c>
      <c r="V47" s="95" t="n">
        <f aca="false">T47/U47</f>
        <v>0.0568336087940497</v>
      </c>
      <c r="W47" s="117" t="n">
        <v>4758.66711</v>
      </c>
      <c r="X47" s="117" t="n">
        <v>142238.028</v>
      </c>
      <c r="Y47" s="95" t="n">
        <f aca="false">W47/X47</f>
        <v>0.0334556600433184</v>
      </c>
      <c r="Z47" s="115" t="n">
        <v>15530.78</v>
      </c>
      <c r="AA47" s="115" t="n">
        <v>160070.8</v>
      </c>
      <c r="AB47" s="98" t="n">
        <f aca="false">Z47/AA47</f>
        <v>0.0970244416845546</v>
      </c>
      <c r="AC47" s="115" t="n">
        <v>2045.95</v>
      </c>
      <c r="AD47" s="115" t="n">
        <v>35909.49</v>
      </c>
      <c r="AE47" s="98" t="n">
        <f aca="false">AC47/AD47</f>
        <v>0.0569751895668805</v>
      </c>
      <c r="AF47" s="117" t="n">
        <v>0</v>
      </c>
      <c r="AG47" s="117" t="n">
        <v>462950.731</v>
      </c>
      <c r="AH47" s="95" t="n">
        <f aca="false">AF47/AG47</f>
        <v>0</v>
      </c>
      <c r="AI47" s="117" t="n">
        <v>0</v>
      </c>
      <c r="AJ47" s="117" t="n">
        <v>99241.04985</v>
      </c>
      <c r="AK47" s="95" t="n">
        <f aca="false">AI47/AJ47</f>
        <v>0</v>
      </c>
      <c r="AL47" s="115" t="n">
        <v>0</v>
      </c>
      <c r="AM47" s="115" t="n">
        <v>1153392</v>
      </c>
      <c r="AN47" s="98" t="n">
        <f aca="false">AL47/AM47</f>
        <v>0</v>
      </c>
      <c r="AO47" s="115" t="n">
        <v>0</v>
      </c>
      <c r="AP47" s="115" t="n">
        <v>237445.3</v>
      </c>
      <c r="AQ47" s="98" t="n">
        <f aca="false">AO47/AP47</f>
        <v>0</v>
      </c>
      <c r="AR47" s="96" t="n">
        <v>390.961</v>
      </c>
      <c r="AS47" s="96" t="n">
        <v>54743.268235</v>
      </c>
      <c r="AT47" s="95" t="n">
        <f aca="false">AR47/AS47</f>
        <v>0.00714171828984883</v>
      </c>
      <c r="AU47" s="96" t="n">
        <v>21.42331</v>
      </c>
      <c r="AV47" s="96" t="n">
        <v>13452.684402</v>
      </c>
      <c r="AW47" s="95" t="n">
        <f aca="false">AU47/AV47</f>
        <v>0.00159249331656179</v>
      </c>
      <c r="AX47" s="115" t="n">
        <v>30951.3</v>
      </c>
      <c r="AY47" s="115" t="n">
        <v>221271.8</v>
      </c>
      <c r="AZ47" s="98" t="n">
        <f aca="false">AX47/AY47</f>
        <v>0.139879098918163</v>
      </c>
      <c r="BA47" s="115" t="n">
        <v>7332.16</v>
      </c>
      <c r="BB47" s="115" t="n">
        <v>43783.52</v>
      </c>
      <c r="BC47" s="98" t="n">
        <f aca="false">BA47/BB47</f>
        <v>0.167463922498694</v>
      </c>
      <c r="BD47" s="117" t="n">
        <v>24499.18</v>
      </c>
      <c r="BE47" s="117" t="n">
        <v>546792.1</v>
      </c>
      <c r="BF47" s="95" t="n">
        <f aca="false">BD47/BE47</f>
        <v>0.0448052925417174</v>
      </c>
      <c r="BG47" s="117" t="n">
        <v>3894.546</v>
      </c>
      <c r="BH47" s="117" t="n">
        <v>87613.92</v>
      </c>
      <c r="BI47" s="95" t="n">
        <f aca="false">BG47/BH47</f>
        <v>0.044451224189033</v>
      </c>
      <c r="BJ47" s="119" t="n">
        <v>7053.657</v>
      </c>
      <c r="BK47" s="119" t="n">
        <v>99757.958629</v>
      </c>
      <c r="BL47" s="98" t="n">
        <f aca="false">BJ47/BK47</f>
        <v>0.0707077119153226</v>
      </c>
      <c r="BM47" s="119" t="n">
        <v>1304.208</v>
      </c>
      <c r="BN47" s="119" t="n">
        <v>18722.219936</v>
      </c>
      <c r="BO47" s="98" t="n">
        <f aca="false">BM47/BN47</f>
        <v>0.0696609699308256</v>
      </c>
      <c r="BP47" s="96" t="n">
        <v>9132.22</v>
      </c>
      <c r="BQ47" s="96" t="n">
        <v>198091.2942</v>
      </c>
      <c r="BR47" s="95" t="n">
        <f aca="false">BP47/BQ47</f>
        <v>0.0461010668685913</v>
      </c>
      <c r="BS47" s="96" t="n">
        <v>1383.572</v>
      </c>
      <c r="BT47" s="96" t="n">
        <v>40257.370607</v>
      </c>
      <c r="BU47" s="95" t="n">
        <f aca="false">BS47/BT47</f>
        <v>0.0343681661056975</v>
      </c>
      <c r="BV47" s="115" t="n">
        <v>9213.19448</v>
      </c>
      <c r="BW47" s="115" t="n">
        <v>182530.531</v>
      </c>
      <c r="BX47" s="98" t="n">
        <f aca="false">BV47/BW47</f>
        <v>0.0504748133341046</v>
      </c>
      <c r="BY47" s="115" t="n">
        <v>2374.47071</v>
      </c>
      <c r="BZ47" s="115" t="n">
        <v>52428.5396</v>
      </c>
      <c r="CA47" s="98" t="n">
        <f aca="false">BY47/BZ47</f>
        <v>0.0452896595654936</v>
      </c>
      <c r="CB47" s="96" t="n">
        <v>17841.22</v>
      </c>
      <c r="CC47" s="96" t="n">
        <v>475507.74753</v>
      </c>
      <c r="CD47" s="95" t="n">
        <f aca="false">CB47/CC47</f>
        <v>0.0375203560671204</v>
      </c>
      <c r="CE47" s="96" t="n">
        <v>2907.138</v>
      </c>
      <c r="CF47" s="96" t="n">
        <v>203528.43381</v>
      </c>
      <c r="CG47" s="95" t="n">
        <f aca="false">CE47/CF47</f>
        <v>0.0142836946444245</v>
      </c>
      <c r="CH47" s="115" t="n">
        <v>0</v>
      </c>
      <c r="CI47" s="115" t="n">
        <v>106535.9</v>
      </c>
      <c r="CJ47" s="98" t="n">
        <f aca="false">CH47/CI47</f>
        <v>0</v>
      </c>
      <c r="CK47" s="115" t="n">
        <v>0</v>
      </c>
      <c r="CL47" s="115" t="n">
        <v>24027.0727</v>
      </c>
      <c r="CM47" s="98" t="n">
        <f aca="false">CK47/CL47</f>
        <v>0</v>
      </c>
      <c r="CN47" s="96" t="n">
        <v>22788.35</v>
      </c>
      <c r="CO47" s="96" t="n">
        <v>107147.00409</v>
      </c>
      <c r="CP47" s="95" t="n">
        <f aca="false">CN47/CO47</f>
        <v>0.212683034803834</v>
      </c>
      <c r="CQ47" s="96" t="n">
        <v>2015.647</v>
      </c>
      <c r="CR47" s="96" t="n">
        <v>17595.352546</v>
      </c>
      <c r="CS47" s="95" t="n">
        <f aca="false">CQ47/CR47</f>
        <v>0.114555647278475</v>
      </c>
      <c r="CT47" s="115" t="n">
        <v>108241.374</v>
      </c>
      <c r="CU47" s="115" t="n">
        <v>1260413.24</v>
      </c>
      <c r="CV47" s="98" t="n">
        <f aca="false">CT47/CU47</f>
        <v>0.0858776872258181</v>
      </c>
      <c r="CW47" s="115" t="n">
        <v>14509.7287</v>
      </c>
      <c r="CX47" s="115" t="n">
        <v>309631.344</v>
      </c>
      <c r="CY47" s="98" t="n">
        <f aca="false">CW47/CX47</f>
        <v>0.0468613045196096</v>
      </c>
      <c r="CZ47" s="117" t="n">
        <v>756723.3</v>
      </c>
      <c r="DA47" s="117" t="n">
        <v>2479525.12</v>
      </c>
      <c r="DB47" s="95" t="n">
        <f aca="false">CZ47/DA47</f>
        <v>0.305188801636339</v>
      </c>
      <c r="DC47" s="117" t="n">
        <v>80132.6991</v>
      </c>
      <c r="DD47" s="117" t="n">
        <v>393365.414</v>
      </c>
      <c r="DE47" s="95" t="n">
        <f aca="false">DC47/DD47</f>
        <v>0.203710586259116</v>
      </c>
    </row>
    <row r="48" s="120" customFormat="true" ht="12.75" hidden="false" customHeight="false" outlineLevel="0" collapsed="false">
      <c r="A48" s="36" t="s">
        <v>486</v>
      </c>
      <c r="B48" s="97" t="n">
        <v>17.41967</v>
      </c>
      <c r="C48" s="97" t="n">
        <v>17498.363014</v>
      </c>
      <c r="D48" s="116" t="n">
        <f aca="false">B48/C48</f>
        <v>0.000995502835668854</v>
      </c>
      <c r="E48" s="97" t="n">
        <v>0.985</v>
      </c>
      <c r="F48" s="97" t="n">
        <v>4291.531428</v>
      </c>
      <c r="G48" s="116" t="n">
        <f aca="false">E48/F48</f>
        <v>0.000229521795779798</v>
      </c>
      <c r="H48" s="117" t="n">
        <v>3012.416</v>
      </c>
      <c r="I48" s="117" t="n">
        <v>441834.6</v>
      </c>
      <c r="J48" s="95" t="n">
        <f aca="false">H48/I48</f>
        <v>0.00681797215519111</v>
      </c>
      <c r="K48" s="117" t="n">
        <v>584.9854</v>
      </c>
      <c r="L48" s="117" t="n">
        <v>97242.64</v>
      </c>
      <c r="M48" s="95" t="n">
        <f aca="false">K48/L48</f>
        <v>0.0060157293138072</v>
      </c>
      <c r="N48" s="115" t="n">
        <v>226.2058</v>
      </c>
      <c r="O48" s="115" t="n">
        <v>88421.78</v>
      </c>
      <c r="P48" s="98" t="n">
        <f aca="false">N48/O48</f>
        <v>0.00255825883622791</v>
      </c>
      <c r="Q48" s="115" t="n">
        <v>21.88854</v>
      </c>
      <c r="R48" s="115" t="n">
        <v>22794.29</v>
      </c>
      <c r="S48" s="98" t="n">
        <f aca="false">Q48/R48</f>
        <v>0.000960264171421878</v>
      </c>
      <c r="T48" s="117" t="n">
        <v>3414.049</v>
      </c>
      <c r="U48" s="117" t="n">
        <v>768046.6</v>
      </c>
      <c r="V48" s="95" t="n">
        <f aca="false">T48/U48</f>
        <v>0.00444510658598059</v>
      </c>
      <c r="W48" s="117" t="n">
        <v>136.589087</v>
      </c>
      <c r="X48" s="117" t="n">
        <v>142238.028</v>
      </c>
      <c r="Y48" s="95" t="n">
        <f aca="false">W48/X48</f>
        <v>0.000960285297262417</v>
      </c>
      <c r="Z48" s="115" t="n">
        <v>946.2054</v>
      </c>
      <c r="AA48" s="115" t="n">
        <v>160070.8</v>
      </c>
      <c r="AB48" s="98" t="n">
        <f aca="false">Z48/AA48</f>
        <v>0.00591116805813428</v>
      </c>
      <c r="AC48" s="115" t="n">
        <v>280.4778</v>
      </c>
      <c r="AD48" s="115" t="n">
        <v>35909.49</v>
      </c>
      <c r="AE48" s="98" t="n">
        <f aca="false">AC48/AD48</f>
        <v>0.00781068736982898</v>
      </c>
      <c r="AF48" s="117" t="n">
        <v>7023.33533</v>
      </c>
      <c r="AG48" s="117" t="n">
        <v>462950.731</v>
      </c>
      <c r="AH48" s="95" t="n">
        <f aca="false">AF48/AG48</f>
        <v>0.0151708051412495</v>
      </c>
      <c r="AI48" s="117" t="n">
        <v>381.3254798</v>
      </c>
      <c r="AJ48" s="117" t="n">
        <v>99241.04985</v>
      </c>
      <c r="AK48" s="95" t="n">
        <f aca="false">AI48/AJ48</f>
        <v>0.00384241682626658</v>
      </c>
      <c r="AL48" s="115" t="n">
        <v>16880.61</v>
      </c>
      <c r="AM48" s="115" t="n">
        <v>1153392</v>
      </c>
      <c r="AN48" s="98" t="n">
        <f aca="false">AL48/AM48</f>
        <v>0.0146356225810479</v>
      </c>
      <c r="AO48" s="115" t="n">
        <v>598.1978</v>
      </c>
      <c r="AP48" s="115" t="n">
        <v>237445.3</v>
      </c>
      <c r="AQ48" s="98" t="n">
        <f aca="false">AO48/AP48</f>
        <v>0.00251930781531578</v>
      </c>
      <c r="AR48" s="96" t="n">
        <v>0</v>
      </c>
      <c r="AS48" s="96" t="n">
        <v>54743.268235</v>
      </c>
      <c r="AT48" s="95" t="n">
        <f aca="false">AR48/AS48</f>
        <v>0</v>
      </c>
      <c r="AU48" s="96" t="n">
        <v>0</v>
      </c>
      <c r="AV48" s="96" t="n">
        <v>13452.684402</v>
      </c>
      <c r="AW48" s="95" t="n">
        <f aca="false">AU48/AV48</f>
        <v>0</v>
      </c>
      <c r="AX48" s="115" t="n">
        <v>4906.374</v>
      </c>
      <c r="AY48" s="115" t="n">
        <v>221271.8</v>
      </c>
      <c r="AZ48" s="98" t="n">
        <f aca="false">AX48/AY48</f>
        <v>0.0221735169144916</v>
      </c>
      <c r="BA48" s="115" t="n">
        <v>258.5147</v>
      </c>
      <c r="BB48" s="115" t="n">
        <v>43783.52</v>
      </c>
      <c r="BC48" s="98" t="n">
        <f aca="false">BA48/BB48</f>
        <v>0.00590438365850896</v>
      </c>
      <c r="BD48" s="117" t="n">
        <v>3997.466</v>
      </c>
      <c r="BE48" s="117" t="n">
        <v>546792.1</v>
      </c>
      <c r="BF48" s="95" t="n">
        <f aca="false">BD48/BE48</f>
        <v>0.00731076034200202</v>
      </c>
      <c r="BG48" s="117" t="n">
        <v>152.4876</v>
      </c>
      <c r="BH48" s="117" t="n">
        <v>87613.92</v>
      </c>
      <c r="BI48" s="95" t="n">
        <f aca="false">BG48/BH48</f>
        <v>0.00174044946282509</v>
      </c>
      <c r="BJ48" s="119" t="n">
        <v>8.860924</v>
      </c>
      <c r="BK48" s="119" t="n">
        <v>99757.958629</v>
      </c>
      <c r="BL48" s="98" t="n">
        <f aca="false">BJ48/BK48</f>
        <v>8.88242313874304E-005</v>
      </c>
      <c r="BM48" s="119" t="n">
        <v>0.9529371</v>
      </c>
      <c r="BN48" s="119" t="n">
        <v>18722.219936</v>
      </c>
      <c r="BO48" s="98" t="n">
        <f aca="false">BM48/BN48</f>
        <v>5.0898723722802E-005</v>
      </c>
      <c r="BP48" s="96" t="n">
        <v>945.2298</v>
      </c>
      <c r="BQ48" s="96" t="n">
        <v>198091.2942</v>
      </c>
      <c r="BR48" s="95" t="n">
        <f aca="false">BP48/BQ48</f>
        <v>0.00477168774032877</v>
      </c>
      <c r="BS48" s="96" t="n">
        <v>48.85552</v>
      </c>
      <c r="BT48" s="96" t="n">
        <v>40257.370607</v>
      </c>
      <c r="BU48" s="95" t="n">
        <f aca="false">BS48/BT48</f>
        <v>0.00121357950763692</v>
      </c>
      <c r="BV48" s="115" t="n">
        <v>32.9031619</v>
      </c>
      <c r="BW48" s="115" t="n">
        <v>182530.531</v>
      </c>
      <c r="BX48" s="98" t="n">
        <f aca="false">BV48/BW48</f>
        <v>0.000180261141627863</v>
      </c>
      <c r="BY48" s="115" t="n">
        <v>2.66354069</v>
      </c>
      <c r="BZ48" s="115" t="n">
        <v>52428.5396</v>
      </c>
      <c r="CA48" s="98" t="n">
        <f aca="false">BY48/BZ48</f>
        <v>5.08032592614882E-005</v>
      </c>
      <c r="CB48" s="96" t="n">
        <v>703.3791</v>
      </c>
      <c r="CC48" s="96" t="n">
        <v>475507.74753</v>
      </c>
      <c r="CD48" s="95" t="n">
        <f aca="false">CB48/CC48</f>
        <v>0.00147921690793403</v>
      </c>
      <c r="CE48" s="96" t="n">
        <v>48.25285</v>
      </c>
      <c r="CF48" s="96" t="n">
        <v>203528.43381</v>
      </c>
      <c r="CG48" s="95" t="n">
        <f aca="false">CE48/CF48</f>
        <v>0.000237081616050981</v>
      </c>
      <c r="CH48" s="115" t="n">
        <v>149.514432</v>
      </c>
      <c r="CI48" s="115" t="n">
        <v>106535.9</v>
      </c>
      <c r="CJ48" s="98" t="n">
        <f aca="false">CH48/CI48</f>
        <v>0.00140341830312599</v>
      </c>
      <c r="CK48" s="115" t="n">
        <v>20.3135153</v>
      </c>
      <c r="CL48" s="115" t="n">
        <v>24027.0727</v>
      </c>
      <c r="CM48" s="98" t="n">
        <f aca="false">CK48/CL48</f>
        <v>0.000845442786711175</v>
      </c>
      <c r="CN48" s="96" t="n">
        <v>5516.341</v>
      </c>
      <c r="CO48" s="96" t="n">
        <v>107147.00409</v>
      </c>
      <c r="CP48" s="95" t="n">
        <f aca="false">CN48/CO48</f>
        <v>0.0514838566588988</v>
      </c>
      <c r="CQ48" s="96" t="n">
        <v>195.0332</v>
      </c>
      <c r="CR48" s="96" t="n">
        <v>17595.352546</v>
      </c>
      <c r="CS48" s="95" t="n">
        <f aca="false">CQ48/CR48</f>
        <v>0.0110843587526945</v>
      </c>
      <c r="CT48" s="115" t="n">
        <v>5335.8739</v>
      </c>
      <c r="CU48" s="115" t="n">
        <v>1260413.24</v>
      </c>
      <c r="CV48" s="98" t="n">
        <f aca="false">CT48/CU48</f>
        <v>0.00423343212421348</v>
      </c>
      <c r="CW48" s="115" t="n">
        <v>172.80201</v>
      </c>
      <c r="CX48" s="115" t="n">
        <v>309631.344</v>
      </c>
      <c r="CY48" s="98" t="n">
        <f aca="false">CW48/CX48</f>
        <v>0.000558089525975122</v>
      </c>
      <c r="CZ48" s="117" t="n">
        <v>79825.3179</v>
      </c>
      <c r="DA48" s="117" t="n">
        <v>2479525.12</v>
      </c>
      <c r="DB48" s="95" t="n">
        <f aca="false">CZ48/DA48</f>
        <v>0.0321937927775461</v>
      </c>
      <c r="DC48" s="117" t="n">
        <v>3898.71213</v>
      </c>
      <c r="DD48" s="117" t="n">
        <v>393365.414</v>
      </c>
      <c r="DE48" s="95" t="n">
        <f aca="false">DC48/DD48</f>
        <v>0.00991117162628843</v>
      </c>
      <c r="DF48" s="36"/>
      <c r="DG48" s="36"/>
    </row>
    <row r="49" customFormat="false" ht="12.75" hidden="false" customHeight="false" outlineLevel="0" collapsed="false">
      <c r="A49" s="121" t="s">
        <v>819</v>
      </c>
      <c r="B49" s="122" t="n">
        <f aca="false">SUM(B47:B48)</f>
        <v>2270.16367</v>
      </c>
      <c r="C49" s="122" t="n">
        <v>17498.363014</v>
      </c>
      <c r="D49" s="124" t="n">
        <f aca="false">B49/C49</f>
        <v>0.129735774036903</v>
      </c>
      <c r="E49" s="122" t="n">
        <f aca="false">SUM(E47:E48)</f>
        <v>756.9743</v>
      </c>
      <c r="F49" s="122" t="n">
        <v>4291.531428</v>
      </c>
      <c r="G49" s="124" t="n">
        <f aca="false">E49/F49</f>
        <v>0.176387919487467</v>
      </c>
      <c r="H49" s="123" t="n">
        <f aca="false">SUM(H47:H48)</f>
        <v>3012.416</v>
      </c>
      <c r="I49" s="123" t="n">
        <v>441834.6</v>
      </c>
      <c r="J49" s="125" t="n">
        <f aca="false">H49/I49</f>
        <v>0.00681797215519111</v>
      </c>
      <c r="K49" s="123" t="n">
        <f aca="false">SUM(K47:K48)</f>
        <v>584.9854</v>
      </c>
      <c r="L49" s="123" t="n">
        <v>97242.64</v>
      </c>
      <c r="M49" s="125" t="n">
        <f aca="false">K49/L49</f>
        <v>0.0060157293138072</v>
      </c>
      <c r="N49" s="123" t="n">
        <f aca="false">SUM(N47:N48)</f>
        <v>13061.7758</v>
      </c>
      <c r="O49" s="123" t="n">
        <v>88421.78</v>
      </c>
      <c r="P49" s="125" t="n">
        <f aca="false">N49/O49</f>
        <v>0.147721249221628</v>
      </c>
      <c r="Q49" s="123" t="n">
        <f aca="false">SUM(Q47:Q48)</f>
        <v>2953.04154</v>
      </c>
      <c r="R49" s="123" t="n">
        <v>22794.29</v>
      </c>
      <c r="S49" s="125" t="n">
        <f aca="false">Q49/R49</f>
        <v>0.129551810563084</v>
      </c>
      <c r="T49" s="123" t="n">
        <f aca="false">SUM(T47:T48)</f>
        <v>47064.909</v>
      </c>
      <c r="U49" s="123" t="n">
        <v>768046.6</v>
      </c>
      <c r="V49" s="125" t="n">
        <f aca="false">T49/U49</f>
        <v>0.0612787153800303</v>
      </c>
      <c r="W49" s="123" t="n">
        <f aca="false">SUM(W47:W48)</f>
        <v>4895.256197</v>
      </c>
      <c r="X49" s="123" t="n">
        <v>142238.028</v>
      </c>
      <c r="Y49" s="125" t="n">
        <f aca="false">W49/X49</f>
        <v>0.0344159453405808</v>
      </c>
      <c r="Z49" s="123" t="n">
        <f aca="false">SUM(Z47:Z48)</f>
        <v>16476.9854</v>
      </c>
      <c r="AA49" s="123" t="n">
        <v>160070.8</v>
      </c>
      <c r="AB49" s="125" t="n">
        <f aca="false">Z49/AA49</f>
        <v>0.102935609742689</v>
      </c>
      <c r="AC49" s="123" t="n">
        <f aca="false">SUM(AC47:AC48)</f>
        <v>2326.4278</v>
      </c>
      <c r="AD49" s="123" t="n">
        <v>35909.49</v>
      </c>
      <c r="AE49" s="125" t="n">
        <f aca="false">AC49/AD49</f>
        <v>0.0647858769367095</v>
      </c>
      <c r="AF49" s="123" t="n">
        <f aca="false">SUM(AF48:AF48)</f>
        <v>7023.33533</v>
      </c>
      <c r="AG49" s="123" t="n">
        <v>462950.731</v>
      </c>
      <c r="AH49" s="125" t="n">
        <f aca="false">AF49/AG49</f>
        <v>0.0151708051412495</v>
      </c>
      <c r="AI49" s="123" t="n">
        <f aca="false">SUM(AI47:AI48)</f>
        <v>381.3254798</v>
      </c>
      <c r="AJ49" s="123" t="n">
        <v>99241.04985</v>
      </c>
      <c r="AK49" s="125" t="n">
        <f aca="false">AI49/AJ49</f>
        <v>0.00384241682626658</v>
      </c>
      <c r="AL49" s="123" t="n">
        <f aca="false">SUM(AL48:AL48)</f>
        <v>16880.61</v>
      </c>
      <c r="AM49" s="123" t="n">
        <v>1153392</v>
      </c>
      <c r="AN49" s="125" t="n">
        <f aca="false">AL49/AM49</f>
        <v>0.0146356225810479</v>
      </c>
      <c r="AO49" s="123" t="n">
        <f aca="false">SUM(AO48:AO48)</f>
        <v>598.1978</v>
      </c>
      <c r="AP49" s="123" t="n">
        <v>237445.3</v>
      </c>
      <c r="AQ49" s="125" t="n">
        <f aca="false">AO49/AP49</f>
        <v>0.00251930781531578</v>
      </c>
      <c r="AR49" s="127" t="n">
        <f aca="false">SUM(AR47:AR48)</f>
        <v>390.961</v>
      </c>
      <c r="AS49" s="127" t="n">
        <v>54743.268235</v>
      </c>
      <c r="AT49" s="125" t="n">
        <f aca="false">AR49/AS49</f>
        <v>0.00714171828984883</v>
      </c>
      <c r="AU49" s="127" t="n">
        <f aca="false">SUM(AU47:AU48)</f>
        <v>21.42331</v>
      </c>
      <c r="AV49" s="127" t="n">
        <v>13452.684402</v>
      </c>
      <c r="AW49" s="125" t="n">
        <f aca="false">AU49/AV49</f>
        <v>0.00159249331656179</v>
      </c>
      <c r="AX49" s="123" t="n">
        <f aca="false">SUM(AX47:AX48)</f>
        <v>35857.674</v>
      </c>
      <c r="AY49" s="123" t="n">
        <v>221271.8</v>
      </c>
      <c r="AZ49" s="125" t="n">
        <f aca="false">AX49/AY49</f>
        <v>0.162052615832655</v>
      </c>
      <c r="BA49" s="123" t="n">
        <f aca="false">SUM(BA47:BA48)</f>
        <v>7590.6747</v>
      </c>
      <c r="BB49" s="123" t="n">
        <v>43783.52</v>
      </c>
      <c r="BC49" s="125" t="n">
        <f aca="false">BA49/BB49</f>
        <v>0.173368306157203</v>
      </c>
      <c r="BD49" s="123" t="n">
        <f aca="false">SUM(BD47:BD48)</f>
        <v>28496.646</v>
      </c>
      <c r="BE49" s="123" t="n">
        <v>546792.1</v>
      </c>
      <c r="BF49" s="125" t="n">
        <f aca="false">BD49/BE49</f>
        <v>0.0521160528837194</v>
      </c>
      <c r="BG49" s="123" t="n">
        <f aca="false">SUM(BG47:BG48)</f>
        <v>4047.0336</v>
      </c>
      <c r="BH49" s="123" t="n">
        <v>87613.92</v>
      </c>
      <c r="BI49" s="125" t="n">
        <f aca="false">BG49/BH49</f>
        <v>0.0461916736518581</v>
      </c>
      <c r="BJ49" s="127" t="n">
        <f aca="false">SUM(BJ47:BJ48)</f>
        <v>7062.517924</v>
      </c>
      <c r="BK49" s="127" t="n">
        <v>99757.958629</v>
      </c>
      <c r="BL49" s="125" t="n">
        <f aca="false">BJ49/BK49</f>
        <v>0.07079653614671</v>
      </c>
      <c r="BM49" s="127" t="n">
        <f aca="false">SUM(BM47:BM48)</f>
        <v>1305.1609371</v>
      </c>
      <c r="BN49" s="127" t="n">
        <v>18722.219936</v>
      </c>
      <c r="BO49" s="125" t="n">
        <f aca="false">BM49/BN49</f>
        <v>0.0697118686545484</v>
      </c>
      <c r="BP49" s="127" t="n">
        <f aca="false">SUM(BP47:BP48)</f>
        <v>10077.4498</v>
      </c>
      <c r="BQ49" s="127" t="n">
        <v>198091.2942</v>
      </c>
      <c r="BR49" s="125" t="n">
        <f aca="false">BP49/BQ49</f>
        <v>0.0508727546089201</v>
      </c>
      <c r="BS49" s="127" t="n">
        <f aca="false">SUM(BS47:BS48)</f>
        <v>1432.42752</v>
      </c>
      <c r="BT49" s="127" t="n">
        <v>40257.370607</v>
      </c>
      <c r="BU49" s="125" t="n">
        <f aca="false">BS49/BT49</f>
        <v>0.0355817456133344</v>
      </c>
      <c r="BV49" s="123" t="n">
        <f aca="false">SUM(BV47:BV48)</f>
        <v>9246.0976419</v>
      </c>
      <c r="BW49" s="123" t="n">
        <v>182530.531</v>
      </c>
      <c r="BX49" s="125" t="n">
        <f aca="false">BV49/BW49</f>
        <v>0.0506550744757325</v>
      </c>
      <c r="BY49" s="123" t="n">
        <f aca="false">SUM(BY47:BY48)</f>
        <v>2377.13425069</v>
      </c>
      <c r="BZ49" s="123" t="n">
        <v>52428.5396</v>
      </c>
      <c r="CA49" s="125" t="n">
        <f aca="false">BY49/BZ49</f>
        <v>0.0453404628247551</v>
      </c>
      <c r="CB49" s="127" t="n">
        <f aca="false">SUM(CB47:CB48)</f>
        <v>18544.5991</v>
      </c>
      <c r="CC49" s="127" t="n">
        <v>475507.74753</v>
      </c>
      <c r="CD49" s="125" t="n">
        <f aca="false">CB49/CC49</f>
        <v>0.0389995729750544</v>
      </c>
      <c r="CE49" s="127" t="n">
        <f aca="false">SUM(CE47:CE48)</f>
        <v>2955.39085</v>
      </c>
      <c r="CF49" s="127" t="n">
        <v>203528.43381</v>
      </c>
      <c r="CG49" s="125" t="n">
        <f aca="false">CE49/CF49</f>
        <v>0.0145207762604755</v>
      </c>
      <c r="CH49" s="123" t="n">
        <f aca="false">SUM(CH47:CH48)</f>
        <v>149.514432</v>
      </c>
      <c r="CI49" s="123" t="n">
        <v>106535.9</v>
      </c>
      <c r="CJ49" s="125" t="n">
        <f aca="false">CH49/CI49</f>
        <v>0.00140341830312599</v>
      </c>
      <c r="CK49" s="123" t="n">
        <f aca="false">SUM(CK48:CK48)</f>
        <v>20.3135153</v>
      </c>
      <c r="CL49" s="123" t="n">
        <v>24027.0727</v>
      </c>
      <c r="CM49" s="125" t="n">
        <f aca="false">CK49/CL49</f>
        <v>0.000845442786711175</v>
      </c>
      <c r="CN49" s="127" t="n">
        <f aca="false">SUM(CN47:CN48)</f>
        <v>28304.691</v>
      </c>
      <c r="CO49" s="127" t="n">
        <v>107147.00409</v>
      </c>
      <c r="CP49" s="125" t="n">
        <f aca="false">CN49/CO49</f>
        <v>0.264166891462733</v>
      </c>
      <c r="CQ49" s="127" t="n">
        <f aca="false">SUM(CQ47:CQ48)</f>
        <v>2210.6802</v>
      </c>
      <c r="CR49" s="127" t="n">
        <v>17595.352546</v>
      </c>
      <c r="CS49" s="125" t="n">
        <f aca="false">CQ49/CR49</f>
        <v>0.12564000603117</v>
      </c>
      <c r="CT49" s="123" t="n">
        <f aca="false">SUM(CT47:CT48)</f>
        <v>113577.2479</v>
      </c>
      <c r="CU49" s="123" t="n">
        <v>1260413.24</v>
      </c>
      <c r="CV49" s="125" t="n">
        <f aca="false">CT49/CU49</f>
        <v>0.0901111193500316</v>
      </c>
      <c r="CW49" s="123" t="n">
        <f aca="false">SUM(CW47:CW48)</f>
        <v>14682.53071</v>
      </c>
      <c r="CX49" s="123" t="n">
        <v>309631.344</v>
      </c>
      <c r="CY49" s="125" t="n">
        <f aca="false">CW49/CX49</f>
        <v>0.0474193940455847</v>
      </c>
      <c r="CZ49" s="123" t="n">
        <f aca="false">SUM(CZ47:CZ48)</f>
        <v>836548.6179</v>
      </c>
      <c r="DA49" s="123" t="n">
        <v>2479525.12</v>
      </c>
      <c r="DB49" s="125" t="n">
        <f aca="false">CZ49/DA49</f>
        <v>0.337382594413885</v>
      </c>
      <c r="DC49" s="123" t="n">
        <f aca="false">SUM(DC47:DC48)</f>
        <v>84031.41123</v>
      </c>
      <c r="DD49" s="123" t="n">
        <v>393365.414</v>
      </c>
      <c r="DE49" s="125" t="n">
        <f aca="false">DC49/DD49</f>
        <v>0.213621757885405</v>
      </c>
      <c r="DF49" s="120"/>
      <c r="DG49" s="120"/>
    </row>
    <row r="50" customFormat="false" ht="12.75" hidden="false" customHeight="false" outlineLevel="0" collapsed="false">
      <c r="A50" s="100"/>
      <c r="B50" s="132" t="s">
        <v>360</v>
      </c>
      <c r="C50" s="132"/>
      <c r="D50" s="132"/>
      <c r="E50" s="132"/>
      <c r="F50" s="132"/>
      <c r="G50" s="132"/>
      <c r="H50" s="128" t="s">
        <v>363</v>
      </c>
      <c r="I50" s="128"/>
      <c r="J50" s="128"/>
      <c r="K50" s="128"/>
      <c r="L50" s="128"/>
      <c r="M50" s="128"/>
      <c r="N50" s="129" t="s">
        <v>380</v>
      </c>
      <c r="O50" s="129"/>
      <c r="P50" s="129"/>
      <c r="Q50" s="129"/>
      <c r="R50" s="129"/>
      <c r="S50" s="129"/>
      <c r="T50" s="128" t="s">
        <v>388</v>
      </c>
      <c r="U50" s="128"/>
      <c r="V50" s="128"/>
      <c r="W50" s="128"/>
      <c r="X50" s="128"/>
      <c r="Y50" s="128"/>
      <c r="Z50" s="129" t="s">
        <v>394</v>
      </c>
      <c r="AA50" s="129"/>
      <c r="AB50" s="129"/>
      <c r="AC50" s="129"/>
      <c r="AD50" s="129"/>
      <c r="AE50" s="129"/>
      <c r="AF50" s="128" t="s">
        <v>417</v>
      </c>
      <c r="AG50" s="128"/>
      <c r="AH50" s="128"/>
      <c r="AI50" s="128"/>
      <c r="AJ50" s="128"/>
      <c r="AK50" s="128"/>
      <c r="AL50" s="129" t="s">
        <v>421</v>
      </c>
      <c r="AM50" s="129"/>
      <c r="AN50" s="129"/>
      <c r="AO50" s="129"/>
      <c r="AP50" s="129"/>
      <c r="AQ50" s="129"/>
      <c r="AR50" s="39" t="s">
        <v>435</v>
      </c>
      <c r="AS50" s="39"/>
      <c r="AT50" s="39"/>
      <c r="AU50" s="39"/>
      <c r="AV50" s="39"/>
      <c r="AW50" s="39"/>
      <c r="AX50" s="130" t="s">
        <v>440</v>
      </c>
      <c r="AY50" s="130"/>
      <c r="AZ50" s="130"/>
      <c r="BA50" s="130"/>
      <c r="BB50" s="130"/>
      <c r="BC50" s="130"/>
      <c r="BD50" s="131" t="s">
        <v>442</v>
      </c>
      <c r="BE50" s="131"/>
      <c r="BF50" s="131"/>
      <c r="BG50" s="131"/>
      <c r="BH50" s="131"/>
      <c r="BI50" s="131"/>
      <c r="BJ50" s="105" t="s">
        <v>814</v>
      </c>
      <c r="BK50" s="105"/>
      <c r="BL50" s="105"/>
      <c r="BM50" s="105"/>
      <c r="BN50" s="105"/>
      <c r="BO50" s="105"/>
      <c r="BP50" s="106" t="s">
        <v>468</v>
      </c>
      <c r="BQ50" s="106"/>
      <c r="BR50" s="106"/>
      <c r="BS50" s="106"/>
      <c r="BT50" s="106"/>
      <c r="BU50" s="106"/>
      <c r="BV50" s="130" t="s">
        <v>815</v>
      </c>
      <c r="BW50" s="130"/>
      <c r="BX50" s="130"/>
      <c r="BY50" s="130"/>
      <c r="BZ50" s="130"/>
      <c r="CA50" s="130"/>
      <c r="CB50" s="106" t="s">
        <v>503</v>
      </c>
      <c r="CC50" s="106"/>
      <c r="CD50" s="106"/>
      <c r="CE50" s="106"/>
      <c r="CF50" s="106"/>
      <c r="CG50" s="106"/>
      <c r="CH50" s="130" t="s">
        <v>434</v>
      </c>
      <c r="CI50" s="130"/>
      <c r="CJ50" s="130"/>
      <c r="CK50" s="130"/>
      <c r="CL50" s="130"/>
      <c r="CM50" s="130"/>
      <c r="CN50" s="106" t="s">
        <v>532</v>
      </c>
      <c r="CO50" s="106"/>
      <c r="CP50" s="106"/>
      <c r="CQ50" s="106"/>
      <c r="CR50" s="106"/>
      <c r="CS50" s="106"/>
      <c r="CT50" s="130" t="s">
        <v>816</v>
      </c>
      <c r="CU50" s="130"/>
      <c r="CV50" s="130"/>
      <c r="CW50" s="130"/>
      <c r="CX50" s="130"/>
      <c r="CY50" s="130"/>
      <c r="CZ50" s="131" t="s">
        <v>817</v>
      </c>
      <c r="DA50" s="131"/>
      <c r="DB50" s="131"/>
      <c r="DC50" s="131"/>
      <c r="DD50" s="131"/>
      <c r="DE50" s="131"/>
    </row>
    <row r="51" customFormat="false" ht="12.75" hidden="false" customHeight="false" outlineLevel="0" collapsed="false">
      <c r="A51" s="34" t="s">
        <v>831</v>
      </c>
      <c r="B51" s="107"/>
      <c r="C51" s="107"/>
      <c r="D51" s="108"/>
      <c r="E51" s="107"/>
      <c r="F51" s="107"/>
      <c r="G51" s="108"/>
      <c r="H51" s="117"/>
      <c r="I51" s="117"/>
      <c r="K51" s="117"/>
      <c r="L51" s="117"/>
      <c r="N51" s="115"/>
      <c r="O51" s="115"/>
      <c r="P51" s="98"/>
      <c r="Q51" s="115"/>
      <c r="R51" s="115"/>
      <c r="S51" s="98"/>
      <c r="T51" s="117"/>
      <c r="U51" s="117"/>
      <c r="W51" s="117"/>
      <c r="X51" s="117"/>
      <c r="Z51" s="115"/>
      <c r="AA51" s="115"/>
      <c r="AB51" s="98"/>
      <c r="AC51" s="115"/>
      <c r="AD51" s="115"/>
      <c r="AE51" s="98"/>
      <c r="AF51" s="117"/>
      <c r="AG51" s="117"/>
      <c r="AI51" s="117"/>
      <c r="AJ51" s="117"/>
      <c r="AL51" s="115"/>
      <c r="AM51" s="115"/>
      <c r="AN51" s="98"/>
      <c r="AO51" s="115"/>
      <c r="AP51" s="115"/>
      <c r="AQ51" s="98"/>
      <c r="AX51" s="115"/>
      <c r="AY51" s="115"/>
      <c r="BA51" s="115"/>
      <c r="BB51" s="115"/>
      <c r="BD51" s="117"/>
      <c r="BE51" s="117"/>
      <c r="BG51" s="117"/>
      <c r="BH51" s="117"/>
      <c r="BJ51" s="119"/>
      <c r="BK51" s="119"/>
      <c r="BL51" s="98"/>
      <c r="BM51" s="119"/>
      <c r="BN51" s="119"/>
      <c r="BO51" s="98"/>
      <c r="BV51" s="115"/>
      <c r="BW51" s="115"/>
      <c r="BY51" s="115"/>
      <c r="BZ51" s="115"/>
      <c r="CH51" s="115"/>
      <c r="CI51" s="115"/>
      <c r="CJ51" s="98"/>
      <c r="CK51" s="115"/>
      <c r="CL51" s="115"/>
      <c r="CM51" s="98"/>
      <c r="CT51" s="115"/>
      <c r="CU51" s="115"/>
      <c r="CW51" s="115"/>
      <c r="CX51" s="115"/>
      <c r="CZ51" s="117"/>
      <c r="DA51" s="117"/>
      <c r="DC51" s="117"/>
      <c r="DD51" s="117"/>
    </row>
    <row r="52" customFormat="false" ht="12.75" hidden="false" customHeight="false" outlineLevel="0" collapsed="false">
      <c r="A52" s="36" t="s">
        <v>829</v>
      </c>
      <c r="B52" s="97" t="n">
        <v>0</v>
      </c>
      <c r="C52" s="97" t="n">
        <v>132037.60338</v>
      </c>
      <c r="D52" s="116" t="n">
        <f aca="false">B52/C52</f>
        <v>0</v>
      </c>
      <c r="E52" s="97" t="n">
        <v>0</v>
      </c>
      <c r="F52" s="97" t="n">
        <v>1505571.852</v>
      </c>
      <c r="G52" s="116" t="n">
        <f aca="false">E52/F52</f>
        <v>0</v>
      </c>
      <c r="H52" s="117" t="n">
        <v>0</v>
      </c>
      <c r="I52" s="117" t="n">
        <v>41282.54</v>
      </c>
      <c r="J52" s="95" t="n">
        <f aca="false">H52/I52</f>
        <v>0</v>
      </c>
      <c r="K52" s="117" t="n">
        <v>0</v>
      </c>
      <c r="L52" s="117" t="n">
        <v>316333</v>
      </c>
      <c r="M52" s="95" t="n">
        <f aca="false">K52/L52</f>
        <v>0</v>
      </c>
      <c r="N52" s="115" t="n">
        <v>0</v>
      </c>
      <c r="O52" s="115" t="n">
        <v>2219001</v>
      </c>
      <c r="P52" s="98" t="n">
        <f aca="false">N52/O52</f>
        <v>0</v>
      </c>
      <c r="Q52" s="115" t="n">
        <v>0</v>
      </c>
      <c r="R52" s="115" t="n">
        <v>24224751.3</v>
      </c>
      <c r="S52" s="98" t="n">
        <f aca="false">Q52/R52</f>
        <v>0</v>
      </c>
      <c r="T52" s="117" t="n">
        <v>0</v>
      </c>
      <c r="U52" s="117" t="n">
        <v>847884.6</v>
      </c>
      <c r="V52" s="95" t="n">
        <f aca="false">T52/U52</f>
        <v>0</v>
      </c>
      <c r="W52" s="117" t="n">
        <v>0</v>
      </c>
      <c r="X52" s="117" t="n">
        <v>8381083.61</v>
      </c>
      <c r="Y52" s="95" t="n">
        <f aca="false">W52/X52</f>
        <v>0</v>
      </c>
      <c r="Z52" s="115" t="n">
        <v>954000</v>
      </c>
      <c r="AA52" s="115" t="n">
        <v>9153068</v>
      </c>
      <c r="AB52" s="98" t="n">
        <f aca="false">Z52/AA52</f>
        <v>0.104227347595364</v>
      </c>
      <c r="AC52" s="115" t="n">
        <v>19633633.99</v>
      </c>
      <c r="AD52" s="115" t="n">
        <v>157459720.2</v>
      </c>
      <c r="AE52" s="98" t="n">
        <f aca="false">AC52/AD52</f>
        <v>0.124689882371581</v>
      </c>
      <c r="AF52" s="117" t="n">
        <v>0</v>
      </c>
      <c r="AG52" s="117" t="n">
        <v>1130202.71</v>
      </c>
      <c r="AH52" s="95" t="n">
        <f aca="false">AF52/AG52</f>
        <v>0</v>
      </c>
      <c r="AI52" s="117" t="n">
        <v>0</v>
      </c>
      <c r="AJ52" s="117" t="n">
        <v>11857204.43</v>
      </c>
      <c r="AK52" s="95" t="n">
        <f aca="false">AI52/AJ52</f>
        <v>0</v>
      </c>
      <c r="AL52" s="115" t="n">
        <v>0</v>
      </c>
      <c r="AM52" s="115" t="n">
        <v>3323002</v>
      </c>
      <c r="AN52" s="98" t="n">
        <f aca="false">AL52/AM52</f>
        <v>0</v>
      </c>
      <c r="AO52" s="115" t="n">
        <v>0</v>
      </c>
      <c r="AP52" s="115" t="n">
        <v>40597358.5</v>
      </c>
      <c r="AQ52" s="98" t="n">
        <f aca="false">AO52/AP52</f>
        <v>0</v>
      </c>
      <c r="AR52" s="96" t="n">
        <v>0</v>
      </c>
      <c r="AS52" s="96" t="n">
        <v>249839.36821</v>
      </c>
      <c r="AT52" s="95" t="n">
        <f aca="false">AR52/AS52</f>
        <v>0</v>
      </c>
      <c r="AU52" s="96" t="n">
        <v>0</v>
      </c>
      <c r="AV52" s="96" t="n">
        <v>2634054.2768</v>
      </c>
      <c r="AW52" s="95" t="n">
        <f aca="false">AU52/AV52</f>
        <v>0</v>
      </c>
      <c r="AX52" s="115" t="n">
        <v>0</v>
      </c>
      <c r="AY52" s="115" t="n">
        <v>1371982</v>
      </c>
      <c r="AZ52" s="98" t="n">
        <f aca="false">AX52/AY52</f>
        <v>0</v>
      </c>
      <c r="BA52" s="115" t="n">
        <v>0</v>
      </c>
      <c r="BB52" s="115" t="n">
        <v>19048182.7</v>
      </c>
      <c r="BC52" s="98" t="n">
        <f aca="false">BA52/BB52</f>
        <v>0</v>
      </c>
      <c r="BD52" s="117" t="n">
        <v>0</v>
      </c>
      <c r="BE52" s="117" t="n">
        <v>14553126.7</v>
      </c>
      <c r="BF52" s="95" t="n">
        <f aca="false">BD52/BE52</f>
        <v>0</v>
      </c>
      <c r="BG52" s="117" t="n">
        <v>0</v>
      </c>
      <c r="BH52" s="117" t="n">
        <v>193826429</v>
      </c>
      <c r="BI52" s="95" t="n">
        <f aca="false">BG52/BH52</f>
        <v>0</v>
      </c>
      <c r="BJ52" s="119" t="n">
        <v>0</v>
      </c>
      <c r="BK52" s="119" t="n">
        <v>8410380.9652</v>
      </c>
      <c r="BL52" s="98" t="n">
        <f aca="false">BJ52/BK52</f>
        <v>0</v>
      </c>
      <c r="BM52" s="119" t="n">
        <v>0</v>
      </c>
      <c r="BN52" s="119" t="n">
        <v>132077069.09</v>
      </c>
      <c r="BO52" s="98" t="n">
        <f aca="false">BM52/BN52</f>
        <v>0</v>
      </c>
      <c r="BP52" s="96" t="n">
        <v>0</v>
      </c>
      <c r="BQ52" s="96" t="n">
        <v>655303.89787</v>
      </c>
      <c r="BR52" s="95" t="n">
        <f aca="false">BP52/BQ52</f>
        <v>0</v>
      </c>
      <c r="BS52" s="96" t="n">
        <v>0</v>
      </c>
      <c r="BT52" s="96" t="n">
        <v>8456393.3652</v>
      </c>
      <c r="BU52" s="95" t="n">
        <f aca="false">BS52/BT52</f>
        <v>0</v>
      </c>
      <c r="BV52" s="115" t="n">
        <v>0</v>
      </c>
      <c r="BW52" s="115" t="n">
        <v>380811.554</v>
      </c>
      <c r="BX52" s="98" t="n">
        <f aca="false">BV52/BW52</f>
        <v>0</v>
      </c>
      <c r="BY52" s="115" t="n">
        <v>0</v>
      </c>
      <c r="BZ52" s="115" t="n">
        <v>22846930.9</v>
      </c>
      <c r="CA52" s="98" t="n">
        <f aca="false">BY52/BZ52</f>
        <v>0</v>
      </c>
      <c r="CB52" s="96" t="n">
        <v>0</v>
      </c>
      <c r="CC52" s="96" t="n">
        <v>66892.004516</v>
      </c>
      <c r="CD52" s="95" t="n">
        <f aca="false">CB52/CC52</f>
        <v>0</v>
      </c>
      <c r="CE52" s="96" t="n">
        <v>0</v>
      </c>
      <c r="CF52" s="96" t="n">
        <v>391674.75926</v>
      </c>
      <c r="CG52" s="95" t="n">
        <f aca="false">CE52/CF52</f>
        <v>0</v>
      </c>
      <c r="CH52" s="115" t="n">
        <v>0</v>
      </c>
      <c r="CI52" s="115" t="n">
        <v>14902624.6</v>
      </c>
      <c r="CJ52" s="98" t="n">
        <f aca="false">CH52/CI52</f>
        <v>0</v>
      </c>
      <c r="CK52" s="115" t="n">
        <v>0</v>
      </c>
      <c r="CL52" s="115" t="n">
        <v>260193867</v>
      </c>
      <c r="CM52" s="98" t="n">
        <f aca="false">CK52/CL52</f>
        <v>0</v>
      </c>
      <c r="CN52" s="96" t="n">
        <v>0</v>
      </c>
      <c r="CO52" s="96" t="n">
        <v>2379972.1353</v>
      </c>
      <c r="CP52" s="95" t="n">
        <f aca="false">CN52/CO52</f>
        <v>0</v>
      </c>
      <c r="CQ52" s="96" t="n">
        <v>0</v>
      </c>
      <c r="CR52" s="96" t="n">
        <v>32007623.288</v>
      </c>
      <c r="CS52" s="95" t="n">
        <f aca="false">CQ52/CR52</f>
        <v>0</v>
      </c>
      <c r="CT52" s="115" t="n">
        <v>0</v>
      </c>
      <c r="CU52" s="115" t="n">
        <v>2060883.92</v>
      </c>
      <c r="CV52" s="98" t="n">
        <f aca="false">CT52/CU52</f>
        <v>0</v>
      </c>
      <c r="CW52" s="115" t="n">
        <v>0</v>
      </c>
      <c r="CX52" s="115" t="n">
        <v>32911821.6</v>
      </c>
      <c r="CY52" s="98" t="n">
        <f aca="false">CW52/CX52</f>
        <v>0</v>
      </c>
      <c r="CZ52" s="117" t="n">
        <v>0</v>
      </c>
      <c r="DA52" s="117" t="n">
        <v>885515.919</v>
      </c>
      <c r="DB52" s="95" t="n">
        <f aca="false">CZ52/DA52</f>
        <v>0</v>
      </c>
      <c r="DC52" s="117" t="n">
        <v>0</v>
      </c>
      <c r="DD52" s="117" t="n">
        <v>11493595.6</v>
      </c>
      <c r="DE52" s="95" t="n">
        <f aca="false">DC52/DD52</f>
        <v>0</v>
      </c>
    </row>
    <row r="53" s="120" customFormat="true" ht="12.75" hidden="false" customHeight="false" outlineLevel="0" collapsed="false">
      <c r="A53" s="36" t="s">
        <v>486</v>
      </c>
      <c r="B53" s="97" t="n">
        <v>0</v>
      </c>
      <c r="C53" s="97" t="n">
        <v>132037.60338</v>
      </c>
      <c r="D53" s="116" t="n">
        <f aca="false">B53/C53</f>
        <v>0</v>
      </c>
      <c r="E53" s="97" t="n">
        <v>0</v>
      </c>
      <c r="F53" s="97" t="n">
        <v>1505571.852</v>
      </c>
      <c r="G53" s="116" t="n">
        <f aca="false">E53/F53</f>
        <v>0</v>
      </c>
      <c r="H53" s="117" t="n">
        <v>0</v>
      </c>
      <c r="I53" s="117" t="n">
        <v>41282.54</v>
      </c>
      <c r="J53" s="95" t="n">
        <f aca="false">H53/I53</f>
        <v>0</v>
      </c>
      <c r="K53" s="117" t="n">
        <v>0</v>
      </c>
      <c r="L53" s="117" t="n">
        <v>316333</v>
      </c>
      <c r="M53" s="95" t="n">
        <f aca="false">K53/L53</f>
        <v>0</v>
      </c>
      <c r="N53" s="115" t="n">
        <v>0</v>
      </c>
      <c r="O53" s="115" t="n">
        <v>2219001</v>
      </c>
      <c r="P53" s="98" t="n">
        <f aca="false">N53/O53</f>
        <v>0</v>
      </c>
      <c r="Q53" s="115" t="n">
        <v>0</v>
      </c>
      <c r="R53" s="115" t="n">
        <v>24224751.3</v>
      </c>
      <c r="S53" s="98" t="n">
        <f aca="false">Q53/R53</f>
        <v>0</v>
      </c>
      <c r="T53" s="117" t="n">
        <v>0</v>
      </c>
      <c r="U53" s="117" t="n">
        <v>847884.6</v>
      </c>
      <c r="V53" s="95" t="n">
        <f aca="false">T53/U53</f>
        <v>0</v>
      </c>
      <c r="W53" s="117" t="n">
        <v>0</v>
      </c>
      <c r="X53" s="117" t="n">
        <v>8381083.61</v>
      </c>
      <c r="Y53" s="95" t="n">
        <f aca="false">W53/X53</f>
        <v>0</v>
      </c>
      <c r="Z53" s="115" t="n">
        <v>0</v>
      </c>
      <c r="AA53" s="115" t="n">
        <v>9153068</v>
      </c>
      <c r="AB53" s="98" t="n">
        <f aca="false">Z53/AA53</f>
        <v>0</v>
      </c>
      <c r="AC53" s="115" t="n">
        <v>0</v>
      </c>
      <c r="AD53" s="115" t="n">
        <v>157459720.2</v>
      </c>
      <c r="AE53" s="98" t="n">
        <f aca="false">AC53/AD53</f>
        <v>0</v>
      </c>
      <c r="AF53" s="117" t="n">
        <v>0</v>
      </c>
      <c r="AG53" s="117" t="n">
        <v>1130202.71</v>
      </c>
      <c r="AH53" s="95" t="n">
        <f aca="false">AF53/AG53</f>
        <v>0</v>
      </c>
      <c r="AI53" s="117" t="n">
        <v>0</v>
      </c>
      <c r="AJ53" s="117" t="n">
        <v>11857204.43</v>
      </c>
      <c r="AK53" s="95" t="n">
        <f aca="false">AI53/AJ53</f>
        <v>0</v>
      </c>
      <c r="AL53" s="115" t="n">
        <v>0</v>
      </c>
      <c r="AM53" s="115" t="n">
        <v>3323002</v>
      </c>
      <c r="AN53" s="98" t="n">
        <f aca="false">AL53/AM53</f>
        <v>0</v>
      </c>
      <c r="AO53" s="115" t="n">
        <v>0</v>
      </c>
      <c r="AP53" s="115" t="n">
        <v>40597358.5</v>
      </c>
      <c r="AQ53" s="98" t="n">
        <f aca="false">AO53/AP53</f>
        <v>0</v>
      </c>
      <c r="AR53" s="96" t="n">
        <v>0</v>
      </c>
      <c r="AS53" s="96" t="n">
        <v>249839.36821</v>
      </c>
      <c r="AT53" s="95" t="n">
        <f aca="false">AR53/AS53</f>
        <v>0</v>
      </c>
      <c r="AU53" s="96" t="n">
        <v>0</v>
      </c>
      <c r="AV53" s="96" t="n">
        <v>2634054.2768</v>
      </c>
      <c r="AW53" s="95" t="n">
        <f aca="false">AU53/AV53</f>
        <v>0</v>
      </c>
      <c r="AX53" s="115" t="n">
        <v>0</v>
      </c>
      <c r="AY53" s="115" t="n">
        <v>1371982</v>
      </c>
      <c r="AZ53" s="98" t="n">
        <f aca="false">AX53/AY53</f>
        <v>0</v>
      </c>
      <c r="BA53" s="115" t="n">
        <v>0</v>
      </c>
      <c r="BB53" s="115" t="n">
        <v>19048182.7</v>
      </c>
      <c r="BC53" s="98" t="n">
        <f aca="false">BA53/BB53</f>
        <v>0</v>
      </c>
      <c r="BD53" s="117" t="n">
        <v>0</v>
      </c>
      <c r="BE53" s="117" t="n">
        <v>14553126.7</v>
      </c>
      <c r="BF53" s="95" t="n">
        <f aca="false">BD53/BE53</f>
        <v>0</v>
      </c>
      <c r="BG53" s="117" t="n">
        <v>0</v>
      </c>
      <c r="BH53" s="117" t="n">
        <v>193826429</v>
      </c>
      <c r="BI53" s="95" t="n">
        <f aca="false">BG53/BH53</f>
        <v>0</v>
      </c>
      <c r="BJ53" s="119" t="n">
        <v>0</v>
      </c>
      <c r="BK53" s="119" t="n">
        <v>8410380.9652</v>
      </c>
      <c r="BL53" s="98" t="n">
        <f aca="false">BJ53/BK53</f>
        <v>0</v>
      </c>
      <c r="BM53" s="119" t="n">
        <v>0</v>
      </c>
      <c r="BN53" s="119" t="n">
        <v>132077069.09</v>
      </c>
      <c r="BO53" s="98" t="n">
        <f aca="false">BM53/BN53</f>
        <v>0</v>
      </c>
      <c r="BP53" s="96" t="n">
        <v>0</v>
      </c>
      <c r="BQ53" s="96" t="n">
        <v>655303.89787</v>
      </c>
      <c r="BR53" s="95" t="n">
        <f aca="false">BP53/BQ53</f>
        <v>0</v>
      </c>
      <c r="BS53" s="96" t="n">
        <v>0</v>
      </c>
      <c r="BT53" s="96" t="n">
        <v>8456393.3652</v>
      </c>
      <c r="BU53" s="95" t="n">
        <f aca="false">BS53/BT53</f>
        <v>0</v>
      </c>
      <c r="BV53" s="115" t="n">
        <v>0</v>
      </c>
      <c r="BW53" s="115" t="n">
        <v>380811.554</v>
      </c>
      <c r="BX53" s="98" t="n">
        <f aca="false">BV53/BW53</f>
        <v>0</v>
      </c>
      <c r="BY53" s="115" t="n">
        <v>0</v>
      </c>
      <c r="BZ53" s="115" t="n">
        <v>22846930.9</v>
      </c>
      <c r="CA53" s="98" t="n">
        <f aca="false">BY53/BZ53</f>
        <v>0</v>
      </c>
      <c r="CB53" s="96" t="n">
        <v>0</v>
      </c>
      <c r="CC53" s="96" t="n">
        <v>66892.004516</v>
      </c>
      <c r="CD53" s="95" t="n">
        <f aca="false">CB53/CC53</f>
        <v>0</v>
      </c>
      <c r="CE53" s="96" t="n">
        <v>0</v>
      </c>
      <c r="CF53" s="96" t="n">
        <v>391674.75926</v>
      </c>
      <c r="CG53" s="95" t="n">
        <f aca="false">CE53/CF53</f>
        <v>0</v>
      </c>
      <c r="CH53" s="115" t="n">
        <v>2456.4829</v>
      </c>
      <c r="CI53" s="115" t="n">
        <v>14902624.6</v>
      </c>
      <c r="CJ53" s="98" t="n">
        <f aca="false">CH53/CI53</f>
        <v>0.000164835588759312</v>
      </c>
      <c r="CK53" s="115" t="n">
        <v>20000</v>
      </c>
      <c r="CL53" s="115" t="n">
        <v>260193867</v>
      </c>
      <c r="CM53" s="98" t="n">
        <f aca="false">CK53/CL53</f>
        <v>7.68657625585003E-005</v>
      </c>
      <c r="CN53" s="96" t="n">
        <v>0</v>
      </c>
      <c r="CO53" s="96" t="n">
        <v>2379972.1353</v>
      </c>
      <c r="CP53" s="95" t="n">
        <f aca="false">CN53/CO53</f>
        <v>0</v>
      </c>
      <c r="CQ53" s="96" t="n">
        <v>0</v>
      </c>
      <c r="CR53" s="96" t="n">
        <v>32007623.288</v>
      </c>
      <c r="CS53" s="95" t="n">
        <f aca="false">CQ53/CR53</f>
        <v>0</v>
      </c>
      <c r="CT53" s="115" t="n">
        <v>0</v>
      </c>
      <c r="CU53" s="115" t="n">
        <v>2060883.92</v>
      </c>
      <c r="CV53" s="98" t="n">
        <f aca="false">CT53/CU53</f>
        <v>0</v>
      </c>
      <c r="CW53" s="115" t="n">
        <v>0</v>
      </c>
      <c r="CX53" s="115" t="n">
        <v>32911821.6</v>
      </c>
      <c r="CY53" s="98" t="n">
        <f aca="false">CW53/CX53</f>
        <v>0</v>
      </c>
      <c r="CZ53" s="117" t="n">
        <v>0</v>
      </c>
      <c r="DA53" s="117" t="n">
        <v>885515.919</v>
      </c>
      <c r="DB53" s="95" t="n">
        <f aca="false">CZ53/DA53</f>
        <v>0</v>
      </c>
      <c r="DC53" s="117" t="n">
        <v>0</v>
      </c>
      <c r="DD53" s="117" t="n">
        <v>11493595.6</v>
      </c>
      <c r="DE53" s="95" t="n">
        <f aca="false">DC53/DD53</f>
        <v>0</v>
      </c>
      <c r="DF53" s="36"/>
      <c r="DG53" s="36"/>
    </row>
    <row r="54" customFormat="false" ht="12.75" hidden="false" customHeight="false" outlineLevel="0" collapsed="false">
      <c r="A54" s="121" t="s">
        <v>819</v>
      </c>
      <c r="B54" s="122" t="n">
        <v>0</v>
      </c>
      <c r="C54" s="122" t="n">
        <v>132037.60338</v>
      </c>
      <c r="D54" s="124" t="n">
        <f aca="false">B54/C54</f>
        <v>0</v>
      </c>
      <c r="E54" s="122" t="n">
        <v>0</v>
      </c>
      <c r="F54" s="122" t="n">
        <v>1505571.852</v>
      </c>
      <c r="G54" s="124" t="n">
        <f aca="false">E54/F54</f>
        <v>0</v>
      </c>
      <c r="H54" s="123" t="n">
        <v>0</v>
      </c>
      <c r="I54" s="123" t="n">
        <v>41282.54</v>
      </c>
      <c r="J54" s="125" t="n">
        <f aca="false">H54/I54</f>
        <v>0</v>
      </c>
      <c r="K54" s="123" t="n">
        <f aca="false">SUM(K52:K53)</f>
        <v>0</v>
      </c>
      <c r="L54" s="123" t="n">
        <v>316333</v>
      </c>
      <c r="M54" s="125" t="n">
        <f aca="false">K54/L54</f>
        <v>0</v>
      </c>
      <c r="N54" s="123" t="n">
        <v>0</v>
      </c>
      <c r="O54" s="123" t="n">
        <v>2219001</v>
      </c>
      <c r="P54" s="125" t="n">
        <f aca="false">N54/O54</f>
        <v>0</v>
      </c>
      <c r="Q54" s="123" t="n">
        <v>0</v>
      </c>
      <c r="R54" s="123" t="n">
        <v>24224751.3</v>
      </c>
      <c r="S54" s="125" t="n">
        <f aca="false">Q54/R54</f>
        <v>0</v>
      </c>
      <c r="T54" s="123" t="n">
        <v>0</v>
      </c>
      <c r="U54" s="123" t="n">
        <v>847884.6</v>
      </c>
      <c r="V54" s="125" t="n">
        <f aca="false">T54/U54</f>
        <v>0</v>
      </c>
      <c r="W54" s="123" t="n">
        <v>0</v>
      </c>
      <c r="X54" s="123" t="n">
        <v>8381083.61</v>
      </c>
      <c r="Y54" s="125" t="n">
        <f aca="false">W54/X54</f>
        <v>0</v>
      </c>
      <c r="Z54" s="123" t="n">
        <f aca="false">Z52</f>
        <v>954000</v>
      </c>
      <c r="AA54" s="123" t="n">
        <v>9153068</v>
      </c>
      <c r="AB54" s="125" t="n">
        <f aca="false">Z54/AA54</f>
        <v>0.104227347595364</v>
      </c>
      <c r="AC54" s="123" t="n">
        <f aca="false">SUM(AC52:AC53)</f>
        <v>19633633.99</v>
      </c>
      <c r="AD54" s="123" t="n">
        <v>157459720.2</v>
      </c>
      <c r="AE54" s="125" t="n">
        <f aca="false">AC54/AD54</f>
        <v>0.124689882371581</v>
      </c>
      <c r="AF54" s="123" t="n">
        <v>0</v>
      </c>
      <c r="AG54" s="123" t="n">
        <v>1130202.71</v>
      </c>
      <c r="AH54" s="125" t="n">
        <f aca="false">AF54/AG54</f>
        <v>0</v>
      </c>
      <c r="AI54" s="123" t="n">
        <v>0</v>
      </c>
      <c r="AJ54" s="123" t="n">
        <v>11857204.43</v>
      </c>
      <c r="AK54" s="125" t="n">
        <f aca="false">AI54/AJ54</f>
        <v>0</v>
      </c>
      <c r="AL54" s="123" t="n">
        <v>0</v>
      </c>
      <c r="AM54" s="123" t="n">
        <v>3323002</v>
      </c>
      <c r="AN54" s="125" t="n">
        <f aca="false">AL54/AM54</f>
        <v>0</v>
      </c>
      <c r="AO54" s="123" t="n">
        <v>0</v>
      </c>
      <c r="AP54" s="123" t="n">
        <v>40597358.5</v>
      </c>
      <c r="AQ54" s="125" t="n">
        <f aca="false">AO54/AP54</f>
        <v>0</v>
      </c>
      <c r="AR54" s="127" t="n">
        <v>0</v>
      </c>
      <c r="AS54" s="127" t="n">
        <v>249839.36821</v>
      </c>
      <c r="AT54" s="125" t="n">
        <f aca="false">AR54/AS54</f>
        <v>0</v>
      </c>
      <c r="AU54" s="127" t="n">
        <v>0</v>
      </c>
      <c r="AV54" s="127" t="n">
        <v>2634054.2768</v>
      </c>
      <c r="AW54" s="125" t="n">
        <f aca="false">AU54/AV54</f>
        <v>0</v>
      </c>
      <c r="AX54" s="123" t="n">
        <v>0</v>
      </c>
      <c r="AY54" s="123" t="n">
        <v>1371982</v>
      </c>
      <c r="AZ54" s="125" t="n">
        <f aca="false">AX54/AY54</f>
        <v>0</v>
      </c>
      <c r="BA54" s="123" t="n">
        <v>0</v>
      </c>
      <c r="BB54" s="123" t="n">
        <v>19048182.7</v>
      </c>
      <c r="BC54" s="125" t="n">
        <f aca="false">BA54/BB54</f>
        <v>0</v>
      </c>
      <c r="BD54" s="123" t="n">
        <v>0</v>
      </c>
      <c r="BE54" s="123" t="n">
        <v>14553126.7</v>
      </c>
      <c r="BF54" s="125" t="n">
        <f aca="false">BD54/BE54</f>
        <v>0</v>
      </c>
      <c r="BG54" s="123" t="n">
        <v>0</v>
      </c>
      <c r="BH54" s="123" t="n">
        <v>193826429</v>
      </c>
      <c r="BI54" s="125" t="n">
        <f aca="false">BG54/BH54</f>
        <v>0</v>
      </c>
      <c r="BJ54" s="127" t="n">
        <v>0</v>
      </c>
      <c r="BK54" s="127" t="n">
        <v>8410380.9652</v>
      </c>
      <c r="BL54" s="125" t="n">
        <f aca="false">BJ54/BK54</f>
        <v>0</v>
      </c>
      <c r="BM54" s="127" t="n">
        <v>0</v>
      </c>
      <c r="BN54" s="127" t="n">
        <v>132077069.09</v>
      </c>
      <c r="BO54" s="125" t="n">
        <f aca="false">BM54/BN54</f>
        <v>0</v>
      </c>
      <c r="BP54" s="127" t="n">
        <v>0</v>
      </c>
      <c r="BQ54" s="127" t="n">
        <v>655303.89787</v>
      </c>
      <c r="BR54" s="125" t="n">
        <f aca="false">BP54/BQ54</f>
        <v>0</v>
      </c>
      <c r="BS54" s="127" t="n">
        <v>0</v>
      </c>
      <c r="BT54" s="127" t="n">
        <v>8456393.3652</v>
      </c>
      <c r="BU54" s="125" t="n">
        <f aca="false">BS54/BT54</f>
        <v>0</v>
      </c>
      <c r="BV54" s="123" t="n">
        <v>0</v>
      </c>
      <c r="BW54" s="123" t="n">
        <v>380811.554</v>
      </c>
      <c r="BX54" s="125" t="n">
        <f aca="false">BV54/BW54</f>
        <v>0</v>
      </c>
      <c r="BY54" s="123" t="n">
        <v>0</v>
      </c>
      <c r="BZ54" s="123" t="n">
        <v>22846930.9</v>
      </c>
      <c r="CA54" s="125" t="n">
        <f aca="false">BY54/BZ54</f>
        <v>0</v>
      </c>
      <c r="CB54" s="127" t="n">
        <v>0</v>
      </c>
      <c r="CC54" s="127" t="n">
        <v>66892.004516</v>
      </c>
      <c r="CD54" s="125" t="n">
        <f aca="false">CB54/CC54</f>
        <v>0</v>
      </c>
      <c r="CE54" s="127" t="n">
        <v>0</v>
      </c>
      <c r="CF54" s="127" t="n">
        <v>391674.75926</v>
      </c>
      <c r="CG54" s="125" t="n">
        <f aca="false">CE54/CF54</f>
        <v>0</v>
      </c>
      <c r="CH54" s="123" t="n">
        <f aca="false">SUM(CH52:CH53)</f>
        <v>2456.4829</v>
      </c>
      <c r="CI54" s="123" t="n">
        <v>14902624.6</v>
      </c>
      <c r="CJ54" s="125" t="n">
        <f aca="false">CH54/CI54</f>
        <v>0.000164835588759312</v>
      </c>
      <c r="CK54" s="123" t="n">
        <f aca="false">SUM(CK52:CK53)</f>
        <v>20000</v>
      </c>
      <c r="CL54" s="123" t="n">
        <v>260193867</v>
      </c>
      <c r="CM54" s="125" t="n">
        <f aca="false">CK54/CL54</f>
        <v>7.68657625585003E-005</v>
      </c>
      <c r="CN54" s="127" t="n">
        <v>0</v>
      </c>
      <c r="CO54" s="127" t="n">
        <v>2379972.1353</v>
      </c>
      <c r="CP54" s="125" t="n">
        <f aca="false">CN54/CO54</f>
        <v>0</v>
      </c>
      <c r="CQ54" s="127" t="n">
        <v>0</v>
      </c>
      <c r="CR54" s="127" t="n">
        <v>32007623.288</v>
      </c>
      <c r="CS54" s="125" t="n">
        <f aca="false">CQ54/CR54</f>
        <v>0</v>
      </c>
      <c r="CT54" s="123" t="n">
        <v>0</v>
      </c>
      <c r="CU54" s="123" t="n">
        <v>2060883.92</v>
      </c>
      <c r="CV54" s="125" t="n">
        <f aca="false">CT54/CU54</f>
        <v>0</v>
      </c>
      <c r="CW54" s="123" t="n">
        <v>0</v>
      </c>
      <c r="CX54" s="123" t="n">
        <v>32911821.6</v>
      </c>
      <c r="CY54" s="125" t="n">
        <f aca="false">CW54/CX54</f>
        <v>0</v>
      </c>
      <c r="CZ54" s="123" t="n">
        <v>0</v>
      </c>
      <c r="DA54" s="123" t="n">
        <v>885515.919</v>
      </c>
      <c r="DB54" s="125" t="n">
        <f aca="false">CZ54/DA54</f>
        <v>0</v>
      </c>
      <c r="DC54" s="123" t="n">
        <v>0</v>
      </c>
      <c r="DD54" s="123" t="n">
        <v>11493595.6</v>
      </c>
      <c r="DE54" s="125" t="n">
        <f aca="false">DC54/DD54</f>
        <v>0</v>
      </c>
      <c r="DF54" s="120"/>
      <c r="DG54" s="120"/>
    </row>
    <row r="55" customFormat="false" ht="12.75" hidden="false" customHeight="false" outlineLevel="0" collapsed="false">
      <c r="A55" s="100"/>
      <c r="B55" s="132" t="s">
        <v>360</v>
      </c>
      <c r="C55" s="132"/>
      <c r="D55" s="132"/>
      <c r="E55" s="132"/>
      <c r="F55" s="132"/>
      <c r="G55" s="132"/>
      <c r="H55" s="128" t="s">
        <v>363</v>
      </c>
      <c r="I55" s="128"/>
      <c r="J55" s="128"/>
      <c r="K55" s="128"/>
      <c r="L55" s="128"/>
      <c r="M55" s="128"/>
      <c r="N55" s="129" t="s">
        <v>380</v>
      </c>
      <c r="O55" s="129"/>
      <c r="P55" s="129"/>
      <c r="Q55" s="129"/>
      <c r="R55" s="129"/>
      <c r="S55" s="129"/>
      <c r="T55" s="128" t="s">
        <v>388</v>
      </c>
      <c r="U55" s="128"/>
      <c r="V55" s="128"/>
      <c r="W55" s="128"/>
      <c r="X55" s="128"/>
      <c r="Y55" s="128"/>
      <c r="Z55" s="129" t="s">
        <v>394</v>
      </c>
      <c r="AA55" s="129"/>
      <c r="AB55" s="129"/>
      <c r="AC55" s="129"/>
      <c r="AD55" s="129"/>
      <c r="AE55" s="129"/>
      <c r="AF55" s="128" t="s">
        <v>417</v>
      </c>
      <c r="AG55" s="128"/>
      <c r="AH55" s="128"/>
      <c r="AI55" s="128"/>
      <c r="AJ55" s="128"/>
      <c r="AK55" s="128"/>
      <c r="AL55" s="129" t="s">
        <v>421</v>
      </c>
      <c r="AM55" s="129"/>
      <c r="AN55" s="129"/>
      <c r="AO55" s="129"/>
      <c r="AP55" s="129"/>
      <c r="AQ55" s="129"/>
      <c r="AR55" s="39" t="s">
        <v>435</v>
      </c>
      <c r="AS55" s="39"/>
      <c r="AT55" s="39"/>
      <c r="AU55" s="39"/>
      <c r="AV55" s="39"/>
      <c r="AW55" s="39"/>
      <c r="AX55" s="130" t="s">
        <v>440</v>
      </c>
      <c r="AY55" s="130"/>
      <c r="AZ55" s="130"/>
      <c r="BA55" s="130"/>
      <c r="BB55" s="130"/>
      <c r="BC55" s="130"/>
      <c r="BD55" s="131" t="s">
        <v>442</v>
      </c>
      <c r="BE55" s="131"/>
      <c r="BF55" s="131"/>
      <c r="BG55" s="131"/>
      <c r="BH55" s="131"/>
      <c r="BI55" s="131"/>
      <c r="BJ55" s="105" t="s">
        <v>814</v>
      </c>
      <c r="BK55" s="105"/>
      <c r="BL55" s="105"/>
      <c r="BM55" s="105"/>
      <c r="BN55" s="105"/>
      <c r="BO55" s="105"/>
      <c r="BP55" s="106" t="s">
        <v>468</v>
      </c>
      <c r="BQ55" s="106"/>
      <c r="BR55" s="106"/>
      <c r="BS55" s="106"/>
      <c r="BT55" s="106"/>
      <c r="BU55" s="106"/>
      <c r="BV55" s="130" t="s">
        <v>815</v>
      </c>
      <c r="BW55" s="130"/>
      <c r="BX55" s="130"/>
      <c r="BY55" s="130"/>
      <c r="BZ55" s="130"/>
      <c r="CA55" s="130"/>
      <c r="CB55" s="106" t="s">
        <v>503</v>
      </c>
      <c r="CC55" s="106"/>
      <c r="CD55" s="106"/>
      <c r="CE55" s="106"/>
      <c r="CF55" s="106"/>
      <c r="CG55" s="106"/>
      <c r="CH55" s="130" t="s">
        <v>434</v>
      </c>
      <c r="CI55" s="130"/>
      <c r="CJ55" s="130"/>
      <c r="CK55" s="130"/>
      <c r="CL55" s="130"/>
      <c r="CM55" s="130"/>
      <c r="CN55" s="106" t="s">
        <v>532</v>
      </c>
      <c r="CO55" s="106"/>
      <c r="CP55" s="106"/>
      <c r="CQ55" s="106"/>
      <c r="CR55" s="106"/>
      <c r="CS55" s="106"/>
      <c r="CT55" s="130" t="s">
        <v>816</v>
      </c>
      <c r="CU55" s="130"/>
      <c r="CV55" s="130"/>
      <c r="CW55" s="130"/>
      <c r="CX55" s="130"/>
      <c r="CY55" s="130"/>
      <c r="CZ55" s="131" t="s">
        <v>817</v>
      </c>
      <c r="DA55" s="131"/>
      <c r="DB55" s="131"/>
      <c r="DC55" s="131"/>
      <c r="DD55" s="131"/>
      <c r="DE55" s="131"/>
    </row>
    <row r="56" customFormat="false" ht="12.75" hidden="false" customHeight="false" outlineLevel="0" collapsed="false">
      <c r="A56" s="34" t="s">
        <v>832</v>
      </c>
      <c r="B56" s="107" t="s">
        <v>833</v>
      </c>
      <c r="C56" s="107"/>
      <c r="D56" s="108"/>
      <c r="E56" s="107"/>
      <c r="F56" s="107"/>
      <c r="G56" s="108"/>
      <c r="H56" s="117"/>
      <c r="I56" s="117"/>
      <c r="K56" s="117"/>
      <c r="L56" s="117"/>
      <c r="N56" s="115"/>
      <c r="O56" s="115"/>
      <c r="P56" s="98"/>
      <c r="Q56" s="115"/>
      <c r="R56" s="115"/>
      <c r="S56" s="98"/>
      <c r="T56" s="117"/>
      <c r="U56" s="117"/>
      <c r="W56" s="117"/>
      <c r="X56" s="117"/>
      <c r="Z56" s="136"/>
      <c r="AA56" s="136"/>
      <c r="AB56" s="142"/>
      <c r="AC56" s="136"/>
      <c r="AD56" s="136"/>
      <c r="AE56" s="98"/>
      <c r="AF56" s="117"/>
      <c r="AG56" s="117"/>
      <c r="AI56" s="117"/>
      <c r="AJ56" s="117"/>
      <c r="AL56" s="115"/>
      <c r="AM56" s="115"/>
      <c r="AN56" s="98"/>
      <c r="AO56" s="115"/>
      <c r="AP56" s="115"/>
      <c r="AQ56" s="98"/>
      <c r="AX56" s="115"/>
      <c r="AY56" s="115"/>
      <c r="BA56" s="115"/>
      <c r="BB56" s="115"/>
      <c r="BD56" s="117"/>
      <c r="BE56" s="117"/>
      <c r="BG56" s="117"/>
      <c r="BH56" s="117"/>
      <c r="BJ56" s="119"/>
      <c r="BK56" s="119"/>
      <c r="BL56" s="98"/>
      <c r="BM56" s="119"/>
      <c r="BN56" s="119"/>
      <c r="BO56" s="98"/>
      <c r="BV56" s="115"/>
      <c r="BW56" s="115"/>
      <c r="BY56" s="115"/>
      <c r="BZ56" s="115"/>
      <c r="CH56" s="115"/>
      <c r="CI56" s="115"/>
      <c r="CJ56" s="98"/>
      <c r="CK56" s="115"/>
      <c r="CL56" s="115"/>
      <c r="CM56" s="98"/>
      <c r="CT56" s="115"/>
      <c r="CU56" s="115"/>
      <c r="CW56" s="115"/>
      <c r="CX56" s="115"/>
      <c r="CZ56" s="117"/>
      <c r="DA56" s="117"/>
      <c r="DC56" s="117"/>
      <c r="DD56" s="117"/>
    </row>
    <row r="57" customFormat="false" ht="12.75" hidden="false" customHeight="false" outlineLevel="0" collapsed="false">
      <c r="A57" s="36" t="s">
        <v>394</v>
      </c>
      <c r="B57" s="97" t="n">
        <v>0</v>
      </c>
      <c r="C57" s="97" t="n">
        <v>146663.57251</v>
      </c>
      <c r="D57" s="116" t="n">
        <f aca="false">B57/C57</f>
        <v>0</v>
      </c>
      <c r="E57" s="97" t="n">
        <v>0</v>
      </c>
      <c r="F57" s="97" t="n">
        <v>40684.243783</v>
      </c>
      <c r="G57" s="116" t="n">
        <f aca="false">E57/F57</f>
        <v>0</v>
      </c>
      <c r="H57" s="117" t="n">
        <v>47345.97</v>
      </c>
      <c r="I57" s="117" t="n">
        <v>821674.3</v>
      </c>
      <c r="J57" s="95" t="n">
        <f aca="false">H57/I57</f>
        <v>0.0576213348768484</v>
      </c>
      <c r="K57" s="117" t="n">
        <v>12116.29</v>
      </c>
      <c r="L57" s="117" t="n">
        <v>181100.5</v>
      </c>
      <c r="M57" s="95" t="n">
        <f aca="false">K57/L57</f>
        <v>0.0669036805530631</v>
      </c>
      <c r="N57" s="115" t="n">
        <v>179143.1</v>
      </c>
      <c r="O57" s="115" t="n">
        <v>1151565</v>
      </c>
      <c r="P57" s="98" t="n">
        <f aca="false">N57/O57</f>
        <v>0.155564905150817</v>
      </c>
      <c r="Q57" s="115" t="n">
        <v>60370.49</v>
      </c>
      <c r="R57" s="115" t="n">
        <v>311595.112</v>
      </c>
      <c r="S57" s="98" t="n">
        <f aca="false">Q57/R57</f>
        <v>0.193746588682046</v>
      </c>
      <c r="T57" s="117" t="n">
        <v>192931.5</v>
      </c>
      <c r="U57" s="117" t="n">
        <v>1304934</v>
      </c>
      <c r="V57" s="95" t="n">
        <f aca="false">T57/U57</f>
        <v>0.147847707240366</v>
      </c>
      <c r="W57" s="117" t="n">
        <v>39408.28</v>
      </c>
      <c r="X57" s="117" t="n">
        <v>249431.236</v>
      </c>
      <c r="Y57" s="95" t="n">
        <f aca="false">W57/X57</f>
        <v>0.157992561925965</v>
      </c>
      <c r="Z57" s="136" t="n">
        <v>0</v>
      </c>
      <c r="AA57" s="136" t="n">
        <v>3804542</v>
      </c>
      <c r="AB57" s="142" t="n">
        <f aca="false">Z57/AA57</f>
        <v>0</v>
      </c>
      <c r="AC57" s="136" t="n">
        <v>0</v>
      </c>
      <c r="AD57" s="136" t="n">
        <v>2022832.012</v>
      </c>
      <c r="AE57" s="143" t="n">
        <f aca="false">AC57/AD57</f>
        <v>0</v>
      </c>
      <c r="AF57" s="117" t="n">
        <v>183007</v>
      </c>
      <c r="AG57" s="117" t="n">
        <v>4061376</v>
      </c>
      <c r="AH57" s="95" t="n">
        <f aca="false">AF57/AG57</f>
        <v>0.0450603440804299</v>
      </c>
      <c r="AI57" s="117" t="n">
        <v>48000.08</v>
      </c>
      <c r="AJ57" s="117" t="n">
        <v>825442.1</v>
      </c>
      <c r="AK57" s="95" t="n">
        <f aca="false">AI57/AJ57</f>
        <v>0.0581507533962709</v>
      </c>
      <c r="AL57" s="115" t="n">
        <v>428975.6</v>
      </c>
      <c r="AM57" s="115" t="n">
        <v>4344202</v>
      </c>
      <c r="AN57" s="98" t="n">
        <f aca="false">AL57/AM57</f>
        <v>0.0987466973220859</v>
      </c>
      <c r="AO57" s="115" t="n">
        <v>126544.9</v>
      </c>
      <c r="AP57" s="115" t="n">
        <v>939899.961</v>
      </c>
      <c r="AQ57" s="143" t="n">
        <f aca="false">AO57/AP57</f>
        <v>0.13463656266712</v>
      </c>
      <c r="AR57" s="96" t="n">
        <v>101778.2</v>
      </c>
      <c r="AS57" s="96" t="n">
        <v>260275.38086</v>
      </c>
      <c r="AT57" s="95" t="n">
        <f aca="false">AR57/AS57</f>
        <v>0.391040442102919</v>
      </c>
      <c r="AU57" s="96" t="n">
        <v>51576.25</v>
      </c>
      <c r="AV57" s="96" t="n">
        <v>123320.83989</v>
      </c>
      <c r="AW57" s="95" t="n">
        <f aca="false">AU57/AV57</f>
        <v>0.418228176567765</v>
      </c>
      <c r="AX57" s="115" t="n">
        <v>56179.35</v>
      </c>
      <c r="AY57" s="115" t="n">
        <v>19048182.7</v>
      </c>
      <c r="AZ57" s="98" t="n">
        <f aca="false">AX57/AY57</f>
        <v>0.00294932859920542</v>
      </c>
      <c r="BA57" s="115" t="n">
        <v>16099.27</v>
      </c>
      <c r="BB57" s="115" t="n">
        <v>632074.986</v>
      </c>
      <c r="BC57" s="98" t="n">
        <f aca="false">BA57/BB57</f>
        <v>0.025470506437665</v>
      </c>
      <c r="BD57" s="117" t="n">
        <v>1512309</v>
      </c>
      <c r="BE57" s="117" t="n">
        <v>7512005</v>
      </c>
      <c r="BF57" s="95" t="n">
        <f aca="false">BD57/BE57</f>
        <v>0.201318955458629</v>
      </c>
      <c r="BG57" s="117" t="n">
        <v>243094.3</v>
      </c>
      <c r="BH57" s="117" t="n">
        <v>1402473</v>
      </c>
      <c r="BI57" s="95" t="n">
        <f aca="false">BG57/BH57</f>
        <v>0.173332606046605</v>
      </c>
      <c r="BJ57" s="119" t="n">
        <v>613888.6</v>
      </c>
      <c r="BK57" s="119" t="n">
        <v>2438487.5337</v>
      </c>
      <c r="BL57" s="98" t="n">
        <f aca="false">BJ57/BK57</f>
        <v>0.251749738932856</v>
      </c>
      <c r="BM57" s="119" t="n">
        <v>232818.9</v>
      </c>
      <c r="BN57" s="119" t="n">
        <v>906407.7398</v>
      </c>
      <c r="BO57" s="143" t="n">
        <f aca="false">BM57/BN57</f>
        <v>0.256858905520127</v>
      </c>
      <c r="BP57" s="96" t="n">
        <v>189635.8</v>
      </c>
      <c r="BQ57" s="96" t="n">
        <v>573462.2904</v>
      </c>
      <c r="BR57" s="95" t="n">
        <f aca="false">BP57/BQ57</f>
        <v>0.330685736751279</v>
      </c>
      <c r="BS57" s="96" t="n">
        <v>65726.19</v>
      </c>
      <c r="BT57" s="96" t="n">
        <v>203391.6145</v>
      </c>
      <c r="BU57" s="95" t="n">
        <f aca="false">BS57/BT57</f>
        <v>0.323150933048914</v>
      </c>
      <c r="BV57" s="115" t="n">
        <v>177819</v>
      </c>
      <c r="BW57" s="115" t="n">
        <v>1413665.06</v>
      </c>
      <c r="BX57" s="98" t="n">
        <f aca="false">BV57/BW57</f>
        <v>0.125785806717187</v>
      </c>
      <c r="BY57" s="97" t="n">
        <v>61764.17</v>
      </c>
      <c r="BZ57" s="115" t="n">
        <v>535075.057</v>
      </c>
      <c r="CA57" s="98" t="n">
        <f aca="false">BY57/BZ57</f>
        <v>0.115430852535516</v>
      </c>
      <c r="CB57" s="144" t="n">
        <v>3172.347</v>
      </c>
      <c r="CC57" s="96" t="n">
        <v>583189.94153</v>
      </c>
      <c r="CD57" s="95" t="n">
        <f aca="false">CB57/CC57</f>
        <v>0.00543964628689813</v>
      </c>
      <c r="CE57" s="96" t="n">
        <v>1037.685</v>
      </c>
      <c r="CF57" s="96" t="n">
        <v>234983.14122</v>
      </c>
      <c r="CG57" s="95" t="n">
        <f aca="false">CE57/CF57</f>
        <v>0.00441599765248044</v>
      </c>
      <c r="CH57" s="115" t="n">
        <v>25.27652</v>
      </c>
      <c r="CI57" s="115" t="n">
        <v>128433.626</v>
      </c>
      <c r="CJ57" s="98" t="n">
        <f aca="false">CH57/CI57</f>
        <v>0.000196806091887494</v>
      </c>
      <c r="CK57" s="115" t="n">
        <v>27</v>
      </c>
      <c r="CL57" s="115" t="n">
        <v>23044.6158</v>
      </c>
      <c r="CM57" s="98" t="n">
        <f aca="false">CK57/CL57</f>
        <v>0.00117164027529589</v>
      </c>
      <c r="CN57" s="96" t="n">
        <v>3160.617</v>
      </c>
      <c r="CO57" s="96" t="n">
        <v>231620.73174</v>
      </c>
      <c r="CP57" s="95" t="n">
        <f aca="false">CN57/CO57</f>
        <v>0.0136456567434899</v>
      </c>
      <c r="CQ57" s="96" t="n">
        <v>894.8513</v>
      </c>
      <c r="CR57" s="96" t="n">
        <v>110175.90616</v>
      </c>
      <c r="CS57" s="95" t="n">
        <f aca="false">CQ57/CR57</f>
        <v>0.00812202350939121</v>
      </c>
      <c r="CT57" s="115" t="n">
        <v>227449.1</v>
      </c>
      <c r="CU57" s="115" t="n">
        <v>3006699.89</v>
      </c>
      <c r="CV57" s="98" t="n">
        <f aca="false">CT57/CU57</f>
        <v>0.07564742352786</v>
      </c>
      <c r="CW57" s="115" t="n">
        <v>54192.38</v>
      </c>
      <c r="CX57" s="115" t="n">
        <v>647286.111</v>
      </c>
      <c r="CY57" s="98" t="n">
        <f aca="false">CW57/CX57</f>
        <v>0.0837224514462044</v>
      </c>
      <c r="CZ57" s="117" t="n">
        <v>1983840</v>
      </c>
      <c r="DA57" s="117" t="n">
        <v>9482534.83</v>
      </c>
      <c r="DB57" s="95" t="n">
        <f aca="false">CZ57/DA57</f>
        <v>0.209209882754525</v>
      </c>
      <c r="DC57" s="117" t="n">
        <v>422323.7</v>
      </c>
      <c r="DD57" s="117" t="n">
        <v>1537344.98</v>
      </c>
      <c r="DE57" s="95" t="n">
        <f aca="false">DC57/DD57</f>
        <v>0.274709779193477</v>
      </c>
    </row>
    <row r="58" customFormat="false" ht="12.75" hidden="false" customHeight="false" outlineLevel="0" collapsed="false">
      <c r="A58" s="36" t="s">
        <v>422</v>
      </c>
      <c r="B58" s="97" t="n">
        <v>0</v>
      </c>
      <c r="C58" s="97" t="n">
        <v>146663.57251</v>
      </c>
      <c r="D58" s="116" t="n">
        <f aca="false">B58/C58</f>
        <v>0</v>
      </c>
      <c r="E58" s="97" t="n">
        <v>0</v>
      </c>
      <c r="F58" s="97" t="n">
        <v>40684.243783</v>
      </c>
      <c r="G58" s="116" t="n">
        <f aca="false">E58/F58</f>
        <v>0</v>
      </c>
      <c r="H58" s="117" t="n">
        <v>2.844104</v>
      </c>
      <c r="I58" s="117" t="n">
        <v>821674.3</v>
      </c>
      <c r="J58" s="95" t="n">
        <f aca="false">H58/I58</f>
        <v>3.46135202232807E-006</v>
      </c>
      <c r="K58" s="117" t="n">
        <v>2</v>
      </c>
      <c r="L58" s="117" t="n">
        <v>181100.5</v>
      </c>
      <c r="M58" s="95" t="n">
        <f aca="false">K58/L58</f>
        <v>1.10435918178028E-005</v>
      </c>
      <c r="N58" s="115" t="n">
        <v>0</v>
      </c>
      <c r="O58" s="115" t="n">
        <v>1151565</v>
      </c>
      <c r="P58" s="98" t="n">
        <f aca="false">N58/O58</f>
        <v>0</v>
      </c>
      <c r="Q58" s="115"/>
      <c r="R58" s="115" t="n">
        <v>311595.112</v>
      </c>
      <c r="S58" s="98" t="n">
        <f aca="false">Q58/R58</f>
        <v>0</v>
      </c>
      <c r="T58" s="117" t="n">
        <v>289.0139</v>
      </c>
      <c r="U58" s="117" t="n">
        <v>1304934</v>
      </c>
      <c r="V58" s="95" t="n">
        <f aca="false">T58/U58</f>
        <v>0.000221477791213962</v>
      </c>
      <c r="W58" s="117" t="n">
        <v>35.0509997</v>
      </c>
      <c r="X58" s="117" t="n">
        <v>249431.236</v>
      </c>
      <c r="Y58" s="95" t="n">
        <f aca="false">W58/X58</f>
        <v>0.000140523698082465</v>
      </c>
      <c r="Z58" s="136" t="n">
        <v>0</v>
      </c>
      <c r="AA58" s="136" t="n">
        <v>3804542</v>
      </c>
      <c r="AB58" s="142" t="n">
        <f aca="false">Z58/AA58</f>
        <v>0</v>
      </c>
      <c r="AC58" s="136"/>
      <c r="AD58" s="136" t="n">
        <v>2022832.012</v>
      </c>
      <c r="AE58" s="98" t="n">
        <f aca="false">AC58/AD58</f>
        <v>0</v>
      </c>
      <c r="AF58" s="117" t="n">
        <v>77183.67</v>
      </c>
      <c r="AG58" s="117" t="n">
        <v>4061376</v>
      </c>
      <c r="AH58" s="95" t="n">
        <f aca="false">AF58/AG58</f>
        <v>0.0190043152862478</v>
      </c>
      <c r="AI58" s="117" t="n">
        <v>11930.53</v>
      </c>
      <c r="AJ58" s="117" t="n">
        <v>825442.1</v>
      </c>
      <c r="AK58" s="95" t="n">
        <f aca="false">AI58/AJ58</f>
        <v>0.014453503159095</v>
      </c>
      <c r="AL58" s="115" t="n">
        <v>2607.391</v>
      </c>
      <c r="AM58" s="115" t="n">
        <v>4344202</v>
      </c>
      <c r="AN58" s="98" t="n">
        <f aca="false">AL58/AM58</f>
        <v>0.000600200220892123</v>
      </c>
      <c r="AO58" s="115" t="n">
        <v>552.389994</v>
      </c>
      <c r="AP58" s="115" t="n">
        <v>939899.961</v>
      </c>
      <c r="AQ58" s="98" t="n">
        <f aca="false">AO58/AP58</f>
        <v>0.000587711476668526</v>
      </c>
      <c r="AR58" s="96" t="n">
        <v>0</v>
      </c>
      <c r="AS58" s="96" t="n">
        <v>260275.38086</v>
      </c>
      <c r="AT58" s="95" t="n">
        <f aca="false">AR58/AS58</f>
        <v>0</v>
      </c>
      <c r="AU58" s="96" t="n">
        <v>0</v>
      </c>
      <c r="AV58" s="96" t="n">
        <v>123320.83989</v>
      </c>
      <c r="AW58" s="95" t="n">
        <f aca="false">AU58/AV58</f>
        <v>0</v>
      </c>
      <c r="AX58" s="115" t="n">
        <v>14708.68</v>
      </c>
      <c r="AY58" s="115" t="n">
        <v>19048182.7</v>
      </c>
      <c r="AZ58" s="98" t="n">
        <f aca="false">AX58/AY58</f>
        <v>0.000772182849758156</v>
      </c>
      <c r="BA58" s="115" t="n">
        <v>3350.58194</v>
      </c>
      <c r="BB58" s="115" t="n">
        <v>632074.986</v>
      </c>
      <c r="BC58" s="98" t="n">
        <f aca="false">BA58/BB58</f>
        <v>0.00530092475451955</v>
      </c>
      <c r="BD58" s="117" t="n">
        <v>2915.291</v>
      </c>
      <c r="BE58" s="117" t="n">
        <v>7512005</v>
      </c>
      <c r="BF58" s="95" t="n">
        <f aca="false">BD58/BE58</f>
        <v>0.000388084273106847</v>
      </c>
      <c r="BG58" s="117" t="n">
        <v>491.287</v>
      </c>
      <c r="BH58" s="117" t="n">
        <v>1402473</v>
      </c>
      <c r="BI58" s="95" t="n">
        <f aca="false">BG58/BH58</f>
        <v>0.000350300504893855</v>
      </c>
      <c r="BJ58" s="119" t="n">
        <v>51.83458</v>
      </c>
      <c r="BK58" s="119" t="n">
        <v>2438487.5337</v>
      </c>
      <c r="BL58" s="98" t="n">
        <f aca="false">BJ58/BK58</f>
        <v>2.12568566718689E-005</v>
      </c>
      <c r="BM58" s="119" t="n">
        <v>21.894</v>
      </c>
      <c r="BN58" s="119" t="n">
        <v>906407.7398</v>
      </c>
      <c r="BO58" s="98" t="n">
        <f aca="false">BM58/BN58</f>
        <v>2.41546922412985E-005</v>
      </c>
      <c r="BP58" s="96" t="n">
        <v>0</v>
      </c>
      <c r="BQ58" s="96" t="n">
        <v>573462.2904</v>
      </c>
      <c r="BR58" s="95" t="n">
        <f aca="false">BP58/BQ58</f>
        <v>0</v>
      </c>
      <c r="BS58" s="96" t="n">
        <v>0</v>
      </c>
      <c r="BT58" s="96" t="n">
        <v>203391.6145</v>
      </c>
      <c r="BU58" s="95" t="n">
        <f aca="false">BS58/BT58</f>
        <v>0</v>
      </c>
      <c r="BV58" s="115" t="n">
        <v>0</v>
      </c>
      <c r="BW58" s="115" t="n">
        <v>1413665.06</v>
      </c>
      <c r="BX58" s="98" t="n">
        <f aca="false">BV58/BW58</f>
        <v>0</v>
      </c>
      <c r="BY58" s="115" t="n">
        <v>0</v>
      </c>
      <c r="BZ58" s="115" t="n">
        <v>535075.057</v>
      </c>
      <c r="CA58" s="98" t="n">
        <f aca="false">BY58/BZ58</f>
        <v>0</v>
      </c>
      <c r="CB58" s="144" t="n">
        <v>0</v>
      </c>
      <c r="CC58" s="96" t="n">
        <v>583189.94153</v>
      </c>
      <c r="CD58" s="95" t="n">
        <f aca="false">CB58/CC58</f>
        <v>0</v>
      </c>
      <c r="CE58" s="96" t="n">
        <v>0</v>
      </c>
      <c r="CF58" s="96" t="n">
        <v>234983.14122</v>
      </c>
      <c r="CG58" s="95" t="n">
        <f aca="false">CE58/CF58</f>
        <v>0</v>
      </c>
      <c r="CH58" s="115"/>
      <c r="CI58" s="115" t="n">
        <v>128433.626</v>
      </c>
      <c r="CJ58" s="98" t="n">
        <f aca="false">CH58/CI58</f>
        <v>0</v>
      </c>
      <c r="CK58" s="115" t="n">
        <v>0</v>
      </c>
      <c r="CL58" s="115" t="n">
        <v>23044.6158</v>
      </c>
      <c r="CM58" s="98" t="n">
        <f aca="false">CK58/CL58</f>
        <v>0</v>
      </c>
      <c r="CN58" s="96" t="n">
        <v>452.065</v>
      </c>
      <c r="CO58" s="96" t="n">
        <v>231620.73174</v>
      </c>
      <c r="CP58" s="95" t="n">
        <f aca="false">CN58/CO58</f>
        <v>0.00195174670507239</v>
      </c>
      <c r="CQ58" s="96" t="n">
        <v>356.66</v>
      </c>
      <c r="CR58" s="96" t="n">
        <v>110175.90616</v>
      </c>
      <c r="CS58" s="95" t="n">
        <f aca="false">CQ58/CR58</f>
        <v>0.00323718689894005</v>
      </c>
      <c r="CT58" s="115" t="n">
        <v>88376.8939</v>
      </c>
      <c r="CU58" s="115" t="n">
        <v>3006699.89</v>
      </c>
      <c r="CV58" s="98" t="n">
        <f aca="false">CT58/CU58</f>
        <v>0.0293933206283518</v>
      </c>
      <c r="CW58" s="115" t="n">
        <v>18527.6371</v>
      </c>
      <c r="CX58" s="115" t="n">
        <v>647286.111</v>
      </c>
      <c r="CY58" s="98" t="n">
        <f aca="false">CW58/CX58</f>
        <v>0.0286235665884696</v>
      </c>
      <c r="CZ58" s="117" t="n">
        <v>120.555226</v>
      </c>
      <c r="DA58" s="117" t="n">
        <v>9482534.83</v>
      </c>
      <c r="DB58" s="95" t="n">
        <f aca="false">CZ58/DA58</f>
        <v>1.27133965929235E-005</v>
      </c>
      <c r="DC58" s="117" t="n">
        <v>19.5860003</v>
      </c>
      <c r="DD58" s="117" t="n">
        <v>1537344.98</v>
      </c>
      <c r="DE58" s="95" t="n">
        <f aca="false">DC58/DD58</f>
        <v>1.27401465219602E-005</v>
      </c>
    </row>
    <row r="59" customFormat="false" ht="12.75" hidden="false" customHeight="false" outlineLevel="0" collapsed="false">
      <c r="A59" s="36" t="s">
        <v>435</v>
      </c>
      <c r="B59" s="97" t="n">
        <v>73.546</v>
      </c>
      <c r="C59" s="97" t="n">
        <v>146663.57251</v>
      </c>
      <c r="D59" s="116" t="n">
        <f aca="false">B59/C59</f>
        <v>0.000501460579074503</v>
      </c>
      <c r="E59" s="97" t="n">
        <v>0.208</v>
      </c>
      <c r="F59" s="97" t="n">
        <v>40684.243783</v>
      </c>
      <c r="G59" s="116" t="n">
        <f aca="false">E59/F59</f>
        <v>5.11254433311879E-006</v>
      </c>
      <c r="H59" s="117" t="n">
        <v>49675.23</v>
      </c>
      <c r="I59" s="117" t="n">
        <v>821674.3</v>
      </c>
      <c r="J59" s="95" t="n">
        <f aca="false">H59/I59</f>
        <v>0.0604561077302771</v>
      </c>
      <c r="K59" s="117" t="n">
        <v>9988.623</v>
      </c>
      <c r="L59" s="117" t="n">
        <v>181100.5</v>
      </c>
      <c r="M59" s="95" t="n">
        <f aca="false">K59/L59</f>
        <v>0.0551551376169585</v>
      </c>
      <c r="N59" s="115" t="n">
        <v>111.8922</v>
      </c>
      <c r="O59" s="115" t="n">
        <v>1151565</v>
      </c>
      <c r="P59" s="98" t="n">
        <f aca="false">N59/O59</f>
        <v>9.7165335869013E-005</v>
      </c>
      <c r="Q59" s="115" t="n">
        <v>24.286</v>
      </c>
      <c r="R59" s="115" t="n">
        <v>311595.112</v>
      </c>
      <c r="S59" s="98" t="n">
        <f aca="false">Q59/R59</f>
        <v>7.79408888801824E-005</v>
      </c>
      <c r="T59" s="117" t="n">
        <v>11117.03</v>
      </c>
      <c r="U59" s="117" t="n">
        <v>1304934</v>
      </c>
      <c r="V59" s="95" t="n">
        <f aca="false">T59/U59</f>
        <v>0.00851922779236345</v>
      </c>
      <c r="W59" s="117" t="n">
        <v>1328.86902</v>
      </c>
      <c r="X59" s="117" t="n">
        <v>249431.236</v>
      </c>
      <c r="Y59" s="95" t="n">
        <f aca="false">W59/X59</f>
        <v>0.00532759666074862</v>
      </c>
      <c r="Z59" s="136" t="n">
        <v>78449.03</v>
      </c>
      <c r="AA59" s="136" t="n">
        <v>3804542</v>
      </c>
      <c r="AB59" s="142" t="n">
        <f aca="false">Z59/AA59</f>
        <v>0.020619835449313</v>
      </c>
      <c r="AC59" s="136" t="n">
        <v>36953.44406</v>
      </c>
      <c r="AD59" s="136" t="n">
        <v>2022832.012</v>
      </c>
      <c r="AE59" s="98" t="n">
        <f aca="false">AC59/AD59</f>
        <v>0.0182681724635471</v>
      </c>
      <c r="AF59" s="117" t="n">
        <v>18042.34</v>
      </c>
      <c r="AG59" s="117" t="n">
        <v>4061376</v>
      </c>
      <c r="AH59" s="95" t="n">
        <f aca="false">AF59/AG59</f>
        <v>0.0044424204998503</v>
      </c>
      <c r="AI59" s="117" t="n">
        <v>2908.117</v>
      </c>
      <c r="AJ59" s="117" t="n">
        <v>825442.1</v>
      </c>
      <c r="AK59" s="95" t="n">
        <f aca="false">AI59/AJ59</f>
        <v>0.00352310234721491</v>
      </c>
      <c r="AL59" s="115" t="n">
        <v>21274.37</v>
      </c>
      <c r="AM59" s="115" t="n">
        <v>4344202</v>
      </c>
      <c r="AN59" s="98" t="n">
        <f aca="false">AL59/AM59</f>
        <v>0.00489718710133645</v>
      </c>
      <c r="AO59" s="115" t="n">
        <v>3663.99196</v>
      </c>
      <c r="AP59" s="115" t="n">
        <v>939899.961</v>
      </c>
      <c r="AQ59" s="98" t="n">
        <f aca="false">AO59/AP59</f>
        <v>0.00389827865946682</v>
      </c>
      <c r="AR59" s="96" t="n">
        <v>0</v>
      </c>
      <c r="AS59" s="96" t="n">
        <v>260275.38086</v>
      </c>
      <c r="AT59" s="95" t="n">
        <f aca="false">AR59/AS59</f>
        <v>0</v>
      </c>
      <c r="AU59" s="96" t="n">
        <v>0</v>
      </c>
      <c r="AV59" s="96" t="n">
        <v>123320.83989</v>
      </c>
      <c r="AW59" s="95" t="n">
        <f aca="false">AU59/AV59</f>
        <v>0</v>
      </c>
      <c r="AX59" s="115" t="n">
        <v>41424.45</v>
      </c>
      <c r="AY59" s="115" t="n">
        <v>19048182.7</v>
      </c>
      <c r="AZ59" s="98" t="n">
        <f aca="false">AX59/AY59</f>
        <v>0.00217471927125101</v>
      </c>
      <c r="BA59" s="115" t="n">
        <v>6647.1022</v>
      </c>
      <c r="BB59" s="115" t="n">
        <v>632074.986</v>
      </c>
      <c r="BC59" s="98" t="n">
        <f aca="false">BA59/BB59</f>
        <v>0.0105163190242115</v>
      </c>
      <c r="BD59" s="117" t="n">
        <v>224318.7</v>
      </c>
      <c r="BE59" s="117" t="n">
        <v>7512005</v>
      </c>
      <c r="BF59" s="95" t="n">
        <f aca="false">BD59/BE59</f>
        <v>0.029861361913364</v>
      </c>
      <c r="BG59" s="117" t="n">
        <v>52271.78</v>
      </c>
      <c r="BH59" s="117" t="n">
        <v>1402473</v>
      </c>
      <c r="BI59" s="95" t="n">
        <f aca="false">BG59/BH59</f>
        <v>0.0372711488919929</v>
      </c>
      <c r="BJ59" s="119" t="n">
        <v>33289.54</v>
      </c>
      <c r="BK59" s="119" t="n">
        <v>2438487.5337</v>
      </c>
      <c r="BL59" s="98" t="n">
        <f aca="false">BJ59/BK59</f>
        <v>0.0136517162954238</v>
      </c>
      <c r="BM59" s="119" t="n">
        <v>12185.97</v>
      </c>
      <c r="BN59" s="119" t="n">
        <v>906407.7398</v>
      </c>
      <c r="BO59" s="98" t="n">
        <f aca="false">BM59/BN59</f>
        <v>0.0134442475112678</v>
      </c>
      <c r="BP59" s="96" t="n">
        <v>10782.42</v>
      </c>
      <c r="BQ59" s="96" t="n">
        <v>573462.2904</v>
      </c>
      <c r="BR59" s="95" t="n">
        <f aca="false">BP59/BQ59</f>
        <v>0.0188023173982008</v>
      </c>
      <c r="BS59" s="96" t="n">
        <v>3025.235</v>
      </c>
      <c r="BT59" s="96" t="n">
        <v>203391.6145</v>
      </c>
      <c r="BU59" s="95" t="n">
        <f aca="false">BS59/BT59</f>
        <v>0.0148739416196532</v>
      </c>
      <c r="BV59" s="115" t="n">
        <v>11563.8758</v>
      </c>
      <c r="BW59" s="115" t="n">
        <v>1413665.06</v>
      </c>
      <c r="BX59" s="98" t="n">
        <f aca="false">BV59/BW59</f>
        <v>0.00818006763214477</v>
      </c>
      <c r="BY59" s="115" t="n">
        <v>2340.93002</v>
      </c>
      <c r="BZ59" s="115" t="n">
        <v>535075.057</v>
      </c>
      <c r="CA59" s="98" t="n">
        <f aca="false">BY59/BZ59</f>
        <v>0.00437495635308599</v>
      </c>
      <c r="CB59" s="144" t="n">
        <v>62375.76</v>
      </c>
      <c r="CC59" s="96" t="n">
        <v>583189.94153</v>
      </c>
      <c r="CD59" s="95" t="n">
        <f aca="false">CB59/CC59</f>
        <v>0.106956165664238</v>
      </c>
      <c r="CE59" s="96" t="n">
        <v>14059</v>
      </c>
      <c r="CF59" s="96" t="n">
        <v>234983.14122</v>
      </c>
      <c r="CG59" s="95" t="n">
        <f aca="false">CE59/CF59</f>
        <v>0.0598298240759214</v>
      </c>
      <c r="CH59" s="115" t="n">
        <v>1093.79875</v>
      </c>
      <c r="CI59" s="115" t="n">
        <v>128433.626</v>
      </c>
      <c r="CJ59" s="98" t="n">
        <f aca="false">CH59/CI59</f>
        <v>0.00851645152493008</v>
      </c>
      <c r="CK59" s="115" t="n">
        <v>291.185998</v>
      </c>
      <c r="CL59" s="115" t="n">
        <v>23044.6158</v>
      </c>
      <c r="CM59" s="98" t="n">
        <f aca="false">CK59/CL59</f>
        <v>0.0126357497355196</v>
      </c>
      <c r="CN59" s="96" t="n">
        <v>270.9704</v>
      </c>
      <c r="CO59" s="96" t="n">
        <v>231620.73174</v>
      </c>
      <c r="CP59" s="95" t="n">
        <f aca="false">CN59/CO59</f>
        <v>0.00116988836864643</v>
      </c>
      <c r="CQ59" s="96" t="n">
        <v>84.405</v>
      </c>
      <c r="CR59" s="96" t="n">
        <v>110175.90616</v>
      </c>
      <c r="CS59" s="95" t="n">
        <f aca="false">CQ59/CR59</f>
        <v>0.000766093086426946</v>
      </c>
      <c r="CT59" s="115" t="n">
        <v>32563.4778</v>
      </c>
      <c r="CU59" s="115" t="n">
        <v>3006699.89</v>
      </c>
      <c r="CV59" s="98" t="n">
        <f aca="false">CT59/CU59</f>
        <v>0.0108303053152405</v>
      </c>
      <c r="CW59" s="115" t="n">
        <v>7847.589</v>
      </c>
      <c r="CX59" s="115" t="n">
        <v>647286.111</v>
      </c>
      <c r="CY59" s="98" t="n">
        <f aca="false">CW59/CX59</f>
        <v>0.0121238334434153</v>
      </c>
      <c r="CZ59" s="117" t="n">
        <v>322694.543</v>
      </c>
      <c r="DA59" s="117" t="n">
        <v>9482534.83</v>
      </c>
      <c r="DB59" s="95" t="n">
        <f aca="false">CZ59/DA59</f>
        <v>0.0340304094617283</v>
      </c>
      <c r="DC59" s="117" t="n">
        <v>42035.2625</v>
      </c>
      <c r="DD59" s="117" t="n">
        <v>1537344.98</v>
      </c>
      <c r="DE59" s="95" t="n">
        <f aca="false">DC59/DD59</f>
        <v>0.027342764992149</v>
      </c>
    </row>
    <row r="60" customFormat="false" ht="12.75" hidden="false" customHeight="false" outlineLevel="0" collapsed="false">
      <c r="A60" s="36" t="s">
        <v>442</v>
      </c>
      <c r="B60" s="97" t="n">
        <v>4.437</v>
      </c>
      <c r="C60" s="97" t="n">
        <v>146663.57251</v>
      </c>
      <c r="D60" s="116" t="n">
        <f aca="false">B60/C60</f>
        <v>3.02529109584963E-005</v>
      </c>
      <c r="E60" s="97" t="n">
        <v>0.156</v>
      </c>
      <c r="F60" s="97" t="n">
        <v>40684.243783</v>
      </c>
      <c r="G60" s="116" t="n">
        <f aca="false">E60/F60</f>
        <v>3.83440824983909E-006</v>
      </c>
      <c r="H60" s="117" t="n">
        <v>5629.212</v>
      </c>
      <c r="I60" s="117" t="n">
        <v>821674.3</v>
      </c>
      <c r="J60" s="95" t="n">
        <f aca="false">H60/I60</f>
        <v>0.00685090430600057</v>
      </c>
      <c r="K60" s="117" t="n">
        <v>667.9839</v>
      </c>
      <c r="L60" s="117" t="n">
        <v>181100.5</v>
      </c>
      <c r="M60" s="95" t="n">
        <f aca="false">K60/L60</f>
        <v>0.00368847076623201</v>
      </c>
      <c r="N60" s="115" t="n">
        <v>1267.587</v>
      </c>
      <c r="O60" s="115" t="n">
        <v>1151565</v>
      </c>
      <c r="P60" s="98" t="n">
        <f aca="false">N60/O60</f>
        <v>0.0011007515858853</v>
      </c>
      <c r="Q60" s="115" t="n">
        <v>357.282</v>
      </c>
      <c r="R60" s="115" t="n">
        <v>311595.112</v>
      </c>
      <c r="S60" s="98" t="n">
        <f aca="false">Q60/R60</f>
        <v>0.00114662260812358</v>
      </c>
      <c r="T60" s="117" t="n">
        <v>10916.45</v>
      </c>
      <c r="U60" s="117" t="n">
        <v>1304934</v>
      </c>
      <c r="V60" s="95" t="n">
        <f aca="false">T60/U60</f>
        <v>0.00836551886915354</v>
      </c>
      <c r="W60" s="117" t="n">
        <v>3401.465</v>
      </c>
      <c r="X60" s="117" t="n">
        <v>249431.236</v>
      </c>
      <c r="Y60" s="95" t="n">
        <f aca="false">W60/X60</f>
        <v>0.0136368846763041</v>
      </c>
      <c r="Z60" s="136" t="n">
        <v>90304.58</v>
      </c>
      <c r="AA60" s="136" t="n">
        <v>3804542</v>
      </c>
      <c r="AB60" s="142" t="n">
        <f aca="false">Z60/AA60</f>
        <v>0.0237359924006622</v>
      </c>
      <c r="AC60" s="136" t="n">
        <v>51359.77</v>
      </c>
      <c r="AD60" s="136" t="n">
        <v>2022832.012</v>
      </c>
      <c r="AE60" s="143" t="n">
        <f aca="false">AC60/AD60</f>
        <v>0.0253900322396124</v>
      </c>
      <c r="AF60" s="117" t="n">
        <v>1087.71</v>
      </c>
      <c r="AG60" s="117" t="n">
        <v>4061376</v>
      </c>
      <c r="AH60" s="95" t="n">
        <f aca="false">AF60/AG60</f>
        <v>0.0002678180990876</v>
      </c>
      <c r="AI60" s="117" t="n">
        <v>82.55925</v>
      </c>
      <c r="AJ60" s="117" t="n">
        <v>825442.1</v>
      </c>
      <c r="AK60" s="95" t="n">
        <f aca="false">AI60/AJ60</f>
        <v>0.00010001822053903</v>
      </c>
      <c r="AL60" s="115" t="n">
        <v>4028.887</v>
      </c>
      <c r="AM60" s="115" t="n">
        <v>4344202</v>
      </c>
      <c r="AN60" s="98" t="n">
        <f aca="false">AL60/AM60</f>
        <v>0.000927417049207196</v>
      </c>
      <c r="AO60" s="115" t="n">
        <v>122.7198</v>
      </c>
      <c r="AP60" s="115" t="n">
        <v>939899.961</v>
      </c>
      <c r="AQ60" s="143" t="n">
        <f aca="false">AO60/AP60</f>
        <v>0.000130566874233544</v>
      </c>
      <c r="AR60" s="96" t="n">
        <v>17939.66</v>
      </c>
      <c r="AS60" s="96" t="n">
        <v>260275.38086</v>
      </c>
      <c r="AT60" s="95" t="n">
        <f aca="false">AR60/AS60</f>
        <v>0.0689256891709232</v>
      </c>
      <c r="AU60" s="96" t="n">
        <v>18810.86</v>
      </c>
      <c r="AV60" s="96" t="n">
        <v>123320.83989</v>
      </c>
      <c r="AW60" s="95" t="n">
        <f aca="false">AU60/AV60</f>
        <v>0.152535938100802</v>
      </c>
      <c r="AX60" s="115" t="n">
        <v>876.7025</v>
      </c>
      <c r="AY60" s="115" t="n">
        <v>19048182.7</v>
      </c>
      <c r="AZ60" s="98" t="n">
        <f aca="false">AX60/AY60</f>
        <v>4.602551927434E-005</v>
      </c>
      <c r="BA60" s="115" t="n">
        <v>31.24968</v>
      </c>
      <c r="BB60" s="115" t="n">
        <v>632074.986</v>
      </c>
      <c r="BC60" s="98" t="n">
        <f aca="false">BA60/BB60</f>
        <v>4.9439830229257E-005</v>
      </c>
      <c r="BD60" s="117" t="n">
        <v>0</v>
      </c>
      <c r="BE60" s="117" t="n">
        <v>7512005</v>
      </c>
      <c r="BF60" s="95" t="n">
        <f aca="false">BD60/BE60</f>
        <v>0</v>
      </c>
      <c r="BG60" s="117" t="n">
        <v>0</v>
      </c>
      <c r="BH60" s="117" t="n">
        <v>1402473</v>
      </c>
      <c r="BI60" s="95" t="n">
        <f aca="false">BG60/BH60</f>
        <v>0</v>
      </c>
      <c r="BJ60" s="119" t="n">
        <v>76387.52</v>
      </c>
      <c r="BK60" s="119" t="n">
        <v>2438487.5337</v>
      </c>
      <c r="BL60" s="98" t="n">
        <f aca="false">BJ60/BK60</f>
        <v>0.0313257783541319</v>
      </c>
      <c r="BM60" s="119" t="n">
        <v>21459.35</v>
      </c>
      <c r="BN60" s="119" t="n">
        <v>906407.7398</v>
      </c>
      <c r="BO60" s="143" t="n">
        <f aca="false">BM60/BN60</f>
        <v>0.0236751619141459</v>
      </c>
      <c r="BP60" s="96" t="n">
        <v>2756.179</v>
      </c>
      <c r="BQ60" s="96" t="n">
        <v>573462.2904</v>
      </c>
      <c r="BR60" s="95" t="n">
        <f aca="false">BP60/BQ60</f>
        <v>0.00480620791661387</v>
      </c>
      <c r="BS60" s="96" t="n">
        <v>1225.93</v>
      </c>
      <c r="BT60" s="96" t="n">
        <v>203391.6145</v>
      </c>
      <c r="BU60" s="95" t="n">
        <f aca="false">BS60/BT60</f>
        <v>0.00602743629826489</v>
      </c>
      <c r="BV60" s="115" t="n">
        <v>10331.47</v>
      </c>
      <c r="BW60" s="115" t="n">
        <v>1413665.06</v>
      </c>
      <c r="BX60" s="98" t="n">
        <f aca="false">BV60/BW60</f>
        <v>0.00730828701389847</v>
      </c>
      <c r="BY60" s="97" t="n">
        <v>7714.475</v>
      </c>
      <c r="BZ60" s="115" t="n">
        <v>535075.057</v>
      </c>
      <c r="CA60" s="98" t="n">
        <f aca="false">BY60/BZ60</f>
        <v>0.0144175567503607</v>
      </c>
      <c r="CB60" s="144" t="n">
        <v>11211.03</v>
      </c>
      <c r="CC60" s="96" t="n">
        <v>583189.94153</v>
      </c>
      <c r="CD60" s="95" t="n">
        <f aca="false">CB60/CC60</f>
        <v>0.0192236340197978</v>
      </c>
      <c r="CE60" s="96" t="n">
        <v>2123.31</v>
      </c>
      <c r="CF60" s="96" t="n">
        <v>234983.14122</v>
      </c>
      <c r="CG60" s="95" t="n">
        <f aca="false">CE60/CF60</f>
        <v>0.00903600994086668</v>
      </c>
      <c r="CH60" s="115" t="n">
        <v>1060.284</v>
      </c>
      <c r="CI60" s="115" t="n">
        <v>128433.626</v>
      </c>
      <c r="CJ60" s="98" t="n">
        <f aca="false">CH60/CI60</f>
        <v>0.00825550156156146</v>
      </c>
      <c r="CK60" s="115" t="n">
        <v>25.67178</v>
      </c>
      <c r="CL60" s="115" t="n">
        <v>23044.6158</v>
      </c>
      <c r="CM60" s="98" t="n">
        <f aca="false">CK60/CL60</f>
        <v>0.0011140033846865</v>
      </c>
      <c r="CN60" s="96" t="n">
        <v>4.473895</v>
      </c>
      <c r="CO60" s="96" t="n">
        <v>231620.73174</v>
      </c>
      <c r="CP60" s="95" t="n">
        <f aca="false">CN60/CO60</f>
        <v>1.93156068819524E-005</v>
      </c>
      <c r="CQ60" s="96" t="n">
        <v>0.46</v>
      </c>
      <c r="CR60" s="96" t="n">
        <v>110175.90616</v>
      </c>
      <c r="CS60" s="95" t="n">
        <f aca="false">CQ60/CR60</f>
        <v>4.17514151716599E-006</v>
      </c>
      <c r="CT60" s="115" t="n">
        <v>4067.991</v>
      </c>
      <c r="CU60" s="115" t="n">
        <v>3006699.89</v>
      </c>
      <c r="CV60" s="98" t="n">
        <f aca="false">CT60/CU60</f>
        <v>0.00135297540453896</v>
      </c>
      <c r="CW60" s="115" t="n">
        <v>181.4764</v>
      </c>
      <c r="CX60" s="115" t="n">
        <v>647286.111</v>
      </c>
      <c r="CY60" s="98" t="n">
        <f aca="false">CW60/CX60</f>
        <v>0.000280365045558656</v>
      </c>
      <c r="CZ60" s="117" t="n">
        <v>169315.3</v>
      </c>
      <c r="DA60" s="117" t="n">
        <v>9482534.83</v>
      </c>
      <c r="DB60" s="95" t="n">
        <f aca="false">CZ60/DA60</f>
        <v>0.0178554893850045</v>
      </c>
      <c r="DC60" s="117" t="n">
        <v>13224.89</v>
      </c>
      <c r="DD60" s="117" t="n">
        <v>1537344.98</v>
      </c>
      <c r="DE60" s="95" t="n">
        <f aca="false">DC60/DD60</f>
        <v>0.00860242181946696</v>
      </c>
    </row>
    <row r="61" customFormat="false" ht="12.75" hidden="false" customHeight="false" outlineLevel="0" collapsed="false">
      <c r="A61" s="36" t="s">
        <v>815</v>
      </c>
      <c r="B61" s="97" t="n">
        <v>0</v>
      </c>
      <c r="C61" s="97" t="n">
        <v>146663.57251</v>
      </c>
      <c r="D61" s="116" t="n">
        <f aca="false">B61/C61</f>
        <v>0</v>
      </c>
      <c r="E61" s="97" t="n">
        <v>0</v>
      </c>
      <c r="F61" s="97" t="n">
        <v>40684.243783</v>
      </c>
      <c r="G61" s="116" t="n">
        <f aca="false">E61/F61</f>
        <v>0</v>
      </c>
      <c r="H61" s="117" t="n">
        <v>277.1607</v>
      </c>
      <c r="I61" s="117" t="n">
        <v>821674.3</v>
      </c>
      <c r="J61" s="95" t="n">
        <f aca="false">H61/I61</f>
        <v>0.000337312119899576</v>
      </c>
      <c r="K61" s="117" t="n">
        <v>36.68902</v>
      </c>
      <c r="L61" s="117" t="n">
        <v>181100.5</v>
      </c>
      <c r="M61" s="95" t="n">
        <f aca="false">K61/L61</f>
        <v>0.000202589280537602</v>
      </c>
      <c r="N61" s="115" t="n">
        <v>0</v>
      </c>
      <c r="O61" s="115" t="n">
        <v>1151565</v>
      </c>
      <c r="P61" s="98" t="n">
        <f aca="false">N61/O61</f>
        <v>0</v>
      </c>
      <c r="Q61" s="115" t="n">
        <v>0</v>
      </c>
      <c r="R61" s="115" t="n">
        <v>311595.112</v>
      </c>
      <c r="S61" s="98" t="n">
        <f aca="false">Q61/R61</f>
        <v>0</v>
      </c>
      <c r="T61" s="117" t="n">
        <v>11456.13</v>
      </c>
      <c r="U61" s="117" t="n">
        <v>1304934</v>
      </c>
      <c r="V61" s="95" t="n">
        <f aca="false">T61/U61</f>
        <v>0.00877908767799751</v>
      </c>
      <c r="W61" s="117" t="n">
        <v>2403.269</v>
      </c>
      <c r="X61" s="117" t="n">
        <v>249431.236</v>
      </c>
      <c r="Y61" s="95" t="n">
        <f aca="false">W61/X61</f>
        <v>0.00963499615581426</v>
      </c>
      <c r="Z61" s="136" t="n">
        <v>937468.1</v>
      </c>
      <c r="AA61" s="136" t="n">
        <v>3804542</v>
      </c>
      <c r="AB61" s="142" t="n">
        <f aca="false">Z61/AA61</f>
        <v>0.246407609641318</v>
      </c>
      <c r="AC61" s="136" t="n">
        <v>766020.1</v>
      </c>
      <c r="AD61" s="136" t="n">
        <v>2022832.012</v>
      </c>
      <c r="AE61" s="143" t="n">
        <f aca="false">AC61/AD61</f>
        <v>0.378686957421949</v>
      </c>
      <c r="AF61" s="117" t="n">
        <v>43011.49</v>
      </c>
      <c r="AG61" s="117" t="n">
        <v>4061376</v>
      </c>
      <c r="AH61" s="95" t="n">
        <f aca="false">AF61/AG61</f>
        <v>0.0105903738043461</v>
      </c>
      <c r="AI61" s="117" t="n">
        <v>14091.11</v>
      </c>
      <c r="AJ61" s="117" t="n">
        <v>825442.1</v>
      </c>
      <c r="AK61" s="95" t="n">
        <f aca="false">AI61/AJ61</f>
        <v>0.0170709853543937</v>
      </c>
      <c r="AL61" s="115" t="n">
        <v>31166</v>
      </c>
      <c r="AM61" s="115" t="n">
        <v>4344202</v>
      </c>
      <c r="AN61" s="98" t="n">
        <f aca="false">AL61/AM61</f>
        <v>0.00717415994928413</v>
      </c>
      <c r="AO61" s="115" t="n">
        <v>4670.687</v>
      </c>
      <c r="AP61" s="115" t="n">
        <v>939899.961</v>
      </c>
      <c r="AQ61" s="143" t="n">
        <f aca="false">AO61/AP61</f>
        <v>0.00496934481732572</v>
      </c>
      <c r="AR61" s="96" t="n">
        <v>0</v>
      </c>
      <c r="AS61" s="96" t="n">
        <v>260275.38086</v>
      </c>
      <c r="AT61" s="95" t="n">
        <f aca="false">AR61/AS61</f>
        <v>0</v>
      </c>
      <c r="AU61" s="96" t="n">
        <v>0</v>
      </c>
      <c r="AV61" s="96" t="n">
        <v>123320.83989</v>
      </c>
      <c r="AW61" s="95" t="n">
        <f aca="false">AU61/AV61</f>
        <v>0</v>
      </c>
      <c r="AX61" s="115" t="n">
        <v>1053.191</v>
      </c>
      <c r="AY61" s="115" t="n">
        <v>19048182.7</v>
      </c>
      <c r="AZ61" s="98" t="n">
        <f aca="false">AX61/AY61</f>
        <v>5.5290891345766E-005</v>
      </c>
      <c r="BA61" s="115" t="n">
        <v>335.838</v>
      </c>
      <c r="BB61" s="115" t="n">
        <v>632074.986</v>
      </c>
      <c r="BC61" s="98" t="n">
        <f aca="false">BA61/BB61</f>
        <v>0.000531326199325344</v>
      </c>
      <c r="BD61" s="117" t="n">
        <v>320058.3</v>
      </c>
      <c r="BE61" s="117" t="n">
        <v>7512005</v>
      </c>
      <c r="BF61" s="95" t="n">
        <f aca="false">BD61/BE61</f>
        <v>0.0426062416092641</v>
      </c>
      <c r="BG61" s="117" t="n">
        <v>59961.33</v>
      </c>
      <c r="BH61" s="117" t="n">
        <v>1402473</v>
      </c>
      <c r="BI61" s="95" t="n">
        <f aca="false">BG61/BH61</f>
        <v>0.0427539995422372</v>
      </c>
      <c r="BJ61" s="119" t="n">
        <v>508892.2</v>
      </c>
      <c r="BK61" s="119" t="n">
        <v>2438487.5337</v>
      </c>
      <c r="BL61" s="98" t="n">
        <f aca="false">BJ61/BK61</f>
        <v>0.208691737385198</v>
      </c>
      <c r="BM61" s="119" t="n">
        <v>290116.4</v>
      </c>
      <c r="BN61" s="119" t="n">
        <v>906407.7398</v>
      </c>
      <c r="BO61" s="143" t="n">
        <f aca="false">BM61/BN61</f>
        <v>0.320072730252739</v>
      </c>
      <c r="BP61" s="96" t="n">
        <v>0</v>
      </c>
      <c r="BQ61" s="96" t="n">
        <v>573462.2904</v>
      </c>
      <c r="BR61" s="95" t="n">
        <f aca="false">BP61/BQ61</f>
        <v>0</v>
      </c>
      <c r="BS61" s="96" t="n">
        <v>0</v>
      </c>
      <c r="BT61" s="96" t="n">
        <v>203391.6145</v>
      </c>
      <c r="BU61" s="95" t="n">
        <f aca="false">BS61/BT61</f>
        <v>0</v>
      </c>
      <c r="BV61" s="115" t="n">
        <v>0</v>
      </c>
      <c r="BW61" s="115" t="n">
        <v>1413665.06</v>
      </c>
      <c r="BX61" s="98" t="n">
        <f aca="false">BV61/BW61</f>
        <v>0</v>
      </c>
      <c r="BY61" s="97" t="n">
        <v>0</v>
      </c>
      <c r="BZ61" s="115" t="n">
        <v>535075.057</v>
      </c>
      <c r="CA61" s="98" t="n">
        <f aca="false">BY61/BZ61</f>
        <v>0</v>
      </c>
      <c r="CB61" s="144" t="n">
        <v>0</v>
      </c>
      <c r="CC61" s="96" t="n">
        <v>583189.94153</v>
      </c>
      <c r="CD61" s="95" t="n">
        <f aca="false">CB61/CC61</f>
        <v>0</v>
      </c>
      <c r="CE61" s="96" t="n">
        <v>0</v>
      </c>
      <c r="CF61" s="96" t="n">
        <v>234983.14122</v>
      </c>
      <c r="CG61" s="95" t="n">
        <f aca="false">CE61/CF61</f>
        <v>0</v>
      </c>
      <c r="CH61" s="115" t="n">
        <v>5.642</v>
      </c>
      <c r="CI61" s="115" t="n">
        <v>128433.626</v>
      </c>
      <c r="CJ61" s="98" t="n">
        <f aca="false">CH61/CI61</f>
        <v>4.39293055542946E-005</v>
      </c>
      <c r="CK61" s="115" t="n">
        <v>2.691</v>
      </c>
      <c r="CL61" s="115" t="n">
        <v>23044.6158</v>
      </c>
      <c r="CM61" s="98" t="n">
        <f aca="false">CK61/CL61</f>
        <v>0.000116773480771157</v>
      </c>
      <c r="CN61" s="96" t="n">
        <v>336.6515</v>
      </c>
      <c r="CO61" s="96" t="n">
        <v>231620.73174</v>
      </c>
      <c r="CP61" s="95" t="n">
        <f aca="false">CN61/CO61</f>
        <v>0.00145346013489803</v>
      </c>
      <c r="CQ61" s="96" t="n">
        <v>69.158</v>
      </c>
      <c r="CR61" s="96" t="n">
        <v>110175.90616</v>
      </c>
      <c r="CS61" s="95" t="n">
        <f aca="false">CQ61/CR61</f>
        <v>0.000627705297922099</v>
      </c>
      <c r="CT61" s="115" t="n">
        <v>51305.86</v>
      </c>
      <c r="CU61" s="115" t="n">
        <v>3006699.89</v>
      </c>
      <c r="CV61" s="98" t="n">
        <f aca="false">CT61/CU61</f>
        <v>0.0170638447058313</v>
      </c>
      <c r="CW61" s="115" t="n">
        <v>4928.527</v>
      </c>
      <c r="CX61" s="115" t="n">
        <v>647286.111</v>
      </c>
      <c r="CY61" s="98" t="n">
        <f aca="false">CW61/CX61</f>
        <v>0.00761413989307736</v>
      </c>
      <c r="CZ61" s="117" t="n">
        <v>34875.98</v>
      </c>
      <c r="DA61" s="117" t="n">
        <v>9482534.83</v>
      </c>
      <c r="DB61" s="95" t="n">
        <f aca="false">CZ61/DA61</f>
        <v>0.00367791741609664</v>
      </c>
      <c r="DC61" s="117" t="n">
        <v>2995.45</v>
      </c>
      <c r="DD61" s="117" t="n">
        <v>1537344.98</v>
      </c>
      <c r="DE61" s="95" t="n">
        <f aca="false">DC61/DD61</f>
        <v>0.00194845661772025</v>
      </c>
    </row>
    <row r="62" customFormat="false" ht="12.75" hidden="false" customHeight="false" outlineLevel="0" collapsed="false">
      <c r="A62" s="36" t="s">
        <v>814</v>
      </c>
      <c r="B62" s="97" t="n">
        <v>6.079</v>
      </c>
      <c r="C62" s="97" t="n">
        <v>146663.57251</v>
      </c>
      <c r="D62" s="116" t="n">
        <f aca="false">B62/C62</f>
        <v>4.14486016940949E-005</v>
      </c>
      <c r="E62" s="97" t="n">
        <v>1.474</v>
      </c>
      <c r="F62" s="97" t="n">
        <v>40684.243783</v>
      </c>
      <c r="G62" s="116" t="n">
        <f aca="false">E62/F62</f>
        <v>3.62302420529668E-005</v>
      </c>
      <c r="H62" s="93" t="n">
        <v>1809.381</v>
      </c>
      <c r="I62" s="117" t="n">
        <v>821674.3</v>
      </c>
      <c r="J62" s="95" t="n">
        <f aca="false">H62/I62</f>
        <v>0.00220206595240961</v>
      </c>
      <c r="K62" s="117" t="n">
        <v>4261.118</v>
      </c>
      <c r="L62" s="117" t="n">
        <v>181100.5</v>
      </c>
      <c r="M62" s="95" t="n">
        <f aca="false">K62/L62</f>
        <v>0.0235290239397462</v>
      </c>
      <c r="N62" s="115" t="n">
        <v>101.8018</v>
      </c>
      <c r="O62" s="115" t="n">
        <v>1151565</v>
      </c>
      <c r="P62" s="98" t="n">
        <f aca="false">N62/O62</f>
        <v>8.84029993964735E-005</v>
      </c>
      <c r="Q62" s="115" t="n">
        <v>34.404</v>
      </c>
      <c r="R62" s="115" t="n">
        <v>311595.112</v>
      </c>
      <c r="S62" s="98" t="n">
        <f aca="false">Q62/R62</f>
        <v>0.000110412515071803</v>
      </c>
      <c r="T62" s="117" t="n">
        <v>5661.317</v>
      </c>
      <c r="U62" s="117" t="n">
        <v>1304934</v>
      </c>
      <c r="V62" s="95" t="n">
        <f aca="false">T62/U62</f>
        <v>0.00433839335935764</v>
      </c>
      <c r="W62" s="117" t="n">
        <v>1000.816</v>
      </c>
      <c r="X62" s="117" t="n">
        <v>249431.236</v>
      </c>
      <c r="Y62" s="95" t="n">
        <f aca="false">W62/X62</f>
        <v>0.00401239241744366</v>
      </c>
      <c r="Z62" s="136" t="n">
        <v>137335.1</v>
      </c>
      <c r="AA62" s="136" t="n">
        <v>3804542</v>
      </c>
      <c r="AB62" s="142" t="n">
        <f aca="false">Z62/AA62</f>
        <v>0.0360976695749449</v>
      </c>
      <c r="AC62" s="136" t="n">
        <v>52880.91</v>
      </c>
      <c r="AD62" s="136" t="n">
        <v>2022832.012</v>
      </c>
      <c r="AE62" s="143" t="n">
        <f aca="false">AC62/AD62</f>
        <v>0.0261420175705624</v>
      </c>
      <c r="AF62" s="117" t="n">
        <v>39648.97</v>
      </c>
      <c r="AG62" s="117" t="n">
        <v>4061376</v>
      </c>
      <c r="AH62" s="95" t="n">
        <f aca="false">AF62/AG62</f>
        <v>0.00976244750547598</v>
      </c>
      <c r="AI62" s="117" t="n">
        <v>3127.107</v>
      </c>
      <c r="AJ62" s="117" t="n">
        <v>825442.1</v>
      </c>
      <c r="AK62" s="95" t="n">
        <f aca="false">AI62/AJ62</f>
        <v>0.00378840260267801</v>
      </c>
      <c r="AL62" s="115" t="n">
        <v>4498.73</v>
      </c>
      <c r="AM62" s="115" t="n">
        <v>4344202</v>
      </c>
      <c r="AN62" s="98" t="n">
        <f aca="false">AL62/AM62</f>
        <v>0.0010355710899263</v>
      </c>
      <c r="AO62" s="115" t="n">
        <v>566.2636</v>
      </c>
      <c r="AP62" s="115" t="n">
        <v>939899.961</v>
      </c>
      <c r="AQ62" s="143" t="n">
        <f aca="false">AO62/AP62</f>
        <v>0.000602472202890112</v>
      </c>
      <c r="AR62" s="96" t="n">
        <v>1879.672</v>
      </c>
      <c r="AS62" s="96" t="n">
        <v>260275.38086</v>
      </c>
      <c r="AT62" s="95" t="n">
        <f aca="false">AR62/AS62</f>
        <v>0.0072218586090978</v>
      </c>
      <c r="AU62" s="96" t="n">
        <v>1285.541</v>
      </c>
      <c r="AV62" s="96" t="n">
        <v>123320.83989</v>
      </c>
      <c r="AW62" s="95" t="n">
        <f aca="false">AU62/AV62</f>
        <v>0.0104243613743361</v>
      </c>
      <c r="AX62" s="115" t="n">
        <v>22219.33</v>
      </c>
      <c r="AY62" s="115" t="n">
        <v>19048182.7</v>
      </c>
      <c r="AZ62" s="98" t="n">
        <f aca="false">AX62/AY62</f>
        <v>0.00116648030680638</v>
      </c>
      <c r="BA62" s="115" t="n">
        <v>5010.868</v>
      </c>
      <c r="BB62" s="115" t="n">
        <v>632074.986</v>
      </c>
      <c r="BC62" s="98" t="n">
        <f aca="false">BA62/BB62</f>
        <v>0.00792764800219447</v>
      </c>
      <c r="BD62" s="117" t="n">
        <v>369356.3</v>
      </c>
      <c r="BE62" s="117" t="n">
        <v>7512005</v>
      </c>
      <c r="BF62" s="95" t="n">
        <f aca="false">BD62/BE62</f>
        <v>0.0491688038013819</v>
      </c>
      <c r="BG62" s="117" t="n">
        <v>52812.34</v>
      </c>
      <c r="BH62" s="117" t="n">
        <v>1402473</v>
      </c>
      <c r="BI62" s="95" t="n">
        <f aca="false">BG62/BH62</f>
        <v>0.0376565823370575</v>
      </c>
      <c r="BJ62" s="119" t="n">
        <v>0</v>
      </c>
      <c r="BK62" s="119" t="n">
        <v>2438487.5337</v>
      </c>
      <c r="BL62" s="98" t="n">
        <f aca="false">BJ62/BK62</f>
        <v>0</v>
      </c>
      <c r="BM62" s="119" t="n">
        <v>0</v>
      </c>
      <c r="BN62" s="119" t="n">
        <v>906407.7398</v>
      </c>
      <c r="BO62" s="143" t="n">
        <f aca="false">BM62/BN62</f>
        <v>0</v>
      </c>
      <c r="BP62" s="96" t="n">
        <v>1313.333</v>
      </c>
      <c r="BQ62" s="96" t="n">
        <v>573462.2904</v>
      </c>
      <c r="BR62" s="95" t="n">
        <f aca="false">BP62/BQ62</f>
        <v>0.00229018197357655</v>
      </c>
      <c r="BS62" s="96" t="n">
        <v>2019.907</v>
      </c>
      <c r="BT62" s="96" t="n">
        <v>203391.6145</v>
      </c>
      <c r="BU62" s="95" t="n">
        <f aca="false">BS62/BT62</f>
        <v>0.00993112230789633</v>
      </c>
      <c r="BV62" s="115" t="n">
        <v>5058.284</v>
      </c>
      <c r="BW62" s="115" t="n">
        <v>1413665.06</v>
      </c>
      <c r="BX62" s="98" t="n">
        <f aca="false">BV62/BW62</f>
        <v>0.0035781346962059</v>
      </c>
      <c r="BY62" s="115" t="n">
        <v>4031.966</v>
      </c>
      <c r="BZ62" s="115" t="n">
        <v>535075.057</v>
      </c>
      <c r="CA62" s="98" t="n">
        <f aca="false">BY62/BZ62</f>
        <v>0.00753532788952261</v>
      </c>
      <c r="CB62" s="144" t="n">
        <v>2027.942</v>
      </c>
      <c r="CC62" s="96" t="n">
        <v>583189.94153</v>
      </c>
      <c r="CD62" s="95" t="n">
        <f aca="false">CB62/CC62</f>
        <v>0.00347732677741267</v>
      </c>
      <c r="CE62" s="96" t="n">
        <v>998.1551</v>
      </c>
      <c r="CF62" s="96" t="n">
        <v>234983.14122</v>
      </c>
      <c r="CG62" s="95" t="n">
        <f aca="false">CE62/CF62</f>
        <v>0.00424777324372173</v>
      </c>
      <c r="CH62" s="115" t="n">
        <v>21.89135</v>
      </c>
      <c r="CI62" s="115" t="n">
        <v>128433.626</v>
      </c>
      <c r="CJ62" s="98" t="n">
        <f aca="false">CH62/CI62</f>
        <v>0.000170448742138605</v>
      </c>
      <c r="CK62" s="115" t="n">
        <v>10.727</v>
      </c>
      <c r="CL62" s="115" t="n">
        <v>23044.6158</v>
      </c>
      <c r="CM62" s="98" t="n">
        <f aca="false">CK62/CL62</f>
        <v>0.00046548834196663</v>
      </c>
      <c r="CN62" s="96" t="n">
        <v>203.2181</v>
      </c>
      <c r="CO62" s="96" t="n">
        <v>231620.73174</v>
      </c>
      <c r="CP62" s="95" t="n">
        <f aca="false">CN62/CO62</f>
        <v>0.000877374397677481</v>
      </c>
      <c r="CQ62" s="96" t="n">
        <v>23.14527</v>
      </c>
      <c r="CR62" s="96" t="n">
        <v>110175.90616</v>
      </c>
      <c r="CS62" s="95" t="n">
        <f aca="false">CQ62/CR62</f>
        <v>0.00021007560370221</v>
      </c>
      <c r="CT62" s="115" t="n">
        <v>798.1419</v>
      </c>
      <c r="CU62" s="115" t="n">
        <v>3006699.89</v>
      </c>
      <c r="CV62" s="98" t="n">
        <f aca="false">CT62/CU62</f>
        <v>0.000265454461436123</v>
      </c>
      <c r="CW62" s="115" t="n">
        <v>139.1893</v>
      </c>
      <c r="CX62" s="115" t="n">
        <v>647286.111</v>
      </c>
      <c r="CY62" s="98" t="n">
        <f aca="false">CW62/CX62</f>
        <v>0.000215035202570568</v>
      </c>
      <c r="CZ62" s="117" t="n">
        <v>101292.7</v>
      </c>
      <c r="DA62" s="117" t="n">
        <v>9482534.83</v>
      </c>
      <c r="DB62" s="95" t="n">
        <f aca="false">CZ62/DA62</f>
        <v>0.010682027729499</v>
      </c>
      <c r="DC62" s="117" t="n">
        <v>10168.57</v>
      </c>
      <c r="DD62" s="117" t="n">
        <v>1537344.98</v>
      </c>
      <c r="DE62" s="95" t="n">
        <f aca="false">DC62/DD62</f>
        <v>0.00661437096571519</v>
      </c>
    </row>
    <row r="63" customFormat="false" ht="12.75" hidden="false" customHeight="false" outlineLevel="0" collapsed="false">
      <c r="A63" s="36" t="s">
        <v>834</v>
      </c>
      <c r="B63" s="97" t="n">
        <v>0</v>
      </c>
      <c r="C63" s="97" t="n">
        <v>146663.57251</v>
      </c>
      <c r="D63" s="116" t="n">
        <f aca="false">B63/C63</f>
        <v>0</v>
      </c>
      <c r="E63" s="97" t="n">
        <v>0</v>
      </c>
      <c r="F63" s="97" t="n">
        <v>40684.243783</v>
      </c>
      <c r="G63" s="116" t="n">
        <f aca="false">E63/F63</f>
        <v>0</v>
      </c>
      <c r="H63" s="117" t="n">
        <v>40250.46</v>
      </c>
      <c r="I63" s="117" t="n">
        <v>821674.3</v>
      </c>
      <c r="J63" s="95" t="n">
        <f aca="false">H63/I63</f>
        <v>0.0489859059727194</v>
      </c>
      <c r="K63" s="117" t="n">
        <v>7410.366</v>
      </c>
      <c r="L63" s="117" t="n">
        <v>181100.5</v>
      </c>
      <c r="M63" s="95" t="n">
        <f aca="false">K63/L63</f>
        <v>0.0409185286622621</v>
      </c>
      <c r="N63" s="115" t="n">
        <v>11371.62</v>
      </c>
      <c r="O63" s="115" t="n">
        <v>1151565</v>
      </c>
      <c r="P63" s="98" t="n">
        <f aca="false">N63/O63</f>
        <v>0.0098749267301455</v>
      </c>
      <c r="Q63" s="115" t="n">
        <v>4991.549</v>
      </c>
      <c r="R63" s="115" t="n">
        <v>311595.112</v>
      </c>
      <c r="S63" s="98" t="n">
        <f aca="false">Q63/R63</f>
        <v>0.0160193430762162</v>
      </c>
      <c r="T63" s="117" t="n">
        <v>15300.83</v>
      </c>
      <c r="U63" s="117" t="n">
        <v>1304934</v>
      </c>
      <c r="V63" s="95" t="n">
        <f aca="false">T63/U63</f>
        <v>0.0117253669534245</v>
      </c>
      <c r="W63" s="117" t="n">
        <v>3567.168</v>
      </c>
      <c r="X63" s="117" t="n">
        <v>249431.236</v>
      </c>
      <c r="Y63" s="95" t="n">
        <f aca="false">W63/X63</f>
        <v>0.0143012080491795</v>
      </c>
      <c r="Z63" s="136" t="n">
        <v>153250.5</v>
      </c>
      <c r="AA63" s="136" t="n">
        <v>3804542</v>
      </c>
      <c r="AB63" s="142" t="n">
        <f aca="false">Z63/AA63</f>
        <v>0.040280932632627</v>
      </c>
      <c r="AC63" s="136" t="n">
        <v>90451.79</v>
      </c>
      <c r="AD63" s="136" t="n">
        <v>2022832.012</v>
      </c>
      <c r="AE63" s="143" t="n">
        <f aca="false">AC63/AD63</f>
        <v>0.0447154234575164</v>
      </c>
      <c r="AF63" s="117" t="n">
        <v>3135.686</v>
      </c>
      <c r="AG63" s="117" t="n">
        <v>4061376</v>
      </c>
      <c r="AH63" s="95" t="n">
        <f aca="false">AF63/AG63</f>
        <v>0.000772074784506532</v>
      </c>
      <c r="AI63" s="117" t="n">
        <v>623.7465</v>
      </c>
      <c r="AJ63" s="117" t="n">
        <v>825442.1</v>
      </c>
      <c r="AK63" s="95" t="n">
        <f aca="false">AI63/AJ63</f>
        <v>0.000755651426066105</v>
      </c>
      <c r="AL63" s="115" t="n">
        <v>3209.621</v>
      </c>
      <c r="AM63" s="115" t="n">
        <v>4344202</v>
      </c>
      <c r="AN63" s="98" t="n">
        <f aca="false">AL63/AM63</f>
        <v>0.000738828673252303</v>
      </c>
      <c r="AO63" s="115" t="n">
        <v>248.6799</v>
      </c>
      <c r="AP63" s="115" t="n">
        <v>939899.961</v>
      </c>
      <c r="AQ63" s="143" t="n">
        <f aca="false">AO63/AP63</f>
        <v>0.000264581243024437</v>
      </c>
      <c r="AR63" s="96" t="n">
        <v>50640.74</v>
      </c>
      <c r="AS63" s="96" t="n">
        <v>260275.38086</v>
      </c>
      <c r="AT63" s="95" t="n">
        <f aca="false">AR63/AS63</f>
        <v>0.194566000951274</v>
      </c>
      <c r="AU63" s="96" t="n">
        <v>6711.254</v>
      </c>
      <c r="AV63" s="96" t="n">
        <v>123320.83989</v>
      </c>
      <c r="AW63" s="95" t="n">
        <f aca="false">AU63/AV63</f>
        <v>0.0544210857304112</v>
      </c>
      <c r="AX63" s="115" t="n">
        <v>8096.145</v>
      </c>
      <c r="AY63" s="115" t="n">
        <v>19048182.7</v>
      </c>
      <c r="AZ63" s="98" t="n">
        <f aca="false">AX63/AY63</f>
        <v>0.000425035034969504</v>
      </c>
      <c r="BA63" s="115" t="n">
        <v>1299.721</v>
      </c>
      <c r="BB63" s="115" t="n">
        <v>632074.986</v>
      </c>
      <c r="BC63" s="98" t="n">
        <f aca="false">BA63/BB63</f>
        <v>0.00205627659500514</v>
      </c>
      <c r="BD63" s="117" t="n">
        <v>442238.3</v>
      </c>
      <c r="BE63" s="117" t="n">
        <v>7512005</v>
      </c>
      <c r="BF63" s="95" t="n">
        <f aca="false">BD63/BE63</f>
        <v>0.0588708740209837</v>
      </c>
      <c r="BG63" s="117" t="n">
        <v>84380.79</v>
      </c>
      <c r="BH63" s="117" t="n">
        <v>1402473</v>
      </c>
      <c r="BI63" s="95" t="n">
        <f aca="false">BG63/BH63</f>
        <v>0.0601657144201707</v>
      </c>
      <c r="BJ63" s="145" t="n">
        <v>93711.48</v>
      </c>
      <c r="BK63" s="145" t="n">
        <v>2438487.5337</v>
      </c>
      <c r="BL63" s="143" t="n">
        <f aca="false">BJ63/BK63</f>
        <v>0.0384301657092371</v>
      </c>
      <c r="BM63" s="145" t="n">
        <v>68276.15</v>
      </c>
      <c r="BN63" s="145" t="n">
        <v>906407.7398</v>
      </c>
      <c r="BO63" s="143" t="n">
        <f aca="false">BM63/BN63</f>
        <v>0.0753260889134345</v>
      </c>
      <c r="BP63" s="96" t="n">
        <v>2628.356</v>
      </c>
      <c r="BQ63" s="96" t="n">
        <v>573462.2904</v>
      </c>
      <c r="BR63" s="95" t="n">
        <f aca="false">BP63/BQ63</f>
        <v>0.00458331095871478</v>
      </c>
      <c r="BS63" s="96" t="n">
        <v>1427.705</v>
      </c>
      <c r="BT63" s="96" t="n">
        <v>203391.6145</v>
      </c>
      <c r="BU63" s="95" t="n">
        <f aca="false">BS63/BT63</f>
        <v>0.00701948801335662</v>
      </c>
      <c r="BV63" s="115" t="n">
        <v>8465.026</v>
      </c>
      <c r="BW63" s="115" t="n">
        <v>1413665.06</v>
      </c>
      <c r="BX63" s="98" t="n">
        <f aca="false">BV63/BW63</f>
        <v>0.00598799973170448</v>
      </c>
      <c r="BY63" s="97" t="n">
        <v>20857.53</v>
      </c>
      <c r="BZ63" s="115" t="n">
        <v>535075.057</v>
      </c>
      <c r="CA63" s="98" t="n">
        <f aca="false">BY63/BZ63</f>
        <v>0.038980568664407</v>
      </c>
      <c r="CB63" s="144" t="n">
        <v>18790.79</v>
      </c>
      <c r="CC63" s="96" t="n">
        <v>583189.94153</v>
      </c>
      <c r="CD63" s="95" t="n">
        <f aca="false">CB63/CC63</f>
        <v>0.0322207031738276</v>
      </c>
      <c r="CE63" s="96" t="n">
        <v>10237.44</v>
      </c>
      <c r="CF63" s="96" t="n">
        <v>234983.14122</v>
      </c>
      <c r="CG63" s="95" t="n">
        <f aca="false">CE63/CF63</f>
        <v>0.0435666999208906</v>
      </c>
      <c r="CH63" s="146" t="n">
        <v>50.62841</v>
      </c>
      <c r="CI63" s="146" t="n">
        <v>128433.626</v>
      </c>
      <c r="CJ63" s="143" t="n">
        <f aca="false">CH63/CI63</f>
        <v>0.000394199023859998</v>
      </c>
      <c r="CK63" s="146" t="n">
        <v>12.96381</v>
      </c>
      <c r="CL63" s="146" t="n">
        <v>23044.6158</v>
      </c>
      <c r="CM63" s="143" t="n">
        <f aca="false">CK63/CL63</f>
        <v>0.000562552663603096</v>
      </c>
      <c r="CN63" s="96" t="n">
        <v>201.8653</v>
      </c>
      <c r="CO63" s="96" t="n">
        <v>231620.73174</v>
      </c>
      <c r="CP63" s="95" t="n">
        <f aca="false">CN63/CO63</f>
        <v>0.000871533815144833</v>
      </c>
      <c r="CQ63" s="96" t="n">
        <v>31.788</v>
      </c>
      <c r="CR63" s="96" t="n">
        <v>110175.90616</v>
      </c>
      <c r="CS63" s="95" t="n">
        <f aca="false">CQ63/CR63</f>
        <v>0.000288520431625375</v>
      </c>
      <c r="CT63" s="115" t="n">
        <v>625.9886</v>
      </c>
      <c r="CU63" s="115" t="n">
        <v>3006699.89</v>
      </c>
      <c r="CV63" s="98" t="n">
        <f aca="false">CT63/CU63</f>
        <v>0.000208197898992839</v>
      </c>
      <c r="CW63" s="115" t="n">
        <v>32.60256</v>
      </c>
      <c r="CX63" s="115" t="n">
        <v>647286.111</v>
      </c>
      <c r="CY63" s="98" t="n">
        <f aca="false">CW63/CX63</f>
        <v>5.03680821292951E-005</v>
      </c>
      <c r="CZ63" s="117" t="n">
        <v>136623.7</v>
      </c>
      <c r="DA63" s="117" t="n">
        <v>9482534.83</v>
      </c>
      <c r="DB63" s="95" t="n">
        <f aca="false">CZ63/DA63</f>
        <v>0.0144079302053036</v>
      </c>
      <c r="DC63" s="117" t="n">
        <v>30348.22</v>
      </c>
      <c r="DD63" s="117" t="n">
        <v>1537344.98</v>
      </c>
      <c r="DE63" s="95" t="n">
        <f aca="false">DC63/DD63</f>
        <v>0.019740670047916</v>
      </c>
    </row>
    <row r="64" s="120" customFormat="true" ht="12.75" hidden="false" customHeight="false" outlineLevel="0" collapsed="false">
      <c r="A64" s="36" t="s">
        <v>526</v>
      </c>
      <c r="B64" s="97" t="n">
        <v>20224.92</v>
      </c>
      <c r="C64" s="97" t="n">
        <v>146663.57251</v>
      </c>
      <c r="D64" s="116" t="n">
        <f aca="false">B64/C64</f>
        <v>0.137900091030586</v>
      </c>
      <c r="E64" s="97" t="n">
        <v>10174.42</v>
      </c>
      <c r="F64" s="97" t="n">
        <v>40684.243783</v>
      </c>
      <c r="G64" s="116" t="n">
        <f aca="false">E64/F64</f>
        <v>0.250082564008512</v>
      </c>
      <c r="H64" s="117" t="n">
        <v>223117.8</v>
      </c>
      <c r="I64" s="117" t="n">
        <v>821674.3</v>
      </c>
      <c r="J64" s="95" t="n">
        <f aca="false">H64/I64</f>
        <v>0.271540438833246</v>
      </c>
      <c r="K64" s="117" t="n">
        <v>59267.51</v>
      </c>
      <c r="L64" s="117" t="n">
        <v>181100.5</v>
      </c>
      <c r="M64" s="95" t="n">
        <f aca="false">K64/L64</f>
        <v>0.327263094248774</v>
      </c>
      <c r="N64" s="115" t="n">
        <v>20449.16</v>
      </c>
      <c r="O64" s="115" t="n">
        <v>1151565</v>
      </c>
      <c r="P64" s="98" t="n">
        <f aca="false">N64/O64</f>
        <v>0.017757712330611</v>
      </c>
      <c r="Q64" s="115" t="n">
        <v>7870.65276</v>
      </c>
      <c r="R64" s="115" t="n">
        <v>311595.112</v>
      </c>
      <c r="S64" s="98" t="n">
        <f aca="false">Q64/R64</f>
        <v>0.0252592305106506</v>
      </c>
      <c r="T64" s="117" t="n">
        <v>144061.8</v>
      </c>
      <c r="U64" s="117" t="n">
        <v>1304934</v>
      </c>
      <c r="V64" s="95" t="n">
        <f aca="false">T64/U64</f>
        <v>0.110397767243401</v>
      </c>
      <c r="W64" s="117" t="n">
        <v>34287.4875</v>
      </c>
      <c r="X64" s="117" t="n">
        <v>249431.236</v>
      </c>
      <c r="Y64" s="95" t="n">
        <f aca="false">W64/X64</f>
        <v>0.137462685306984</v>
      </c>
      <c r="Z64" s="136" t="n">
        <v>61165.53</v>
      </c>
      <c r="AA64" s="136" t="n">
        <v>3804542</v>
      </c>
      <c r="AB64" s="142" t="n">
        <f aca="false">Z64/AA64</f>
        <v>0.0160769758882935</v>
      </c>
      <c r="AC64" s="136" t="n">
        <v>34639.787</v>
      </c>
      <c r="AD64" s="136" t="n">
        <v>2022832.012</v>
      </c>
      <c r="AE64" s="98" t="n">
        <f aca="false">AC64/AD64</f>
        <v>0.0171244012327802</v>
      </c>
      <c r="AF64" s="117" t="n">
        <v>29654.49</v>
      </c>
      <c r="AG64" s="117" t="n">
        <v>4061376</v>
      </c>
      <c r="AH64" s="95" t="n">
        <f aca="false">AF64/AG64</f>
        <v>0.00730158694984163</v>
      </c>
      <c r="AI64" s="117" t="n">
        <v>7141.315</v>
      </c>
      <c r="AJ64" s="117" t="n">
        <v>825442.1</v>
      </c>
      <c r="AK64" s="95" t="n">
        <f aca="false">AI64/AJ64</f>
        <v>0.00865150323687149</v>
      </c>
      <c r="AL64" s="115" t="n">
        <v>19010.49</v>
      </c>
      <c r="AM64" s="115" t="n">
        <v>4344202</v>
      </c>
      <c r="AN64" s="98" t="n">
        <f aca="false">AL64/AM64</f>
        <v>0.00437606032132023</v>
      </c>
      <c r="AO64" s="115" t="n">
        <v>5682.85788</v>
      </c>
      <c r="AP64" s="115" t="n">
        <v>939899.961</v>
      </c>
      <c r="AQ64" s="98" t="n">
        <f aca="false">AO64/AP64</f>
        <v>0.00604623695691376</v>
      </c>
      <c r="AR64" s="96" t="n">
        <v>4835.473</v>
      </c>
      <c r="AS64" s="96" t="n">
        <v>260275.38086</v>
      </c>
      <c r="AT64" s="95" t="n">
        <f aca="false">AR64/AS64</f>
        <v>0.0185782957420816</v>
      </c>
      <c r="AU64" s="96" t="n">
        <v>1691.638</v>
      </c>
      <c r="AV64" s="96" t="n">
        <v>123320.83989</v>
      </c>
      <c r="AW64" s="95" t="n">
        <f aca="false">AU64/AV64</f>
        <v>0.0137173733288624</v>
      </c>
      <c r="AX64" s="115" t="n">
        <v>47711.89</v>
      </c>
      <c r="AY64" s="115" t="n">
        <v>19048182.7</v>
      </c>
      <c r="AZ64" s="98" t="n">
        <f aca="false">AX64/AY64</f>
        <v>0.00250480010358154</v>
      </c>
      <c r="BA64" s="115" t="n">
        <v>12160.0704</v>
      </c>
      <c r="BB64" s="115" t="n">
        <v>632074.986</v>
      </c>
      <c r="BC64" s="98" t="n">
        <f aca="false">BA64/BB64</f>
        <v>0.0192383351174096</v>
      </c>
      <c r="BD64" s="117" t="n">
        <v>451197.3</v>
      </c>
      <c r="BE64" s="117" t="n">
        <v>7512005</v>
      </c>
      <c r="BF64" s="95" t="n">
        <f aca="false">BD64/BE64</f>
        <v>0.0600634983602913</v>
      </c>
      <c r="BG64" s="117" t="n">
        <v>98437.22</v>
      </c>
      <c r="BH64" s="117" t="n">
        <v>1402473</v>
      </c>
      <c r="BI64" s="95" t="n">
        <f aca="false">BG64/BH64</f>
        <v>0.070188317350851</v>
      </c>
      <c r="BJ64" s="119" t="n">
        <v>44531.08</v>
      </c>
      <c r="BK64" s="119" t="n">
        <v>2438487.5337</v>
      </c>
      <c r="BL64" s="98" t="n">
        <f aca="false">BJ64/BK64</f>
        <v>0.0182617624181295</v>
      </c>
      <c r="BM64" s="119" t="n">
        <v>8775.93</v>
      </c>
      <c r="BN64" s="119" t="n">
        <v>906407.7398</v>
      </c>
      <c r="BO64" s="98" t="n">
        <f aca="false">BM64/BN64</f>
        <v>0.00968209958350137</v>
      </c>
      <c r="BP64" s="96" t="n">
        <v>653.3967</v>
      </c>
      <c r="BQ64" s="96" t="n">
        <v>573462.2904</v>
      </c>
      <c r="BR64" s="95" t="n">
        <f aca="false">BP64/BQ64</f>
        <v>0.00113938912974425</v>
      </c>
      <c r="BS64" s="96" t="n">
        <v>115.291</v>
      </c>
      <c r="BT64" s="96" t="n">
        <v>203391.6145</v>
      </c>
      <c r="BU64" s="95" t="n">
        <f aca="false">BS64/BT64</f>
        <v>0.000566842444726255</v>
      </c>
      <c r="BV64" s="115" t="n">
        <v>36122.252</v>
      </c>
      <c r="BW64" s="115" t="n">
        <v>1413665.06</v>
      </c>
      <c r="BX64" s="98" t="n">
        <f aca="false">BV64/BW64</f>
        <v>0.0255521997551528</v>
      </c>
      <c r="BY64" s="115" t="n">
        <v>12073.1966</v>
      </c>
      <c r="BZ64" s="115" t="n">
        <v>535075.057</v>
      </c>
      <c r="CA64" s="98" t="n">
        <f aca="false">BY64/BZ64</f>
        <v>0.0225635570973737</v>
      </c>
      <c r="CB64" s="144" t="n">
        <v>123510.6</v>
      </c>
      <c r="CC64" s="96" t="n">
        <v>583189.94153</v>
      </c>
      <c r="CD64" s="95" t="n">
        <f aca="false">CB64/CC64</f>
        <v>0.211784516852211</v>
      </c>
      <c r="CE64" s="96" t="n">
        <v>38047.37</v>
      </c>
      <c r="CF64" s="96" t="n">
        <v>234983.14122</v>
      </c>
      <c r="CG64" s="95" t="n">
        <f aca="false">CE64/CF64</f>
        <v>0.161915317849882</v>
      </c>
      <c r="CH64" s="115" t="n">
        <v>1341.28074</v>
      </c>
      <c r="CI64" s="115" t="n">
        <v>128433.626</v>
      </c>
      <c r="CJ64" s="98" t="n">
        <f aca="false">CH64/CI64</f>
        <v>0.0104433767212957</v>
      </c>
      <c r="CK64" s="115" t="n">
        <v>297.01282</v>
      </c>
      <c r="CL64" s="115" t="n">
        <v>23044.6158</v>
      </c>
      <c r="CM64" s="98" t="n">
        <f aca="false">CK64/CL64</f>
        <v>0.0128885993404151</v>
      </c>
      <c r="CN64" s="96" t="n">
        <v>6404.508</v>
      </c>
      <c r="CO64" s="96" t="n">
        <v>231620.73174</v>
      </c>
      <c r="CP64" s="95" t="n">
        <f aca="false">CN64/CO64</f>
        <v>0.0276508408892742</v>
      </c>
      <c r="CQ64" s="96" t="n">
        <v>2375.058</v>
      </c>
      <c r="CR64" s="96" t="n">
        <v>110175.90616</v>
      </c>
      <c r="CS64" s="95" t="n">
        <f aca="false">CQ64/CR64</f>
        <v>0.021556963611907</v>
      </c>
      <c r="CT64" s="115" t="n">
        <v>75036.8297</v>
      </c>
      <c r="CU64" s="115" t="n">
        <v>3006699.89</v>
      </c>
      <c r="CV64" s="98" t="n">
        <f aca="false">CT64/CU64</f>
        <v>0.0249565412063789</v>
      </c>
      <c r="CW64" s="115" t="n">
        <v>18969.0927</v>
      </c>
      <c r="CX64" s="115" t="n">
        <v>647286.111</v>
      </c>
      <c r="CY64" s="98" t="n">
        <f aca="false">CW64/CX64</f>
        <v>0.0293055765875996</v>
      </c>
      <c r="CZ64" s="117" t="n">
        <v>535025.404</v>
      </c>
      <c r="DA64" s="117" t="n">
        <v>9482534.83</v>
      </c>
      <c r="DB64" s="95" t="n">
        <f aca="false">CZ64/DA64</f>
        <v>0.0564221923348316</v>
      </c>
      <c r="DC64" s="117" t="n">
        <v>118672.589</v>
      </c>
      <c r="DD64" s="117" t="n">
        <v>1537344.98</v>
      </c>
      <c r="DE64" s="95" t="n">
        <f aca="false">DC64/DD64</f>
        <v>0.0771932068233638</v>
      </c>
      <c r="DF64" s="36"/>
      <c r="DG64" s="36"/>
    </row>
    <row r="65" customFormat="false" ht="12.75" hidden="false" customHeight="false" outlineLevel="0" collapsed="false">
      <c r="A65" s="121" t="s">
        <v>819</v>
      </c>
      <c r="B65" s="122" t="n">
        <f aca="false">SUM(B57:B64)</f>
        <v>20308.982</v>
      </c>
      <c r="C65" s="122" t="n">
        <v>146663.57251</v>
      </c>
      <c r="D65" s="124" t="n">
        <f aca="false">B65/C65</f>
        <v>0.138473253122313</v>
      </c>
      <c r="E65" s="122" t="n">
        <f aca="false">SUM(E57:E64)</f>
        <v>10176.258</v>
      </c>
      <c r="F65" s="122" t="n">
        <v>40684.243783</v>
      </c>
      <c r="G65" s="124" t="n">
        <f aca="false">E65/F65</f>
        <v>0.250127741203148</v>
      </c>
      <c r="H65" s="123" t="n">
        <f aca="false">SUM(H57:H64)</f>
        <v>368108.057804</v>
      </c>
      <c r="I65" s="123" t="n">
        <v>821674.3</v>
      </c>
      <c r="J65" s="125" t="n">
        <f aca="false">H65/I65</f>
        <v>0.447997531143423</v>
      </c>
      <c r="K65" s="123" t="n">
        <f aca="false">SUM(K57:K64)</f>
        <v>93750.57992</v>
      </c>
      <c r="L65" s="123" t="n">
        <v>181100.5</v>
      </c>
      <c r="M65" s="125" t="n">
        <f aca="false">K65/L65</f>
        <v>0.517671568659391</v>
      </c>
      <c r="N65" s="123" t="n">
        <f aca="false">SUM(N57:N64)</f>
        <v>212445.161</v>
      </c>
      <c r="O65" s="123" t="n">
        <v>1151565</v>
      </c>
      <c r="P65" s="125" t="n">
        <f aca="false">N65/O65</f>
        <v>0.184483864132724</v>
      </c>
      <c r="Q65" s="123" t="n">
        <f aca="false">SUM(Q57:Q64)</f>
        <v>73648.66376</v>
      </c>
      <c r="R65" s="123" t="n">
        <v>311595.112</v>
      </c>
      <c r="S65" s="125" t="n">
        <f aca="false">Q65/R65</f>
        <v>0.236360138280988</v>
      </c>
      <c r="T65" s="123" t="n">
        <f aca="false">SUM(T57:T64)</f>
        <v>391734.0709</v>
      </c>
      <c r="U65" s="123" t="n">
        <v>1304934</v>
      </c>
      <c r="V65" s="125" t="n">
        <f aca="false">T65/U65</f>
        <v>0.300194546927278</v>
      </c>
      <c r="W65" s="123" t="n">
        <f aca="false">SUM(W57:W64)</f>
        <v>85432.4055197</v>
      </c>
      <c r="X65" s="123" t="n">
        <v>249431.236</v>
      </c>
      <c r="Y65" s="125" t="n">
        <f aca="false">W65/X65</f>
        <v>0.342508848890521</v>
      </c>
      <c r="Z65" s="123" t="n">
        <f aca="false">SUM(Z57:Z64)</f>
        <v>1457972.84</v>
      </c>
      <c r="AA65" s="123" t="n">
        <v>3804542</v>
      </c>
      <c r="AB65" s="125" t="n">
        <f aca="false">Z65/AA65</f>
        <v>0.383219015587159</v>
      </c>
      <c r="AC65" s="123" t="n">
        <f aca="false">SUM(AC57:AC64)</f>
        <v>1032305.80106</v>
      </c>
      <c r="AD65" s="123" t="n">
        <v>2022832.012</v>
      </c>
      <c r="AE65" s="125" t="n">
        <f aca="false">AC65/AD65</f>
        <v>0.510327004385968</v>
      </c>
      <c r="AF65" s="123" t="n">
        <f aca="false">SUM(AF57:AF64)</f>
        <v>394771.356</v>
      </c>
      <c r="AG65" s="123" t="n">
        <v>4061376</v>
      </c>
      <c r="AH65" s="125" t="n">
        <f aca="false">AF65/AG65</f>
        <v>0.0972013810097859</v>
      </c>
      <c r="AI65" s="123" t="n">
        <f aca="false">SUM(AI57:AI64)</f>
        <v>87904.56475</v>
      </c>
      <c r="AJ65" s="123" t="n">
        <v>825442.1</v>
      </c>
      <c r="AK65" s="125" t="n">
        <f aca="false">AI65/AJ65</f>
        <v>0.106493919743129</v>
      </c>
      <c r="AL65" s="123" t="n">
        <f aca="false">SUM(AL57:AL64)</f>
        <v>514771.089</v>
      </c>
      <c r="AM65" s="123" t="n">
        <v>4344202</v>
      </c>
      <c r="AN65" s="125" t="n">
        <f aca="false">AL65/AM65</f>
        <v>0.118496121727305</v>
      </c>
      <c r="AO65" s="123" t="n">
        <f aca="false">SUM(AO57:AO64)</f>
        <v>142052.490134</v>
      </c>
      <c r="AP65" s="123" t="n">
        <v>939899.961</v>
      </c>
      <c r="AQ65" s="125" t="n">
        <f aca="false">AO65/AP65</f>
        <v>0.151135754897643</v>
      </c>
      <c r="AR65" s="127" t="n">
        <f aca="false">SUM(AR57:AR64)</f>
        <v>177073.745</v>
      </c>
      <c r="AS65" s="127" t="n">
        <v>260275.38086</v>
      </c>
      <c r="AT65" s="125" t="n">
        <f aca="false">AR65/AS65</f>
        <v>0.680332286576296</v>
      </c>
      <c r="AU65" s="127" t="n">
        <f aca="false">SUM(AU57:AU64)</f>
        <v>80075.543</v>
      </c>
      <c r="AV65" s="127" t="n">
        <v>123320.83989</v>
      </c>
      <c r="AW65" s="125" t="n">
        <f aca="false">AU65/AV65</f>
        <v>0.649326935102177</v>
      </c>
      <c r="AX65" s="123" t="n">
        <f aca="false">SUM(AX57:AX64)</f>
        <v>192269.7385</v>
      </c>
      <c r="AY65" s="123" t="n">
        <v>3549290.6763</v>
      </c>
      <c r="AZ65" s="125" t="n">
        <f aca="false">AX65/AY65</f>
        <v>0.0541713136610253</v>
      </c>
      <c r="BA65" s="123" t="n">
        <f aca="false">SUM(BA57:BA64)</f>
        <v>44934.70122</v>
      </c>
      <c r="BB65" s="123" t="n">
        <v>632074.986</v>
      </c>
      <c r="BC65" s="125" t="n">
        <f aca="false">BA65/BB65</f>
        <v>0.0710907759605599</v>
      </c>
      <c r="BD65" s="123" t="n">
        <f aca="false">SUM(BD57:BD64)</f>
        <v>3322393.191</v>
      </c>
      <c r="BE65" s="123" t="n">
        <v>7512005</v>
      </c>
      <c r="BF65" s="125" t="n">
        <f aca="false">BD65/BE65</f>
        <v>0.442277819437021</v>
      </c>
      <c r="BG65" s="123" t="n">
        <f aca="false">SUM(BG57:BG64)</f>
        <v>591449.047</v>
      </c>
      <c r="BH65" s="123" t="n">
        <v>1402473</v>
      </c>
      <c r="BI65" s="125" t="n">
        <f aca="false">BG65/BH65</f>
        <v>0.421718669093808</v>
      </c>
      <c r="BJ65" s="127" t="n">
        <f aca="false">SUM(BJ57:BJ64)</f>
        <v>1370752.25458</v>
      </c>
      <c r="BK65" s="127" t="n">
        <v>2438487.5337</v>
      </c>
      <c r="BL65" s="125" t="n">
        <f aca="false">BJ65/BK65</f>
        <v>0.562132155951649</v>
      </c>
      <c r="BM65" s="127" t="n">
        <f aca="false">SUM(BM57:BM64)</f>
        <v>633654.594</v>
      </c>
      <c r="BN65" s="127" t="n">
        <v>906407.7398</v>
      </c>
      <c r="BO65" s="125" t="n">
        <f aca="false">BM65/BN65</f>
        <v>0.699083388387457</v>
      </c>
      <c r="BP65" s="127" t="n">
        <f aca="false">SUM(BP57:BP64)</f>
        <v>207769.4847</v>
      </c>
      <c r="BQ65" s="127" t="n">
        <v>573462.2904</v>
      </c>
      <c r="BR65" s="125" t="n">
        <f aca="false">BP65/BQ65</f>
        <v>0.362307144128129</v>
      </c>
      <c r="BS65" s="127" t="n">
        <f aca="false">SUM(BS57:BS64)</f>
        <v>73540.258</v>
      </c>
      <c r="BT65" s="127" t="n">
        <v>203391.6145</v>
      </c>
      <c r="BU65" s="125" t="n">
        <f aca="false">BS65/BT65</f>
        <v>0.361569763732811</v>
      </c>
      <c r="BV65" s="123" t="n">
        <f aca="false">SUM(BV57:BV64)</f>
        <v>249359.9078</v>
      </c>
      <c r="BW65" s="123" t="n">
        <v>1413665.06</v>
      </c>
      <c r="BX65" s="125" t="n">
        <f aca="false">BV65/BW65</f>
        <v>0.176392495546293</v>
      </c>
      <c r="BY65" s="123" t="n">
        <f aca="false">SUM(BY57:BY64)</f>
        <v>108782.26762</v>
      </c>
      <c r="BZ65" s="123" t="n">
        <v>535075.057</v>
      </c>
      <c r="CA65" s="125" t="n">
        <f aca="false">BY65/BZ65</f>
        <v>0.203302819290266</v>
      </c>
      <c r="CB65" s="147" t="n">
        <f aca="false">SUM(CB57:CB64)</f>
        <v>221088.469</v>
      </c>
      <c r="CC65" s="127" t="n">
        <v>583189.94153</v>
      </c>
      <c r="CD65" s="125" t="n">
        <f aca="false">CB65/CC65</f>
        <v>0.379101992774385</v>
      </c>
      <c r="CE65" s="127" t="n">
        <f aca="false">SUM(CE57:CE64)</f>
        <v>66502.9601</v>
      </c>
      <c r="CF65" s="127" t="n">
        <v>234983.14122</v>
      </c>
      <c r="CG65" s="125" t="n">
        <f aca="false">CE65/CF65</f>
        <v>0.283011622683763</v>
      </c>
      <c r="CH65" s="123" t="n">
        <f aca="false">SUM(CH57:CH64)</f>
        <v>3598.80177</v>
      </c>
      <c r="CI65" s="123" t="n">
        <v>128433.626</v>
      </c>
      <c r="CJ65" s="125" t="n">
        <f aca="false">CH65/CI65</f>
        <v>0.0280207129712276</v>
      </c>
      <c r="CK65" s="123" t="n">
        <f aca="false">SUM(CK57:CK64)</f>
        <v>667.252408</v>
      </c>
      <c r="CL65" s="123" t="n">
        <v>23044.6158</v>
      </c>
      <c r="CM65" s="125" t="n">
        <f aca="false">CK65/CL65</f>
        <v>0.028954807222258</v>
      </c>
      <c r="CN65" s="127" t="n">
        <f aca="false">SUM(CN57:CN64)</f>
        <v>11034.369195</v>
      </c>
      <c r="CO65" s="127" t="n">
        <v>231620.73174</v>
      </c>
      <c r="CP65" s="125" t="n">
        <f aca="false">CN65/CO65</f>
        <v>0.0476398166610852</v>
      </c>
      <c r="CQ65" s="127" t="n">
        <f aca="false">SUM(CQ57:CQ64)</f>
        <v>3835.52557</v>
      </c>
      <c r="CR65" s="127" t="n">
        <v>110175.90616</v>
      </c>
      <c r="CS65" s="125" t="n">
        <f aca="false">CQ65/CR65</f>
        <v>0.0348127435814321</v>
      </c>
      <c r="CT65" s="123" t="n">
        <f aca="false">SUM(CT57:CT64)</f>
        <v>480224.2829</v>
      </c>
      <c r="CU65" s="123" t="n">
        <v>3006699.89</v>
      </c>
      <c r="CV65" s="125" t="n">
        <f aca="false">CT65/CU65</f>
        <v>0.15971806314863</v>
      </c>
      <c r="CW65" s="123" t="n">
        <f aca="false">SUM(CW57:CW64)</f>
        <v>104818.49406</v>
      </c>
      <c r="CX65" s="123" t="n">
        <v>647286.111</v>
      </c>
      <c r="CY65" s="125" t="n">
        <f aca="false">CW65/CX65</f>
        <v>0.161935336289025</v>
      </c>
      <c r="CZ65" s="123" t="n">
        <f aca="false">SUM(CZ57:CZ64)</f>
        <v>3283788.182226</v>
      </c>
      <c r="DA65" s="123" t="n">
        <v>9482534.83</v>
      </c>
      <c r="DB65" s="125" t="n">
        <f aca="false">CZ65/DA65</f>
        <v>0.346298562683582</v>
      </c>
      <c r="DC65" s="123" t="n">
        <f aca="false">SUM(DC57:DC64)</f>
        <v>639788.2675003</v>
      </c>
      <c r="DD65" s="123" t="n">
        <v>1537344.98</v>
      </c>
      <c r="DE65" s="125" t="n">
        <f aca="false">DC65/DD65</f>
        <v>0.41616441060633</v>
      </c>
      <c r="DF65" s="120"/>
      <c r="DG65" s="120"/>
    </row>
    <row r="66" customFormat="false" ht="12.75" hidden="false" customHeight="false" outlineLevel="0" collapsed="false">
      <c r="A66" s="100"/>
      <c r="B66" s="132" t="s">
        <v>360</v>
      </c>
      <c r="C66" s="132"/>
      <c r="D66" s="132"/>
      <c r="E66" s="132"/>
      <c r="F66" s="132"/>
      <c r="G66" s="132"/>
      <c r="H66" s="128" t="s">
        <v>363</v>
      </c>
      <c r="I66" s="128"/>
      <c r="J66" s="128"/>
      <c r="K66" s="128"/>
      <c r="L66" s="128"/>
      <c r="M66" s="128"/>
      <c r="N66" s="129" t="s">
        <v>380</v>
      </c>
      <c r="O66" s="129"/>
      <c r="P66" s="129"/>
      <c r="Q66" s="129"/>
      <c r="R66" s="129"/>
      <c r="S66" s="129"/>
      <c r="T66" s="128" t="s">
        <v>388</v>
      </c>
      <c r="U66" s="128"/>
      <c r="V66" s="128"/>
      <c r="W66" s="128"/>
      <c r="X66" s="128"/>
      <c r="Y66" s="128"/>
      <c r="Z66" s="129" t="s">
        <v>394</v>
      </c>
      <c r="AA66" s="129"/>
      <c r="AB66" s="129"/>
      <c r="AC66" s="129"/>
      <c r="AD66" s="129"/>
      <c r="AE66" s="129"/>
      <c r="AF66" s="128" t="s">
        <v>417</v>
      </c>
      <c r="AG66" s="128"/>
      <c r="AH66" s="128"/>
      <c r="AI66" s="128"/>
      <c r="AJ66" s="128"/>
      <c r="AK66" s="128"/>
      <c r="AL66" s="129" t="s">
        <v>421</v>
      </c>
      <c r="AM66" s="129"/>
      <c r="AN66" s="129"/>
      <c r="AO66" s="129"/>
      <c r="AP66" s="129"/>
      <c r="AQ66" s="129"/>
      <c r="AR66" s="39" t="s">
        <v>435</v>
      </c>
      <c r="AS66" s="39"/>
      <c r="AT66" s="39"/>
      <c r="AU66" s="39"/>
      <c r="AV66" s="39"/>
      <c r="AW66" s="39"/>
      <c r="AX66" s="130" t="s">
        <v>440</v>
      </c>
      <c r="AY66" s="130"/>
      <c r="AZ66" s="130"/>
      <c r="BA66" s="130"/>
      <c r="BB66" s="130"/>
      <c r="BC66" s="130"/>
      <c r="BD66" s="131" t="s">
        <v>442</v>
      </c>
      <c r="BE66" s="131"/>
      <c r="BF66" s="131"/>
      <c r="BG66" s="131"/>
      <c r="BH66" s="131"/>
      <c r="BI66" s="131"/>
      <c r="BJ66" s="105" t="s">
        <v>814</v>
      </c>
      <c r="BK66" s="105"/>
      <c r="BL66" s="105"/>
      <c r="BM66" s="105"/>
      <c r="BN66" s="105"/>
      <c r="BO66" s="105"/>
      <c r="BP66" s="106" t="s">
        <v>468</v>
      </c>
      <c r="BQ66" s="106"/>
      <c r="BR66" s="106"/>
      <c r="BS66" s="106"/>
      <c r="BT66" s="106"/>
      <c r="BU66" s="106"/>
      <c r="BV66" s="130" t="s">
        <v>815</v>
      </c>
      <c r="BW66" s="130"/>
      <c r="BX66" s="130"/>
      <c r="BY66" s="130"/>
      <c r="BZ66" s="130"/>
      <c r="CA66" s="130"/>
      <c r="CB66" s="106" t="s">
        <v>503</v>
      </c>
      <c r="CC66" s="106"/>
      <c r="CD66" s="106"/>
      <c r="CE66" s="106"/>
      <c r="CF66" s="106"/>
      <c r="CG66" s="106"/>
      <c r="CH66" s="130" t="s">
        <v>434</v>
      </c>
      <c r="CI66" s="130"/>
      <c r="CJ66" s="130"/>
      <c r="CK66" s="130"/>
      <c r="CL66" s="130"/>
      <c r="CM66" s="130"/>
      <c r="CN66" s="106" t="s">
        <v>532</v>
      </c>
      <c r="CO66" s="106"/>
      <c r="CP66" s="106"/>
      <c r="CQ66" s="106"/>
      <c r="CR66" s="106"/>
      <c r="CS66" s="106"/>
      <c r="CT66" s="130" t="s">
        <v>816</v>
      </c>
      <c r="CU66" s="130"/>
      <c r="CV66" s="130"/>
      <c r="CW66" s="130"/>
      <c r="CX66" s="130"/>
      <c r="CY66" s="130"/>
      <c r="CZ66" s="131" t="s">
        <v>817</v>
      </c>
      <c r="DA66" s="131"/>
      <c r="DB66" s="131"/>
      <c r="DC66" s="131"/>
      <c r="DD66" s="131"/>
      <c r="DE66" s="131"/>
    </row>
    <row r="67" customFormat="false" ht="12.75" hidden="false" customHeight="false" outlineLevel="0" collapsed="false">
      <c r="A67" s="34" t="s">
        <v>835</v>
      </c>
      <c r="B67" s="107"/>
      <c r="C67" s="107"/>
      <c r="D67" s="108"/>
      <c r="E67" s="107"/>
      <c r="F67" s="107"/>
      <c r="G67" s="108"/>
      <c r="H67" s="117"/>
      <c r="I67" s="117"/>
      <c r="K67" s="117"/>
      <c r="L67" s="117"/>
      <c r="N67" s="115"/>
      <c r="O67" s="115"/>
      <c r="P67" s="98"/>
      <c r="Q67" s="115"/>
      <c r="R67" s="115"/>
      <c r="S67" s="98"/>
      <c r="T67" s="117"/>
      <c r="U67" s="117"/>
      <c r="W67" s="117"/>
      <c r="X67" s="117"/>
      <c r="Z67" s="115"/>
      <c r="AA67" s="115"/>
      <c r="AB67" s="98"/>
      <c r="AC67" s="115"/>
      <c r="AD67" s="115"/>
      <c r="AE67" s="98"/>
      <c r="AF67" s="117"/>
      <c r="AG67" s="117"/>
      <c r="AI67" s="117"/>
      <c r="AJ67" s="117"/>
      <c r="AL67" s="115"/>
      <c r="AM67" s="115"/>
      <c r="AN67" s="98"/>
      <c r="AO67" s="115"/>
      <c r="AP67" s="115"/>
      <c r="AQ67" s="98"/>
      <c r="AX67" s="115"/>
      <c r="AY67" s="115"/>
      <c r="BA67" s="115"/>
      <c r="BB67" s="115"/>
      <c r="BD67" s="117"/>
      <c r="BE67" s="117"/>
      <c r="BG67" s="117"/>
      <c r="BH67" s="117"/>
      <c r="BJ67" s="119"/>
      <c r="BK67" s="119"/>
      <c r="BL67" s="98"/>
      <c r="BM67" s="119"/>
      <c r="BN67" s="119"/>
      <c r="BO67" s="98"/>
      <c r="BV67" s="115"/>
      <c r="BW67" s="115"/>
      <c r="BY67" s="115"/>
      <c r="BZ67" s="115"/>
      <c r="CH67" s="115"/>
      <c r="CI67" s="115"/>
      <c r="CJ67" s="98"/>
      <c r="CK67" s="115"/>
      <c r="CL67" s="115"/>
      <c r="CM67" s="98"/>
      <c r="CT67" s="115"/>
      <c r="CU67" s="115"/>
      <c r="CW67" s="115"/>
      <c r="CX67" s="115"/>
      <c r="CZ67" s="117"/>
      <c r="DA67" s="117"/>
      <c r="DC67" s="117"/>
      <c r="DD67" s="117"/>
    </row>
    <row r="68" customFormat="false" ht="12.75" hidden="false" customHeight="false" outlineLevel="0" collapsed="false">
      <c r="A68" s="36" t="s">
        <v>434</v>
      </c>
      <c r="B68" s="97" t="n">
        <v>60.83393</v>
      </c>
      <c r="C68" s="97" t="n">
        <v>4498.2536077</v>
      </c>
      <c r="D68" s="116" t="n">
        <f aca="false">B68/C68</f>
        <v>0.0135238995631251</v>
      </c>
      <c r="E68" s="97" t="n">
        <v>44.89945</v>
      </c>
      <c r="F68" s="97" t="n">
        <v>7505.271919</v>
      </c>
      <c r="G68" s="116" t="n">
        <f aca="false">E68/F68</f>
        <v>0.00598238817787996</v>
      </c>
      <c r="H68" s="117" t="n">
        <v>40625.11</v>
      </c>
      <c r="I68" s="117" t="n">
        <v>147989.9</v>
      </c>
      <c r="J68" s="95" t="n">
        <f aca="false">H68/I68</f>
        <v>0.274512720124819</v>
      </c>
      <c r="K68" s="117" t="n">
        <v>35105.88</v>
      </c>
      <c r="L68" s="117" t="n">
        <v>156670.1</v>
      </c>
      <c r="M68" s="95" t="n">
        <f aca="false">K68/L68</f>
        <v>0.224075174522771</v>
      </c>
      <c r="N68" s="115" t="n">
        <v>88.17646</v>
      </c>
      <c r="O68" s="115" t="n">
        <v>164368.9</v>
      </c>
      <c r="P68" s="98" t="n">
        <f aca="false">N68/O68</f>
        <v>0.000536454645617267</v>
      </c>
      <c r="Q68" s="115" t="n">
        <v>42.6788483</v>
      </c>
      <c r="R68" s="115" t="n">
        <v>411449.564</v>
      </c>
      <c r="S68" s="98" t="n">
        <f aca="false">Q68/R68</f>
        <v>0.000103728019262162</v>
      </c>
      <c r="T68" s="117" t="n">
        <v>53496.75</v>
      </c>
      <c r="U68" s="117" t="n">
        <v>326859.8</v>
      </c>
      <c r="V68" s="95" t="n">
        <f aca="false">T68/U68</f>
        <v>0.163668796223947</v>
      </c>
      <c r="W68" s="117" t="n">
        <v>45808.7729</v>
      </c>
      <c r="X68" s="117" t="n">
        <v>388654.996</v>
      </c>
      <c r="Y68" s="95" t="n">
        <f aca="false">W68/X68</f>
        <v>0.117864875973446</v>
      </c>
      <c r="Z68" s="115" t="n">
        <v>638.1523</v>
      </c>
      <c r="AA68" s="115" t="n">
        <v>1549766</v>
      </c>
      <c r="AB68" s="98" t="n">
        <f aca="false">Z68/AA68</f>
        <v>0.000411773325779505</v>
      </c>
      <c r="AC68" s="115" t="n">
        <v>1184.512939</v>
      </c>
      <c r="AD68" s="115" t="n">
        <v>3553045.047</v>
      </c>
      <c r="AE68" s="98" t="n">
        <f aca="false">AC68/AD68</f>
        <v>0.000333379656979058</v>
      </c>
      <c r="AF68" s="117" t="n">
        <v>57128.32</v>
      </c>
      <c r="AG68" s="117" t="n">
        <v>444323.4</v>
      </c>
      <c r="AH68" s="95" t="n">
        <f aca="false">AF68/AG68</f>
        <v>0.128573737057288</v>
      </c>
      <c r="AI68" s="117" t="n">
        <v>79212.54</v>
      </c>
      <c r="AJ68" s="117" t="n">
        <v>577006.8</v>
      </c>
      <c r="AK68" s="95" t="n">
        <f aca="false">AI68/AJ68</f>
        <v>0.137281813663201</v>
      </c>
      <c r="AL68" s="115" t="n">
        <v>26335.03</v>
      </c>
      <c r="AM68" s="115" t="n">
        <v>368626.1</v>
      </c>
      <c r="AN68" s="98" t="n">
        <f aca="false">AL68/AM68</f>
        <v>0.0714410346961325</v>
      </c>
      <c r="AO68" s="115" t="n">
        <v>24215.6318</v>
      </c>
      <c r="AP68" s="115" t="n">
        <v>439754.928</v>
      </c>
      <c r="AQ68" s="98" t="n">
        <f aca="false">AO68/AP68</f>
        <v>0.055066197689091</v>
      </c>
      <c r="AR68" s="96" t="n">
        <v>11484.94</v>
      </c>
      <c r="AS68" s="96" t="n">
        <v>531439.44185</v>
      </c>
      <c r="AT68" s="95" t="n">
        <f aca="false">AR68/AS68</f>
        <v>0.0216110041814353</v>
      </c>
      <c r="AU68" s="96" t="n">
        <v>34872.94</v>
      </c>
      <c r="AV68" s="96" t="n">
        <v>1345372.8996</v>
      </c>
      <c r="AW68" s="95" t="n">
        <f aca="false">AU68/AV68</f>
        <v>0.0259206499628231</v>
      </c>
      <c r="AX68" s="115" t="n">
        <v>29771.94</v>
      </c>
      <c r="AY68" s="115" t="n">
        <v>133684.8</v>
      </c>
      <c r="AZ68" s="98" t="n">
        <f aca="false">AX68/AY68</f>
        <v>0.222702506193674</v>
      </c>
      <c r="BA68" s="115" t="n">
        <v>37875.0545</v>
      </c>
      <c r="BB68" s="115" t="n">
        <v>223877.995</v>
      </c>
      <c r="BC68" s="98" t="n">
        <f aca="false">BA68/BB68</f>
        <v>0.169177209667257</v>
      </c>
      <c r="BD68" s="117" t="n">
        <v>459.9755</v>
      </c>
      <c r="BE68" s="117" t="n">
        <v>466767.8</v>
      </c>
      <c r="BF68" s="95" t="n">
        <f aca="false">BD68/BE68</f>
        <v>0.000985448225006095</v>
      </c>
      <c r="BG68" s="117" t="n">
        <v>236.1665</v>
      </c>
      <c r="BH68" s="117" t="n">
        <v>684633.6</v>
      </c>
      <c r="BI68" s="95" t="n">
        <f aca="false">BG68/BH68</f>
        <v>0.000344953125292127</v>
      </c>
      <c r="BJ68" s="119" t="n">
        <v>103.7679</v>
      </c>
      <c r="BK68" s="119" t="n">
        <v>320978.57732</v>
      </c>
      <c r="BL68" s="98" t="n">
        <f aca="false">BJ68/BK68</f>
        <v>0.00032328606122691</v>
      </c>
      <c r="BM68" s="119" t="n">
        <v>103.8888</v>
      </c>
      <c r="BN68" s="119" t="n">
        <v>404893.56254</v>
      </c>
      <c r="BO68" s="98" t="n">
        <f aca="false">BM68/BN68</f>
        <v>0.00025658298775678</v>
      </c>
      <c r="BP68" s="96" t="n">
        <v>623.9432</v>
      </c>
      <c r="BQ68" s="96" t="n">
        <v>318947.78065</v>
      </c>
      <c r="BR68" s="95" t="n">
        <f aca="false">BP68/BQ68</f>
        <v>0.00195625502936071</v>
      </c>
      <c r="BS68" s="96" t="n">
        <v>836.7515</v>
      </c>
      <c r="BT68" s="96" t="n">
        <v>885947.39205</v>
      </c>
      <c r="BU68" s="95" t="n">
        <f aca="false">BS68/BT68</f>
        <v>0.000944470865322866</v>
      </c>
      <c r="BV68" s="115" t="n">
        <v>26933.4353</v>
      </c>
      <c r="BW68" s="115" t="n">
        <v>99394.05</v>
      </c>
      <c r="BX68" s="98" t="n">
        <f aca="false">BV68/BW68</f>
        <v>0.270976334096458</v>
      </c>
      <c r="BY68" s="115" t="n">
        <v>67621.5806</v>
      </c>
      <c r="BZ68" s="115" t="n">
        <v>240447.018</v>
      </c>
      <c r="CA68" s="98" t="n">
        <f aca="false">BY68/BZ68</f>
        <v>0.281232768709155</v>
      </c>
      <c r="CB68" s="96" t="n">
        <v>1080016</v>
      </c>
      <c r="CC68" s="96" t="n">
        <v>1398082.2041</v>
      </c>
      <c r="CD68" s="95" t="n">
        <f aca="false">CB68/CC68</f>
        <v>0.772498209928399</v>
      </c>
      <c r="CE68" s="96" t="n">
        <v>1208618</v>
      </c>
      <c r="CF68" s="96" t="n">
        <v>1624263.7404</v>
      </c>
      <c r="CG68" s="95" t="n">
        <f aca="false">CE68/CF68</f>
        <v>0.744102062945984</v>
      </c>
      <c r="CH68" s="115" t="n">
        <v>0</v>
      </c>
      <c r="CI68" s="115" t="n">
        <v>13146.2823</v>
      </c>
      <c r="CJ68" s="98" t="n">
        <f aca="false">CH68/CI68</f>
        <v>0</v>
      </c>
      <c r="CK68" s="115" t="n">
        <v>0</v>
      </c>
      <c r="CL68" s="115" t="n">
        <v>22499.498</v>
      </c>
      <c r="CM68" s="98" t="n">
        <f aca="false">CK68/CL68</f>
        <v>0</v>
      </c>
      <c r="CN68" s="96" t="n">
        <v>33000.05</v>
      </c>
      <c r="CO68" s="96" t="n">
        <v>187030.65971</v>
      </c>
      <c r="CP68" s="95" t="n">
        <f aca="false">CN68/CO68</f>
        <v>0.176441926960896</v>
      </c>
      <c r="CQ68" s="96" t="n">
        <v>64870.84</v>
      </c>
      <c r="CR68" s="96" t="n">
        <v>377304.93385</v>
      </c>
      <c r="CS68" s="95" t="n">
        <f aca="false">CQ68/CR68</f>
        <v>0.171932127518348</v>
      </c>
      <c r="CT68" s="115" t="n">
        <v>172921.439</v>
      </c>
      <c r="CU68" s="115" t="n">
        <v>532211.756</v>
      </c>
      <c r="CV68" s="98" t="n">
        <f aca="false">CT68/CU68</f>
        <v>0.32491097209059</v>
      </c>
      <c r="CW68" s="115" t="n">
        <v>207076.203</v>
      </c>
      <c r="CX68" s="115" t="n">
        <v>689022.958</v>
      </c>
      <c r="CY68" s="98" t="n">
        <f aca="false">CW68/CX68</f>
        <v>0.300535998976104</v>
      </c>
      <c r="CZ68" s="117" t="n">
        <v>173394.436</v>
      </c>
      <c r="DA68" s="117" t="n">
        <v>742597.986</v>
      </c>
      <c r="DB68" s="95" t="n">
        <f aca="false">CZ68/DA68</f>
        <v>0.233497045869984</v>
      </c>
      <c r="DC68" s="117" t="n">
        <v>146958.783</v>
      </c>
      <c r="DD68" s="117" t="n">
        <v>741241.71</v>
      </c>
      <c r="DE68" s="95" t="n">
        <f aca="false">DC68/DD68</f>
        <v>0.198260271942873</v>
      </c>
    </row>
    <row r="69" s="120" customFormat="true" ht="12.75" hidden="false" customHeight="false" outlineLevel="0" collapsed="false">
      <c r="A69" s="36" t="s">
        <v>474</v>
      </c>
      <c r="B69" s="97" t="n">
        <v>0</v>
      </c>
      <c r="C69" s="97" t="n">
        <v>4498.2536077</v>
      </c>
      <c r="D69" s="116" t="n">
        <f aca="false">B69/C69</f>
        <v>0</v>
      </c>
      <c r="E69" s="97" t="n">
        <v>0</v>
      </c>
      <c r="F69" s="97" t="n">
        <v>7505.271919</v>
      </c>
      <c r="G69" s="116" t="n">
        <f aca="false">E69/F69</f>
        <v>0</v>
      </c>
      <c r="H69" s="117" t="n">
        <v>0</v>
      </c>
      <c r="I69" s="117" t="n">
        <v>147989.9</v>
      </c>
      <c r="J69" s="95" t="n">
        <f aca="false">H69/I69</f>
        <v>0</v>
      </c>
      <c r="K69" s="117" t="n">
        <v>0</v>
      </c>
      <c r="L69" s="117" t="n">
        <v>156670.1</v>
      </c>
      <c r="M69" s="95" t="n">
        <f aca="false">K69/L69</f>
        <v>0</v>
      </c>
      <c r="N69" s="115" t="n">
        <v>0</v>
      </c>
      <c r="O69" s="115" t="n">
        <v>164368.9</v>
      </c>
      <c r="P69" s="98" t="n">
        <f aca="false">N69/O69</f>
        <v>0</v>
      </c>
      <c r="Q69" s="115" t="n">
        <v>0</v>
      </c>
      <c r="R69" s="115" t="n">
        <v>411449.564</v>
      </c>
      <c r="S69" s="98" t="n">
        <f aca="false">Q69/R69</f>
        <v>0</v>
      </c>
      <c r="T69" s="117" t="n">
        <v>0</v>
      </c>
      <c r="U69" s="117" t="n">
        <v>326859.8</v>
      </c>
      <c r="V69" s="95" t="n">
        <f aca="false">T69/U69</f>
        <v>0</v>
      </c>
      <c r="W69" s="117" t="n">
        <v>0</v>
      </c>
      <c r="X69" s="117" t="n">
        <v>388654.996</v>
      </c>
      <c r="Y69" s="95" t="n">
        <f aca="false">W69/X69</f>
        <v>0</v>
      </c>
      <c r="Z69" s="115" t="n">
        <v>4390.166</v>
      </c>
      <c r="AA69" s="115" t="n">
        <v>1549766</v>
      </c>
      <c r="AB69" s="98" t="n">
        <f aca="false">Z69/AA69</f>
        <v>0.00283279282162597</v>
      </c>
      <c r="AC69" s="115" t="n">
        <v>13261.91208</v>
      </c>
      <c r="AD69" s="115" t="n">
        <v>3553045.047</v>
      </c>
      <c r="AE69" s="98" t="n">
        <f aca="false">AC69/AD69</f>
        <v>0.0037325482521528</v>
      </c>
      <c r="AF69" s="117" t="n">
        <v>0</v>
      </c>
      <c r="AG69" s="117" t="n">
        <v>444323.4</v>
      </c>
      <c r="AH69" s="95" t="n">
        <f aca="false">AF69/AG69</f>
        <v>0</v>
      </c>
      <c r="AI69" s="117" t="n">
        <v>0</v>
      </c>
      <c r="AJ69" s="117" t="n">
        <v>577006.8</v>
      </c>
      <c r="AK69" s="95" t="n">
        <f aca="false">AI69/AJ69</f>
        <v>0</v>
      </c>
      <c r="AL69" s="115" t="n">
        <v>0</v>
      </c>
      <c r="AM69" s="115" t="n">
        <v>368626.1</v>
      </c>
      <c r="AN69" s="98" t="n">
        <f aca="false">AL69/AM69</f>
        <v>0</v>
      </c>
      <c r="AO69" s="115" t="n">
        <v>0</v>
      </c>
      <c r="AP69" s="115" t="n">
        <v>439754.928</v>
      </c>
      <c r="AQ69" s="98" t="n">
        <f aca="false">AO69/AP69</f>
        <v>0</v>
      </c>
      <c r="AR69" s="96" t="n">
        <v>0</v>
      </c>
      <c r="AS69" s="96" t="n">
        <v>531439.44185</v>
      </c>
      <c r="AT69" s="95" t="n">
        <f aca="false">AR69/AS69</f>
        <v>0</v>
      </c>
      <c r="AU69" s="96" t="n">
        <v>0</v>
      </c>
      <c r="AV69" s="96" t="n">
        <v>1345372.8996</v>
      </c>
      <c r="AW69" s="95" t="n">
        <f aca="false">AU69/AV69</f>
        <v>0</v>
      </c>
      <c r="AX69" s="115" t="n">
        <v>0</v>
      </c>
      <c r="AY69" s="115" t="n">
        <v>133684.8</v>
      </c>
      <c r="AZ69" s="98" t="n">
        <f aca="false">AX69/AY69</f>
        <v>0</v>
      </c>
      <c r="BA69" s="115" t="n">
        <v>0</v>
      </c>
      <c r="BB69" s="115" t="n">
        <v>223877.995</v>
      </c>
      <c r="BC69" s="98" t="n">
        <f aca="false">BA69/BB69</f>
        <v>0</v>
      </c>
      <c r="BD69" s="117" t="n">
        <v>30.55487</v>
      </c>
      <c r="BE69" s="117" t="n">
        <v>466767.8</v>
      </c>
      <c r="BF69" s="95" t="n">
        <f aca="false">BD69/BE69</f>
        <v>6.54605351954441E-005</v>
      </c>
      <c r="BG69" s="117" t="n">
        <v>100</v>
      </c>
      <c r="BH69" s="117" t="n">
        <v>684633.6</v>
      </c>
      <c r="BI69" s="95" t="n">
        <f aca="false">BG69/BH69</f>
        <v>0.000146063529455756</v>
      </c>
      <c r="BJ69" s="119" t="n">
        <v>0</v>
      </c>
      <c r="BK69" s="119" t="n">
        <v>320978.57732</v>
      </c>
      <c r="BL69" s="98" t="n">
        <f aca="false">BJ69/BK69</f>
        <v>0</v>
      </c>
      <c r="BM69" s="119" t="n">
        <v>0</v>
      </c>
      <c r="BN69" s="119" t="n">
        <v>404893.56254</v>
      </c>
      <c r="BO69" s="98" t="n">
        <f aca="false">BM69/BN69</f>
        <v>0</v>
      </c>
      <c r="BP69" s="96" t="n">
        <v>0</v>
      </c>
      <c r="BQ69" s="96" t="n">
        <v>318947.78065</v>
      </c>
      <c r="BR69" s="95" t="n">
        <f aca="false">BP69/BQ69</f>
        <v>0</v>
      </c>
      <c r="BS69" s="96" t="n">
        <v>0</v>
      </c>
      <c r="BT69" s="96" t="n">
        <v>885947.39205</v>
      </c>
      <c r="BU69" s="95" t="n">
        <f aca="false">BS69/BT69</f>
        <v>0</v>
      </c>
      <c r="BV69" s="115" t="n">
        <v>0</v>
      </c>
      <c r="BW69" s="115" t="n">
        <v>99394.05</v>
      </c>
      <c r="BX69" s="98" t="n">
        <f aca="false">BV69/BW69</f>
        <v>0</v>
      </c>
      <c r="BY69" s="115" t="n">
        <v>0</v>
      </c>
      <c r="BZ69" s="115" t="n">
        <v>240447.018</v>
      </c>
      <c r="CA69" s="98" t="n">
        <f aca="false">BY69/BZ69</f>
        <v>0</v>
      </c>
      <c r="CB69" s="96" t="n">
        <v>0</v>
      </c>
      <c r="CC69" s="96" t="n">
        <v>1398082.2041</v>
      </c>
      <c r="CD69" s="95" t="n">
        <f aca="false">CB69/CC69</f>
        <v>0</v>
      </c>
      <c r="CE69" s="96" t="n">
        <v>0</v>
      </c>
      <c r="CF69" s="96" t="n">
        <v>1624263.7404</v>
      </c>
      <c r="CG69" s="95" t="n">
        <f aca="false">CE69/CF69</f>
        <v>0</v>
      </c>
      <c r="CH69" s="115" t="n">
        <v>0</v>
      </c>
      <c r="CI69" s="115" t="n">
        <v>13146.2823</v>
      </c>
      <c r="CJ69" s="98" t="n">
        <f aca="false">CH69/CI69</f>
        <v>0</v>
      </c>
      <c r="CK69" s="115" t="n">
        <v>0</v>
      </c>
      <c r="CL69" s="115" t="n">
        <v>22499.498</v>
      </c>
      <c r="CM69" s="98" t="n">
        <f aca="false">CK69/CL69</f>
        <v>0</v>
      </c>
      <c r="CN69" s="96" t="n">
        <v>288.1531</v>
      </c>
      <c r="CO69" s="96" t="n">
        <v>187030.65971</v>
      </c>
      <c r="CP69" s="95" t="n">
        <f aca="false">CN69/CO69</f>
        <v>0.00154067306636674</v>
      </c>
      <c r="CQ69" s="96" t="n">
        <v>825</v>
      </c>
      <c r="CR69" s="96" t="n">
        <v>377304.93385</v>
      </c>
      <c r="CS69" s="95" t="n">
        <f aca="false">CQ69/CR69</f>
        <v>0.00218656032822509</v>
      </c>
      <c r="CT69" s="115" t="n">
        <v>4303.25085</v>
      </c>
      <c r="CU69" s="115" t="n">
        <v>532211.756</v>
      </c>
      <c r="CV69" s="98" t="n">
        <f aca="false">CT69/CU69</f>
        <v>0.00808559901484025</v>
      </c>
      <c r="CW69" s="115" t="n">
        <v>10984.3999</v>
      </c>
      <c r="CX69" s="115" t="n">
        <v>689022.958</v>
      </c>
      <c r="CY69" s="98" t="n">
        <f aca="false">CW69/CX69</f>
        <v>0.0159419940547177</v>
      </c>
      <c r="CZ69" s="117" t="n">
        <v>66.0415096</v>
      </c>
      <c r="DA69" s="117" t="n">
        <v>742597.986</v>
      </c>
      <c r="DB69" s="95" t="n">
        <f aca="false">CZ69/DA69</f>
        <v>8.89330577850503E-005</v>
      </c>
      <c r="DC69" s="117" t="n">
        <v>79.7559967</v>
      </c>
      <c r="DD69" s="117" t="n">
        <v>741241.71</v>
      </c>
      <c r="DE69" s="95" t="n">
        <f aca="false">DC69/DD69</f>
        <v>0.000107597826220546</v>
      </c>
      <c r="DF69" s="36"/>
      <c r="DG69" s="36"/>
    </row>
    <row r="70" customFormat="false" ht="12.75" hidden="false" customHeight="false" outlineLevel="0" collapsed="false">
      <c r="A70" s="121" t="s">
        <v>819</v>
      </c>
      <c r="B70" s="122" t="n">
        <f aca="false">SUM(B68:B69)</f>
        <v>60.83393</v>
      </c>
      <c r="C70" s="122" t="n">
        <v>4498.2536077</v>
      </c>
      <c r="D70" s="124" t="n">
        <f aca="false">B70/C70</f>
        <v>0.0135238995631251</v>
      </c>
      <c r="E70" s="122" t="n">
        <f aca="false">SUM(E68:E69)</f>
        <v>44.89945</v>
      </c>
      <c r="F70" s="122" t="n">
        <v>7505.271919</v>
      </c>
      <c r="G70" s="124" t="n">
        <f aca="false">E70/F70</f>
        <v>0.00598238817787996</v>
      </c>
      <c r="H70" s="123" t="n">
        <f aca="false">SUM(H68:H69)</f>
        <v>40625.11</v>
      </c>
      <c r="I70" s="123" t="n">
        <v>147989.9</v>
      </c>
      <c r="J70" s="125" t="n">
        <f aca="false">H70/I70</f>
        <v>0.274512720124819</v>
      </c>
      <c r="K70" s="123" t="n">
        <f aca="false">SUM(K68:K69)</f>
        <v>35105.88</v>
      </c>
      <c r="L70" s="123" t="n">
        <v>156670.1</v>
      </c>
      <c r="M70" s="125" t="n">
        <f aca="false">K70/L70</f>
        <v>0.224075174522771</v>
      </c>
      <c r="N70" s="123" t="n">
        <f aca="false">SUM(N68:N69)</f>
        <v>88.17646</v>
      </c>
      <c r="O70" s="123" t="n">
        <v>164368.9</v>
      </c>
      <c r="P70" s="125" t="n">
        <f aca="false">N70/O70</f>
        <v>0.000536454645617267</v>
      </c>
      <c r="Q70" s="123" t="n">
        <f aca="false">Q69</f>
        <v>0</v>
      </c>
      <c r="R70" s="123" t="n">
        <v>411449.564</v>
      </c>
      <c r="S70" s="125" t="n">
        <f aca="false">Q70/R70</f>
        <v>0</v>
      </c>
      <c r="T70" s="123" t="n">
        <f aca="false">T69</f>
        <v>0</v>
      </c>
      <c r="U70" s="123" t="n">
        <v>326859.8</v>
      </c>
      <c r="V70" s="125" t="n">
        <f aca="false">V69</f>
        <v>0</v>
      </c>
      <c r="W70" s="123" t="n">
        <f aca="false">SUM(W68:W69)</f>
        <v>45808.7729</v>
      </c>
      <c r="X70" s="123" t="n">
        <v>388654.996</v>
      </c>
      <c r="Y70" s="125" t="n">
        <f aca="false">Y69</f>
        <v>0</v>
      </c>
      <c r="Z70" s="123" t="n">
        <f aca="false">SUM(Z68:Z69)</f>
        <v>5028.3183</v>
      </c>
      <c r="AA70" s="123" t="n">
        <v>1549766</v>
      </c>
      <c r="AB70" s="125" t="n">
        <f aca="false">Z70/AA70</f>
        <v>0.00324456614740548</v>
      </c>
      <c r="AC70" s="123" t="n">
        <f aca="false">SUM(AC68:AC69)</f>
        <v>14446.425019</v>
      </c>
      <c r="AD70" s="123" t="n">
        <v>3553045.047</v>
      </c>
      <c r="AE70" s="125" t="n">
        <f aca="false">AC70/AD70</f>
        <v>0.00406592790913185</v>
      </c>
      <c r="AF70" s="123" t="n">
        <f aca="false">AF69</f>
        <v>0</v>
      </c>
      <c r="AG70" s="123" t="n">
        <v>444323.4</v>
      </c>
      <c r="AH70" s="125" t="n">
        <f aca="false">AF70/AG70</f>
        <v>0</v>
      </c>
      <c r="AI70" s="123" t="n">
        <f aca="false">AI69</f>
        <v>0</v>
      </c>
      <c r="AJ70" s="123" t="n">
        <v>577006.8</v>
      </c>
      <c r="AK70" s="125" t="n">
        <f aca="false">AI70/AJ70</f>
        <v>0</v>
      </c>
      <c r="AL70" s="123" t="n">
        <f aca="false">AL69</f>
        <v>0</v>
      </c>
      <c r="AM70" s="123" t="n">
        <v>368626.1</v>
      </c>
      <c r="AN70" s="125" t="n">
        <f aca="false">AL70/AM70</f>
        <v>0</v>
      </c>
      <c r="AO70" s="123" t="n">
        <f aca="false">AO69</f>
        <v>0</v>
      </c>
      <c r="AP70" s="123" t="n">
        <v>439754.928</v>
      </c>
      <c r="AQ70" s="125" t="n">
        <f aca="false">AO70/AP70</f>
        <v>0</v>
      </c>
      <c r="AR70" s="127" t="n">
        <f aca="false">SUM(AR68:AR69)</f>
        <v>11484.94</v>
      </c>
      <c r="AS70" s="127" t="n">
        <v>531439.44185</v>
      </c>
      <c r="AT70" s="125" t="n">
        <f aca="false">AR70/AS70</f>
        <v>0.0216110041814353</v>
      </c>
      <c r="AU70" s="127" t="n">
        <f aca="false">SUM(AU68:AU69)</f>
        <v>34872.94</v>
      </c>
      <c r="AV70" s="127" t="n">
        <v>1345372.8996</v>
      </c>
      <c r="AW70" s="125" t="n">
        <f aca="false">AU70/AV70</f>
        <v>0.0259206499628231</v>
      </c>
      <c r="AX70" s="123" t="n">
        <f aca="false">AX69</f>
        <v>0</v>
      </c>
      <c r="AY70" s="123" t="n">
        <v>133684.8</v>
      </c>
      <c r="AZ70" s="125" t="n">
        <f aca="false">AX70/AY70</f>
        <v>0</v>
      </c>
      <c r="BA70" s="123" t="n">
        <f aca="false">BA69</f>
        <v>0</v>
      </c>
      <c r="BB70" s="123" t="n">
        <v>223877.995</v>
      </c>
      <c r="BC70" s="125" t="n">
        <f aca="false">BA70/BB70</f>
        <v>0</v>
      </c>
      <c r="BD70" s="123" t="n">
        <f aca="false">SUM(BD68:BD69)</f>
        <v>490.53037</v>
      </c>
      <c r="BE70" s="123" t="n">
        <v>466767.8</v>
      </c>
      <c r="BF70" s="125" t="n">
        <f aca="false">BD70/BE70</f>
        <v>0.00105090876020154</v>
      </c>
      <c r="BG70" s="123" t="n">
        <f aca="false">SUM(BG68:BG69)</f>
        <v>336.1665</v>
      </c>
      <c r="BH70" s="123" t="n">
        <v>684633.6</v>
      </c>
      <c r="BI70" s="125" t="n">
        <f aca="false">BG70/BH70</f>
        <v>0.000491016654747883</v>
      </c>
      <c r="BJ70" s="127" t="n">
        <f aca="false">SUM(BJ68:BJ69)</f>
        <v>103.7679</v>
      </c>
      <c r="BK70" s="127" t="n">
        <v>320978.57732</v>
      </c>
      <c r="BL70" s="125" t="n">
        <f aca="false">BJ70/BK70</f>
        <v>0.00032328606122691</v>
      </c>
      <c r="BM70" s="127" t="n">
        <f aca="false">SUM(BM68:BM69)</f>
        <v>103.8888</v>
      </c>
      <c r="BN70" s="127" t="n">
        <v>404893.56254</v>
      </c>
      <c r="BO70" s="125" t="n">
        <f aca="false">BM70/BN70</f>
        <v>0.00025658298775678</v>
      </c>
      <c r="BP70" s="127" t="n">
        <f aca="false">SUM(BP68:BP69)</f>
        <v>623.9432</v>
      </c>
      <c r="BQ70" s="127" t="n">
        <v>318947.78065</v>
      </c>
      <c r="BR70" s="125" t="n">
        <f aca="false">BP70/BQ70</f>
        <v>0.00195625502936071</v>
      </c>
      <c r="BS70" s="127" t="n">
        <f aca="false">SUM(BS68:BS69)</f>
        <v>836.7515</v>
      </c>
      <c r="BT70" s="127" t="n">
        <v>885947.39205</v>
      </c>
      <c r="BU70" s="125" t="n">
        <f aca="false">BS70/BT70</f>
        <v>0.000944470865322866</v>
      </c>
      <c r="BV70" s="123" t="n">
        <f aca="false">BV69</f>
        <v>0</v>
      </c>
      <c r="BW70" s="123" t="n">
        <v>99394.05</v>
      </c>
      <c r="BX70" s="125" t="n">
        <f aca="false">BX69</f>
        <v>0</v>
      </c>
      <c r="BY70" s="123" t="n">
        <f aca="false">BY69</f>
        <v>0</v>
      </c>
      <c r="BZ70" s="123" t="n">
        <v>240447.018</v>
      </c>
      <c r="CA70" s="125" t="n">
        <f aca="false">BY70/BZ70</f>
        <v>0</v>
      </c>
      <c r="CB70" s="127" t="n">
        <f aca="false">SUM(CB68:CB69)</f>
        <v>1080016</v>
      </c>
      <c r="CC70" s="127" t="n">
        <v>1398082.2041</v>
      </c>
      <c r="CD70" s="125" t="n">
        <f aca="false">CB70/CC70</f>
        <v>0.772498209928399</v>
      </c>
      <c r="CE70" s="127" t="n">
        <f aca="false">SUM(CE68:CE69)</f>
        <v>1208618</v>
      </c>
      <c r="CF70" s="127" t="n">
        <v>1624263.7404</v>
      </c>
      <c r="CG70" s="125" t="n">
        <f aca="false">CE70/CF70</f>
        <v>0.744102062945984</v>
      </c>
      <c r="CH70" s="123" t="n">
        <v>0</v>
      </c>
      <c r="CI70" s="123" t="n">
        <v>13146.2823</v>
      </c>
      <c r="CJ70" s="125" t="n">
        <v>0</v>
      </c>
      <c r="CK70" s="123" t="n">
        <v>0</v>
      </c>
      <c r="CL70" s="123" t="n">
        <v>22499.498</v>
      </c>
      <c r="CM70" s="125" t="n">
        <v>0</v>
      </c>
      <c r="CN70" s="127" t="n">
        <f aca="false">SUM(CN68:CN69)</f>
        <v>33288.2031</v>
      </c>
      <c r="CO70" s="127" t="n">
        <v>187030.65971</v>
      </c>
      <c r="CP70" s="125" t="n">
        <f aca="false">CN70/CO70</f>
        <v>0.177982600027263</v>
      </c>
      <c r="CQ70" s="127" t="n">
        <f aca="false">SUM(CQ68:CQ69)</f>
        <v>65695.84</v>
      </c>
      <c r="CR70" s="127" t="n">
        <v>377304.93385</v>
      </c>
      <c r="CS70" s="125" t="n">
        <f aca="false">CQ70/CR70</f>
        <v>0.174118687846573</v>
      </c>
      <c r="CT70" s="123" t="n">
        <f aca="false">SUM(CT68:CT69)</f>
        <v>177224.68985</v>
      </c>
      <c r="CU70" s="123" t="n">
        <v>532211.756</v>
      </c>
      <c r="CV70" s="125" t="n">
        <f aca="false">CT70/CU70</f>
        <v>0.33299657110543</v>
      </c>
      <c r="CW70" s="123" t="n">
        <f aca="false">SUM(CW68:CW69)</f>
        <v>218060.6029</v>
      </c>
      <c r="CX70" s="123" t="n">
        <v>689022.958</v>
      </c>
      <c r="CY70" s="125" t="n">
        <f aca="false">CW70/CX70</f>
        <v>0.316477993030821</v>
      </c>
      <c r="CZ70" s="123" t="n">
        <f aca="false">SUM(CZ68:CZ69)</f>
        <v>173460.4775096</v>
      </c>
      <c r="DA70" s="123" t="n">
        <v>742597.986</v>
      </c>
      <c r="DB70" s="125" t="n">
        <f aca="false">CZ70/DA70</f>
        <v>0.233585978927769</v>
      </c>
      <c r="DC70" s="123" t="n">
        <f aca="false">SUM(DC68:DC69)</f>
        <v>147038.5389967</v>
      </c>
      <c r="DD70" s="123" t="n">
        <v>741241.71</v>
      </c>
      <c r="DE70" s="125" t="n">
        <f aca="false">DC70/DD70</f>
        <v>0.198367869769093</v>
      </c>
      <c r="DF70" s="120"/>
      <c r="DG70" s="120"/>
    </row>
    <row r="71" customFormat="false" ht="12.75" hidden="false" customHeight="false" outlineLevel="0" collapsed="false">
      <c r="A71" s="100"/>
      <c r="B71" s="132" t="s">
        <v>360</v>
      </c>
      <c r="C71" s="132"/>
      <c r="D71" s="132"/>
      <c r="E71" s="132"/>
      <c r="F71" s="132"/>
      <c r="G71" s="132"/>
      <c r="H71" s="128" t="s">
        <v>363</v>
      </c>
      <c r="I71" s="128"/>
      <c r="J71" s="128"/>
      <c r="K71" s="128"/>
      <c r="L71" s="128"/>
      <c r="M71" s="128"/>
      <c r="N71" s="129" t="s">
        <v>380</v>
      </c>
      <c r="O71" s="129"/>
      <c r="P71" s="129"/>
      <c r="Q71" s="129"/>
      <c r="R71" s="129"/>
      <c r="S71" s="129"/>
      <c r="T71" s="128" t="s">
        <v>388</v>
      </c>
      <c r="U71" s="128"/>
      <c r="V71" s="128"/>
      <c r="W71" s="128"/>
      <c r="X71" s="128"/>
      <c r="Y71" s="128"/>
      <c r="Z71" s="129" t="s">
        <v>394</v>
      </c>
      <c r="AA71" s="129"/>
      <c r="AB71" s="129"/>
      <c r="AC71" s="129"/>
      <c r="AD71" s="129"/>
      <c r="AE71" s="129"/>
      <c r="AF71" s="128" t="s">
        <v>417</v>
      </c>
      <c r="AG71" s="128"/>
      <c r="AH71" s="128"/>
      <c r="AI71" s="128"/>
      <c r="AJ71" s="128"/>
      <c r="AK71" s="128"/>
      <c r="AL71" s="129" t="s">
        <v>421</v>
      </c>
      <c r="AM71" s="129"/>
      <c r="AN71" s="129"/>
      <c r="AO71" s="129"/>
      <c r="AP71" s="129"/>
      <c r="AQ71" s="129"/>
      <c r="AR71" s="39" t="s">
        <v>435</v>
      </c>
      <c r="AS71" s="39"/>
      <c r="AT71" s="39"/>
      <c r="AU71" s="39"/>
      <c r="AV71" s="39"/>
      <c r="AW71" s="39"/>
      <c r="AX71" s="130" t="s">
        <v>440</v>
      </c>
      <c r="AY71" s="130"/>
      <c r="AZ71" s="130"/>
      <c r="BA71" s="130"/>
      <c r="BB71" s="130"/>
      <c r="BC71" s="130"/>
      <c r="BD71" s="131" t="s">
        <v>442</v>
      </c>
      <c r="BE71" s="131"/>
      <c r="BF71" s="131"/>
      <c r="BG71" s="131"/>
      <c r="BH71" s="131"/>
      <c r="BI71" s="131"/>
      <c r="BJ71" s="105" t="s">
        <v>814</v>
      </c>
      <c r="BK71" s="105"/>
      <c r="BL71" s="105"/>
      <c r="BM71" s="105"/>
      <c r="BN71" s="105"/>
      <c r="BO71" s="105"/>
      <c r="BP71" s="106" t="s">
        <v>468</v>
      </c>
      <c r="BQ71" s="106"/>
      <c r="BR71" s="106"/>
      <c r="BS71" s="106"/>
      <c r="BT71" s="106"/>
      <c r="BU71" s="106"/>
      <c r="BV71" s="130" t="s">
        <v>815</v>
      </c>
      <c r="BW71" s="130"/>
      <c r="BX71" s="130"/>
      <c r="BY71" s="130"/>
      <c r="BZ71" s="130"/>
      <c r="CA71" s="130"/>
      <c r="CB71" s="106" t="s">
        <v>503</v>
      </c>
      <c r="CC71" s="106"/>
      <c r="CD71" s="106"/>
      <c r="CE71" s="106"/>
      <c r="CF71" s="106"/>
      <c r="CG71" s="106"/>
      <c r="CH71" s="130" t="s">
        <v>434</v>
      </c>
      <c r="CI71" s="130"/>
      <c r="CJ71" s="130"/>
      <c r="CK71" s="130"/>
      <c r="CL71" s="130"/>
      <c r="CM71" s="130"/>
      <c r="CN71" s="106" t="s">
        <v>532</v>
      </c>
      <c r="CO71" s="106"/>
      <c r="CP71" s="106"/>
      <c r="CQ71" s="106"/>
      <c r="CR71" s="106"/>
      <c r="CS71" s="106"/>
      <c r="CT71" s="130" t="s">
        <v>816</v>
      </c>
      <c r="CU71" s="130"/>
      <c r="CV71" s="130"/>
      <c r="CW71" s="130"/>
      <c r="CX71" s="130"/>
      <c r="CY71" s="130"/>
      <c r="CZ71" s="131" t="s">
        <v>817</v>
      </c>
      <c r="DA71" s="131"/>
      <c r="DB71" s="131"/>
      <c r="DC71" s="131"/>
      <c r="DD71" s="131"/>
      <c r="DE71" s="131"/>
    </row>
    <row r="72" customFormat="false" ht="12.75" hidden="false" customHeight="false" outlineLevel="0" collapsed="false">
      <c r="A72" s="34" t="s">
        <v>836</v>
      </c>
      <c r="B72" s="107"/>
      <c r="C72" s="107"/>
      <c r="D72" s="108"/>
      <c r="E72" s="107"/>
      <c r="F72" s="107"/>
      <c r="G72" s="108"/>
      <c r="H72" s="117"/>
      <c r="I72" s="117"/>
      <c r="K72" s="117"/>
      <c r="L72" s="117"/>
      <c r="N72" s="115"/>
      <c r="O72" s="115"/>
      <c r="P72" s="98"/>
      <c r="Q72" s="115"/>
      <c r="R72" s="115"/>
      <c r="S72" s="98"/>
      <c r="T72" s="117"/>
      <c r="U72" s="117"/>
      <c r="W72" s="117"/>
      <c r="X72" s="117"/>
      <c r="Z72" s="115"/>
      <c r="AA72" s="115"/>
      <c r="AB72" s="98"/>
      <c r="AC72" s="115"/>
      <c r="AD72" s="115"/>
      <c r="AE72" s="98"/>
      <c r="AF72" s="117"/>
      <c r="AG72" s="117"/>
      <c r="AI72" s="117"/>
      <c r="AJ72" s="117"/>
      <c r="AL72" s="115"/>
      <c r="AM72" s="115"/>
      <c r="AN72" s="98"/>
      <c r="AO72" s="115"/>
      <c r="AP72" s="115"/>
      <c r="AQ72" s="98"/>
      <c r="AX72" s="115"/>
      <c r="AY72" s="115"/>
      <c r="BA72" s="115"/>
      <c r="BB72" s="115"/>
      <c r="BD72" s="117"/>
      <c r="BE72" s="117"/>
      <c r="BG72" s="117"/>
      <c r="BH72" s="117"/>
      <c r="BJ72" s="119"/>
      <c r="BK72" s="119"/>
      <c r="BL72" s="98"/>
      <c r="BM72" s="119"/>
      <c r="BN72" s="119"/>
      <c r="BO72" s="98"/>
      <c r="BV72" s="115"/>
      <c r="BW72" s="115"/>
      <c r="BY72" s="115"/>
      <c r="BZ72" s="115"/>
      <c r="CH72" s="115"/>
      <c r="CI72" s="115"/>
      <c r="CJ72" s="98"/>
      <c r="CK72" s="115"/>
      <c r="CL72" s="115"/>
      <c r="CM72" s="98"/>
      <c r="CT72" s="115"/>
      <c r="CU72" s="115"/>
      <c r="CW72" s="115"/>
      <c r="CX72" s="115"/>
      <c r="CZ72" s="117"/>
      <c r="DA72" s="117"/>
      <c r="DC72" s="117"/>
      <c r="DD72" s="117"/>
    </row>
    <row r="73" customFormat="false" ht="12.75" hidden="false" customHeight="false" outlineLevel="0" collapsed="false">
      <c r="A73" s="36" t="s">
        <v>380</v>
      </c>
      <c r="B73" s="97" t="n">
        <v>34219</v>
      </c>
      <c r="C73" s="97" t="n">
        <v>111352.93429</v>
      </c>
      <c r="D73" s="116" t="n">
        <f aca="false">B73/C73</f>
        <v>0.307302184878958</v>
      </c>
      <c r="E73" s="97" t="n">
        <v>52739.24</v>
      </c>
      <c r="F73" s="97" t="n">
        <v>114522.048</v>
      </c>
      <c r="G73" s="116" t="n">
        <f aca="false">E73/F73</f>
        <v>0.460516039671243</v>
      </c>
      <c r="H73" s="117" t="n">
        <v>14989.34</v>
      </c>
      <c r="I73" s="117" t="n">
        <v>1356915</v>
      </c>
      <c r="J73" s="95" t="n">
        <f aca="false">H73/I73</f>
        <v>0.0110466315133962</v>
      </c>
      <c r="K73" s="117" t="n">
        <v>14037.06</v>
      </c>
      <c r="L73" s="117" t="n">
        <v>1239631</v>
      </c>
      <c r="M73" s="95" t="n">
        <f aca="false">K73/L73</f>
        <v>0.0113235793554695</v>
      </c>
      <c r="N73" s="115" t="n">
        <v>0</v>
      </c>
      <c r="O73" s="115" t="n">
        <v>77198.34</v>
      </c>
      <c r="P73" s="98" t="n">
        <f aca="false">N73/O73</f>
        <v>0</v>
      </c>
      <c r="Q73" s="115" t="n">
        <v>0</v>
      </c>
      <c r="R73" s="115" t="n">
        <v>90739.882312</v>
      </c>
      <c r="S73" s="98" t="n">
        <f aca="false">Q73/R73</f>
        <v>0</v>
      </c>
      <c r="T73" s="117" t="n">
        <v>33337.64</v>
      </c>
      <c r="U73" s="117" t="n">
        <v>2729966</v>
      </c>
      <c r="V73" s="95" t="n">
        <f aca="false">T73/U73</f>
        <v>0.0122117418312169</v>
      </c>
      <c r="W73" s="117" t="n">
        <v>19869.5693</v>
      </c>
      <c r="X73" s="117" t="n">
        <v>6414285.98</v>
      </c>
      <c r="Y73" s="95" t="n">
        <f aca="false">W73/X73</f>
        <v>0.00309770555319082</v>
      </c>
      <c r="Z73" s="115" t="n">
        <v>67205.187</v>
      </c>
      <c r="AA73" s="115" t="n">
        <v>15140301.5</v>
      </c>
      <c r="AB73" s="98" t="n">
        <f aca="false">Z73/AA73</f>
        <v>0.00443882752268837</v>
      </c>
      <c r="AC73" s="115" t="n">
        <v>258057.9895</v>
      </c>
      <c r="AD73" s="115" t="n">
        <v>72618411.6</v>
      </c>
      <c r="AE73" s="98" t="n">
        <f aca="false">AC73/AD73</f>
        <v>0.00355361655280271</v>
      </c>
      <c r="AF73" s="117" t="n">
        <v>84504.49</v>
      </c>
      <c r="AG73" s="117" t="n">
        <v>3235941</v>
      </c>
      <c r="AH73" s="95" t="n">
        <f aca="false">AF73/AG73</f>
        <v>0.0261143481911444</v>
      </c>
      <c r="AI73" s="117" t="n">
        <v>74272.73</v>
      </c>
      <c r="AJ73" s="117" t="n">
        <v>5794579</v>
      </c>
      <c r="AK73" s="95" t="n">
        <f aca="false">AI73/AJ73</f>
        <v>0.012817623161234</v>
      </c>
      <c r="AL73" s="115" t="n">
        <v>86760.43</v>
      </c>
      <c r="AM73" s="115" t="n">
        <v>6422443</v>
      </c>
      <c r="AN73" s="98" t="n">
        <f aca="false">AL73/AM73</f>
        <v>0.0135089451163677</v>
      </c>
      <c r="AO73" s="115" t="n">
        <v>135868.687</v>
      </c>
      <c r="AP73" s="115" t="n">
        <v>18702884.9</v>
      </c>
      <c r="AQ73" s="98" t="n">
        <f aca="false">AO73/AP73</f>
        <v>0.00726458445990864</v>
      </c>
      <c r="AR73" s="96" t="n">
        <v>3823.973</v>
      </c>
      <c r="AS73" s="96" t="n">
        <v>314471.21474</v>
      </c>
      <c r="AT73" s="95" t="n">
        <f aca="false">AR73/AS73</f>
        <v>0.0121600096312841</v>
      </c>
      <c r="AU73" s="96" t="n">
        <v>4595.131</v>
      </c>
      <c r="AV73" s="96" t="n">
        <v>817232.14551</v>
      </c>
      <c r="AW73" s="95" t="n">
        <f aca="false">AU73/AV73</f>
        <v>0.00562279766556708</v>
      </c>
      <c r="AX73" s="115" t="n">
        <v>43553.08</v>
      </c>
      <c r="AY73" s="115" t="n">
        <v>3632992</v>
      </c>
      <c r="AZ73" s="98" t="n">
        <f aca="false">AX73/AY73</f>
        <v>0.0119882124706027</v>
      </c>
      <c r="BA73" s="115" t="n">
        <v>83061.7434</v>
      </c>
      <c r="BB73" s="115" t="n">
        <v>11605731.8</v>
      </c>
      <c r="BC73" s="98" t="n">
        <f aca="false">BA73/BB73</f>
        <v>0.00715695871931144</v>
      </c>
      <c r="BD73" s="117" t="n">
        <v>96184.18</v>
      </c>
      <c r="BE73" s="117" t="n">
        <v>8017478</v>
      </c>
      <c r="BF73" s="95" t="n">
        <f aca="false">BD73/BE73</f>
        <v>0.0119968124639693</v>
      </c>
      <c r="BG73" s="117" t="n">
        <v>884811.918</v>
      </c>
      <c r="BH73" s="117" t="n">
        <v>26681591.3</v>
      </c>
      <c r="BI73" s="95" t="n">
        <f aca="false">BG73/BH73</f>
        <v>0.0331618870872968</v>
      </c>
      <c r="BJ73" s="119" t="n">
        <v>14896.53</v>
      </c>
      <c r="BK73" s="119" t="n">
        <v>2622118.5252</v>
      </c>
      <c r="BL73" s="98" t="n">
        <f aca="false">BJ73/BK73</f>
        <v>0.00568110474672909</v>
      </c>
      <c r="BM73" s="119" t="n">
        <v>22727.24</v>
      </c>
      <c r="BN73" s="119" t="n">
        <v>10106630.518</v>
      </c>
      <c r="BO73" s="98" t="n">
        <f aca="false">BM73/BN73</f>
        <v>0.00224874551014036</v>
      </c>
      <c r="BP73" s="96" t="n">
        <v>143161.7</v>
      </c>
      <c r="BQ73" s="96" t="n">
        <v>1503311.2484</v>
      </c>
      <c r="BR73" s="95" t="n">
        <f aca="false">BP73/BQ73</f>
        <v>0.0952309111984424</v>
      </c>
      <c r="BS73" s="96" t="n">
        <v>331550</v>
      </c>
      <c r="BT73" s="96" t="n">
        <v>2047714.1694</v>
      </c>
      <c r="BU73" s="95" t="n">
        <f aca="false">BS73/BT73</f>
        <v>0.161912245837097</v>
      </c>
      <c r="BV73" s="115" t="n">
        <v>685.257373</v>
      </c>
      <c r="BW73" s="115" t="n">
        <v>704265.412</v>
      </c>
      <c r="BX73" s="98" t="n">
        <f aca="false">BV73/BW73</f>
        <v>0.000973010119940407</v>
      </c>
      <c r="BY73" s="115" t="n">
        <v>795.119139</v>
      </c>
      <c r="BZ73" s="115" t="n">
        <v>1043090.85</v>
      </c>
      <c r="CA73" s="98" t="n">
        <f aca="false">BY73/BZ73</f>
        <v>0.000762272182715437</v>
      </c>
      <c r="CB73" s="96" t="n">
        <v>41360.56</v>
      </c>
      <c r="CC73" s="96" t="n">
        <v>1545344.8369</v>
      </c>
      <c r="CD73" s="95" t="n">
        <f aca="false">CB73/CC73</f>
        <v>0.0267646152576342</v>
      </c>
      <c r="CE73" s="96" t="n">
        <v>95353.64</v>
      </c>
      <c r="CF73" s="96" t="n">
        <v>2877066.2379</v>
      </c>
      <c r="CG73" s="95" t="n">
        <f aca="false">CE73/CF73</f>
        <v>0.0331426641291372</v>
      </c>
      <c r="CH73" s="115" t="n">
        <v>60804.6253</v>
      </c>
      <c r="CI73" s="115" t="n">
        <v>2073688.41</v>
      </c>
      <c r="CJ73" s="98" t="n">
        <f aca="false">CH73/CI73</f>
        <v>0.0293219680482277</v>
      </c>
      <c r="CK73" s="115" t="n">
        <v>300749.291</v>
      </c>
      <c r="CL73" s="115" t="n">
        <v>6129802.3</v>
      </c>
      <c r="CM73" s="98" t="n">
        <f aca="false">CK73/CL73</f>
        <v>0.0490634569079006</v>
      </c>
      <c r="CN73" s="96" t="n">
        <v>26272.88</v>
      </c>
      <c r="CO73" s="96" t="n">
        <v>1190715.3665</v>
      </c>
      <c r="CP73" s="95" t="n">
        <f aca="false">CN73/CO73</f>
        <v>0.022064786211021</v>
      </c>
      <c r="CQ73" s="96" t="n">
        <v>215158.7</v>
      </c>
      <c r="CR73" s="96" t="n">
        <v>5654308.9743</v>
      </c>
      <c r="CS73" s="95" t="n">
        <f aca="false">CQ73/CR73</f>
        <v>0.038052165344685</v>
      </c>
      <c r="CT73" s="115" t="n">
        <v>105539.867</v>
      </c>
      <c r="CU73" s="115" t="n">
        <v>6043379.94</v>
      </c>
      <c r="CV73" s="98" t="n">
        <f aca="false">CT73/CU73</f>
        <v>0.0174637153460188</v>
      </c>
      <c r="CW73" s="115" t="n">
        <v>143583.046</v>
      </c>
      <c r="CX73" s="115" t="n">
        <v>13662169.1</v>
      </c>
      <c r="CY73" s="98" t="n">
        <f aca="false">CW73/CX73</f>
        <v>0.010509535122062</v>
      </c>
      <c r="CZ73" s="117" t="n">
        <v>843306.007</v>
      </c>
      <c r="DA73" s="117" t="n">
        <v>15305186.8</v>
      </c>
      <c r="DB73" s="95" t="n">
        <f aca="false">CZ73/DA73</f>
        <v>0.0550993606298226</v>
      </c>
      <c r="DC73" s="117" t="n">
        <v>775469.938</v>
      </c>
      <c r="DD73" s="117" t="n">
        <v>20527164.1</v>
      </c>
      <c r="DE73" s="95" t="n">
        <f aca="false">DC73/DD73</f>
        <v>0.0377777433951532</v>
      </c>
    </row>
    <row r="74" customFormat="false" ht="12.75" hidden="false" customHeight="false" outlineLevel="0" collapsed="false">
      <c r="A74" s="36" t="s">
        <v>829</v>
      </c>
      <c r="B74" s="97" t="n">
        <v>0</v>
      </c>
      <c r="C74" s="97" t="n">
        <v>111352.93429</v>
      </c>
      <c r="D74" s="116" t="n">
        <f aca="false">B74/C74</f>
        <v>0</v>
      </c>
      <c r="E74" s="97" t="n">
        <v>0</v>
      </c>
      <c r="F74" s="97" t="n">
        <v>114522.048</v>
      </c>
      <c r="G74" s="116" t="n">
        <f aca="false">E74/F74</f>
        <v>0</v>
      </c>
      <c r="H74" s="117" t="n">
        <v>0</v>
      </c>
      <c r="I74" s="117" t="n">
        <v>1356915</v>
      </c>
      <c r="J74" s="95" t="n">
        <f aca="false">H74/I74</f>
        <v>0</v>
      </c>
      <c r="K74" s="117" t="n">
        <v>0</v>
      </c>
      <c r="L74" s="117" t="n">
        <v>1239631</v>
      </c>
      <c r="M74" s="95" t="n">
        <f aca="false">K74/L74</f>
        <v>0</v>
      </c>
      <c r="N74" s="115" t="n">
        <v>0</v>
      </c>
      <c r="O74" s="115" t="n">
        <v>77198.34</v>
      </c>
      <c r="P74" s="98" t="n">
        <f aca="false">N74/O74</f>
        <v>0</v>
      </c>
      <c r="Q74" s="115" t="n">
        <v>0</v>
      </c>
      <c r="R74" s="115" t="n">
        <v>90739.882312</v>
      </c>
      <c r="S74" s="98" t="n">
        <f aca="false">Q74/R74</f>
        <v>0</v>
      </c>
      <c r="T74" s="117" t="n">
        <v>0</v>
      </c>
      <c r="U74" s="117" t="n">
        <v>2729966</v>
      </c>
      <c r="V74" s="95" t="n">
        <f aca="false">T74/U74</f>
        <v>0</v>
      </c>
      <c r="W74" s="117" t="n">
        <v>0</v>
      </c>
      <c r="X74" s="117" t="n">
        <v>6414285.98</v>
      </c>
      <c r="Y74" s="95" t="n">
        <f aca="false">W74/X74</f>
        <v>0</v>
      </c>
      <c r="Z74" s="115" t="n">
        <v>16682.5398</v>
      </c>
      <c r="AA74" s="115" t="n">
        <v>15140301.5</v>
      </c>
      <c r="AB74" s="98" t="n">
        <f aca="false">Z74/AA74</f>
        <v>0.0011018631167946</v>
      </c>
      <c r="AC74" s="115" t="n">
        <v>131162.9518</v>
      </c>
      <c r="AD74" s="115" t="n">
        <v>72618411.6</v>
      </c>
      <c r="AE74" s="98" t="n">
        <f aca="false">AC74/AD74</f>
        <v>0.00180619417183727</v>
      </c>
      <c r="AF74" s="117" t="n">
        <v>0</v>
      </c>
      <c r="AG74" s="117" t="n">
        <v>3235941</v>
      </c>
      <c r="AH74" s="95" t="n">
        <f aca="false">AF74/AG74</f>
        <v>0</v>
      </c>
      <c r="AI74" s="117" t="n">
        <v>0</v>
      </c>
      <c r="AJ74" s="117" t="n">
        <v>5794579</v>
      </c>
      <c r="AK74" s="95" t="n">
        <f aca="false">AI74/AJ74</f>
        <v>0</v>
      </c>
      <c r="AL74" s="115" t="n">
        <v>0</v>
      </c>
      <c r="AM74" s="115" t="n">
        <v>6422443</v>
      </c>
      <c r="AN74" s="98" t="n">
        <f aca="false">AL74/AM74</f>
        <v>0</v>
      </c>
      <c r="AO74" s="115" t="n">
        <v>0</v>
      </c>
      <c r="AP74" s="115" t="n">
        <v>18702884.9</v>
      </c>
      <c r="AQ74" s="98" t="n">
        <f aca="false">AO74/AP74</f>
        <v>0</v>
      </c>
      <c r="AR74" s="96" t="n">
        <v>0</v>
      </c>
      <c r="AS74" s="96" t="n">
        <v>314471.21474</v>
      </c>
      <c r="AT74" s="95" t="n">
        <f aca="false">AR74/AS74</f>
        <v>0</v>
      </c>
      <c r="AU74" s="96" t="n">
        <v>0</v>
      </c>
      <c r="AV74" s="96" t="n">
        <v>817232.14551</v>
      </c>
      <c r="AW74" s="95" t="n">
        <f aca="false">AU74/AV74</f>
        <v>0</v>
      </c>
      <c r="AX74" s="115" t="n">
        <v>0</v>
      </c>
      <c r="AY74" s="115" t="n">
        <v>3632992</v>
      </c>
      <c r="AZ74" s="98" t="n">
        <f aca="false">AX74/AY74</f>
        <v>0</v>
      </c>
      <c r="BA74" s="115" t="n">
        <v>0</v>
      </c>
      <c r="BB74" s="115" t="n">
        <v>11605731.8</v>
      </c>
      <c r="BC74" s="98" t="n">
        <f aca="false">BA74/BB74</f>
        <v>0</v>
      </c>
      <c r="BD74" s="117" t="n">
        <v>0</v>
      </c>
      <c r="BE74" s="117" t="n">
        <v>8017478</v>
      </c>
      <c r="BF74" s="95" t="n">
        <f aca="false">BD74/BE74</f>
        <v>0</v>
      </c>
      <c r="BG74" s="117" t="n">
        <v>0</v>
      </c>
      <c r="BH74" s="117" t="n">
        <v>26681591.3</v>
      </c>
      <c r="BI74" s="95" t="n">
        <f aca="false">BG74/BH74</f>
        <v>0</v>
      </c>
      <c r="BJ74" s="119" t="n">
        <v>0</v>
      </c>
      <c r="BK74" s="119" t="n">
        <v>2622118.5252</v>
      </c>
      <c r="BL74" s="98" t="n">
        <f aca="false">BJ74/BK74</f>
        <v>0</v>
      </c>
      <c r="BM74" s="119" t="n">
        <v>0</v>
      </c>
      <c r="BN74" s="119" t="n">
        <v>10106630.518</v>
      </c>
      <c r="BO74" s="98" t="n">
        <f aca="false">BM74/BN74</f>
        <v>0</v>
      </c>
      <c r="BP74" s="96" t="n">
        <v>0</v>
      </c>
      <c r="BQ74" s="96" t="n">
        <v>1503311.2484</v>
      </c>
      <c r="BR74" s="95" t="n">
        <f aca="false">BP74/BQ74</f>
        <v>0</v>
      </c>
      <c r="BS74" s="96" t="n">
        <v>0</v>
      </c>
      <c r="BT74" s="96" t="n">
        <v>2047714.1694</v>
      </c>
      <c r="BU74" s="95" t="n">
        <f aca="false">BS74/BT74</f>
        <v>0</v>
      </c>
      <c r="BV74" s="115" t="n">
        <v>0</v>
      </c>
      <c r="BW74" s="115" t="n">
        <v>704265.412</v>
      </c>
      <c r="BX74" s="98" t="n">
        <f aca="false">BV74/BW74</f>
        <v>0</v>
      </c>
      <c r="BY74" s="115" t="n">
        <v>0</v>
      </c>
      <c r="BZ74" s="115" t="n">
        <v>1043090.85</v>
      </c>
      <c r="CA74" s="98" t="n">
        <f aca="false">BY74/BZ74</f>
        <v>0</v>
      </c>
      <c r="CB74" s="96" t="n">
        <v>0</v>
      </c>
      <c r="CC74" s="96" t="n">
        <v>1545344.8369</v>
      </c>
      <c r="CD74" s="95" t="n">
        <f aca="false">CB74/CC74</f>
        <v>0</v>
      </c>
      <c r="CE74" s="96" t="n">
        <v>0</v>
      </c>
      <c r="CF74" s="96" t="n">
        <v>2877066.2379</v>
      </c>
      <c r="CG74" s="95" t="n">
        <f aca="false">CE74/CF74</f>
        <v>0</v>
      </c>
      <c r="CH74" s="115" t="n">
        <v>0</v>
      </c>
      <c r="CI74" s="115" t="n">
        <v>2073688.41</v>
      </c>
      <c r="CJ74" s="98" t="n">
        <f aca="false">CH74/CI74</f>
        <v>0</v>
      </c>
      <c r="CK74" s="115" t="n">
        <v>0</v>
      </c>
      <c r="CL74" s="115" t="n">
        <v>6129802.3</v>
      </c>
      <c r="CM74" s="98" t="n">
        <f aca="false">CK74/CL74</f>
        <v>0</v>
      </c>
      <c r="CN74" s="96" t="n">
        <v>0</v>
      </c>
      <c r="CO74" s="96" t="n">
        <v>1190715.3665</v>
      </c>
      <c r="CP74" s="95" t="n">
        <f aca="false">CN74/CO74</f>
        <v>0</v>
      </c>
      <c r="CQ74" s="96" t="n">
        <v>0</v>
      </c>
      <c r="CR74" s="96" t="n">
        <v>5654308.9743</v>
      </c>
      <c r="CS74" s="95" t="n">
        <f aca="false">CQ74/CR74</f>
        <v>0</v>
      </c>
      <c r="CT74" s="115" t="n">
        <v>0</v>
      </c>
      <c r="CU74" s="115" t="n">
        <v>6043379.94</v>
      </c>
      <c r="CV74" s="98" t="n">
        <f aca="false">CT74/CU74</f>
        <v>0</v>
      </c>
      <c r="CW74" s="115" t="n">
        <v>0</v>
      </c>
      <c r="CX74" s="115" t="n">
        <v>13662169.1</v>
      </c>
      <c r="CY74" s="98" t="n">
        <f aca="false">CW74/CX74</f>
        <v>0</v>
      </c>
      <c r="CZ74" s="117" t="n">
        <v>0</v>
      </c>
      <c r="DA74" s="117" t="n">
        <v>15305186.8</v>
      </c>
      <c r="DB74" s="95" t="n">
        <f aca="false">CZ74/DA74</f>
        <v>0</v>
      </c>
      <c r="DC74" s="117" t="n">
        <v>0</v>
      </c>
      <c r="DD74" s="117" t="n">
        <v>20527164.1</v>
      </c>
      <c r="DE74" s="95" t="n">
        <f aca="false">DC74/DD74</f>
        <v>0</v>
      </c>
    </row>
    <row r="75" s="120" customFormat="true" ht="12.75" hidden="false" customHeight="false" outlineLevel="0" collapsed="false">
      <c r="A75" s="36" t="s">
        <v>491</v>
      </c>
      <c r="B75" s="97" t="n">
        <v>109.5099</v>
      </c>
      <c r="C75" s="97" t="n">
        <v>111352.93429</v>
      </c>
      <c r="D75" s="116" t="n">
        <f aca="false">B75/C75</f>
        <v>0.000983448713751897</v>
      </c>
      <c r="E75" s="97" t="n">
        <v>120.6968</v>
      </c>
      <c r="F75" s="97" t="n">
        <v>114522.048</v>
      </c>
      <c r="G75" s="116" t="n">
        <f aca="false">E75/F75</f>
        <v>0.00105391758275228</v>
      </c>
      <c r="H75" s="117" t="n">
        <v>2393.553</v>
      </c>
      <c r="I75" s="117" t="n">
        <v>1356915</v>
      </c>
      <c r="J75" s="95" t="n">
        <f aca="false">H75/I75</f>
        <v>0.00176396679231934</v>
      </c>
      <c r="K75" s="117" t="n">
        <v>1773.71</v>
      </c>
      <c r="L75" s="117" t="n">
        <v>1239631</v>
      </c>
      <c r="M75" s="95" t="n">
        <f aca="false">K75/L75</f>
        <v>0.00143083707974389</v>
      </c>
      <c r="N75" s="115" t="n">
        <v>0</v>
      </c>
      <c r="O75" s="115" t="n">
        <v>77198.34</v>
      </c>
      <c r="P75" s="98" t="n">
        <f aca="false">N75/O75</f>
        <v>0</v>
      </c>
      <c r="Q75" s="115" t="n">
        <v>0</v>
      </c>
      <c r="R75" s="115" t="n">
        <v>90739.882312</v>
      </c>
      <c r="S75" s="98" t="n">
        <f aca="false">Q75/R75</f>
        <v>0</v>
      </c>
      <c r="T75" s="117" t="n">
        <v>387.5961</v>
      </c>
      <c r="U75" s="117" t="n">
        <v>2729966</v>
      </c>
      <c r="V75" s="95" t="n">
        <f aca="false">T75/U75</f>
        <v>0.000141978361635273</v>
      </c>
      <c r="W75" s="117" t="n">
        <v>281.565999</v>
      </c>
      <c r="X75" s="117" t="n">
        <v>6414285.98</v>
      </c>
      <c r="Y75" s="95" t="n">
        <f aca="false">W75/X75</f>
        <v>4.38967018118515E-005</v>
      </c>
      <c r="Z75" s="115" t="n">
        <v>57539.5305</v>
      </c>
      <c r="AA75" s="115" t="n">
        <v>15140301.5</v>
      </c>
      <c r="AB75" s="98" t="n">
        <f aca="false">Z75/AA75</f>
        <v>0.00380042170890718</v>
      </c>
      <c r="AC75" s="115" t="n">
        <v>63400.91869</v>
      </c>
      <c r="AD75" s="115" t="n">
        <v>72618411.6</v>
      </c>
      <c r="AE75" s="98" t="n">
        <f aca="false">AC75/AD75</f>
        <v>0.000873069477741097</v>
      </c>
      <c r="AF75" s="117" t="n">
        <v>6498.637</v>
      </c>
      <c r="AG75" s="117" t="n">
        <v>3235941</v>
      </c>
      <c r="AH75" s="95" t="n">
        <f aca="false">AF75/AG75</f>
        <v>0.00200826807410889</v>
      </c>
      <c r="AI75" s="117" t="n">
        <v>3823.759</v>
      </c>
      <c r="AJ75" s="117" t="n">
        <v>5794579</v>
      </c>
      <c r="AK75" s="95" t="n">
        <f aca="false">AI75/AJ75</f>
        <v>0.000659885558553952</v>
      </c>
      <c r="AL75" s="115" t="n">
        <v>537.1758</v>
      </c>
      <c r="AM75" s="115" t="n">
        <v>6422443</v>
      </c>
      <c r="AN75" s="98" t="n">
        <f aca="false">AL75/AM75</f>
        <v>8.3640415337279E-005</v>
      </c>
      <c r="AO75" s="115" t="n">
        <v>364.066616</v>
      </c>
      <c r="AP75" s="115" t="n">
        <v>18702884.9</v>
      </c>
      <c r="AQ75" s="98" t="n">
        <f aca="false">AO75/AP75</f>
        <v>1.94657999526052E-005</v>
      </c>
      <c r="AR75" s="96" t="n">
        <v>0</v>
      </c>
      <c r="AS75" s="96" t="n">
        <v>314471.21474</v>
      </c>
      <c r="AT75" s="95" t="n">
        <f aca="false">AR75/AS75</f>
        <v>0</v>
      </c>
      <c r="AU75" s="96" t="n">
        <v>0</v>
      </c>
      <c r="AV75" s="96" t="n">
        <v>817232.14551</v>
      </c>
      <c r="AW75" s="95" t="n">
        <f aca="false">AU75/AV75</f>
        <v>0</v>
      </c>
      <c r="AX75" s="115" t="n">
        <v>5.603483</v>
      </c>
      <c r="AY75" s="115" t="n">
        <v>3632992</v>
      </c>
      <c r="AZ75" s="98" t="n">
        <f aca="false">AX75/AY75</f>
        <v>1.54238792708599E-006</v>
      </c>
      <c r="BA75" s="115" t="n">
        <v>0.79409197</v>
      </c>
      <c r="BB75" s="115" t="n">
        <v>11605731.8</v>
      </c>
      <c r="BC75" s="98" t="n">
        <f aca="false">BA75/BB75</f>
        <v>6.84223953891473E-008</v>
      </c>
      <c r="BD75" s="117" t="n">
        <v>293.4609</v>
      </c>
      <c r="BE75" s="117" t="n">
        <v>8017478</v>
      </c>
      <c r="BF75" s="95" t="n">
        <f aca="false">BD75/BE75</f>
        <v>3.66026448716167E-005</v>
      </c>
      <c r="BG75" s="117" t="n">
        <v>132.146453</v>
      </c>
      <c r="BH75" s="117" t="n">
        <v>26681591.3</v>
      </c>
      <c r="BI75" s="95" t="n">
        <f aca="false">BG75/BH75</f>
        <v>4.95272008008008E-006</v>
      </c>
      <c r="BJ75" s="119" t="n">
        <v>1778.646</v>
      </c>
      <c r="BK75" s="119" t="n">
        <v>2622118.5252</v>
      </c>
      <c r="BL75" s="98" t="n">
        <f aca="false">BJ75/BK75</f>
        <v>0.000678324028035436</v>
      </c>
      <c r="BM75" s="119" t="n">
        <v>1912.061</v>
      </c>
      <c r="BN75" s="119" t="n">
        <v>10106630.518</v>
      </c>
      <c r="BO75" s="98" t="n">
        <f aca="false">BM75/BN75</f>
        <v>0.000189188770341866</v>
      </c>
      <c r="BP75" s="96" t="n">
        <v>30858.11</v>
      </c>
      <c r="BQ75" s="96" t="n">
        <v>1503311.2484</v>
      </c>
      <c r="BR75" s="95" t="n">
        <f aca="false">BP75/BQ75</f>
        <v>0.0205267605313556</v>
      </c>
      <c r="BS75" s="96" t="n">
        <v>15774.83</v>
      </c>
      <c r="BT75" s="96" t="n">
        <v>2047714.1694</v>
      </c>
      <c r="BU75" s="95" t="n">
        <f aca="false">BS75/BT75</f>
        <v>0.0077036288734683</v>
      </c>
      <c r="BV75" s="115" t="n">
        <v>213.359252</v>
      </c>
      <c r="BW75" s="115" t="n">
        <v>704265.412</v>
      </c>
      <c r="BX75" s="98" t="n">
        <f aca="false">BV75/BW75</f>
        <v>0.000302952904351918</v>
      </c>
      <c r="BY75" s="115" t="n">
        <v>128.178787</v>
      </c>
      <c r="BZ75" s="115" t="n">
        <v>1043090.85</v>
      </c>
      <c r="CA75" s="98" t="n">
        <f aca="false">BY75/BZ75</f>
        <v>0.000122883627058947</v>
      </c>
      <c r="CB75" s="96" t="n">
        <v>0</v>
      </c>
      <c r="CC75" s="96" t="n">
        <v>1545344.8369</v>
      </c>
      <c r="CD75" s="95" t="n">
        <f aca="false">CB75/CC75</f>
        <v>0</v>
      </c>
      <c r="CE75" s="96" t="n">
        <v>0</v>
      </c>
      <c r="CF75" s="96" t="n">
        <v>2877066.2379</v>
      </c>
      <c r="CG75" s="95" t="n">
        <f aca="false">CE75/CF75</f>
        <v>0</v>
      </c>
      <c r="CH75" s="115" t="n">
        <v>17.5139141</v>
      </c>
      <c r="CI75" s="115" t="n">
        <v>2073688.41</v>
      </c>
      <c r="CJ75" s="98" t="n">
        <f aca="false">CH75/CI75</f>
        <v>8.44577903581956E-006</v>
      </c>
      <c r="CK75" s="115" t="n">
        <v>27.6944027</v>
      </c>
      <c r="CL75" s="115" t="n">
        <v>6129802.3</v>
      </c>
      <c r="CM75" s="98" t="n">
        <f aca="false">CK75/CL75</f>
        <v>4.51799280704371E-006</v>
      </c>
      <c r="CN75" s="96" t="n">
        <v>11.34</v>
      </c>
      <c r="CO75" s="96" t="n">
        <v>1190715.3665</v>
      </c>
      <c r="CP75" s="95" t="n">
        <f aca="false">CN75/CO75</f>
        <v>9.52368661650257E-006</v>
      </c>
      <c r="CQ75" s="96" t="n">
        <v>0.754</v>
      </c>
      <c r="CR75" s="96" t="n">
        <v>5654308.9743</v>
      </c>
      <c r="CS75" s="95" t="n">
        <f aca="false">CQ75/CR75</f>
        <v>1.33349628297124E-007</v>
      </c>
      <c r="CT75" s="115" t="n">
        <v>563.760838</v>
      </c>
      <c r="CU75" s="115" t="n">
        <v>6043379.94</v>
      </c>
      <c r="CV75" s="98" t="n">
        <f aca="false">CT75/CU75</f>
        <v>9.32856850962774E-005</v>
      </c>
      <c r="CW75" s="115" t="n">
        <v>671.410213</v>
      </c>
      <c r="CX75" s="115" t="n">
        <v>13662169.1</v>
      </c>
      <c r="CY75" s="98" t="n">
        <f aca="false">CW75/CX75</f>
        <v>4.91437492894156E-005</v>
      </c>
      <c r="CZ75" s="117" t="n">
        <v>22402.3549</v>
      </c>
      <c r="DA75" s="117" t="n">
        <v>15305186.8</v>
      </c>
      <c r="DB75" s="95" t="n">
        <f aca="false">CZ75/DA75</f>
        <v>0.00146370999535922</v>
      </c>
      <c r="DC75" s="117" t="n">
        <v>16529.9366</v>
      </c>
      <c r="DD75" s="117" t="n">
        <v>20527164.1</v>
      </c>
      <c r="DE75" s="95" t="n">
        <f aca="false">DC75/DD75</f>
        <v>0.000805271323377787</v>
      </c>
      <c r="DF75" s="36"/>
      <c r="DG75" s="36"/>
    </row>
    <row r="76" customFormat="false" ht="12.75" hidden="false" customHeight="false" outlineLevel="0" collapsed="false">
      <c r="A76" s="121" t="s">
        <v>819</v>
      </c>
      <c r="B76" s="122" t="n">
        <f aca="false">SUM(B73:B75)</f>
        <v>34328.5099</v>
      </c>
      <c r="C76" s="122" t="n">
        <v>111352.93429</v>
      </c>
      <c r="D76" s="124" t="n">
        <f aca="false">B76/C76</f>
        <v>0.30828563359271</v>
      </c>
      <c r="E76" s="122" t="n">
        <f aca="false">SUM(E73:E75)</f>
        <v>52859.9368</v>
      </c>
      <c r="F76" s="122" t="n">
        <v>114522.048</v>
      </c>
      <c r="G76" s="124" t="n">
        <f aca="false">E76/F76</f>
        <v>0.461569957253995</v>
      </c>
      <c r="H76" s="123" t="n">
        <f aca="false">SUM(H73:H75)</f>
        <v>17382.893</v>
      </c>
      <c r="I76" s="123" t="n">
        <v>1356915</v>
      </c>
      <c r="J76" s="125" t="n">
        <f aca="false">H76/I76</f>
        <v>0.0128105983057155</v>
      </c>
      <c r="K76" s="123" t="n">
        <f aca="false">SUM(K73:K75)</f>
        <v>15810.77</v>
      </c>
      <c r="L76" s="123" t="n">
        <v>1239631</v>
      </c>
      <c r="M76" s="125" t="n">
        <f aca="false">K76/L76</f>
        <v>0.0127544164352134</v>
      </c>
      <c r="N76" s="123" t="n">
        <v>0</v>
      </c>
      <c r="O76" s="123" t="n">
        <v>77198.34</v>
      </c>
      <c r="P76" s="125" t="n">
        <v>0</v>
      </c>
      <c r="Q76" s="123" t="n">
        <v>0</v>
      </c>
      <c r="R76" s="123" t="n">
        <v>90739.882312</v>
      </c>
      <c r="S76" s="125" t="n">
        <v>0</v>
      </c>
      <c r="T76" s="123" t="n">
        <f aca="false">SUM(T73:T75)</f>
        <v>33725.2361</v>
      </c>
      <c r="U76" s="123" t="n">
        <v>2729966</v>
      </c>
      <c r="V76" s="125" t="n">
        <f aca="false">T76/U76</f>
        <v>0.0123537201928522</v>
      </c>
      <c r="W76" s="123" t="n">
        <f aca="false">SUM(W73:W75)</f>
        <v>20151.135299</v>
      </c>
      <c r="X76" s="123" t="n">
        <v>6414285.98</v>
      </c>
      <c r="Y76" s="125" t="n">
        <f aca="false">W76/X76</f>
        <v>0.00314160225500267</v>
      </c>
      <c r="Z76" s="123" t="n">
        <f aca="false">SUM(Z73:Z75)</f>
        <v>141427.2573</v>
      </c>
      <c r="AA76" s="123" t="n">
        <v>15140301.5</v>
      </c>
      <c r="AB76" s="125" t="n">
        <f aca="false">Z76/AA76</f>
        <v>0.00934111234839016</v>
      </c>
      <c r="AC76" s="123" t="n">
        <f aca="false">SUM(AC73:AC75)</f>
        <v>452621.85999</v>
      </c>
      <c r="AD76" s="123" t="n">
        <v>72618411.6</v>
      </c>
      <c r="AE76" s="125" t="n">
        <f aca="false">AC76/AD76</f>
        <v>0.00623288020238107</v>
      </c>
      <c r="AF76" s="123" t="n">
        <f aca="false">SUM(AF73:AF75)</f>
        <v>91003.127</v>
      </c>
      <c r="AG76" s="123" t="n">
        <v>3235941</v>
      </c>
      <c r="AH76" s="125" t="n">
        <f aca="false">AF76/AG76</f>
        <v>0.0281226162652533</v>
      </c>
      <c r="AI76" s="123" t="n">
        <f aca="false">SUM(AI73:AI75)</f>
        <v>78096.489</v>
      </c>
      <c r="AJ76" s="123" t="n">
        <v>5794579</v>
      </c>
      <c r="AK76" s="125" t="n">
        <f aca="false">AI76/AJ76</f>
        <v>0.0134775087197879</v>
      </c>
      <c r="AL76" s="123" t="n">
        <f aca="false">SUM(AL73:AL75)</f>
        <v>87297.6058</v>
      </c>
      <c r="AM76" s="123" t="n">
        <v>6422443</v>
      </c>
      <c r="AN76" s="125" t="n">
        <f aca="false">AL76/AM76</f>
        <v>0.013592585531705</v>
      </c>
      <c r="AO76" s="123" t="n">
        <f aca="false">SUM(AO73:AO75)</f>
        <v>136232.753616</v>
      </c>
      <c r="AP76" s="123" t="n">
        <v>18702884.9</v>
      </c>
      <c r="AQ76" s="125" t="n">
        <f aca="false">AO76/AP76</f>
        <v>0.00728405025986125</v>
      </c>
      <c r="AR76" s="127" t="n">
        <f aca="false">SUM(AR73:AR75)</f>
        <v>3823.973</v>
      </c>
      <c r="AS76" s="127" t="n">
        <v>314471.21474</v>
      </c>
      <c r="AT76" s="125" t="n">
        <f aca="false">AR76/AS76</f>
        <v>0.0121600096312841</v>
      </c>
      <c r="AU76" s="127" t="n">
        <f aca="false">SUM(AU73:AU75)</f>
        <v>4595.131</v>
      </c>
      <c r="AV76" s="127" t="n">
        <v>817232.14551</v>
      </c>
      <c r="AW76" s="125" t="n">
        <f aca="false">AU76/AV76</f>
        <v>0.00562279766556708</v>
      </c>
      <c r="AX76" s="123" t="n">
        <f aca="false">SUM(AX73:AX75)</f>
        <v>43558.683483</v>
      </c>
      <c r="AY76" s="123" t="n">
        <v>3632992</v>
      </c>
      <c r="AZ76" s="125" t="n">
        <f aca="false">AX76/AY76</f>
        <v>0.0119897548585298</v>
      </c>
      <c r="BA76" s="123" t="n">
        <f aca="false">SUM(BA73:BA75)</f>
        <v>83062.53749197</v>
      </c>
      <c r="BB76" s="123" t="n">
        <v>11605731.8</v>
      </c>
      <c r="BC76" s="125" t="n">
        <f aca="false">BA76/BB76</f>
        <v>0.00715702714170683</v>
      </c>
      <c r="BD76" s="123" t="n">
        <f aca="false">SUM(BD73:BD75)</f>
        <v>96477.6409</v>
      </c>
      <c r="BE76" s="123" t="n">
        <v>8017478</v>
      </c>
      <c r="BF76" s="125" t="n">
        <f aca="false">BD76/BE76</f>
        <v>0.012033415108841</v>
      </c>
      <c r="BG76" s="123" t="n">
        <f aca="false">SUM(BG73:BG75)</f>
        <v>884944.064453</v>
      </c>
      <c r="BH76" s="123" t="n">
        <v>26681591.3</v>
      </c>
      <c r="BI76" s="125" t="n">
        <f aca="false">BG76/BH76</f>
        <v>0.0331668398073769</v>
      </c>
      <c r="BJ76" s="127" t="n">
        <f aca="false">SUM(BJ73:BJ75)</f>
        <v>16675.176</v>
      </c>
      <c r="BK76" s="127" t="n">
        <v>2622118.5252</v>
      </c>
      <c r="BL76" s="125" t="n">
        <f aca="false">BJ76/BK76</f>
        <v>0.00635942877476453</v>
      </c>
      <c r="BM76" s="127" t="n">
        <f aca="false">SUM(BM73:BM75)</f>
        <v>24639.301</v>
      </c>
      <c r="BN76" s="127" t="n">
        <v>10106630.518</v>
      </c>
      <c r="BO76" s="125" t="n">
        <f aca="false">BM76/BN76</f>
        <v>0.00243793428048222</v>
      </c>
      <c r="BP76" s="127" t="n">
        <f aca="false">SUM(BP73:BP75)</f>
        <v>174019.81</v>
      </c>
      <c r="BQ76" s="127" t="n">
        <v>1503311.2484</v>
      </c>
      <c r="BR76" s="125" t="n">
        <f aca="false">BP76/BQ76</f>
        <v>0.115757671729798</v>
      </c>
      <c r="BS76" s="127" t="n">
        <f aca="false">SUM(BS73:BS75)</f>
        <v>347324.83</v>
      </c>
      <c r="BT76" s="127" t="n">
        <v>2047714.1694</v>
      </c>
      <c r="BU76" s="125" t="n">
        <f aca="false">BS76/BT76</f>
        <v>0.169615874710565</v>
      </c>
      <c r="BV76" s="123" t="n">
        <f aca="false">SUM(BV73:BV75)</f>
        <v>898.616625</v>
      </c>
      <c r="BW76" s="123" t="n">
        <v>704265.412</v>
      </c>
      <c r="BX76" s="125" t="n">
        <f aca="false">BV76/BW76</f>
        <v>0.00127596302429232</v>
      </c>
      <c r="BY76" s="123" t="n">
        <f aca="false">SUM(BY73:BY75)</f>
        <v>923.297926</v>
      </c>
      <c r="BZ76" s="123" t="n">
        <v>1043090.85</v>
      </c>
      <c r="CA76" s="125" t="n">
        <f aca="false">BY76/BZ76</f>
        <v>0.000885155809774384</v>
      </c>
      <c r="CB76" s="127" t="n">
        <f aca="false">SUM(CB73:CB75)</f>
        <v>41360.56</v>
      </c>
      <c r="CC76" s="127" t="n">
        <v>1545344.8369</v>
      </c>
      <c r="CD76" s="125" t="n">
        <f aca="false">CB76/CC76</f>
        <v>0.0267646152576342</v>
      </c>
      <c r="CE76" s="127" t="n">
        <f aca="false">SUM(CE73:CE75)</f>
        <v>95353.64</v>
      </c>
      <c r="CF76" s="127" t="n">
        <v>2877066.2379</v>
      </c>
      <c r="CG76" s="125" t="n">
        <f aca="false">CE76/CF76</f>
        <v>0.0331426641291372</v>
      </c>
      <c r="CH76" s="123" t="n">
        <f aca="false">SUM(CH73:CH75)</f>
        <v>60822.1392141</v>
      </c>
      <c r="CI76" s="123" t="n">
        <v>2073688.41</v>
      </c>
      <c r="CJ76" s="125" t="n">
        <f aca="false">CH76/CI76</f>
        <v>0.0293304138272635</v>
      </c>
      <c r="CK76" s="123" t="n">
        <f aca="false">SUM(CK73:CK75)</f>
        <v>300776.9854027</v>
      </c>
      <c r="CL76" s="123" t="n">
        <v>6129802.3</v>
      </c>
      <c r="CM76" s="125" t="n">
        <f aca="false">CK76/CL76</f>
        <v>0.0490679749007077</v>
      </c>
      <c r="CN76" s="127" t="n">
        <f aca="false">SUM(CN73:CN75)</f>
        <v>26284.22</v>
      </c>
      <c r="CO76" s="127" t="n">
        <v>1190715.3665</v>
      </c>
      <c r="CP76" s="125" t="n">
        <f aca="false">CN76/CO76</f>
        <v>0.0220743098976375</v>
      </c>
      <c r="CQ76" s="127" t="n">
        <f aca="false">SUM(CQ73:CQ75)</f>
        <v>215159.454</v>
      </c>
      <c r="CR76" s="127" t="n">
        <v>5654308.9743</v>
      </c>
      <c r="CS76" s="125" t="n">
        <f aca="false">CQ76/CR76</f>
        <v>0.0380522986943133</v>
      </c>
      <c r="CT76" s="123" t="n">
        <f aca="false">SUM(CT73:CT75)</f>
        <v>106103.627838</v>
      </c>
      <c r="CU76" s="123" t="n">
        <v>6043379.94</v>
      </c>
      <c r="CV76" s="125" t="n">
        <f aca="false">CT76/CU76</f>
        <v>0.017557001031115</v>
      </c>
      <c r="CW76" s="123" t="n">
        <f aca="false">SUM(CW73:CW75)</f>
        <v>144254.456213</v>
      </c>
      <c r="CX76" s="123" t="n">
        <v>13662169.1</v>
      </c>
      <c r="CY76" s="125" t="n">
        <f aca="false">CW76/CX76</f>
        <v>0.0105586788713514</v>
      </c>
      <c r="CZ76" s="123" t="n">
        <f aca="false">SUM(CZ73:CZ75)</f>
        <v>865708.3619</v>
      </c>
      <c r="DA76" s="123" t="n">
        <v>15305186.8</v>
      </c>
      <c r="DB76" s="125" t="n">
        <f aca="false">CZ76/DA76</f>
        <v>0.0565630706251818</v>
      </c>
      <c r="DC76" s="123" t="n">
        <f aca="false">SUM(DC73:DC75)</f>
        <v>791999.8746</v>
      </c>
      <c r="DD76" s="123" t="n">
        <v>20527164.1</v>
      </c>
      <c r="DE76" s="125" t="n">
        <f aca="false">DC76/DD76</f>
        <v>0.0385830147185309</v>
      </c>
      <c r="DF76" s="120"/>
      <c r="DG76" s="120"/>
    </row>
    <row r="77" customFormat="false" ht="12.75" hidden="false" customHeight="false" outlineLevel="0" collapsed="false">
      <c r="A77" s="100"/>
      <c r="B77" s="132" t="s">
        <v>360</v>
      </c>
      <c r="C77" s="132"/>
      <c r="D77" s="132"/>
      <c r="E77" s="132"/>
      <c r="F77" s="132"/>
      <c r="G77" s="132"/>
      <c r="H77" s="128" t="s">
        <v>363</v>
      </c>
      <c r="I77" s="128"/>
      <c r="J77" s="128"/>
      <c r="K77" s="128"/>
      <c r="L77" s="128"/>
      <c r="M77" s="128"/>
      <c r="N77" s="129" t="s">
        <v>380</v>
      </c>
      <c r="O77" s="129"/>
      <c r="P77" s="129"/>
      <c r="Q77" s="129"/>
      <c r="R77" s="129"/>
      <c r="S77" s="129"/>
      <c r="T77" s="128" t="s">
        <v>388</v>
      </c>
      <c r="U77" s="128"/>
      <c r="V77" s="128"/>
      <c r="W77" s="128"/>
      <c r="X77" s="128"/>
      <c r="Y77" s="128"/>
      <c r="Z77" s="129" t="s">
        <v>394</v>
      </c>
      <c r="AA77" s="129"/>
      <c r="AB77" s="129"/>
      <c r="AC77" s="129"/>
      <c r="AD77" s="129"/>
      <c r="AE77" s="129"/>
      <c r="AF77" s="128" t="s">
        <v>417</v>
      </c>
      <c r="AG77" s="128"/>
      <c r="AH77" s="128"/>
      <c r="AI77" s="128"/>
      <c r="AJ77" s="128"/>
      <c r="AK77" s="128"/>
      <c r="AL77" s="129" t="s">
        <v>421</v>
      </c>
      <c r="AM77" s="129"/>
      <c r="AN77" s="129"/>
      <c r="AO77" s="129"/>
      <c r="AP77" s="129"/>
      <c r="AQ77" s="129"/>
      <c r="AR77" s="39" t="s">
        <v>435</v>
      </c>
      <c r="AS77" s="39"/>
      <c r="AT77" s="39"/>
      <c r="AU77" s="39"/>
      <c r="AV77" s="39"/>
      <c r="AW77" s="39"/>
      <c r="AX77" s="130" t="s">
        <v>440</v>
      </c>
      <c r="AY77" s="130"/>
      <c r="AZ77" s="130"/>
      <c r="BA77" s="130"/>
      <c r="BB77" s="130"/>
      <c r="BC77" s="130"/>
      <c r="BD77" s="131" t="s">
        <v>442</v>
      </c>
      <c r="BE77" s="131"/>
      <c r="BF77" s="131"/>
      <c r="BG77" s="131"/>
      <c r="BH77" s="131"/>
      <c r="BI77" s="131"/>
      <c r="BJ77" s="105" t="s">
        <v>814</v>
      </c>
      <c r="BK77" s="105"/>
      <c r="BL77" s="105"/>
      <c r="BM77" s="105"/>
      <c r="BN77" s="105"/>
      <c r="BO77" s="105"/>
      <c r="BP77" s="106" t="s">
        <v>468</v>
      </c>
      <c r="BQ77" s="106"/>
      <c r="BR77" s="106"/>
      <c r="BS77" s="106"/>
      <c r="BT77" s="106"/>
      <c r="BU77" s="106"/>
      <c r="BV77" s="130" t="s">
        <v>815</v>
      </c>
      <c r="BW77" s="130"/>
      <c r="BX77" s="130"/>
      <c r="BY77" s="130"/>
      <c r="BZ77" s="130"/>
      <c r="CA77" s="130"/>
      <c r="CB77" s="106" t="s">
        <v>503</v>
      </c>
      <c r="CC77" s="106"/>
      <c r="CD77" s="106"/>
      <c r="CE77" s="106"/>
      <c r="CF77" s="106"/>
      <c r="CG77" s="106"/>
      <c r="CH77" s="130" t="s">
        <v>434</v>
      </c>
      <c r="CI77" s="130"/>
      <c r="CJ77" s="130"/>
      <c r="CK77" s="130"/>
      <c r="CL77" s="130"/>
      <c r="CM77" s="130"/>
      <c r="CN77" s="106" t="s">
        <v>532</v>
      </c>
      <c r="CO77" s="106"/>
      <c r="CP77" s="106"/>
      <c r="CQ77" s="106"/>
      <c r="CR77" s="106"/>
      <c r="CS77" s="106"/>
      <c r="CT77" s="130" t="s">
        <v>816</v>
      </c>
      <c r="CU77" s="130"/>
      <c r="CV77" s="130"/>
      <c r="CW77" s="130"/>
      <c r="CX77" s="130"/>
      <c r="CY77" s="130"/>
      <c r="CZ77" s="131" t="s">
        <v>817</v>
      </c>
      <c r="DA77" s="131"/>
      <c r="DB77" s="131"/>
      <c r="DC77" s="131"/>
      <c r="DD77" s="131"/>
      <c r="DE77" s="131"/>
    </row>
    <row r="78" customFormat="false" ht="25.5" hidden="false" customHeight="false" outlineLevel="0" collapsed="false">
      <c r="A78" s="133" t="s">
        <v>837</v>
      </c>
      <c r="B78" s="134"/>
      <c r="C78" s="134"/>
      <c r="D78" s="135"/>
      <c r="E78" s="134"/>
      <c r="F78" s="134"/>
      <c r="G78" s="135"/>
      <c r="H78" s="117"/>
      <c r="I78" s="117"/>
      <c r="K78" s="117"/>
      <c r="L78" s="117"/>
      <c r="N78" s="115"/>
      <c r="O78" s="115"/>
      <c r="P78" s="98"/>
      <c r="Q78" s="115"/>
      <c r="R78" s="115"/>
      <c r="S78" s="98"/>
      <c r="T78" s="117"/>
      <c r="U78" s="117"/>
      <c r="W78" s="117"/>
      <c r="X78" s="117"/>
      <c r="Z78" s="115"/>
      <c r="AA78" s="115"/>
      <c r="AB78" s="98"/>
      <c r="AC78" s="115"/>
      <c r="AD78" s="115"/>
      <c r="AE78" s="98"/>
      <c r="AF78" s="117"/>
      <c r="AG78" s="117"/>
      <c r="AI78" s="117"/>
      <c r="AJ78" s="117"/>
      <c r="AL78" s="115"/>
      <c r="AM78" s="115"/>
      <c r="AN78" s="98"/>
      <c r="AO78" s="115"/>
      <c r="AP78" s="115"/>
      <c r="AQ78" s="98"/>
      <c r="AX78" s="115"/>
      <c r="AY78" s="115"/>
      <c r="BA78" s="115"/>
      <c r="BB78" s="115"/>
      <c r="BD78" s="117"/>
      <c r="BE78" s="117"/>
      <c r="BG78" s="117"/>
      <c r="BH78" s="117"/>
      <c r="BJ78" s="119"/>
      <c r="BK78" s="119"/>
      <c r="BL78" s="98"/>
      <c r="BM78" s="119"/>
      <c r="BN78" s="119"/>
      <c r="BO78" s="98"/>
      <c r="BV78" s="115"/>
      <c r="BW78" s="115"/>
      <c r="BY78" s="115"/>
      <c r="BZ78" s="115"/>
      <c r="CH78" s="115"/>
      <c r="CI78" s="115"/>
      <c r="CJ78" s="98"/>
      <c r="CK78" s="115"/>
      <c r="CL78" s="115"/>
      <c r="CM78" s="98"/>
      <c r="CT78" s="115"/>
      <c r="CU78" s="115"/>
      <c r="CW78" s="115"/>
      <c r="CX78" s="115"/>
      <c r="CZ78" s="117"/>
      <c r="DA78" s="117"/>
      <c r="DC78" s="117"/>
      <c r="DD78" s="117"/>
    </row>
    <row r="79" s="120" customFormat="true" ht="12.75" hidden="false" customHeight="false" outlineLevel="0" collapsed="false">
      <c r="A79" s="36" t="s">
        <v>825</v>
      </c>
      <c r="B79" s="97" t="n">
        <v>306.2278</v>
      </c>
      <c r="C79" s="97" t="n">
        <v>308.77977943</v>
      </c>
      <c r="D79" s="116" t="n">
        <f aca="false">B79/C79</f>
        <v>0.991735276724691</v>
      </c>
      <c r="E79" s="97" t="n">
        <v>41.965</v>
      </c>
      <c r="F79" s="97" t="n">
        <v>43.004000187</v>
      </c>
      <c r="G79" s="116" t="n">
        <f aca="false">E79/F79</f>
        <v>0.975839452551345</v>
      </c>
      <c r="H79" s="117" t="n">
        <v>6797.593</v>
      </c>
      <c r="I79" s="117" t="n">
        <v>13281.35</v>
      </c>
      <c r="J79" s="95" t="n">
        <f aca="false">H79/I79</f>
        <v>0.511814913393593</v>
      </c>
      <c r="K79" s="117" t="n">
        <v>817.6681</v>
      </c>
      <c r="L79" s="117" t="n">
        <v>1657.82</v>
      </c>
      <c r="M79" s="95" t="n">
        <f aca="false">K79/L79</f>
        <v>0.493218865739344</v>
      </c>
      <c r="N79" s="115" t="n">
        <v>144.3649</v>
      </c>
      <c r="O79" s="115" t="n">
        <v>3256.276</v>
      </c>
      <c r="P79" s="98" t="n">
        <f aca="false">N79/O79</f>
        <v>0.0443343561786532</v>
      </c>
      <c r="Q79" s="115" t="n">
        <v>37.5915794</v>
      </c>
      <c r="R79" s="115" t="n">
        <v>1012.63347</v>
      </c>
      <c r="S79" s="98" t="n">
        <f aca="false">Q79/R79</f>
        <v>0.0371225922445562</v>
      </c>
      <c r="T79" s="117" t="n">
        <v>3625.912</v>
      </c>
      <c r="U79" s="117" t="n">
        <v>14162.47</v>
      </c>
      <c r="V79" s="95" t="n">
        <f aca="false">T79/U79</f>
        <v>0.256022572333781</v>
      </c>
      <c r="W79" s="117" t="n">
        <v>444.100206</v>
      </c>
      <c r="X79" s="117" t="n">
        <v>3592.69316</v>
      </c>
      <c r="Y79" s="95" t="n">
        <f aca="false">W79/X79</f>
        <v>0.123612060986583</v>
      </c>
      <c r="Z79" s="115" t="n">
        <v>0</v>
      </c>
      <c r="AA79" s="115" t="n">
        <v>11917.8756</v>
      </c>
      <c r="AB79" s="98" t="n">
        <v>0</v>
      </c>
      <c r="AC79" s="115" t="n">
        <v>0</v>
      </c>
      <c r="AD79" s="115" t="n">
        <v>7301.41473</v>
      </c>
      <c r="AE79" s="98" t="n">
        <f aca="false">AC79/AD79</f>
        <v>0</v>
      </c>
      <c r="AF79" s="117" t="n">
        <v>712.9932</v>
      </c>
      <c r="AG79" s="117" t="n">
        <v>35822.98</v>
      </c>
      <c r="AH79" s="95" t="n">
        <f aca="false">AF79/AG79</f>
        <v>0.019903235297566</v>
      </c>
      <c r="AI79" s="117" t="n">
        <v>83.27937</v>
      </c>
      <c r="AJ79" s="117" t="n">
        <v>13451</v>
      </c>
      <c r="AK79" s="95" t="n">
        <f aca="false">AI79/AJ79</f>
        <v>0.00619131440041633</v>
      </c>
      <c r="AL79" s="115" t="n">
        <v>36951.45</v>
      </c>
      <c r="AM79" s="115" t="n">
        <v>74383.69</v>
      </c>
      <c r="AN79" s="98" t="n">
        <f aca="false">AL79/AM79</f>
        <v>0.496768175926739</v>
      </c>
      <c r="AO79" s="115" t="n">
        <v>4434.17336</v>
      </c>
      <c r="AP79" s="115" t="n">
        <v>11447.0204</v>
      </c>
      <c r="AQ79" s="98" t="n">
        <f aca="false">AO79/AP79</f>
        <v>0.387364851730325</v>
      </c>
      <c r="AR79" s="96" t="n">
        <v>0</v>
      </c>
      <c r="AS79" s="96" t="n">
        <v>196.49300241</v>
      </c>
      <c r="AT79" s="95" t="n">
        <f aca="false">AR79/AS79</f>
        <v>0</v>
      </c>
      <c r="AU79" s="96" t="n">
        <v>0</v>
      </c>
      <c r="AV79" s="96" t="n">
        <v>67.948998809</v>
      </c>
      <c r="AW79" s="95" t="n">
        <f aca="false">AU79/AV79</f>
        <v>0</v>
      </c>
      <c r="AX79" s="115" t="n">
        <v>4234.519</v>
      </c>
      <c r="AY79" s="115" t="n">
        <v>78403</v>
      </c>
      <c r="AZ79" s="98" t="n">
        <f aca="false">AX79/AY79</f>
        <v>0.0540096552427841</v>
      </c>
      <c r="BA79" s="115" t="n">
        <v>456.13382</v>
      </c>
      <c r="BB79" s="115" t="n">
        <v>35983.8886</v>
      </c>
      <c r="BC79" s="98" t="n">
        <f aca="false">BA79/BB79</f>
        <v>0.0126760569173172</v>
      </c>
      <c r="BD79" s="117" t="n">
        <v>19.51019</v>
      </c>
      <c r="BE79" s="117" t="n">
        <v>16263.31</v>
      </c>
      <c r="BF79" s="95" t="n">
        <f aca="false">BD79/BE79</f>
        <v>0.00119964447581704</v>
      </c>
      <c r="BG79" s="117" t="n">
        <v>1.60600001</v>
      </c>
      <c r="BH79" s="117" t="n">
        <v>4684.85145</v>
      </c>
      <c r="BI79" s="95" t="n">
        <f aca="false">BG79/BH79</f>
        <v>0.000342807029665797</v>
      </c>
      <c r="BJ79" s="119" t="n">
        <v>16.94394</v>
      </c>
      <c r="BK79" s="119" t="n">
        <v>3225.8575191</v>
      </c>
      <c r="BL79" s="98" t="n">
        <f aca="false">BJ79/BK79</f>
        <v>0.00525253824748196</v>
      </c>
      <c r="BM79" s="119" t="n">
        <v>2</v>
      </c>
      <c r="BN79" s="119" t="n">
        <v>1647.7389174</v>
      </c>
      <c r="BO79" s="98" t="n">
        <f aca="false">BM79/BN79</f>
        <v>0.00121378452549743</v>
      </c>
      <c r="BP79" s="96" t="n">
        <v>259.5326</v>
      </c>
      <c r="BQ79" s="96" t="n">
        <v>597.44913197</v>
      </c>
      <c r="BR79" s="95" t="n">
        <f aca="false">BP79/BQ79</f>
        <v>0.434401166747418</v>
      </c>
      <c r="BS79" s="96" t="n">
        <v>31.79923</v>
      </c>
      <c r="BT79" s="96" t="n">
        <v>97.192228898</v>
      </c>
      <c r="BU79" s="95" t="n">
        <f aca="false">BS79/BT79</f>
        <v>0.327178729828001</v>
      </c>
      <c r="BV79" s="115" t="n">
        <v>1512.27014</v>
      </c>
      <c r="BW79" s="115" t="n">
        <v>3931.69473</v>
      </c>
      <c r="BX79" s="98" t="n">
        <f aca="false">BV79/BW79</f>
        <v>0.384635696271363</v>
      </c>
      <c r="BY79" s="115" t="n">
        <v>177.395157</v>
      </c>
      <c r="BZ79" s="115" t="n">
        <v>825.096947</v>
      </c>
      <c r="CA79" s="98" t="n">
        <f aca="false">BY79/BZ79</f>
        <v>0.214999167849302</v>
      </c>
      <c r="CB79" s="96" t="n">
        <v>0</v>
      </c>
      <c r="CC79" s="96" t="n">
        <v>3383.9176064</v>
      </c>
      <c r="CD79" s="95" t="n">
        <f aca="false">CB79/CC79</f>
        <v>0</v>
      </c>
      <c r="CE79" s="96" t="n">
        <v>0</v>
      </c>
      <c r="CF79" s="96" t="n">
        <v>1909.7527361</v>
      </c>
      <c r="CG79" s="95" t="n">
        <f aca="false">CE79/CF79</f>
        <v>0</v>
      </c>
      <c r="CH79" s="115" t="n">
        <v>0</v>
      </c>
      <c r="CI79" s="115" t="n">
        <v>1530.6954</v>
      </c>
      <c r="CJ79" s="98" t="n">
        <v>0</v>
      </c>
      <c r="CK79" s="115" t="n">
        <v>0</v>
      </c>
      <c r="CL79" s="115" t="n">
        <v>2827.36796</v>
      </c>
      <c r="CM79" s="98" t="n">
        <f aca="false">CK79/CL79</f>
        <v>0</v>
      </c>
      <c r="CN79" s="96" t="n">
        <v>11.65676</v>
      </c>
      <c r="CO79" s="96" t="n">
        <v>772.02263927</v>
      </c>
      <c r="CP79" s="95" t="n">
        <f aca="false">CN79/CO79</f>
        <v>0.0150989872667753</v>
      </c>
      <c r="CQ79" s="96" t="n">
        <v>1</v>
      </c>
      <c r="CR79" s="96" t="n">
        <v>631.7792902</v>
      </c>
      <c r="CS79" s="95" t="n">
        <f aca="false">CQ79/CR79</f>
        <v>0.00158283124425214</v>
      </c>
      <c r="CT79" s="115" t="n">
        <v>47630.1641</v>
      </c>
      <c r="CU79" s="115" t="n">
        <v>67806.5899</v>
      </c>
      <c r="CV79" s="98" t="n">
        <f aca="false">CT79/CU79</f>
        <v>0.7024415203632</v>
      </c>
      <c r="CW79" s="115" t="n">
        <v>6156.77734</v>
      </c>
      <c r="CX79" s="115" t="n">
        <v>9663.4274</v>
      </c>
      <c r="CY79" s="98" t="n">
        <f aca="false">CW79/CX79</f>
        <v>0.637121497906633</v>
      </c>
      <c r="CZ79" s="117" t="n">
        <v>39794.2769</v>
      </c>
      <c r="DA79" s="117" t="n">
        <v>96160.0889</v>
      </c>
      <c r="DB79" s="95" t="n">
        <f aca="false">CZ79/DA79</f>
        <v>0.413833611794841</v>
      </c>
      <c r="DC79" s="117" t="n">
        <v>4860.87275</v>
      </c>
      <c r="DD79" s="117" t="n">
        <v>16272.1329</v>
      </c>
      <c r="DE79" s="95" t="n">
        <f aca="false">DC79/DD79</f>
        <v>0.29872376165266</v>
      </c>
      <c r="DF79" s="36"/>
      <c r="DG79" s="36"/>
    </row>
    <row r="80" customFormat="false" ht="12.75" hidden="false" customHeight="false" outlineLevel="0" collapsed="false">
      <c r="A80" s="121" t="s">
        <v>819</v>
      </c>
      <c r="B80" s="122" t="n">
        <v>306.2278</v>
      </c>
      <c r="C80" s="122" t="n">
        <v>308.77977943</v>
      </c>
      <c r="D80" s="124" t="n">
        <f aca="false">B80/C80</f>
        <v>0.991735276724691</v>
      </c>
      <c r="E80" s="122" t="n">
        <v>41.965</v>
      </c>
      <c r="F80" s="122" t="n">
        <v>43.004000187</v>
      </c>
      <c r="G80" s="124" t="n">
        <f aca="false">E80/F80</f>
        <v>0.975839452551345</v>
      </c>
      <c r="H80" s="123" t="n">
        <f aca="false">SUM(H79:H79)</f>
        <v>6797.593</v>
      </c>
      <c r="I80" s="123" t="n">
        <v>13281.35</v>
      </c>
      <c r="J80" s="125" t="n">
        <f aca="false">H80/I80</f>
        <v>0.511814913393593</v>
      </c>
      <c r="K80" s="123" t="n">
        <f aca="false">SUM(K79:K79)</f>
        <v>817.6681</v>
      </c>
      <c r="L80" s="123" t="n">
        <v>1657.82</v>
      </c>
      <c r="M80" s="125" t="n">
        <f aca="false">K80/L80</f>
        <v>0.493218865739344</v>
      </c>
      <c r="N80" s="123" t="n">
        <f aca="false">SUM(N79:N79)</f>
        <v>144.3649</v>
      </c>
      <c r="O80" s="123" t="n">
        <v>3256.276</v>
      </c>
      <c r="P80" s="125" t="n">
        <f aca="false">N80/O80</f>
        <v>0.0443343561786532</v>
      </c>
      <c r="Q80" s="123" t="n">
        <f aca="false">SUM(Q79:Q79)</f>
        <v>37.5915794</v>
      </c>
      <c r="R80" s="123" t="n">
        <v>1012.63347</v>
      </c>
      <c r="S80" s="125" t="n">
        <f aca="false">Q80/R80</f>
        <v>0.0371225922445562</v>
      </c>
      <c r="T80" s="123" t="n">
        <f aca="false">SUM(T79:T79)</f>
        <v>3625.912</v>
      </c>
      <c r="U80" s="123" t="n">
        <v>14162.47</v>
      </c>
      <c r="V80" s="125" t="n">
        <f aca="false">T80/U80</f>
        <v>0.256022572333781</v>
      </c>
      <c r="W80" s="123" t="n">
        <f aca="false">SUM(W79:W79)</f>
        <v>444.100206</v>
      </c>
      <c r="X80" s="123" t="n">
        <v>3592.69316</v>
      </c>
      <c r="Y80" s="125" t="n">
        <f aca="false">W80/X80</f>
        <v>0.123612060986583</v>
      </c>
      <c r="Z80" s="123" t="n">
        <v>0</v>
      </c>
      <c r="AA80" s="123" t="n">
        <v>11917.8756</v>
      </c>
      <c r="AB80" s="125" t="n">
        <v>0</v>
      </c>
      <c r="AC80" s="123" t="n">
        <v>0</v>
      </c>
      <c r="AD80" s="123" t="n">
        <v>7301.41473</v>
      </c>
      <c r="AE80" s="125" t="n">
        <v>0</v>
      </c>
      <c r="AF80" s="123" t="n">
        <f aca="false">SUM(AF79:AF79)</f>
        <v>712.9932</v>
      </c>
      <c r="AG80" s="123" t="n">
        <v>35822.98</v>
      </c>
      <c r="AH80" s="125" t="n">
        <f aca="false">AF80/AG80</f>
        <v>0.019903235297566</v>
      </c>
      <c r="AI80" s="123" t="n">
        <f aca="false">SUM(AI79:AI79)</f>
        <v>83.27937</v>
      </c>
      <c r="AJ80" s="123" t="n">
        <v>13451</v>
      </c>
      <c r="AK80" s="125" t="n">
        <f aca="false">AI80/AJ80</f>
        <v>0.00619131440041633</v>
      </c>
      <c r="AL80" s="123" t="n">
        <f aca="false">SUM(AL79:AL79)</f>
        <v>36951.45</v>
      </c>
      <c r="AM80" s="123" t="n">
        <v>74383.69</v>
      </c>
      <c r="AN80" s="125" t="n">
        <f aca="false">AL80/AM80</f>
        <v>0.496768175926739</v>
      </c>
      <c r="AO80" s="123" t="n">
        <f aca="false">SUM(AO79:AO79)</f>
        <v>4434.17336</v>
      </c>
      <c r="AP80" s="123" t="n">
        <v>11447.0204</v>
      </c>
      <c r="AQ80" s="125" t="n">
        <f aca="false">AO80/AP80</f>
        <v>0.387364851730325</v>
      </c>
      <c r="AR80" s="127" t="n">
        <v>0</v>
      </c>
      <c r="AS80" s="127" t="n">
        <v>196.49300241</v>
      </c>
      <c r="AT80" s="125" t="n">
        <f aca="false">AR80/AS80</f>
        <v>0</v>
      </c>
      <c r="AU80" s="127" t="n">
        <v>0</v>
      </c>
      <c r="AV80" s="127" t="n">
        <v>67.948998809</v>
      </c>
      <c r="AW80" s="125" t="n">
        <f aca="false">AU80/AV80</f>
        <v>0</v>
      </c>
      <c r="AX80" s="123" t="n">
        <f aca="false">SUM(AX79:AX79)</f>
        <v>4234.519</v>
      </c>
      <c r="AY80" s="123" t="n">
        <v>78403</v>
      </c>
      <c r="AZ80" s="125" t="n">
        <f aca="false">AX80/AY80</f>
        <v>0.0540096552427841</v>
      </c>
      <c r="BA80" s="123" t="n">
        <f aca="false">SUM(BA79:BA79)</f>
        <v>456.13382</v>
      </c>
      <c r="BB80" s="123" t="n">
        <v>35983.8886</v>
      </c>
      <c r="BC80" s="125" t="n">
        <f aca="false">BA80/BB80</f>
        <v>0.0126760569173172</v>
      </c>
      <c r="BD80" s="123" t="n">
        <f aca="false">SUM(BD79:BD79)</f>
        <v>19.51019</v>
      </c>
      <c r="BE80" s="123" t="n">
        <v>16263.31</v>
      </c>
      <c r="BF80" s="125" t="n">
        <f aca="false">BD80/BE80</f>
        <v>0.00119964447581704</v>
      </c>
      <c r="BG80" s="123" t="n">
        <f aca="false">SUM(BG79:BG79)</f>
        <v>1.60600001</v>
      </c>
      <c r="BH80" s="123" t="n">
        <v>4684.85145</v>
      </c>
      <c r="BI80" s="125" t="n">
        <f aca="false">BG80/BH80</f>
        <v>0.000342807029665797</v>
      </c>
      <c r="BJ80" s="127" t="n">
        <v>16.94394</v>
      </c>
      <c r="BK80" s="127" t="n">
        <v>3225.8575191</v>
      </c>
      <c r="BL80" s="125" t="n">
        <f aca="false">BJ80/BK80</f>
        <v>0.00525253824748196</v>
      </c>
      <c r="BM80" s="127" t="n">
        <v>2</v>
      </c>
      <c r="BN80" s="127" t="n">
        <v>1647.7389174</v>
      </c>
      <c r="BO80" s="125" t="n">
        <f aca="false">BM80/BN80</f>
        <v>0.00121378452549743</v>
      </c>
      <c r="BP80" s="127" t="n">
        <v>259.5326</v>
      </c>
      <c r="BQ80" s="127" t="n">
        <v>597.44913197</v>
      </c>
      <c r="BR80" s="125" t="n">
        <f aca="false">BP80/BQ80</f>
        <v>0.434401166747418</v>
      </c>
      <c r="BS80" s="127" t="n">
        <v>31.79923</v>
      </c>
      <c r="BT80" s="127" t="n">
        <v>97.192228898</v>
      </c>
      <c r="BU80" s="125" t="n">
        <f aca="false">BS80/BT80</f>
        <v>0.327178729828001</v>
      </c>
      <c r="BV80" s="123" t="n">
        <f aca="false">SUM(BV79:BV79)</f>
        <v>1512.27014</v>
      </c>
      <c r="BW80" s="123" t="n">
        <v>3931.69473</v>
      </c>
      <c r="BX80" s="125" t="n">
        <f aca="false">BV80/BW80</f>
        <v>0.384635696271363</v>
      </c>
      <c r="BY80" s="123" t="n">
        <f aca="false">SUM(BY79:BY79)</f>
        <v>177.395157</v>
      </c>
      <c r="BZ80" s="123" t="n">
        <v>825.096947</v>
      </c>
      <c r="CA80" s="125" t="n">
        <f aca="false">BY80/BZ80</f>
        <v>0.214999167849302</v>
      </c>
      <c r="CB80" s="127" t="n">
        <v>0</v>
      </c>
      <c r="CC80" s="127" t="n">
        <v>3383.9176064</v>
      </c>
      <c r="CD80" s="125" t="n">
        <f aca="false">CB80/CC80</f>
        <v>0</v>
      </c>
      <c r="CE80" s="127" t="n">
        <v>0</v>
      </c>
      <c r="CF80" s="127" t="n">
        <v>1909.7527361</v>
      </c>
      <c r="CG80" s="125" t="n">
        <f aca="false">CE80/CF80</f>
        <v>0</v>
      </c>
      <c r="CH80" s="123" t="n">
        <v>0</v>
      </c>
      <c r="CI80" s="123" t="n">
        <v>1530.6954</v>
      </c>
      <c r="CJ80" s="125" t="n">
        <v>0</v>
      </c>
      <c r="CK80" s="123" t="n">
        <v>0</v>
      </c>
      <c r="CL80" s="123" t="n">
        <v>2827.36796</v>
      </c>
      <c r="CM80" s="125" t="n">
        <f aca="false">CK80/CL80</f>
        <v>0</v>
      </c>
      <c r="CN80" s="127" t="n">
        <v>11.65676</v>
      </c>
      <c r="CO80" s="127" t="n">
        <v>772.02263927</v>
      </c>
      <c r="CP80" s="125" t="n">
        <f aca="false">CN80/CO80</f>
        <v>0.0150989872667753</v>
      </c>
      <c r="CQ80" s="127" t="n">
        <v>1</v>
      </c>
      <c r="CR80" s="127" t="n">
        <v>631.7792902</v>
      </c>
      <c r="CS80" s="125" t="n">
        <f aca="false">CQ80/CR80</f>
        <v>0.00158283124425214</v>
      </c>
      <c r="CT80" s="123" t="n">
        <f aca="false">SUM(CT79:CT79)</f>
        <v>47630.1641</v>
      </c>
      <c r="CU80" s="123" t="n">
        <v>67806.5899</v>
      </c>
      <c r="CV80" s="125" t="n">
        <f aca="false">CT80/CU80</f>
        <v>0.7024415203632</v>
      </c>
      <c r="CW80" s="123" t="n">
        <f aca="false">SUM(CW79:CW79)</f>
        <v>6156.77734</v>
      </c>
      <c r="CX80" s="123" t="n">
        <v>9663.4274</v>
      </c>
      <c r="CY80" s="125" t="n">
        <f aca="false">CW80/CX80</f>
        <v>0.637121497906633</v>
      </c>
      <c r="CZ80" s="123" t="n">
        <f aca="false">SUM(CZ79:CZ79)</f>
        <v>39794.2769</v>
      </c>
      <c r="DA80" s="123" t="n">
        <v>96160.0889</v>
      </c>
      <c r="DB80" s="125" t="n">
        <f aca="false">CZ80/DA80</f>
        <v>0.413833611794841</v>
      </c>
      <c r="DC80" s="123" t="n">
        <f aca="false">SUM(DC79:DC79)</f>
        <v>4860.87275</v>
      </c>
      <c r="DD80" s="123" t="n">
        <v>16272.1329</v>
      </c>
      <c r="DE80" s="125" t="n">
        <f aca="false">DC80/DD80</f>
        <v>0.29872376165266</v>
      </c>
      <c r="DF80" s="120"/>
      <c r="DG80" s="120"/>
    </row>
    <row r="81" customFormat="false" ht="12.75" hidden="false" customHeight="false" outlineLevel="0" collapsed="false">
      <c r="A81" s="100"/>
      <c r="B81" s="132" t="s">
        <v>360</v>
      </c>
      <c r="C81" s="132"/>
      <c r="D81" s="132"/>
      <c r="E81" s="132"/>
      <c r="F81" s="132"/>
      <c r="G81" s="132"/>
      <c r="H81" s="128" t="s">
        <v>363</v>
      </c>
      <c r="I81" s="128"/>
      <c r="J81" s="128"/>
      <c r="K81" s="128"/>
      <c r="L81" s="128"/>
      <c r="M81" s="128"/>
      <c r="N81" s="129" t="s">
        <v>380</v>
      </c>
      <c r="O81" s="129"/>
      <c r="P81" s="129"/>
      <c r="Q81" s="129"/>
      <c r="R81" s="129"/>
      <c r="S81" s="129"/>
      <c r="T81" s="128" t="s">
        <v>388</v>
      </c>
      <c r="U81" s="128"/>
      <c r="V81" s="128"/>
      <c r="W81" s="128"/>
      <c r="X81" s="128"/>
      <c r="Y81" s="128"/>
      <c r="Z81" s="129" t="s">
        <v>394</v>
      </c>
      <c r="AA81" s="129"/>
      <c r="AB81" s="129"/>
      <c r="AC81" s="129"/>
      <c r="AD81" s="129"/>
      <c r="AE81" s="129"/>
      <c r="AF81" s="128" t="s">
        <v>417</v>
      </c>
      <c r="AG81" s="128"/>
      <c r="AH81" s="128"/>
      <c r="AI81" s="128"/>
      <c r="AJ81" s="128"/>
      <c r="AK81" s="128"/>
      <c r="AL81" s="129" t="s">
        <v>421</v>
      </c>
      <c r="AM81" s="129"/>
      <c r="AN81" s="129"/>
      <c r="AO81" s="129"/>
      <c r="AP81" s="129"/>
      <c r="AQ81" s="129"/>
      <c r="AR81" s="39" t="s">
        <v>435</v>
      </c>
      <c r="AS81" s="39"/>
      <c r="AT81" s="39"/>
      <c r="AU81" s="39"/>
      <c r="AV81" s="39"/>
      <c r="AW81" s="39"/>
      <c r="AX81" s="130" t="s">
        <v>440</v>
      </c>
      <c r="AY81" s="130"/>
      <c r="AZ81" s="130"/>
      <c r="BA81" s="130"/>
      <c r="BB81" s="130"/>
      <c r="BC81" s="130"/>
      <c r="BD81" s="131" t="s">
        <v>442</v>
      </c>
      <c r="BE81" s="131"/>
      <c r="BF81" s="131"/>
      <c r="BG81" s="131"/>
      <c r="BH81" s="131"/>
      <c r="BI81" s="131"/>
      <c r="BJ81" s="105" t="s">
        <v>814</v>
      </c>
      <c r="BK81" s="105"/>
      <c r="BL81" s="105"/>
      <c r="BM81" s="105"/>
      <c r="BN81" s="105"/>
      <c r="BO81" s="105"/>
      <c r="BP81" s="106" t="s">
        <v>468</v>
      </c>
      <c r="BQ81" s="106"/>
      <c r="BR81" s="106"/>
      <c r="BS81" s="106"/>
      <c r="BT81" s="106"/>
      <c r="BU81" s="106"/>
      <c r="BV81" s="130" t="s">
        <v>815</v>
      </c>
      <c r="BW81" s="130"/>
      <c r="BX81" s="130"/>
      <c r="BY81" s="130"/>
      <c r="BZ81" s="130"/>
      <c r="CA81" s="130"/>
      <c r="CB81" s="106" t="s">
        <v>503</v>
      </c>
      <c r="CC81" s="106"/>
      <c r="CD81" s="106"/>
      <c r="CE81" s="106"/>
      <c r="CF81" s="106"/>
      <c r="CG81" s="106"/>
      <c r="CH81" s="130" t="s">
        <v>434</v>
      </c>
      <c r="CI81" s="130"/>
      <c r="CJ81" s="130"/>
      <c r="CK81" s="130"/>
      <c r="CL81" s="130"/>
      <c r="CM81" s="130"/>
      <c r="CN81" s="106" t="s">
        <v>532</v>
      </c>
      <c r="CO81" s="106"/>
      <c r="CP81" s="106"/>
      <c r="CQ81" s="106"/>
      <c r="CR81" s="106"/>
      <c r="CS81" s="106"/>
      <c r="CT81" s="130" t="s">
        <v>816</v>
      </c>
      <c r="CU81" s="130"/>
      <c r="CV81" s="130"/>
      <c r="CW81" s="130"/>
      <c r="CX81" s="130"/>
      <c r="CY81" s="130"/>
      <c r="CZ81" s="131" t="s">
        <v>817</v>
      </c>
      <c r="DA81" s="131"/>
      <c r="DB81" s="131"/>
      <c r="DC81" s="131"/>
      <c r="DD81" s="131"/>
      <c r="DE81" s="131"/>
    </row>
    <row r="82" customFormat="false" ht="12.75" hidden="false" customHeight="false" outlineLevel="0" collapsed="false">
      <c r="A82" s="34" t="s">
        <v>838</v>
      </c>
      <c r="B82" s="107"/>
      <c r="C82" s="107"/>
      <c r="D82" s="108"/>
      <c r="E82" s="107"/>
      <c r="F82" s="107"/>
      <c r="G82" s="108"/>
      <c r="H82" s="117"/>
      <c r="I82" s="117"/>
      <c r="K82" s="117"/>
      <c r="L82" s="117"/>
      <c r="N82" s="115"/>
      <c r="O82" s="115"/>
      <c r="P82" s="98"/>
      <c r="Q82" s="115"/>
      <c r="R82" s="115"/>
      <c r="S82" s="98"/>
      <c r="T82" s="117"/>
      <c r="U82" s="117"/>
      <c r="W82" s="117"/>
      <c r="X82" s="117"/>
      <c r="Z82" s="115"/>
      <c r="AA82" s="115"/>
      <c r="AB82" s="98"/>
      <c r="AC82" s="115"/>
      <c r="AD82" s="115"/>
      <c r="AE82" s="98"/>
      <c r="AF82" s="117"/>
      <c r="AG82" s="117"/>
      <c r="AI82" s="117"/>
      <c r="AJ82" s="117"/>
      <c r="AL82" s="115"/>
      <c r="AM82" s="115"/>
      <c r="AN82" s="98"/>
      <c r="AO82" s="115"/>
      <c r="AP82" s="115"/>
      <c r="AQ82" s="98"/>
      <c r="AX82" s="115"/>
      <c r="AY82" s="115"/>
      <c r="BA82" s="115"/>
      <c r="BB82" s="115"/>
      <c r="BD82" s="117"/>
      <c r="BE82" s="117"/>
      <c r="BG82" s="117"/>
      <c r="BH82" s="117"/>
      <c r="BJ82" s="119"/>
      <c r="BK82" s="119"/>
      <c r="BL82" s="98"/>
      <c r="BM82" s="119"/>
      <c r="BN82" s="119"/>
      <c r="BO82" s="98"/>
      <c r="BV82" s="115"/>
      <c r="BW82" s="115"/>
      <c r="BY82" s="115"/>
      <c r="BZ82" s="115"/>
      <c r="CH82" s="115"/>
      <c r="CI82" s="115"/>
      <c r="CJ82" s="98"/>
      <c r="CK82" s="115"/>
      <c r="CL82" s="115"/>
      <c r="CM82" s="98"/>
      <c r="CT82" s="115"/>
      <c r="CU82" s="115"/>
      <c r="CW82" s="115"/>
      <c r="CX82" s="115"/>
      <c r="CZ82" s="117"/>
      <c r="DA82" s="117"/>
      <c r="DC82" s="117"/>
      <c r="DD82" s="117"/>
    </row>
    <row r="83" customFormat="false" ht="12.75" hidden="false" customHeight="false" outlineLevel="0" collapsed="false">
      <c r="A83" s="36" t="s">
        <v>839</v>
      </c>
      <c r="B83" s="97" t="n">
        <v>0</v>
      </c>
      <c r="C83" s="97" t="n">
        <v>177710.97187</v>
      </c>
      <c r="D83" s="116" t="n">
        <f aca="false">B83/C83</f>
        <v>0</v>
      </c>
      <c r="E83" s="97" t="n">
        <v>0</v>
      </c>
      <c r="F83" s="97" t="n">
        <v>39689.387733</v>
      </c>
      <c r="G83" s="116" t="n">
        <f aca="false">E83/F83</f>
        <v>0</v>
      </c>
      <c r="H83" s="117" t="n">
        <v>18145.59</v>
      </c>
      <c r="I83" s="117" t="n">
        <v>709399.7</v>
      </c>
      <c r="J83" s="95" t="n">
        <f aca="false">H83/I83</f>
        <v>0.0255787957057213</v>
      </c>
      <c r="K83" s="117" t="n">
        <v>3650.318</v>
      </c>
      <c r="L83" s="117" t="n">
        <v>143962.4</v>
      </c>
      <c r="M83" s="95" t="n">
        <f aca="false">K83/L83</f>
        <v>0.0253560513022845</v>
      </c>
      <c r="N83" s="115" t="n">
        <v>25107.06</v>
      </c>
      <c r="O83" s="115" t="n">
        <v>278602.4</v>
      </c>
      <c r="P83" s="98" t="n">
        <f aca="false">N83/O83</f>
        <v>0.0901178884316862</v>
      </c>
      <c r="Q83" s="115" t="n">
        <v>9973.52835</v>
      </c>
      <c r="R83" s="115" t="n">
        <v>74139.8929</v>
      </c>
      <c r="S83" s="98" t="n">
        <f aca="false">Q83/R83</f>
        <v>0.134523101664745</v>
      </c>
      <c r="T83" s="117" t="n">
        <v>164150.3</v>
      </c>
      <c r="U83" s="117" t="n">
        <v>1524482</v>
      </c>
      <c r="V83" s="95" t="n">
        <f aca="false">T83/U83</f>
        <v>0.107676115559252</v>
      </c>
      <c r="W83" s="117" t="n">
        <v>49875.7339</v>
      </c>
      <c r="X83" s="117" t="n">
        <v>351443.784</v>
      </c>
      <c r="Y83" s="95" t="n">
        <f aca="false">W83/X83</f>
        <v>0.141916676779237</v>
      </c>
      <c r="Z83" s="115" t="n">
        <v>13785.5934</v>
      </c>
      <c r="AA83" s="115" t="n">
        <v>764114.66</v>
      </c>
      <c r="AB83" s="98" t="n">
        <f aca="false">Z83/AA83</f>
        <v>0.0180412628125732</v>
      </c>
      <c r="AC83" s="115" t="n">
        <v>4027.576767</v>
      </c>
      <c r="AD83" s="115" t="n">
        <v>170329.5767</v>
      </c>
      <c r="AE83" s="98" t="n">
        <f aca="false">AC83/AD83</f>
        <v>0.0236457862752382</v>
      </c>
      <c r="AF83" s="117" t="n">
        <v>455280.9</v>
      </c>
      <c r="AG83" s="117" t="n">
        <v>3157971</v>
      </c>
      <c r="AH83" s="95" t="n">
        <f aca="false">AF83/AG83</f>
        <v>0.1441688033234</v>
      </c>
      <c r="AI83" s="117" t="n">
        <v>123727.7</v>
      </c>
      <c r="AJ83" s="117" t="n">
        <v>744708.9</v>
      </c>
      <c r="AK83" s="95" t="n">
        <f aca="false">AI83/AJ83</f>
        <v>0.166142367843328</v>
      </c>
      <c r="AL83" s="115" t="n">
        <v>488827.1</v>
      </c>
      <c r="AM83" s="115" t="n">
        <v>4227255</v>
      </c>
      <c r="AN83" s="98" t="n">
        <f aca="false">AL83/AM83</f>
        <v>0.115637003208938</v>
      </c>
      <c r="AO83" s="115" t="n">
        <v>144080.858</v>
      </c>
      <c r="AP83" s="115" t="n">
        <v>1005357.48</v>
      </c>
      <c r="AQ83" s="98" t="n">
        <f aca="false">AO83/AP83</f>
        <v>0.143313061141197</v>
      </c>
      <c r="AR83" s="96" t="n">
        <v>46077.72</v>
      </c>
      <c r="AS83" s="96" t="n">
        <v>231595.86885</v>
      </c>
      <c r="AT83" s="95" t="n">
        <f aca="false">AR83/AS83</f>
        <v>0.198957434900722</v>
      </c>
      <c r="AU83" s="96" t="n">
        <v>16643.62</v>
      </c>
      <c r="AV83" s="96" t="n">
        <v>63296.164256</v>
      </c>
      <c r="AW83" s="95" t="n">
        <f aca="false">AU83/AV83</f>
        <v>0.262948319153831</v>
      </c>
      <c r="AX83" s="115" t="n">
        <v>168695.8</v>
      </c>
      <c r="AY83" s="115" t="n">
        <v>1218516</v>
      </c>
      <c r="AZ83" s="98" t="n">
        <f aca="false">AX83/AY83</f>
        <v>0.138443647847053</v>
      </c>
      <c r="BA83" s="115" t="n">
        <v>50687.1132</v>
      </c>
      <c r="BB83" s="115" t="n">
        <v>308298.015</v>
      </c>
      <c r="BC83" s="98" t="n">
        <f aca="false">BA83/BB83</f>
        <v>0.164409469843651</v>
      </c>
      <c r="BD83" s="117" t="n">
        <v>12919.57</v>
      </c>
      <c r="BE83" s="117" t="n">
        <v>946312.1</v>
      </c>
      <c r="BF83" s="95" t="n">
        <f aca="false">BD83/BE83</f>
        <v>0.0136525465541442</v>
      </c>
      <c r="BG83" s="117" t="n">
        <v>3061.70837</v>
      </c>
      <c r="BH83" s="117" t="n">
        <v>268467.516</v>
      </c>
      <c r="BI83" s="95" t="n">
        <f aca="false">BG83/BH83</f>
        <v>0.0114043904291199</v>
      </c>
      <c r="BJ83" s="119" t="n">
        <v>409.1294</v>
      </c>
      <c r="BK83" s="119" t="n">
        <v>362505.10663</v>
      </c>
      <c r="BL83" s="98" t="n">
        <f aca="false">BJ83/BK83</f>
        <v>0.00112861692847154</v>
      </c>
      <c r="BM83" s="119" t="n">
        <v>124.2</v>
      </c>
      <c r="BN83" s="119" t="n">
        <v>77982.927788</v>
      </c>
      <c r="BO83" s="98" t="n">
        <f aca="false">BM83/BN83</f>
        <v>0.00159265628417598</v>
      </c>
      <c r="BP83" s="96" t="n">
        <v>50938.53</v>
      </c>
      <c r="BQ83" s="96" t="n">
        <v>485217.83112</v>
      </c>
      <c r="BR83" s="95" t="n">
        <f aca="false">BP83/BQ83</f>
        <v>0.10498074624014</v>
      </c>
      <c r="BS83" s="96" t="n">
        <v>20578.91</v>
      </c>
      <c r="BT83" s="96" t="n">
        <v>133641.49065</v>
      </c>
      <c r="BU83" s="95" t="n">
        <f aca="false">BS83/BT83</f>
        <v>0.153985935804136</v>
      </c>
      <c r="BV83" s="115" t="n">
        <v>142189.258</v>
      </c>
      <c r="BW83" s="115" t="n">
        <v>1101224.94</v>
      </c>
      <c r="BX83" s="98" t="n">
        <f aca="false">BV83/BW83</f>
        <v>0.12911917705024</v>
      </c>
      <c r="BY83" s="115" t="n">
        <v>39574.874</v>
      </c>
      <c r="BZ83" s="115" t="n">
        <v>265335.021</v>
      </c>
      <c r="CA83" s="98" t="n">
        <f aca="false">BY83/BZ83</f>
        <v>0.149150586495704</v>
      </c>
      <c r="CB83" s="96" t="n">
        <v>954.3814</v>
      </c>
      <c r="CC83" s="96" t="n">
        <v>547033.66164</v>
      </c>
      <c r="CD83" s="95" t="n">
        <f aca="false">CB83/CC83</f>
        <v>0.0017446483953817</v>
      </c>
      <c r="CE83" s="96" t="n">
        <v>230.7099</v>
      </c>
      <c r="CF83" s="96" t="n">
        <v>101245.20347</v>
      </c>
      <c r="CG83" s="95" t="n">
        <f aca="false">CE83/CF83</f>
        <v>0.00227872424660949</v>
      </c>
      <c r="CH83" s="115" t="n">
        <v>6925.42884</v>
      </c>
      <c r="CI83" s="115" t="n">
        <v>219978.722</v>
      </c>
      <c r="CJ83" s="98" t="n">
        <f aca="false">CH83/CI83</f>
        <v>0.0314822669076148</v>
      </c>
      <c r="CK83" s="115" t="n">
        <v>2154.54718</v>
      </c>
      <c r="CL83" s="115" t="n">
        <v>56404.6264</v>
      </c>
      <c r="CM83" s="98" t="n">
        <f aca="false">CK83/CL83</f>
        <v>0.0381980578103785</v>
      </c>
      <c r="CN83" s="96" t="n">
        <v>231486.7</v>
      </c>
      <c r="CO83" s="96" t="n">
        <v>609736.12839</v>
      </c>
      <c r="CP83" s="95" t="n">
        <f aca="false">CN83/CO83</f>
        <v>0.379650621345397</v>
      </c>
      <c r="CQ83" s="96" t="n">
        <v>73880.89</v>
      </c>
      <c r="CR83" s="96" t="n">
        <v>168856.03543</v>
      </c>
      <c r="CS83" s="95" t="n">
        <f aca="false">CQ83/CR83</f>
        <v>0.437537751089908</v>
      </c>
      <c r="CT83" s="115" t="n">
        <v>208320.89</v>
      </c>
      <c r="CU83" s="115" t="n">
        <v>2695639.01</v>
      </c>
      <c r="CV83" s="98" t="n">
        <f aca="false">CT83/CU83</f>
        <v>0.0772807075529004</v>
      </c>
      <c r="CW83" s="115" t="n">
        <v>51734.8186</v>
      </c>
      <c r="CX83" s="115" t="n">
        <v>591468.528</v>
      </c>
      <c r="CY83" s="98" t="n">
        <f aca="false">CW83/CX83</f>
        <v>0.0874684216503232</v>
      </c>
      <c r="CZ83" s="117" t="n">
        <v>981623.184</v>
      </c>
      <c r="DA83" s="117" t="n">
        <v>4993587.07</v>
      </c>
      <c r="DB83" s="95" t="n">
        <f aca="false">CZ83/DA83</f>
        <v>0.196576763404668</v>
      </c>
      <c r="DC83" s="117" t="n">
        <v>334451.747</v>
      </c>
      <c r="DD83" s="117" t="n">
        <v>1355841.77</v>
      </c>
      <c r="DE83" s="95" t="n">
        <f aca="false">DC83/DD83</f>
        <v>0.246674615283463</v>
      </c>
    </row>
    <row r="84" s="120" customFormat="true" ht="13.5" hidden="false" customHeight="true" outlineLevel="0" collapsed="false">
      <c r="A84" s="36" t="s">
        <v>422</v>
      </c>
      <c r="B84" s="97" t="n">
        <v>0</v>
      </c>
      <c r="C84" s="97" t="n">
        <v>177710.97187</v>
      </c>
      <c r="D84" s="116" t="n">
        <f aca="false">B84/C84</f>
        <v>0</v>
      </c>
      <c r="E84" s="97" t="n">
        <v>0</v>
      </c>
      <c r="F84" s="97" t="n">
        <v>39689.387733</v>
      </c>
      <c r="G84" s="116" t="n">
        <f aca="false">E84/F84</f>
        <v>0</v>
      </c>
      <c r="H84" s="117" t="n">
        <v>4412.425</v>
      </c>
      <c r="I84" s="117" t="n">
        <v>709399.7</v>
      </c>
      <c r="J84" s="95" t="n">
        <f aca="false">H84/I84</f>
        <v>0.00621994201576347</v>
      </c>
      <c r="K84" s="117" t="n">
        <v>1109.344</v>
      </c>
      <c r="L84" s="117" t="n">
        <v>143962.4</v>
      </c>
      <c r="M84" s="95" t="n">
        <f aca="false">K84/L84</f>
        <v>0.00770578984512623</v>
      </c>
      <c r="N84" s="115" t="n">
        <v>32537.38</v>
      </c>
      <c r="O84" s="115" t="n">
        <v>278602.4</v>
      </c>
      <c r="P84" s="98" t="n">
        <f aca="false">N84/O84</f>
        <v>0.116787866866904</v>
      </c>
      <c r="Q84" s="115" t="n">
        <v>11438.76</v>
      </c>
      <c r="R84" s="115" t="n">
        <v>74139.8929</v>
      </c>
      <c r="S84" s="98" t="n">
        <f aca="false">Q84/R84</f>
        <v>0.154286168384794</v>
      </c>
      <c r="T84" s="117" t="n">
        <v>30794.1</v>
      </c>
      <c r="U84" s="117" t="n">
        <v>1524482</v>
      </c>
      <c r="V84" s="95" t="n">
        <f aca="false">T84/U84</f>
        <v>0.0201997137388306</v>
      </c>
      <c r="W84" s="117" t="n">
        <v>9294.69</v>
      </c>
      <c r="X84" s="117" t="n">
        <v>351443.784</v>
      </c>
      <c r="Y84" s="95" t="n">
        <f aca="false">W84/X84</f>
        <v>0.0264471600385455</v>
      </c>
      <c r="Z84" s="115" t="n">
        <v>51271.97</v>
      </c>
      <c r="AA84" s="115" t="n">
        <v>764114.66</v>
      </c>
      <c r="AB84" s="98" t="n">
        <f aca="false">Z84/AA84</f>
        <v>0.0670998381316228</v>
      </c>
      <c r="AC84" s="115" t="n">
        <v>21546.33</v>
      </c>
      <c r="AD84" s="115" t="n">
        <v>170329.5767</v>
      </c>
      <c r="AE84" s="98" t="n">
        <f aca="false">AC84/AD84</f>
        <v>0.126497877922572</v>
      </c>
      <c r="AF84" s="117" t="n">
        <v>156518.3</v>
      </c>
      <c r="AG84" s="117" t="n">
        <v>3157971</v>
      </c>
      <c r="AH84" s="95" t="n">
        <f aca="false">AF84/AG84</f>
        <v>0.0495629313885403</v>
      </c>
      <c r="AI84" s="117" t="n">
        <v>46248.85</v>
      </c>
      <c r="AJ84" s="117" t="n">
        <v>744708.9</v>
      </c>
      <c r="AK84" s="95" t="n">
        <f aca="false">AI84/AJ84</f>
        <v>0.0621032594078035</v>
      </c>
      <c r="AL84" s="115" t="n">
        <v>127566.2</v>
      </c>
      <c r="AM84" s="115" t="n">
        <v>4227255</v>
      </c>
      <c r="AN84" s="98" t="n">
        <f aca="false">AL84/AM84</f>
        <v>0.0301770770866674</v>
      </c>
      <c r="AO84" s="115" t="n">
        <v>40131.86</v>
      </c>
      <c r="AP84" s="115" t="n">
        <v>1005357.48</v>
      </c>
      <c r="AQ84" s="98" t="n">
        <f aca="false">AO84/AP84</f>
        <v>0.0399180001127559</v>
      </c>
      <c r="AR84" s="96" t="n">
        <v>0</v>
      </c>
      <c r="AS84" s="96" t="n">
        <v>231595.86885</v>
      </c>
      <c r="AT84" s="95" t="n">
        <f aca="false">AR84/AS84</f>
        <v>0</v>
      </c>
      <c r="AU84" s="96" t="n">
        <v>0</v>
      </c>
      <c r="AV84" s="96" t="n">
        <v>63296.164256</v>
      </c>
      <c r="AW84" s="95" t="n">
        <f aca="false">AU84/AV84</f>
        <v>0</v>
      </c>
      <c r="AX84" s="115" t="n">
        <v>58574.98</v>
      </c>
      <c r="AY84" s="115" t="n">
        <v>1218516</v>
      </c>
      <c r="AZ84" s="98" t="n">
        <f aca="false">AX84/AY84</f>
        <v>0.0480707516355961</v>
      </c>
      <c r="BA84" s="115" t="n">
        <v>18794.95</v>
      </c>
      <c r="BB84" s="115" t="n">
        <v>308298.015</v>
      </c>
      <c r="BC84" s="98" t="n">
        <f aca="false">BA84/BB84</f>
        <v>0.0609635777252734</v>
      </c>
      <c r="BD84" s="117" t="n">
        <v>110614.9</v>
      </c>
      <c r="BE84" s="117" t="n">
        <v>946312.1</v>
      </c>
      <c r="BF84" s="95" t="n">
        <f aca="false">BD84/BE84</f>
        <v>0.116890505785565</v>
      </c>
      <c r="BG84" s="117" t="n">
        <v>33358.2</v>
      </c>
      <c r="BH84" s="117" t="n">
        <v>268467.516</v>
      </c>
      <c r="BI84" s="95" t="n">
        <f aca="false">BG84/BH84</f>
        <v>0.124254138813576</v>
      </c>
      <c r="BJ84" s="119" t="n">
        <v>16505.07</v>
      </c>
      <c r="BK84" s="119" t="n">
        <v>362505.10663</v>
      </c>
      <c r="BL84" s="98" t="n">
        <f aca="false">BJ84/BK84</f>
        <v>0.0455305861852212</v>
      </c>
      <c r="BM84" s="119" t="n">
        <v>7971.386</v>
      </c>
      <c r="BN84" s="119" t="n">
        <v>77982.927788</v>
      </c>
      <c r="BO84" s="98" t="n">
        <f aca="false">BM84/BN84</f>
        <v>0.102219629681904</v>
      </c>
      <c r="BP84" s="96" t="n">
        <v>649.6618</v>
      </c>
      <c r="BQ84" s="96" t="n">
        <v>485217.83112</v>
      </c>
      <c r="BR84" s="95" t="n">
        <f aca="false">BP84/BQ84</f>
        <v>0.00133890751397248</v>
      </c>
      <c r="BS84" s="96" t="n">
        <v>136.426</v>
      </c>
      <c r="BT84" s="96" t="n">
        <v>133641.49065</v>
      </c>
      <c r="BU84" s="95" t="n">
        <f aca="false">BS84/BT84</f>
        <v>0.00102083566515501</v>
      </c>
      <c r="BV84" s="115" t="n">
        <v>77603.15</v>
      </c>
      <c r="BW84" s="115" t="n">
        <v>1101224.94</v>
      </c>
      <c r="BX84" s="98" t="n">
        <f aca="false">BV84/BW84</f>
        <v>0.0704698442445374</v>
      </c>
      <c r="BY84" s="115" t="n">
        <v>21104.37</v>
      </c>
      <c r="BZ84" s="115" t="n">
        <v>265335.021</v>
      </c>
      <c r="CA84" s="98" t="n">
        <f aca="false">BY84/BZ84</f>
        <v>0.0795385770052571</v>
      </c>
      <c r="CB84" s="96" t="n">
        <v>771.6861</v>
      </c>
      <c r="CC84" s="96" t="n">
        <v>547033.66164</v>
      </c>
      <c r="CD84" s="95" t="n">
        <f aca="false">CB84/CC84</f>
        <v>0.00141067388373596</v>
      </c>
      <c r="CE84" s="96" t="n">
        <v>201</v>
      </c>
      <c r="CF84" s="96" t="n">
        <v>101245.20347</v>
      </c>
      <c r="CG84" s="95" t="n">
        <f aca="false">CE84/CF84</f>
        <v>0.00198527923408795</v>
      </c>
      <c r="CH84" s="115" t="n">
        <v>8977.245</v>
      </c>
      <c r="CI84" s="115" t="n">
        <v>219978.722</v>
      </c>
      <c r="CJ84" s="98" t="n">
        <f aca="false">CH84/CI84</f>
        <v>0.0408096061218139</v>
      </c>
      <c r="CK84" s="115" t="n">
        <v>2246</v>
      </c>
      <c r="CL84" s="115" t="n">
        <v>56404.6264</v>
      </c>
      <c r="CM84" s="98" t="n">
        <f aca="false">CK84/CL84</f>
        <v>0.0398194287126774</v>
      </c>
      <c r="CN84" s="96" t="n">
        <v>147274.5</v>
      </c>
      <c r="CO84" s="96" t="n">
        <v>609736.12839</v>
      </c>
      <c r="CP84" s="95" t="n">
        <f aca="false">CN84/CO84</f>
        <v>0.241538090237291</v>
      </c>
      <c r="CQ84" s="96" t="n">
        <v>42059.56</v>
      </c>
      <c r="CR84" s="96" t="n">
        <v>168856.03543</v>
      </c>
      <c r="CS84" s="95" t="n">
        <f aca="false">CQ84/CR84</f>
        <v>0.249085322256284</v>
      </c>
      <c r="CT84" s="115" t="n">
        <v>77409.68</v>
      </c>
      <c r="CU84" s="115" t="n">
        <v>2695639.01</v>
      </c>
      <c r="CV84" s="98" t="n">
        <f aca="false">CT84/CU84</f>
        <v>0.0287166344279904</v>
      </c>
      <c r="CW84" s="115" t="n">
        <v>25151.81</v>
      </c>
      <c r="CX84" s="115" t="n">
        <v>591468.528</v>
      </c>
      <c r="CY84" s="98" t="n">
        <f aca="false">CW84/CX84</f>
        <v>0.0425243420559479</v>
      </c>
      <c r="CZ84" s="117" t="n">
        <v>218649.5</v>
      </c>
      <c r="DA84" s="117" t="n">
        <v>4993587.07</v>
      </c>
      <c r="DB84" s="95" t="n">
        <f aca="false">CZ84/DA84</f>
        <v>0.0437860593867646</v>
      </c>
      <c r="DC84" s="117" t="n">
        <v>70365.17</v>
      </c>
      <c r="DD84" s="117" t="n">
        <v>1355841.77</v>
      </c>
      <c r="DE84" s="95" t="n">
        <f aca="false">DC84/DD84</f>
        <v>0.0518977741775871</v>
      </c>
      <c r="DF84" s="36"/>
      <c r="DG84" s="36"/>
    </row>
    <row r="85" customFormat="false" ht="12.75" hidden="false" customHeight="false" outlineLevel="0" collapsed="false">
      <c r="A85" s="121" t="s">
        <v>819</v>
      </c>
      <c r="B85" s="122" t="n">
        <v>0</v>
      </c>
      <c r="C85" s="122" t="n">
        <v>177710.97187</v>
      </c>
      <c r="D85" s="124" t="n">
        <f aca="false">B85/C85</f>
        <v>0</v>
      </c>
      <c r="E85" s="122" t="n">
        <v>0</v>
      </c>
      <c r="F85" s="122" t="n">
        <v>39689.387733</v>
      </c>
      <c r="G85" s="124" t="n">
        <f aca="false">E85/F85</f>
        <v>0</v>
      </c>
      <c r="H85" s="123" t="n">
        <f aca="false">SUM(H83:H84)</f>
        <v>22558.015</v>
      </c>
      <c r="I85" s="123" t="n">
        <v>709399.7</v>
      </c>
      <c r="J85" s="125" t="n">
        <f aca="false">H85/I85</f>
        <v>0.0317987377214848</v>
      </c>
      <c r="K85" s="123" t="n">
        <f aca="false">SUM(K83:K84)</f>
        <v>4759.662</v>
      </c>
      <c r="L85" s="123" t="n">
        <v>143962.4</v>
      </c>
      <c r="M85" s="125" t="n">
        <f aca="false">K85/L85</f>
        <v>0.0330618411474107</v>
      </c>
      <c r="N85" s="123" t="n">
        <f aca="false">SUM(N83:N84)</f>
        <v>57644.44</v>
      </c>
      <c r="O85" s="123" t="n">
        <v>278602.4</v>
      </c>
      <c r="P85" s="125" t="n">
        <f aca="false">N85/O85</f>
        <v>0.20690575529859</v>
      </c>
      <c r="Q85" s="123" t="n">
        <f aca="false">SUM(Q83:Q84)</f>
        <v>21412.28835</v>
      </c>
      <c r="R85" s="123" t="n">
        <v>74139.8929</v>
      </c>
      <c r="S85" s="125" t="n">
        <f aca="false">Q85/R85</f>
        <v>0.288809270049539</v>
      </c>
      <c r="T85" s="123" t="n">
        <f aca="false">SUM(T83:T84)</f>
        <v>194944.4</v>
      </c>
      <c r="U85" s="123" t="n">
        <v>1524482</v>
      </c>
      <c r="V85" s="125" t="n">
        <f aca="false">T85/U85</f>
        <v>0.127875829298083</v>
      </c>
      <c r="W85" s="123" t="n">
        <f aca="false">SUM(W83:W84)</f>
        <v>59170.4239</v>
      </c>
      <c r="X85" s="123" t="n">
        <v>351443.784</v>
      </c>
      <c r="Y85" s="125" t="n">
        <f aca="false">W85/X85</f>
        <v>0.168363836817783</v>
      </c>
      <c r="Z85" s="123" t="n">
        <f aca="false">SUM(Z83:Z84)</f>
        <v>65057.5634</v>
      </c>
      <c r="AA85" s="123" t="n">
        <v>764114.66</v>
      </c>
      <c r="AB85" s="125" t="n">
        <f aca="false">Z85/AA85</f>
        <v>0.085141100944196</v>
      </c>
      <c r="AC85" s="123" t="n">
        <f aca="false">SUM(AC83:AC84)</f>
        <v>25573.906767</v>
      </c>
      <c r="AD85" s="123" t="n">
        <v>170329.5767</v>
      </c>
      <c r="AE85" s="125" t="n">
        <f aca="false">AC85/AD85</f>
        <v>0.15014366419781</v>
      </c>
      <c r="AF85" s="123" t="n">
        <f aca="false">SUM(AF83:AF84)</f>
        <v>611799.2</v>
      </c>
      <c r="AG85" s="123" t="n">
        <v>3157971</v>
      </c>
      <c r="AH85" s="125" t="n">
        <f aca="false">AF85/AG85</f>
        <v>0.19373173471194</v>
      </c>
      <c r="AI85" s="123" t="n">
        <f aca="false">SUM(AI83:AI84)</f>
        <v>169976.55</v>
      </c>
      <c r="AJ85" s="123" t="n">
        <v>744708.9</v>
      </c>
      <c r="AK85" s="125" t="n">
        <f aca="false">AI85/AJ85</f>
        <v>0.228245627251131</v>
      </c>
      <c r="AL85" s="123" t="n">
        <f aca="false">SUM(AL83:AL84)</f>
        <v>616393.3</v>
      </c>
      <c r="AM85" s="123" t="n">
        <v>4227255</v>
      </c>
      <c r="AN85" s="125" t="n">
        <f aca="false">AL85/AM85</f>
        <v>0.145814080295606</v>
      </c>
      <c r="AO85" s="123" t="n">
        <f aca="false">SUM(AO83:AO84)</f>
        <v>184212.718</v>
      </c>
      <c r="AP85" s="123" t="n">
        <v>1005357.48</v>
      </c>
      <c r="AQ85" s="125" t="n">
        <f aca="false">AO85/AP85</f>
        <v>0.183231061253953</v>
      </c>
      <c r="AR85" s="127" t="n">
        <f aca="false">SUM(AR83:AR84)</f>
        <v>46077.72</v>
      </c>
      <c r="AS85" s="127" t="n">
        <v>231595.86885</v>
      </c>
      <c r="AT85" s="125" t="n">
        <f aca="false">AR85/AS85</f>
        <v>0.198957434900722</v>
      </c>
      <c r="AU85" s="127" t="n">
        <f aca="false">SUM(AU83:AU84)</f>
        <v>16643.62</v>
      </c>
      <c r="AV85" s="127" t="n">
        <v>63296.164256</v>
      </c>
      <c r="AW85" s="125" t="n">
        <f aca="false">AU85/AV85</f>
        <v>0.262948319153831</v>
      </c>
      <c r="AX85" s="123" t="n">
        <f aca="false">SUM(AX83:AX84)</f>
        <v>227270.78</v>
      </c>
      <c r="AY85" s="123" t="n">
        <v>1218516</v>
      </c>
      <c r="AZ85" s="125" t="n">
        <f aca="false">AX85/AY85</f>
        <v>0.186514399482649</v>
      </c>
      <c r="BA85" s="123" t="n">
        <f aca="false">SUM(BA83:BA84)</f>
        <v>69482.0632</v>
      </c>
      <c r="BB85" s="123" t="n">
        <v>308298.015</v>
      </c>
      <c r="BC85" s="125" t="n">
        <f aca="false">BA85/BB85</f>
        <v>0.225373047568925</v>
      </c>
      <c r="BD85" s="123" t="n">
        <f aca="false">SUM(BD83:BD84)</f>
        <v>123534.47</v>
      </c>
      <c r="BE85" s="123" t="n">
        <v>946312.1</v>
      </c>
      <c r="BF85" s="125" t="n">
        <f aca="false">BD85/BE85</f>
        <v>0.130543052339709</v>
      </c>
      <c r="BG85" s="123" t="n">
        <f aca="false">SUM(BG83:BG84)</f>
        <v>36419.90837</v>
      </c>
      <c r="BH85" s="123" t="n">
        <v>268467.516</v>
      </c>
      <c r="BI85" s="125" t="n">
        <f aca="false">BG85/BH85</f>
        <v>0.135658529242696</v>
      </c>
      <c r="BJ85" s="127" t="n">
        <f aca="false">SUM(BJ83:BJ84)</f>
        <v>16914.1994</v>
      </c>
      <c r="BK85" s="127" t="n">
        <v>362505.10663</v>
      </c>
      <c r="BL85" s="125" t="n">
        <f aca="false">BJ85/BK85</f>
        <v>0.0466592031136927</v>
      </c>
      <c r="BM85" s="127" t="n">
        <f aca="false">SUM(BM83:BM84)</f>
        <v>8095.586</v>
      </c>
      <c r="BN85" s="127" t="n">
        <v>77982.927788</v>
      </c>
      <c r="BO85" s="125" t="n">
        <f aca="false">BM85/BN85</f>
        <v>0.10381228596608</v>
      </c>
      <c r="BP85" s="127" t="n">
        <f aca="false">SUM(BP83:BP84)</f>
        <v>51588.1918</v>
      </c>
      <c r="BQ85" s="127" t="n">
        <v>485217.83112</v>
      </c>
      <c r="BR85" s="125" t="n">
        <f aca="false">BP85/BQ85</f>
        <v>0.106319653754113</v>
      </c>
      <c r="BS85" s="127" t="n">
        <f aca="false">SUM(BS83:BS84)</f>
        <v>20715.336</v>
      </c>
      <c r="BT85" s="127" t="n">
        <v>133641.49065</v>
      </c>
      <c r="BU85" s="125" t="n">
        <f aca="false">BS85/BT85</f>
        <v>0.155006771469291</v>
      </c>
      <c r="BV85" s="123" t="n">
        <f aca="false">SUM(BV83:BV84)</f>
        <v>219792.408</v>
      </c>
      <c r="BW85" s="123" t="n">
        <v>1101224.94</v>
      </c>
      <c r="BX85" s="125" t="n">
        <f aca="false">BV85/BW85</f>
        <v>0.199589021294777</v>
      </c>
      <c r="BY85" s="123" t="n">
        <f aca="false">SUM(BY83:BY84)</f>
        <v>60679.244</v>
      </c>
      <c r="BZ85" s="123" t="n">
        <v>265335.021</v>
      </c>
      <c r="CA85" s="125" t="n">
        <f aca="false">BY85/BZ85</f>
        <v>0.228689163500961</v>
      </c>
      <c r="CB85" s="127" t="n">
        <f aca="false">SUM(CB83:CB84)</f>
        <v>1726.0675</v>
      </c>
      <c r="CC85" s="127" t="n">
        <v>547033.66164</v>
      </c>
      <c r="CD85" s="125" t="n">
        <f aca="false">CB85/CC85</f>
        <v>0.00315532227911765</v>
      </c>
      <c r="CE85" s="127" t="n">
        <f aca="false">SUM(CE83:CE84)</f>
        <v>431.7099</v>
      </c>
      <c r="CF85" s="127" t="n">
        <v>101245.20347</v>
      </c>
      <c r="CG85" s="125" t="n">
        <f aca="false">CE85/CF85</f>
        <v>0.00426400348069744</v>
      </c>
      <c r="CH85" s="123" t="n">
        <f aca="false">SUM(CH83:CH84)</f>
        <v>15902.67384</v>
      </c>
      <c r="CI85" s="123" t="n">
        <v>219980.722</v>
      </c>
      <c r="CJ85" s="125" t="n">
        <f aca="false">CH85/CI85</f>
        <v>0.0722912157729894</v>
      </c>
      <c r="CK85" s="123" t="n">
        <f aca="false">SUM(CK83:CK84)</f>
        <v>4400.54718</v>
      </c>
      <c r="CL85" s="123" t="n">
        <v>56404.6264</v>
      </c>
      <c r="CM85" s="125" t="n">
        <f aca="false">CK85/CL85</f>
        <v>0.0780174865230558</v>
      </c>
      <c r="CN85" s="127" t="n">
        <f aca="false">SUM(CN83:CN84)</f>
        <v>378761.2</v>
      </c>
      <c r="CO85" s="127" t="n">
        <v>609736.12839</v>
      </c>
      <c r="CP85" s="125" t="n">
        <f aca="false">CN85/CO85</f>
        <v>0.621188711582687</v>
      </c>
      <c r="CQ85" s="127" t="n">
        <f aca="false">SUM(CQ83:CQ84)</f>
        <v>115940.45</v>
      </c>
      <c r="CR85" s="127" t="n">
        <v>168856.03543</v>
      </c>
      <c r="CS85" s="125" t="n">
        <f aca="false">CQ85/CR85</f>
        <v>0.686623073346192</v>
      </c>
      <c r="CT85" s="123" t="n">
        <f aca="false">SUM(CT83:CT84)</f>
        <v>285730.57</v>
      </c>
      <c r="CU85" s="123" t="n">
        <v>2695639.01</v>
      </c>
      <c r="CV85" s="125" t="n">
        <f aca="false">CT85/CU85</f>
        <v>0.105997341980891</v>
      </c>
      <c r="CW85" s="123" t="n">
        <f aca="false">SUM(CW83:CW84)</f>
        <v>76886.6286</v>
      </c>
      <c r="CX85" s="123" t="n">
        <v>591468.528</v>
      </c>
      <c r="CY85" s="125" t="n">
        <f aca="false">CW85/CX85</f>
        <v>0.129992763706271</v>
      </c>
      <c r="CZ85" s="123" t="n">
        <f aca="false">SUM(CZ83:CZ84)</f>
        <v>1200272.684</v>
      </c>
      <c r="DA85" s="123" t="n">
        <v>4993587.07</v>
      </c>
      <c r="DB85" s="125" t="n">
        <f aca="false">CZ85/DA85</f>
        <v>0.240362822791433</v>
      </c>
      <c r="DC85" s="123" t="n">
        <f aca="false">SUM(DC83:DC84)</f>
        <v>404816.917</v>
      </c>
      <c r="DD85" s="123" t="n">
        <v>1355841.77</v>
      </c>
      <c r="DE85" s="125" t="n">
        <f aca="false">DC85/DD85</f>
        <v>0.29857238946105</v>
      </c>
      <c r="DF85" s="120"/>
      <c r="DG85" s="120"/>
    </row>
    <row r="86" customFormat="false" ht="12.75" hidden="false" customHeight="false" outlineLevel="0" collapsed="false">
      <c r="A86" s="100"/>
      <c r="B86" s="132" t="s">
        <v>360</v>
      </c>
      <c r="C86" s="132"/>
      <c r="D86" s="132"/>
      <c r="E86" s="132"/>
      <c r="F86" s="132"/>
      <c r="G86" s="132"/>
      <c r="H86" s="128" t="s">
        <v>363</v>
      </c>
      <c r="I86" s="128"/>
      <c r="J86" s="128"/>
      <c r="K86" s="128"/>
      <c r="L86" s="128"/>
      <c r="M86" s="128"/>
      <c r="N86" s="129" t="s">
        <v>380</v>
      </c>
      <c r="O86" s="129"/>
      <c r="P86" s="129"/>
      <c r="Q86" s="129"/>
      <c r="R86" s="129"/>
      <c r="S86" s="129"/>
      <c r="T86" s="128" t="s">
        <v>388</v>
      </c>
      <c r="U86" s="128"/>
      <c r="V86" s="128"/>
      <c r="W86" s="128"/>
      <c r="X86" s="128"/>
      <c r="Y86" s="128"/>
      <c r="Z86" s="129" t="s">
        <v>394</v>
      </c>
      <c r="AA86" s="129"/>
      <c r="AB86" s="129"/>
      <c r="AC86" s="129"/>
      <c r="AD86" s="129"/>
      <c r="AE86" s="129"/>
      <c r="AF86" s="128" t="s">
        <v>417</v>
      </c>
      <c r="AG86" s="128"/>
      <c r="AH86" s="128"/>
      <c r="AI86" s="128"/>
      <c r="AJ86" s="128"/>
      <c r="AK86" s="128"/>
      <c r="AL86" s="129" t="s">
        <v>421</v>
      </c>
      <c r="AM86" s="129"/>
      <c r="AN86" s="129"/>
      <c r="AO86" s="129"/>
      <c r="AP86" s="129"/>
      <c r="AQ86" s="129"/>
      <c r="AR86" s="39" t="s">
        <v>435</v>
      </c>
      <c r="AS86" s="39"/>
      <c r="AT86" s="39"/>
      <c r="AU86" s="39"/>
      <c r="AV86" s="39"/>
      <c r="AW86" s="39"/>
      <c r="AX86" s="130" t="s">
        <v>440</v>
      </c>
      <c r="AY86" s="130"/>
      <c r="AZ86" s="130"/>
      <c r="BA86" s="130"/>
      <c r="BB86" s="130"/>
      <c r="BC86" s="130"/>
      <c r="BD86" s="131" t="s">
        <v>442</v>
      </c>
      <c r="BE86" s="131"/>
      <c r="BF86" s="131"/>
      <c r="BG86" s="131"/>
      <c r="BH86" s="131"/>
      <c r="BI86" s="131"/>
      <c r="BJ86" s="105" t="s">
        <v>814</v>
      </c>
      <c r="BK86" s="105"/>
      <c r="BL86" s="105"/>
      <c r="BM86" s="105"/>
      <c r="BN86" s="105"/>
      <c r="BO86" s="105"/>
      <c r="BP86" s="106" t="s">
        <v>468</v>
      </c>
      <c r="BQ86" s="106"/>
      <c r="BR86" s="106"/>
      <c r="BS86" s="106"/>
      <c r="BT86" s="106"/>
      <c r="BU86" s="106"/>
      <c r="BV86" s="130" t="s">
        <v>815</v>
      </c>
      <c r="BW86" s="130"/>
      <c r="BX86" s="130"/>
      <c r="BY86" s="130"/>
      <c r="BZ86" s="130"/>
      <c r="CA86" s="130"/>
      <c r="CB86" s="106" t="s">
        <v>503</v>
      </c>
      <c r="CC86" s="106"/>
      <c r="CD86" s="106"/>
      <c r="CE86" s="106"/>
      <c r="CF86" s="106"/>
      <c r="CG86" s="106"/>
      <c r="CH86" s="130" t="s">
        <v>434</v>
      </c>
      <c r="CI86" s="130"/>
      <c r="CJ86" s="130"/>
      <c r="CK86" s="130"/>
      <c r="CL86" s="130"/>
      <c r="CM86" s="130"/>
      <c r="CN86" s="106" t="s">
        <v>532</v>
      </c>
      <c r="CO86" s="106"/>
      <c r="CP86" s="106"/>
      <c r="CQ86" s="106"/>
      <c r="CR86" s="106"/>
      <c r="CS86" s="106"/>
      <c r="CT86" s="130" t="s">
        <v>816</v>
      </c>
      <c r="CU86" s="130"/>
      <c r="CV86" s="130"/>
      <c r="CW86" s="130"/>
      <c r="CX86" s="130"/>
      <c r="CY86" s="130"/>
      <c r="CZ86" s="131" t="s">
        <v>817</v>
      </c>
      <c r="DA86" s="131"/>
      <c r="DB86" s="131"/>
      <c r="DC86" s="131"/>
      <c r="DD86" s="131"/>
      <c r="DE86" s="131"/>
    </row>
    <row r="87" customFormat="false" ht="12.75" hidden="false" customHeight="false" outlineLevel="0" collapsed="false">
      <c r="A87" s="34" t="s">
        <v>840</v>
      </c>
      <c r="B87" s="107"/>
      <c r="C87" s="107"/>
      <c r="D87" s="108"/>
      <c r="E87" s="107"/>
      <c r="F87" s="107"/>
      <c r="G87" s="108"/>
      <c r="H87" s="117"/>
      <c r="I87" s="117"/>
      <c r="K87" s="117"/>
      <c r="L87" s="117"/>
      <c r="N87" s="115"/>
      <c r="O87" s="115"/>
      <c r="P87" s="98"/>
      <c r="Q87" s="115"/>
      <c r="R87" s="115"/>
      <c r="S87" s="98"/>
      <c r="T87" s="117"/>
      <c r="U87" s="117"/>
      <c r="W87" s="117"/>
      <c r="X87" s="117"/>
      <c r="Z87" s="115"/>
      <c r="AA87" s="115"/>
      <c r="AB87" s="98"/>
      <c r="AC87" s="115"/>
      <c r="AD87" s="115"/>
      <c r="AE87" s="98"/>
      <c r="AF87" s="117"/>
      <c r="AG87" s="117"/>
      <c r="AI87" s="117"/>
      <c r="AJ87" s="117"/>
      <c r="AL87" s="115"/>
      <c r="AM87" s="115"/>
      <c r="AN87" s="98"/>
      <c r="AO87" s="115"/>
      <c r="AP87" s="115"/>
      <c r="AQ87" s="98"/>
      <c r="AX87" s="115"/>
      <c r="AY87" s="115"/>
      <c r="BA87" s="115"/>
      <c r="BB87" s="115"/>
      <c r="BD87" s="117"/>
      <c r="BE87" s="117"/>
      <c r="BG87" s="117"/>
      <c r="BH87" s="117"/>
      <c r="BJ87" s="119"/>
      <c r="BK87" s="119"/>
      <c r="BL87" s="98"/>
      <c r="BM87" s="119"/>
      <c r="BN87" s="119"/>
      <c r="BO87" s="98"/>
      <c r="BV87" s="115"/>
      <c r="BW87" s="115"/>
      <c r="BY87" s="115"/>
      <c r="BZ87" s="115"/>
      <c r="CH87" s="115"/>
      <c r="CI87" s="115"/>
      <c r="CJ87" s="98"/>
      <c r="CK87" s="115"/>
      <c r="CL87" s="115"/>
      <c r="CM87" s="98"/>
      <c r="CT87" s="115"/>
      <c r="CU87" s="115"/>
      <c r="CW87" s="115"/>
      <c r="CX87" s="115"/>
      <c r="CZ87" s="117"/>
      <c r="DA87" s="117"/>
      <c r="DC87" s="117"/>
      <c r="DD87" s="117"/>
    </row>
    <row r="88" s="120" customFormat="true" ht="12.75" hidden="false" customHeight="false" outlineLevel="0" collapsed="false">
      <c r="A88" s="36" t="s">
        <v>356</v>
      </c>
      <c r="B88" s="97" t="n">
        <v>0</v>
      </c>
      <c r="C88" s="97" t="n">
        <v>451.59187126</v>
      </c>
      <c r="D88" s="116" t="n">
        <f aca="false">B88/C88</f>
        <v>0</v>
      </c>
      <c r="E88" s="97" t="n">
        <v>0</v>
      </c>
      <c r="F88" s="97" t="n">
        <v>382.23406656</v>
      </c>
      <c r="G88" s="116" t="n">
        <f aca="false">E88/F88</f>
        <v>0</v>
      </c>
      <c r="H88" s="117" t="n">
        <v>0</v>
      </c>
      <c r="I88" s="117" t="n">
        <v>378665.6</v>
      </c>
      <c r="J88" s="95" t="n">
        <v>0</v>
      </c>
      <c r="K88" s="117" t="n">
        <v>0</v>
      </c>
      <c r="L88" s="117" t="n">
        <v>35319.75</v>
      </c>
      <c r="M88" s="95" t="n">
        <v>0</v>
      </c>
      <c r="N88" s="115" t="n">
        <v>0</v>
      </c>
      <c r="O88" s="115" t="n">
        <v>18432.85</v>
      </c>
      <c r="P88" s="98" t="n">
        <v>0</v>
      </c>
      <c r="Q88" s="115" t="n">
        <v>0</v>
      </c>
      <c r="R88" s="115" t="n">
        <v>35319.749453</v>
      </c>
      <c r="S88" s="98" t="n">
        <v>0</v>
      </c>
      <c r="T88" s="117" t="n">
        <v>762.302</v>
      </c>
      <c r="U88" s="117" t="n">
        <v>546839.8</v>
      </c>
      <c r="V88" s="95" t="n">
        <f aca="false">T88/U88</f>
        <v>0.00139401338381003</v>
      </c>
      <c r="W88" s="117" t="n">
        <v>0.001</v>
      </c>
      <c r="X88" s="117" t="n">
        <v>23719.5892</v>
      </c>
      <c r="Y88" s="95" t="n">
        <v>0</v>
      </c>
      <c r="Z88" s="115" t="n">
        <v>18077.6602</v>
      </c>
      <c r="AA88" s="115" t="n">
        <v>5781121.44</v>
      </c>
      <c r="AB88" s="98" t="n">
        <f aca="false">Z88/AA88</f>
        <v>0.00312701616591538</v>
      </c>
      <c r="AC88" s="115" t="n">
        <v>0.0130000003</v>
      </c>
      <c r="AD88" s="115" t="n">
        <v>9888.469419</v>
      </c>
      <c r="AE88" s="98" t="n">
        <f aca="false">AC88/AD88</f>
        <v>1.31466253766447E-006</v>
      </c>
      <c r="AF88" s="117" t="n">
        <v>0</v>
      </c>
      <c r="AG88" s="117" t="n">
        <v>1020501</v>
      </c>
      <c r="AH88" s="95" t="n">
        <v>0</v>
      </c>
      <c r="AI88" s="117" t="n">
        <v>0</v>
      </c>
      <c r="AJ88" s="117" t="n">
        <v>55673.28</v>
      </c>
      <c r="AK88" s="95" t="n">
        <v>0</v>
      </c>
      <c r="AL88" s="115" t="n">
        <v>0</v>
      </c>
      <c r="AM88" s="115" t="n">
        <v>331854.8</v>
      </c>
      <c r="AN88" s="98" t="n">
        <v>0</v>
      </c>
      <c r="AO88" s="115" t="n">
        <v>0</v>
      </c>
      <c r="AP88" s="115" t="n">
        <v>80745.106268</v>
      </c>
      <c r="AQ88" s="98" t="n">
        <v>0</v>
      </c>
      <c r="AR88" s="96" t="n">
        <v>0</v>
      </c>
      <c r="AS88" s="96" t="n">
        <v>20724.101286</v>
      </c>
      <c r="AT88" s="95" t="n">
        <f aca="false">AR88/AS88</f>
        <v>0</v>
      </c>
      <c r="AU88" s="96" t="n">
        <v>0</v>
      </c>
      <c r="AV88" s="96" t="n">
        <v>706.4839866</v>
      </c>
      <c r="AW88" s="95" t="n">
        <f aca="false">AU88/AV88</f>
        <v>0</v>
      </c>
      <c r="AX88" s="115" t="n">
        <v>0</v>
      </c>
      <c r="AY88" s="115" t="n">
        <v>792841.2</v>
      </c>
      <c r="AZ88" s="98" t="n">
        <v>0</v>
      </c>
      <c r="BA88" s="115" t="n">
        <v>0</v>
      </c>
      <c r="BB88" s="115" t="n">
        <v>67157.526086</v>
      </c>
      <c r="BC88" s="98" t="n">
        <v>0</v>
      </c>
      <c r="BD88" s="117" t="n">
        <v>0</v>
      </c>
      <c r="BE88" s="117" t="n">
        <v>984200.9</v>
      </c>
      <c r="BF88" s="95" t="n">
        <v>0</v>
      </c>
      <c r="BG88" s="117" t="n">
        <v>0</v>
      </c>
      <c r="BH88" s="117" t="n">
        <v>111104.425</v>
      </c>
      <c r="BI88" s="95" t="n">
        <v>0</v>
      </c>
      <c r="BJ88" s="119" t="n">
        <v>0</v>
      </c>
      <c r="BK88" s="119" t="n">
        <v>62542.543879</v>
      </c>
      <c r="BL88" s="98" t="n">
        <f aca="false">BJ88/BK88</f>
        <v>0</v>
      </c>
      <c r="BM88" s="119" t="n">
        <v>0</v>
      </c>
      <c r="BN88" s="119" t="n">
        <v>3463.0438355</v>
      </c>
      <c r="BO88" s="98" t="n">
        <f aca="false">BM88/BN88</f>
        <v>0</v>
      </c>
      <c r="BP88" s="96" t="n">
        <v>0</v>
      </c>
      <c r="BQ88" s="96" t="n">
        <v>167363.88783</v>
      </c>
      <c r="BR88" s="95" t="n">
        <f aca="false">BP88/BQ88</f>
        <v>0</v>
      </c>
      <c r="BS88" s="96" t="n">
        <v>0</v>
      </c>
      <c r="BT88" s="96" t="n">
        <v>7258.0933302</v>
      </c>
      <c r="BU88" s="95" t="n">
        <f aca="false">BS88/BT88</f>
        <v>0</v>
      </c>
      <c r="BV88" s="115" t="n">
        <v>0</v>
      </c>
      <c r="BW88" s="115" t="n">
        <v>70537.5631</v>
      </c>
      <c r="BX88" s="98" t="n">
        <v>0</v>
      </c>
      <c r="BY88" s="115" t="n">
        <v>0</v>
      </c>
      <c r="BZ88" s="115" t="n">
        <v>26791.34</v>
      </c>
      <c r="CA88" s="98" t="n">
        <v>0</v>
      </c>
      <c r="CB88" s="96" t="n">
        <v>0</v>
      </c>
      <c r="CC88" s="96" t="n">
        <v>62140.10404</v>
      </c>
      <c r="CD88" s="95" t="n">
        <f aca="false">CB88/CC88</f>
        <v>0</v>
      </c>
      <c r="CE88" s="96" t="n">
        <v>0</v>
      </c>
      <c r="CF88" s="96" t="n">
        <v>21095.688398</v>
      </c>
      <c r="CG88" s="95" t="n">
        <f aca="false">CE88/CF88</f>
        <v>0</v>
      </c>
      <c r="CH88" s="115" t="n">
        <v>97061.906</v>
      </c>
      <c r="CI88" s="115" t="n">
        <v>17651626</v>
      </c>
      <c r="CJ88" s="98" t="n">
        <f aca="false">CH88/CI88</f>
        <v>0.00549875155977132</v>
      </c>
      <c r="CK88" s="115" t="n">
        <v>0.071000002</v>
      </c>
      <c r="CL88" s="115" t="n">
        <v>218.09191</v>
      </c>
      <c r="CM88" s="98" t="n">
        <f aca="false">CK88/CL88</f>
        <v>0.000325550828547469</v>
      </c>
      <c r="CN88" s="96" t="n">
        <v>0</v>
      </c>
      <c r="CO88" s="96" t="n">
        <v>60058.02101</v>
      </c>
      <c r="CP88" s="95" t="n">
        <f aca="false">CN88/CO88</f>
        <v>0</v>
      </c>
      <c r="CQ88" s="96" t="n">
        <v>0</v>
      </c>
      <c r="CR88" s="96" t="n">
        <v>1327.3653921</v>
      </c>
      <c r="CS88" s="95" t="n">
        <f aca="false">CQ88/CR88</f>
        <v>0</v>
      </c>
      <c r="CT88" s="115" t="n">
        <v>0</v>
      </c>
      <c r="CU88" s="115" t="n">
        <v>2362739.17</v>
      </c>
      <c r="CV88" s="98" t="n">
        <f aca="false">CT88/CU88</f>
        <v>0</v>
      </c>
      <c r="CW88" s="115" t="n">
        <v>0</v>
      </c>
      <c r="CX88" s="115" t="n">
        <v>63621.0819</v>
      </c>
      <c r="CY88" s="98" t="n">
        <f aca="false">CW88/CX88</f>
        <v>0</v>
      </c>
      <c r="CZ88" s="117" t="n">
        <v>67364.4418</v>
      </c>
      <c r="DA88" s="117" t="n">
        <v>23171030.1</v>
      </c>
      <c r="DB88" s="95" t="n">
        <f aca="false">CZ88/DA88</f>
        <v>0.00290727004838684</v>
      </c>
      <c r="DC88" s="117" t="n">
        <v>0.048999999</v>
      </c>
      <c r="DD88" s="117" t="n">
        <v>98595.7525</v>
      </c>
      <c r="DE88" s="95" t="n">
        <f aca="false">DC88/DD88</f>
        <v>4.96978802408349E-007</v>
      </c>
      <c r="DF88" s="36"/>
      <c r="DG88" s="36"/>
    </row>
    <row r="89" customFormat="false" ht="12.75" hidden="false" customHeight="false" outlineLevel="0" collapsed="false">
      <c r="A89" s="121" t="s">
        <v>819</v>
      </c>
      <c r="B89" s="122" t="n">
        <v>0</v>
      </c>
      <c r="C89" s="122" t="n">
        <v>451.59187126</v>
      </c>
      <c r="D89" s="124" t="n">
        <f aca="false">B89/C89</f>
        <v>0</v>
      </c>
      <c r="E89" s="122" t="n">
        <v>0</v>
      </c>
      <c r="F89" s="122" t="n">
        <v>382.23406656</v>
      </c>
      <c r="G89" s="124" t="n">
        <f aca="false">E89/F89</f>
        <v>0</v>
      </c>
      <c r="H89" s="123" t="n">
        <v>0</v>
      </c>
      <c r="I89" s="123" t="n">
        <v>378665.6</v>
      </c>
      <c r="J89" s="125" t="n">
        <v>0</v>
      </c>
      <c r="K89" s="123" t="n">
        <v>0</v>
      </c>
      <c r="L89" s="123" t="n">
        <v>35319.75</v>
      </c>
      <c r="M89" s="125" t="n">
        <v>0</v>
      </c>
      <c r="N89" s="123" t="n">
        <v>0</v>
      </c>
      <c r="O89" s="123" t="n">
        <v>18432.85</v>
      </c>
      <c r="P89" s="125" t="n">
        <v>0</v>
      </c>
      <c r="Q89" s="123" t="n">
        <v>0</v>
      </c>
      <c r="R89" s="123" t="n">
        <v>35319.749453</v>
      </c>
      <c r="S89" s="125" t="n">
        <v>0</v>
      </c>
      <c r="T89" s="123" t="n">
        <f aca="false">SUM(T88:T88)</f>
        <v>762.302</v>
      </c>
      <c r="U89" s="123" t="n">
        <v>546839.8</v>
      </c>
      <c r="V89" s="125" t="n">
        <f aca="false">T89/U89</f>
        <v>0.00139401338381003</v>
      </c>
      <c r="W89" s="123" t="n">
        <v>0</v>
      </c>
      <c r="X89" s="123" t="n">
        <v>23719.5892</v>
      </c>
      <c r="Y89" s="125" t="n">
        <v>0</v>
      </c>
      <c r="Z89" s="123" t="n">
        <f aca="false">Z88</f>
        <v>18077.6602</v>
      </c>
      <c r="AA89" s="123" t="n">
        <v>5781121.44</v>
      </c>
      <c r="AB89" s="125" t="n">
        <f aca="false">Z89/AA89</f>
        <v>0.00312701616591538</v>
      </c>
      <c r="AC89" s="123" t="n">
        <f aca="false">AC88</f>
        <v>0.0130000003</v>
      </c>
      <c r="AD89" s="123" t="n">
        <v>9888.469419</v>
      </c>
      <c r="AE89" s="125" t="n">
        <f aca="false">AC89/AD89</f>
        <v>1.31466253766447E-006</v>
      </c>
      <c r="AF89" s="123" t="n">
        <v>0</v>
      </c>
      <c r="AG89" s="123" t="n">
        <v>1020501</v>
      </c>
      <c r="AH89" s="125" t="n">
        <v>0</v>
      </c>
      <c r="AI89" s="123" t="n">
        <v>0</v>
      </c>
      <c r="AJ89" s="123" t="n">
        <v>55673.28</v>
      </c>
      <c r="AK89" s="125" t="n">
        <v>0</v>
      </c>
      <c r="AL89" s="123" t="n">
        <v>0</v>
      </c>
      <c r="AM89" s="123" t="n">
        <v>331854.8</v>
      </c>
      <c r="AN89" s="125" t="n">
        <v>0</v>
      </c>
      <c r="AO89" s="123" t="n">
        <v>0</v>
      </c>
      <c r="AP89" s="123" t="n">
        <v>80745.106268</v>
      </c>
      <c r="AQ89" s="125" t="n">
        <v>0</v>
      </c>
      <c r="AR89" s="127" t="n">
        <v>0</v>
      </c>
      <c r="AS89" s="127" t="n">
        <v>20724.101286</v>
      </c>
      <c r="AT89" s="125" t="n">
        <f aca="false">AR89/AS89</f>
        <v>0</v>
      </c>
      <c r="AU89" s="127" t="n">
        <v>0</v>
      </c>
      <c r="AV89" s="127" t="n">
        <v>706.4839866</v>
      </c>
      <c r="AW89" s="125" t="n">
        <f aca="false">AU89/AV89</f>
        <v>0</v>
      </c>
      <c r="AX89" s="123" t="n">
        <v>0</v>
      </c>
      <c r="AY89" s="123" t="n">
        <v>792841.2</v>
      </c>
      <c r="AZ89" s="125" t="n">
        <v>0</v>
      </c>
      <c r="BA89" s="123" t="n">
        <v>0</v>
      </c>
      <c r="BB89" s="123" t="n">
        <v>67157.526086</v>
      </c>
      <c r="BC89" s="125" t="n">
        <v>0</v>
      </c>
      <c r="BD89" s="123" t="n">
        <v>0</v>
      </c>
      <c r="BE89" s="123" t="n">
        <v>984200.9</v>
      </c>
      <c r="BF89" s="125" t="n">
        <v>0</v>
      </c>
      <c r="BG89" s="123" t="n">
        <v>0</v>
      </c>
      <c r="BH89" s="123" t="n">
        <v>111104.425</v>
      </c>
      <c r="BI89" s="125" t="n">
        <v>0</v>
      </c>
      <c r="BJ89" s="127" t="n">
        <v>0</v>
      </c>
      <c r="BK89" s="127" t="n">
        <v>62542.543879</v>
      </c>
      <c r="BL89" s="125" t="n">
        <f aca="false">BJ89/BK89</f>
        <v>0</v>
      </c>
      <c r="BM89" s="127" t="n">
        <v>0</v>
      </c>
      <c r="BN89" s="127" t="n">
        <v>3463.0438355</v>
      </c>
      <c r="BO89" s="125" t="n">
        <f aca="false">BM89/BN89</f>
        <v>0</v>
      </c>
      <c r="BP89" s="127" t="n">
        <v>0</v>
      </c>
      <c r="BQ89" s="127" t="n">
        <v>167363.88783</v>
      </c>
      <c r="BR89" s="125" t="n">
        <f aca="false">BP89/BQ89</f>
        <v>0</v>
      </c>
      <c r="BS89" s="127" t="n">
        <v>0</v>
      </c>
      <c r="BT89" s="127" t="n">
        <v>7258.0933302</v>
      </c>
      <c r="BU89" s="125" t="n">
        <f aca="false">BS89/BT89</f>
        <v>0</v>
      </c>
      <c r="BV89" s="123" t="n">
        <v>0</v>
      </c>
      <c r="BW89" s="123" t="n">
        <v>70537.5631</v>
      </c>
      <c r="BX89" s="125" t="n">
        <v>0</v>
      </c>
      <c r="BY89" s="123" t="n">
        <v>0</v>
      </c>
      <c r="BZ89" s="123" t="n">
        <v>26791.34</v>
      </c>
      <c r="CA89" s="125" t="n">
        <v>0</v>
      </c>
      <c r="CB89" s="127" t="n">
        <v>0</v>
      </c>
      <c r="CC89" s="127" t="n">
        <v>62140.10404</v>
      </c>
      <c r="CD89" s="125" t="n">
        <f aca="false">CB89/CC89</f>
        <v>0</v>
      </c>
      <c r="CE89" s="127" t="n">
        <v>0</v>
      </c>
      <c r="CF89" s="127" t="n">
        <v>21095.688398</v>
      </c>
      <c r="CG89" s="125" t="n">
        <f aca="false">CE89/CF89</f>
        <v>0</v>
      </c>
      <c r="CH89" s="123" t="n">
        <f aca="false">SUM(CH88:CH88)</f>
        <v>97061.906</v>
      </c>
      <c r="CI89" s="123" t="n">
        <v>17651626</v>
      </c>
      <c r="CJ89" s="125" t="n">
        <f aca="false">CH89/CI89</f>
        <v>0.00549875155977132</v>
      </c>
      <c r="CK89" s="123" t="n">
        <f aca="false">SUM(CK88:CK88)</f>
        <v>0.071000002</v>
      </c>
      <c r="CL89" s="123" t="n">
        <v>218.09191</v>
      </c>
      <c r="CM89" s="125" t="n">
        <f aca="false">CK89/CL89</f>
        <v>0.000325550828547469</v>
      </c>
      <c r="CN89" s="127" t="n">
        <v>0</v>
      </c>
      <c r="CO89" s="127" t="n">
        <v>60058.02101</v>
      </c>
      <c r="CP89" s="125" t="n">
        <f aca="false">CN89/CO89</f>
        <v>0</v>
      </c>
      <c r="CQ89" s="127" t="n">
        <v>0</v>
      </c>
      <c r="CR89" s="127" t="n">
        <v>1327.3653921</v>
      </c>
      <c r="CS89" s="125" t="n">
        <f aca="false">CQ89/CR89</f>
        <v>0</v>
      </c>
      <c r="CT89" s="123" t="n">
        <v>0</v>
      </c>
      <c r="CU89" s="123" t="n">
        <v>2362739.17</v>
      </c>
      <c r="CV89" s="125" t="n">
        <f aca="false">CT89/CU89</f>
        <v>0</v>
      </c>
      <c r="CW89" s="123" t="n">
        <v>0</v>
      </c>
      <c r="CX89" s="123" t="n">
        <v>63621.0819</v>
      </c>
      <c r="CY89" s="125" t="n">
        <f aca="false">CW89/CX89</f>
        <v>0</v>
      </c>
      <c r="CZ89" s="123" t="n">
        <f aca="false">SUM(CZ88:CZ88)</f>
        <v>67364.4418</v>
      </c>
      <c r="DA89" s="123" t="n">
        <v>23171030.1</v>
      </c>
      <c r="DB89" s="125" t="n">
        <f aca="false">CZ89/DA89</f>
        <v>0.00290727004838684</v>
      </c>
      <c r="DC89" s="123" t="n">
        <f aca="false">SUM(DC88:DC88)</f>
        <v>0.048999999</v>
      </c>
      <c r="DD89" s="123" t="n">
        <v>98595.7525</v>
      </c>
      <c r="DE89" s="125" t="n">
        <f aca="false">DC89/DD89</f>
        <v>4.96978802408349E-007</v>
      </c>
      <c r="DF89" s="120"/>
      <c r="DG89" s="120"/>
    </row>
    <row r="90" customFormat="false" ht="12.75" hidden="false" customHeight="false" outlineLevel="0" collapsed="false">
      <c r="A90" s="100"/>
      <c r="B90" s="132" t="s">
        <v>360</v>
      </c>
      <c r="C90" s="132"/>
      <c r="D90" s="132"/>
      <c r="E90" s="132"/>
      <c r="F90" s="132"/>
      <c r="G90" s="132"/>
      <c r="H90" s="128" t="s">
        <v>363</v>
      </c>
      <c r="I90" s="128"/>
      <c r="J90" s="128"/>
      <c r="K90" s="128"/>
      <c r="L90" s="128"/>
      <c r="M90" s="128"/>
      <c r="N90" s="129" t="s">
        <v>380</v>
      </c>
      <c r="O90" s="129"/>
      <c r="P90" s="129"/>
      <c r="Q90" s="129"/>
      <c r="R90" s="129"/>
      <c r="S90" s="129"/>
      <c r="T90" s="128" t="s">
        <v>388</v>
      </c>
      <c r="U90" s="128"/>
      <c r="V90" s="128"/>
      <c r="W90" s="128"/>
      <c r="X90" s="128"/>
      <c r="Y90" s="128"/>
      <c r="Z90" s="129" t="s">
        <v>394</v>
      </c>
      <c r="AA90" s="129"/>
      <c r="AB90" s="129"/>
      <c r="AC90" s="129"/>
      <c r="AD90" s="129"/>
      <c r="AE90" s="129"/>
      <c r="AF90" s="128" t="s">
        <v>417</v>
      </c>
      <c r="AG90" s="128"/>
      <c r="AH90" s="128"/>
      <c r="AI90" s="128"/>
      <c r="AJ90" s="128"/>
      <c r="AK90" s="128"/>
      <c r="AL90" s="129" t="s">
        <v>421</v>
      </c>
      <c r="AM90" s="129"/>
      <c r="AN90" s="129"/>
      <c r="AO90" s="129"/>
      <c r="AP90" s="129"/>
      <c r="AQ90" s="129"/>
      <c r="AR90" s="39" t="s">
        <v>435</v>
      </c>
      <c r="AS90" s="39"/>
      <c r="AT90" s="39"/>
      <c r="AU90" s="39"/>
      <c r="AV90" s="39"/>
      <c r="AW90" s="39"/>
      <c r="AX90" s="130" t="s">
        <v>440</v>
      </c>
      <c r="AY90" s="130"/>
      <c r="AZ90" s="130"/>
      <c r="BA90" s="130"/>
      <c r="BB90" s="130"/>
      <c r="BC90" s="130"/>
      <c r="BD90" s="131" t="s">
        <v>442</v>
      </c>
      <c r="BE90" s="131"/>
      <c r="BF90" s="131"/>
      <c r="BG90" s="131"/>
      <c r="BH90" s="131"/>
      <c r="BI90" s="131"/>
      <c r="BJ90" s="105" t="s">
        <v>814</v>
      </c>
      <c r="BK90" s="105"/>
      <c r="BL90" s="105"/>
      <c r="BM90" s="105"/>
      <c r="BN90" s="105"/>
      <c r="BO90" s="105"/>
      <c r="BP90" s="106" t="s">
        <v>468</v>
      </c>
      <c r="BQ90" s="106"/>
      <c r="BR90" s="106"/>
      <c r="BS90" s="106"/>
      <c r="BT90" s="106"/>
      <c r="BU90" s="106"/>
      <c r="BV90" s="130" t="s">
        <v>815</v>
      </c>
      <c r="BW90" s="130"/>
      <c r="BX90" s="130"/>
      <c r="BY90" s="130"/>
      <c r="BZ90" s="130"/>
      <c r="CA90" s="130"/>
      <c r="CB90" s="106" t="s">
        <v>503</v>
      </c>
      <c r="CC90" s="106"/>
      <c r="CD90" s="106"/>
      <c r="CE90" s="106"/>
      <c r="CF90" s="106"/>
      <c r="CG90" s="106"/>
      <c r="CH90" s="130" t="s">
        <v>434</v>
      </c>
      <c r="CI90" s="130"/>
      <c r="CJ90" s="130"/>
      <c r="CK90" s="130"/>
      <c r="CL90" s="130"/>
      <c r="CM90" s="130"/>
      <c r="CN90" s="106" t="s">
        <v>532</v>
      </c>
      <c r="CO90" s="106"/>
      <c r="CP90" s="106"/>
      <c r="CQ90" s="106"/>
      <c r="CR90" s="106"/>
      <c r="CS90" s="106"/>
      <c r="CT90" s="130" t="s">
        <v>816</v>
      </c>
      <c r="CU90" s="130"/>
      <c r="CV90" s="130"/>
      <c r="CW90" s="130"/>
      <c r="CX90" s="130"/>
      <c r="CY90" s="130"/>
      <c r="CZ90" s="131" t="s">
        <v>817</v>
      </c>
      <c r="DA90" s="131"/>
      <c r="DB90" s="131"/>
      <c r="DC90" s="131"/>
      <c r="DD90" s="131"/>
      <c r="DE90" s="131"/>
    </row>
    <row r="91" customFormat="false" ht="27.75" hidden="false" customHeight="true" outlineLevel="0" collapsed="false">
      <c r="A91" s="133" t="s">
        <v>841</v>
      </c>
      <c r="B91" s="134"/>
      <c r="C91" s="134"/>
      <c r="D91" s="135"/>
      <c r="E91" s="134"/>
      <c r="F91" s="134"/>
      <c r="G91" s="135"/>
      <c r="H91" s="117"/>
      <c r="I91" s="117"/>
      <c r="K91" s="117"/>
      <c r="L91" s="117"/>
      <c r="N91" s="115"/>
      <c r="O91" s="115"/>
      <c r="P91" s="98"/>
      <c r="Q91" s="115"/>
      <c r="R91" s="115"/>
      <c r="S91" s="98"/>
      <c r="T91" s="117"/>
      <c r="U91" s="117"/>
      <c r="W91" s="117"/>
      <c r="X91" s="117"/>
      <c r="Z91" s="115"/>
      <c r="AA91" s="115"/>
      <c r="AB91" s="98"/>
      <c r="AC91" s="115"/>
      <c r="AD91" s="115"/>
      <c r="AE91" s="98"/>
      <c r="AF91" s="117"/>
      <c r="AG91" s="117"/>
      <c r="AI91" s="117"/>
      <c r="AJ91" s="117"/>
      <c r="AL91" s="115"/>
      <c r="AM91" s="115"/>
      <c r="AN91" s="98"/>
      <c r="AO91" s="115"/>
      <c r="AP91" s="115"/>
      <c r="AQ91" s="98"/>
      <c r="AX91" s="115"/>
      <c r="AY91" s="115"/>
      <c r="BA91" s="115"/>
      <c r="BB91" s="115"/>
      <c r="BD91" s="117"/>
      <c r="BE91" s="117"/>
      <c r="BG91" s="117"/>
      <c r="BH91" s="117"/>
      <c r="BJ91" s="119"/>
      <c r="BK91" s="119"/>
      <c r="BL91" s="98"/>
      <c r="BM91" s="119"/>
      <c r="BN91" s="119"/>
      <c r="BO91" s="98"/>
      <c r="BV91" s="115"/>
      <c r="BW91" s="115"/>
      <c r="BY91" s="115"/>
      <c r="BZ91" s="115"/>
      <c r="CH91" s="115"/>
      <c r="CI91" s="115"/>
      <c r="CJ91" s="98"/>
      <c r="CK91" s="115"/>
      <c r="CL91" s="115"/>
      <c r="CM91" s="98"/>
      <c r="CT91" s="115"/>
      <c r="CU91" s="115"/>
      <c r="CW91" s="115"/>
      <c r="CX91" s="115"/>
      <c r="CZ91" s="117"/>
      <c r="DA91" s="117"/>
      <c r="DC91" s="117"/>
      <c r="DD91" s="117"/>
    </row>
    <row r="92" customFormat="false" ht="12.75" hidden="false" customHeight="false" outlineLevel="0" collapsed="false">
      <c r="A92" s="36" t="s">
        <v>394</v>
      </c>
      <c r="B92" s="97" t="n">
        <v>446274.5</v>
      </c>
      <c r="C92" s="97" t="n">
        <v>771632.5955</v>
      </c>
      <c r="D92" s="116" t="n">
        <f aca="false">B92/C92</f>
        <v>0.578351021720155</v>
      </c>
      <c r="E92" s="97" t="n">
        <v>4963.122</v>
      </c>
      <c r="F92" s="97" t="n">
        <v>6834.7943792</v>
      </c>
      <c r="G92" s="116" t="n">
        <f aca="false">E92/F92</f>
        <v>0.726155276171004</v>
      </c>
      <c r="H92" s="117" t="n">
        <v>6671902</v>
      </c>
      <c r="I92" s="117" t="n">
        <v>9677487</v>
      </c>
      <c r="J92" s="95" t="n">
        <f aca="false">H92/I92</f>
        <v>0.689425054252204</v>
      </c>
      <c r="K92" s="117" t="n">
        <v>27906.63</v>
      </c>
      <c r="L92" s="117" t="n">
        <v>42097.39</v>
      </c>
      <c r="M92" s="95" t="n">
        <f aca="false">K92/L92</f>
        <v>0.662906417713782</v>
      </c>
      <c r="N92" s="115" t="n">
        <v>786722.2</v>
      </c>
      <c r="O92" s="115" t="n">
        <v>1487266</v>
      </c>
      <c r="P92" s="98" t="n">
        <f aca="false">N92/O92</f>
        <v>0.528972087037558</v>
      </c>
      <c r="Q92" s="115" t="n">
        <v>9102.81696</v>
      </c>
      <c r="R92" s="115" t="n">
        <v>12694.7279</v>
      </c>
      <c r="S92" s="98" t="n">
        <f aca="false">Q92/R92</f>
        <v>0.717054909069772</v>
      </c>
      <c r="T92" s="117" t="n">
        <v>7552859.9</v>
      </c>
      <c r="U92" s="117" t="n">
        <v>13265191.1</v>
      </c>
      <c r="V92" s="95" t="n">
        <f aca="false">T92/U92</f>
        <v>0.569374375616798</v>
      </c>
      <c r="W92" s="117" t="n">
        <v>30428.4247</v>
      </c>
      <c r="X92" s="117" t="n">
        <v>53241.2178</v>
      </c>
      <c r="Y92" s="95" t="n">
        <f aca="false">W92/X92</f>
        <v>0.571520073306813</v>
      </c>
      <c r="Z92" s="115" t="n">
        <v>0</v>
      </c>
      <c r="AA92" s="115" t="n">
        <v>13971984.3</v>
      </c>
      <c r="AB92" s="98" t="n">
        <f aca="false">Z92/AA92</f>
        <v>0</v>
      </c>
      <c r="AC92" s="115" t="n">
        <v>0</v>
      </c>
      <c r="AD92" s="115" t="n">
        <v>125438.8391</v>
      </c>
      <c r="AE92" s="98" t="n">
        <f aca="false">AC92/AD92</f>
        <v>0</v>
      </c>
      <c r="AF92" s="117" t="n">
        <v>7036777.75</v>
      </c>
      <c r="AG92" s="117" t="n">
        <v>14227819.9</v>
      </c>
      <c r="AH92" s="95" t="n">
        <f aca="false">AF92/AG92</f>
        <v>0.494578775909301</v>
      </c>
      <c r="AI92" s="117" t="n">
        <v>31745.28</v>
      </c>
      <c r="AJ92" s="117" t="n">
        <v>80809.81</v>
      </c>
      <c r="AK92" s="95" t="n">
        <f aca="false">AI92/AJ92</f>
        <v>0.392839433727168</v>
      </c>
      <c r="AL92" s="115" t="n">
        <v>16646148.9</v>
      </c>
      <c r="AM92" s="115" t="n">
        <v>31892236.9</v>
      </c>
      <c r="AN92" s="98" t="n">
        <f aca="false">AL92/AM92</f>
        <v>0.5219498698757</v>
      </c>
      <c r="AO92" s="115" t="n">
        <v>69328.2923</v>
      </c>
      <c r="AP92" s="115" t="n">
        <v>147591.867</v>
      </c>
      <c r="AQ92" s="98" t="n">
        <f aca="false">AO92/AP92</f>
        <v>0.469729760244851</v>
      </c>
      <c r="AR92" s="96" t="n">
        <v>1557687</v>
      </c>
      <c r="AS92" s="96" t="n">
        <v>4529898.9701</v>
      </c>
      <c r="AT92" s="95" t="n">
        <f aca="false">AR92/AS92</f>
        <v>0.343867933982999</v>
      </c>
      <c r="AU92" s="96" t="n">
        <v>14187.34</v>
      </c>
      <c r="AV92" s="96" t="n">
        <v>25691.350142</v>
      </c>
      <c r="AW92" s="95" t="n">
        <f aca="false">AU92/AV92</f>
        <v>0.552222437574686</v>
      </c>
      <c r="AX92" s="115" t="n">
        <v>2830742</v>
      </c>
      <c r="AY92" s="115" t="n">
        <v>9741997</v>
      </c>
      <c r="AZ92" s="98" t="n">
        <f aca="false">AX92/AY92</f>
        <v>0.290571019473728</v>
      </c>
      <c r="BA92" s="115" t="n">
        <v>8746.48978</v>
      </c>
      <c r="BB92" s="115" t="n">
        <v>45394.8508</v>
      </c>
      <c r="BC92" s="98" t="n">
        <f aca="false">BA92/BB92</f>
        <v>0.192675812914006</v>
      </c>
      <c r="BD92" s="117" t="n">
        <v>22145678.7</v>
      </c>
      <c r="BE92" s="117" t="n">
        <v>26187823.7</v>
      </c>
      <c r="BF92" s="95" t="n">
        <f aca="false">BD92/BE92</f>
        <v>0.845647922244108</v>
      </c>
      <c r="BG92" s="117" t="n">
        <v>96506.9714</v>
      </c>
      <c r="BH92" s="117" t="n">
        <v>112941.122</v>
      </c>
      <c r="BI92" s="95" t="n">
        <f aca="false">BG92/BH92</f>
        <v>0.854489221383864</v>
      </c>
      <c r="BJ92" s="119" t="n">
        <v>6979552</v>
      </c>
      <c r="BK92" s="119" t="n">
        <v>8852463.6591</v>
      </c>
      <c r="BL92" s="98" t="n">
        <f aca="false">BJ92/BK92</f>
        <v>0.788430460578653</v>
      </c>
      <c r="BM92" s="119" t="n">
        <v>24347.75</v>
      </c>
      <c r="BN92" s="119" t="n">
        <v>32311.75568</v>
      </c>
      <c r="BO92" s="98" t="n">
        <f aca="false">BM92/BN92</f>
        <v>0.753526061571161</v>
      </c>
      <c r="BP92" s="96" t="n">
        <v>7787135</v>
      </c>
      <c r="BQ92" s="96" t="n">
        <v>14100466.34</v>
      </c>
      <c r="BR92" s="95" t="n">
        <f aca="false">BP92/BQ92</f>
        <v>0.552260812673235</v>
      </c>
      <c r="BS92" s="96" t="n">
        <v>56854.68</v>
      </c>
      <c r="BT92" s="96" t="n">
        <v>88015.538941</v>
      </c>
      <c r="BU92" s="95" t="n">
        <f aca="false">BS92/BT92</f>
        <v>0.645961845874872</v>
      </c>
      <c r="BV92" s="115" t="n">
        <v>3833771.28</v>
      </c>
      <c r="BW92" s="115" t="n">
        <v>6202238.14</v>
      </c>
      <c r="BX92" s="98" t="n">
        <f aca="false">BV92/BW92</f>
        <v>0.618127068561737</v>
      </c>
      <c r="BY92" s="115" t="n">
        <v>28089.2685</v>
      </c>
      <c r="BZ92" s="115" t="n">
        <v>38438.1623</v>
      </c>
      <c r="CA92" s="98" t="n">
        <f aca="false">BY92/BZ92</f>
        <v>0.730765125574174</v>
      </c>
      <c r="CB92" s="96" t="n">
        <v>1963891</v>
      </c>
      <c r="CC92" s="96" t="n">
        <v>4073470.0677</v>
      </c>
      <c r="CD92" s="95" t="n">
        <f aca="false">CB92/CC92</f>
        <v>0.482117449584911</v>
      </c>
      <c r="CE92" s="96" t="n">
        <v>6344.119</v>
      </c>
      <c r="CF92" s="96" t="n">
        <v>16090.570668</v>
      </c>
      <c r="CG92" s="95" t="n">
        <f aca="false">CE92/CF92</f>
        <v>0.394275574863036</v>
      </c>
      <c r="CH92" s="115" t="n">
        <v>8113174.68</v>
      </c>
      <c r="CI92" s="115" t="n">
        <v>11072464.7</v>
      </c>
      <c r="CJ92" s="98" t="n">
        <f aca="false">CH92/CI92</f>
        <v>0.732734300792126</v>
      </c>
      <c r="CK92" s="115" t="n">
        <v>47337.777</v>
      </c>
      <c r="CL92" s="115" t="n">
        <v>60192.5591</v>
      </c>
      <c r="CM92" s="98" t="n">
        <f aca="false">CK92/CL92</f>
        <v>0.78643901684519</v>
      </c>
      <c r="CN92" s="96" t="n">
        <v>3286769</v>
      </c>
      <c r="CO92" s="96" t="n">
        <v>5267698.1661</v>
      </c>
      <c r="CP92" s="95" t="n">
        <f aca="false">CN92/CO92</f>
        <v>0.623947860405486</v>
      </c>
      <c r="CQ92" s="96" t="n">
        <v>14039.57</v>
      </c>
      <c r="CR92" s="96" t="n">
        <v>21722.569176</v>
      </c>
      <c r="CS92" s="95" t="n">
        <f aca="false">CQ92/CR92</f>
        <v>0.646312592504551</v>
      </c>
      <c r="CT92" s="115" t="n">
        <v>7996205.19</v>
      </c>
      <c r="CU92" s="115" t="n">
        <v>22620454.3</v>
      </c>
      <c r="CV92" s="98" t="n">
        <f aca="false">CT92/CU92</f>
        <v>0.353494456121511</v>
      </c>
      <c r="CW92" s="115" t="n">
        <v>29414.4368</v>
      </c>
      <c r="CX92" s="115" t="n">
        <v>107426.573</v>
      </c>
      <c r="CY92" s="98" t="n">
        <f aca="false">CW92/CX92</f>
        <v>0.273809691387996</v>
      </c>
      <c r="CZ92" s="117" t="n">
        <v>89490687</v>
      </c>
      <c r="DA92" s="117" t="n">
        <v>130800913</v>
      </c>
      <c r="DB92" s="95" t="n">
        <f aca="false">CZ92/DA92</f>
        <v>0.684174788596468</v>
      </c>
      <c r="DC92" s="117" t="n">
        <v>422532.366</v>
      </c>
      <c r="DD92" s="117" t="n">
        <v>586183.872</v>
      </c>
      <c r="DE92" s="95" t="n">
        <f aca="false">DC92/DD92</f>
        <v>0.720818818433817</v>
      </c>
    </row>
    <row r="93" s="120" customFormat="true" ht="12.75" hidden="false" customHeight="false" outlineLevel="0" collapsed="false">
      <c r="A93" s="36" t="s">
        <v>463</v>
      </c>
      <c r="B93" s="97" t="n">
        <v>20925.39</v>
      </c>
      <c r="C93" s="97" t="n">
        <v>771632.5955</v>
      </c>
      <c r="D93" s="116" t="n">
        <f aca="false">B93/C93</f>
        <v>0.0271183334167485</v>
      </c>
      <c r="E93" s="97" t="n">
        <v>92.30421</v>
      </c>
      <c r="F93" s="97" t="n">
        <v>6834.7943792</v>
      </c>
      <c r="G93" s="116" t="n">
        <f aca="false">E93/F93</f>
        <v>0.0135050456354481</v>
      </c>
      <c r="H93" s="117" t="n">
        <v>351283.3</v>
      </c>
      <c r="I93" s="117" t="n">
        <v>9677487</v>
      </c>
      <c r="J93" s="95" t="n">
        <f aca="false">H93/I93</f>
        <v>0.0362990206031793</v>
      </c>
      <c r="K93" s="117" t="n">
        <v>3065.005</v>
      </c>
      <c r="L93" s="117" t="n">
        <v>42097.39</v>
      </c>
      <c r="M93" s="95" t="n">
        <f aca="false">K93/L93</f>
        <v>0.0728074828391974</v>
      </c>
      <c r="N93" s="115" t="n">
        <v>45386.15</v>
      </c>
      <c r="O93" s="115" t="n">
        <v>1487266</v>
      </c>
      <c r="P93" s="98" t="n">
        <f aca="false">N93/O93</f>
        <v>0.0305164980575096</v>
      </c>
      <c r="Q93" s="115" t="n">
        <v>200.493943</v>
      </c>
      <c r="R93" s="115" t="n">
        <v>12694.7279</v>
      </c>
      <c r="S93" s="98" t="n">
        <f aca="false">Q93/R93</f>
        <v>0.0157934809299851</v>
      </c>
      <c r="T93" s="117" t="n">
        <v>67533.9743</v>
      </c>
      <c r="U93" s="117" t="n">
        <v>13265191.1</v>
      </c>
      <c r="V93" s="95" t="n">
        <f aca="false">T93/U93</f>
        <v>0.0050910668222488</v>
      </c>
      <c r="W93" s="117" t="n">
        <v>267.222247</v>
      </c>
      <c r="X93" s="117" t="n">
        <v>53241.2178</v>
      </c>
      <c r="Y93" s="95" t="n">
        <f aca="false">W93/X93</f>
        <v>0.00501908592706908</v>
      </c>
      <c r="Z93" s="115" t="n">
        <v>1602834.7</v>
      </c>
      <c r="AA93" s="115" t="n">
        <v>13971984.3</v>
      </c>
      <c r="AB93" s="98" t="n">
        <f aca="false">Z93/AA93</f>
        <v>0.114717757018951</v>
      </c>
      <c r="AC93" s="115" t="n">
        <v>6667.214159</v>
      </c>
      <c r="AD93" s="115" t="n">
        <v>125438.8391</v>
      </c>
      <c r="AE93" s="98" t="n">
        <f aca="false">AC93/AD93</f>
        <v>0.0531511149723324</v>
      </c>
      <c r="AF93" s="117" t="n">
        <v>36766.9973</v>
      </c>
      <c r="AG93" s="117" t="n">
        <v>14227819.9</v>
      </c>
      <c r="AH93" s="95" t="n">
        <f aca="false">AF93/AG93</f>
        <v>0.00258416240565429</v>
      </c>
      <c r="AI93" s="117" t="n">
        <v>178.7537</v>
      </c>
      <c r="AJ93" s="117" t="n">
        <v>80809.81</v>
      </c>
      <c r="AK93" s="95" t="n">
        <f aca="false">AI93/AJ93</f>
        <v>0.0022120297028294</v>
      </c>
      <c r="AL93" s="115" t="n">
        <v>254737.529</v>
      </c>
      <c r="AM93" s="115" t="n">
        <v>31892236.9</v>
      </c>
      <c r="AN93" s="98" t="n">
        <f aca="false">AL93/AM93</f>
        <v>0.00798744628038305</v>
      </c>
      <c r="AO93" s="115" t="n">
        <v>1123.03518</v>
      </c>
      <c r="AP93" s="115" t="n">
        <v>147591.867</v>
      </c>
      <c r="AQ93" s="98" t="n">
        <f aca="false">AO93/AP93</f>
        <v>0.00760905870240127</v>
      </c>
      <c r="AR93" s="96" t="n">
        <v>100206.2</v>
      </c>
      <c r="AS93" s="96" t="n">
        <v>4529898.9701</v>
      </c>
      <c r="AT93" s="95" t="n">
        <f aca="false">AR93/AS93</f>
        <v>0.0221210673044631</v>
      </c>
      <c r="AU93" s="96" t="n">
        <v>669.3319</v>
      </c>
      <c r="AV93" s="96" t="n">
        <v>25691.350142</v>
      </c>
      <c r="AW93" s="95" t="n">
        <f aca="false">AU93/AV93</f>
        <v>0.0260528114054147</v>
      </c>
      <c r="AX93" s="115" t="n">
        <v>2424.549</v>
      </c>
      <c r="AY93" s="115" t="n">
        <v>9741997</v>
      </c>
      <c r="AZ93" s="98" t="n">
        <f aca="false">AX93/AY93</f>
        <v>0.000248875974812967</v>
      </c>
      <c r="BA93" s="115" t="n">
        <v>7.73945766</v>
      </c>
      <c r="BB93" s="115" t="n">
        <v>45394.8508</v>
      </c>
      <c r="BC93" s="98" t="n">
        <f aca="false">BA93/BB93</f>
        <v>0.000170491972626992</v>
      </c>
      <c r="BD93" s="117" t="n">
        <v>245181.916</v>
      </c>
      <c r="BE93" s="117" t="n">
        <v>26187823.7</v>
      </c>
      <c r="BF93" s="95" t="n">
        <f aca="false">BD93/BE93</f>
        <v>0.00936243953711969</v>
      </c>
      <c r="BG93" s="117" t="n">
        <v>1270.22791</v>
      </c>
      <c r="BH93" s="117" t="n">
        <v>112941.122</v>
      </c>
      <c r="BI93" s="95" t="n">
        <f aca="false">BG93/BH93</f>
        <v>0.0112468150440368</v>
      </c>
      <c r="BJ93" s="119" t="n">
        <v>54312.76</v>
      </c>
      <c r="BK93" s="119" t="n">
        <v>8852463.6591</v>
      </c>
      <c r="BL93" s="98" t="n">
        <f aca="false">BJ93/BK93</f>
        <v>0.00613532707860015</v>
      </c>
      <c r="BM93" s="119" t="n">
        <v>276.2213</v>
      </c>
      <c r="BN93" s="119" t="n">
        <v>32311.75568</v>
      </c>
      <c r="BO93" s="98" t="n">
        <f aca="false">BM93/BN93</f>
        <v>0.00854863173439296</v>
      </c>
      <c r="BP93" s="96" t="n">
        <v>225563.3</v>
      </c>
      <c r="BQ93" s="96" t="n">
        <v>14100466.34</v>
      </c>
      <c r="BR93" s="95" t="n">
        <f aca="false">BP93/BQ93</f>
        <v>0.0159968680865629</v>
      </c>
      <c r="BS93" s="96" t="n">
        <v>1006.041</v>
      </c>
      <c r="BT93" s="96" t="n">
        <v>88015.538941</v>
      </c>
      <c r="BU93" s="95" t="n">
        <f aca="false">BS93/BT93</f>
        <v>0.0114302657474425</v>
      </c>
      <c r="BV93" s="115" t="n">
        <v>50923.4126</v>
      </c>
      <c r="BW93" s="115" t="n">
        <v>6202238.14</v>
      </c>
      <c r="BX93" s="98" t="n">
        <f aca="false">BV93/BW93</f>
        <v>0.00821048973782229</v>
      </c>
      <c r="BY93" s="115" t="n">
        <v>247.507379</v>
      </c>
      <c r="BZ93" s="115" t="n">
        <v>38438.1623</v>
      </c>
      <c r="CA93" s="98" t="n">
        <f aca="false">BY93/BZ93</f>
        <v>0.00643910541477681</v>
      </c>
      <c r="CB93" s="96" t="n">
        <v>28723.96</v>
      </c>
      <c r="CC93" s="96" t="n">
        <v>4073470.0677</v>
      </c>
      <c r="CD93" s="95" t="n">
        <f aca="false">CB93/CC93</f>
        <v>0.00705147196925848</v>
      </c>
      <c r="CE93" s="96" t="n">
        <v>226.3124</v>
      </c>
      <c r="CF93" s="96" t="n">
        <v>16090.570668</v>
      </c>
      <c r="CG93" s="95" t="n">
        <f aca="false">CE93/CF93</f>
        <v>0.0140649082415751</v>
      </c>
      <c r="CH93" s="115" t="n">
        <v>225755.85</v>
      </c>
      <c r="CI93" s="115" t="n">
        <v>11072464.7</v>
      </c>
      <c r="CJ93" s="98" t="n">
        <f aca="false">CH93/CI93</f>
        <v>0.0203889428520824</v>
      </c>
      <c r="CK93" s="115" t="n">
        <v>1128.24158</v>
      </c>
      <c r="CL93" s="115" t="n">
        <v>60192.5591</v>
      </c>
      <c r="CM93" s="98" t="n">
        <f aca="false">CK93/CL93</f>
        <v>0.0187438712835853</v>
      </c>
      <c r="CN93" s="96" t="n">
        <v>18513.77</v>
      </c>
      <c r="CO93" s="96" t="n">
        <v>5267698.1661</v>
      </c>
      <c r="CP93" s="95" t="n">
        <f aca="false">CN93/CO93</f>
        <v>0.0035145844382551</v>
      </c>
      <c r="CQ93" s="96" t="n">
        <v>98.90274</v>
      </c>
      <c r="CR93" s="96" t="n">
        <v>21722.569176</v>
      </c>
      <c r="CS93" s="95" t="n">
        <f aca="false">CQ93/CR93</f>
        <v>0.00455299459279761</v>
      </c>
      <c r="CT93" s="115" t="n">
        <v>58790.8449</v>
      </c>
      <c r="CU93" s="115" t="n">
        <v>22620454.3</v>
      </c>
      <c r="CV93" s="98" t="n">
        <f aca="false">CT93/CU93</f>
        <v>0.00259901256271409</v>
      </c>
      <c r="CW93" s="115" t="n">
        <v>404.069917</v>
      </c>
      <c r="CX93" s="115" t="n">
        <v>107426.573</v>
      </c>
      <c r="CY93" s="98" t="n">
        <f aca="false">CW93/CX93</f>
        <v>0.00376135909129299</v>
      </c>
      <c r="CZ93" s="117" t="n">
        <v>1546000.78</v>
      </c>
      <c r="DA93" s="117" t="n">
        <v>130800913</v>
      </c>
      <c r="DB93" s="95" t="n">
        <f aca="false">CZ93/DA93</f>
        <v>0.011819495327223</v>
      </c>
      <c r="DC93" s="117" t="n">
        <v>5425.57066</v>
      </c>
      <c r="DD93" s="117" t="n">
        <v>586183.872</v>
      </c>
      <c r="DE93" s="95" t="n">
        <f aca="false">DC93/DD93</f>
        <v>0.00925574878320774</v>
      </c>
      <c r="DF93" s="36"/>
      <c r="DG93" s="36"/>
    </row>
    <row r="94" customFormat="false" ht="12.75" hidden="false" customHeight="false" outlineLevel="0" collapsed="false">
      <c r="A94" s="121" t="s">
        <v>819</v>
      </c>
      <c r="B94" s="122" t="n">
        <f aca="false">SUM(B92:B93)</f>
        <v>467199.89</v>
      </c>
      <c r="C94" s="122" t="n">
        <v>771632.5955</v>
      </c>
      <c r="D94" s="124" t="n">
        <f aca="false">B94/C94</f>
        <v>0.605469355136903</v>
      </c>
      <c r="E94" s="122" t="n">
        <f aca="false">SUM(E92:E93)</f>
        <v>5055.42621</v>
      </c>
      <c r="F94" s="122" t="n">
        <v>6834.7943792</v>
      </c>
      <c r="G94" s="124" t="n">
        <f aca="false">E94/F94</f>
        <v>0.739660321806452</v>
      </c>
      <c r="H94" s="123" t="n">
        <f aca="false">SUM(H92:H93)</f>
        <v>7023185.3</v>
      </c>
      <c r="I94" s="123" t="n">
        <v>9677487</v>
      </c>
      <c r="J94" s="125" t="n">
        <f aca="false">H94/I94</f>
        <v>0.725724074855383</v>
      </c>
      <c r="K94" s="123" t="n">
        <f aca="false">SUM(K92:K93)</f>
        <v>30971.635</v>
      </c>
      <c r="L94" s="123" t="n">
        <v>42097.39</v>
      </c>
      <c r="M94" s="125" t="n">
        <f aca="false">K94/L94</f>
        <v>0.73571390055298</v>
      </c>
      <c r="N94" s="123" t="n">
        <f aca="false">SUM(N92:N93)</f>
        <v>832108.35</v>
      </c>
      <c r="O94" s="123" t="n">
        <v>1487266</v>
      </c>
      <c r="P94" s="125" t="n">
        <f aca="false">N94/O94</f>
        <v>0.559488585095067</v>
      </c>
      <c r="Q94" s="123" t="n">
        <f aca="false">SUM(Q92:Q93)</f>
        <v>9303.310903</v>
      </c>
      <c r="R94" s="123" t="n">
        <v>12694.7279</v>
      </c>
      <c r="S94" s="125" t="n">
        <f aca="false">Q94/R94</f>
        <v>0.732848389999757</v>
      </c>
      <c r="T94" s="123" t="n">
        <f aca="false">SUM(T92:T93)</f>
        <v>7620393.8743</v>
      </c>
      <c r="U94" s="123" t="n">
        <v>13265191.1</v>
      </c>
      <c r="V94" s="125" t="n">
        <f aca="false">T94/U94</f>
        <v>0.574465442439046</v>
      </c>
      <c r="W94" s="123" t="n">
        <f aca="false">SUM(W92:W93)</f>
        <v>30695.646947</v>
      </c>
      <c r="X94" s="123" t="n">
        <v>53241.2178</v>
      </c>
      <c r="Y94" s="125" t="n">
        <f aca="false">W94/X94</f>
        <v>0.576539159233882</v>
      </c>
      <c r="Z94" s="123" t="n">
        <f aca="false">Z93</f>
        <v>1602834.7</v>
      </c>
      <c r="AA94" s="123" t="n">
        <v>13971984.3</v>
      </c>
      <c r="AB94" s="125" t="n">
        <f aca="false">Z94/AA94</f>
        <v>0.114717757018951</v>
      </c>
      <c r="AC94" s="123" t="n">
        <f aca="false">AC93</f>
        <v>6667.214159</v>
      </c>
      <c r="AD94" s="123" t="n">
        <v>125438.8391</v>
      </c>
      <c r="AE94" s="125" t="n">
        <f aca="false">AC94/AD94</f>
        <v>0.0531511149723324</v>
      </c>
      <c r="AF94" s="123" t="n">
        <f aca="false">SUM(AF92:AF93)</f>
        <v>7073544.7473</v>
      </c>
      <c r="AG94" s="123" t="n">
        <v>14227819.9</v>
      </c>
      <c r="AH94" s="125" t="n">
        <f aca="false">AF94/AG94</f>
        <v>0.497162938314956</v>
      </c>
      <c r="AI94" s="123" t="n">
        <v>31924.03</v>
      </c>
      <c r="AJ94" s="123" t="n">
        <v>80809.81</v>
      </c>
      <c r="AK94" s="125" t="n">
        <f aca="false">AI94/AJ94</f>
        <v>0.395051417643477</v>
      </c>
      <c r="AL94" s="123" t="n">
        <f aca="false">SUM(AL92:AL93)</f>
        <v>16900886.429</v>
      </c>
      <c r="AM94" s="123" t="n">
        <v>31892236.9</v>
      </c>
      <c r="AN94" s="125" t="n">
        <f aca="false">AL94/AM94</f>
        <v>0.529937316156083</v>
      </c>
      <c r="AO94" s="123" t="n">
        <f aca="false">SUM(AO92:AO93)</f>
        <v>70451.32748</v>
      </c>
      <c r="AP94" s="123" t="n">
        <v>147591.867</v>
      </c>
      <c r="AQ94" s="125" t="n">
        <f aca="false">AO94/AP94</f>
        <v>0.477338818947253</v>
      </c>
      <c r="AR94" s="127" t="n">
        <f aca="false">SUM(AR92:AR93)</f>
        <v>1657893.2</v>
      </c>
      <c r="AS94" s="127" t="n">
        <v>4529898.9701</v>
      </c>
      <c r="AT94" s="125" t="n">
        <f aca="false">AR94/AS94</f>
        <v>0.365989001287462</v>
      </c>
      <c r="AU94" s="127" t="n">
        <f aca="false">SUM(AU92:AU93)</f>
        <v>14856.6719</v>
      </c>
      <c r="AV94" s="127" t="n">
        <v>25691.350142</v>
      </c>
      <c r="AW94" s="125" t="n">
        <f aca="false">AU94/AV94</f>
        <v>0.578275248980101</v>
      </c>
      <c r="AX94" s="123" t="n">
        <f aca="false">SUM(AX92:AX93)</f>
        <v>2833166.549</v>
      </c>
      <c r="AY94" s="123" t="n">
        <v>9741997</v>
      </c>
      <c r="AZ94" s="125" t="n">
        <f aca="false">AX94/AY94</f>
        <v>0.290819895448541</v>
      </c>
      <c r="BA94" s="123" t="n">
        <f aca="false">SUM(BA92:BA93)</f>
        <v>8754.22923766</v>
      </c>
      <c r="BB94" s="123" t="n">
        <v>45394.8508</v>
      </c>
      <c r="BC94" s="125" t="n">
        <f aca="false">BA94/BB94</f>
        <v>0.192846304886633</v>
      </c>
      <c r="BD94" s="123" t="n">
        <f aca="false">SUM(BD92:BD93)</f>
        <v>22390860.616</v>
      </c>
      <c r="BE94" s="123" t="n">
        <v>26187823.7</v>
      </c>
      <c r="BF94" s="125" t="n">
        <f aca="false">BD94/BE94</f>
        <v>0.855010361781227</v>
      </c>
      <c r="BG94" s="123" t="n">
        <f aca="false">SUM(BG92:BG93)</f>
        <v>97777.19931</v>
      </c>
      <c r="BH94" s="123" t="n">
        <v>112941.122</v>
      </c>
      <c r="BI94" s="125" t="n">
        <f aca="false">BG94/BH94</f>
        <v>0.865736036427901</v>
      </c>
      <c r="BJ94" s="127" t="n">
        <f aca="false">SUM(BJ92:BJ93)</f>
        <v>7033864.76</v>
      </c>
      <c r="BK94" s="127" t="n">
        <v>8852463.6591</v>
      </c>
      <c r="BL94" s="125" t="n">
        <f aca="false">BJ94/BK94</f>
        <v>0.794565787657253</v>
      </c>
      <c r="BM94" s="127" t="n">
        <f aca="false">SUM(BM92:BM93)</f>
        <v>24623.9713</v>
      </c>
      <c r="BN94" s="127" t="n">
        <v>32311.75568</v>
      </c>
      <c r="BO94" s="125" t="n">
        <f aca="false">BM94/BN94</f>
        <v>0.762074693305554</v>
      </c>
      <c r="BP94" s="127" t="n">
        <f aca="false">SUM(BP92:BP93)</f>
        <v>8012698.3</v>
      </c>
      <c r="BQ94" s="127" t="n">
        <v>14100466.34</v>
      </c>
      <c r="BR94" s="125" t="n">
        <f aca="false">BP94/BQ94</f>
        <v>0.568257680759798</v>
      </c>
      <c r="BS94" s="127" t="n">
        <f aca="false">SUM(BS92:BS93)</f>
        <v>57860.721</v>
      </c>
      <c r="BT94" s="127" t="n">
        <v>88015.538941</v>
      </c>
      <c r="BU94" s="125" t="n">
        <f aca="false">BS94/BT94</f>
        <v>0.657392111622314</v>
      </c>
      <c r="BV94" s="123" t="n">
        <f aca="false">SUM(BV92:BV93)</f>
        <v>3884694.6926</v>
      </c>
      <c r="BW94" s="123" t="n">
        <v>6202238.14</v>
      </c>
      <c r="BX94" s="125" t="n">
        <f aca="false">BV94/BW94</f>
        <v>0.626337558299559</v>
      </c>
      <c r="BY94" s="123" t="n">
        <f aca="false">SUM(BY92:BY93)</f>
        <v>28336.775879</v>
      </c>
      <c r="BZ94" s="123" t="n">
        <v>38438.1623</v>
      </c>
      <c r="CA94" s="125" t="n">
        <f aca="false">BY94/BZ94</f>
        <v>0.737204230988951</v>
      </c>
      <c r="CB94" s="127" t="n">
        <f aca="false">SUM(CB92:CB93)</f>
        <v>1992614.96</v>
      </c>
      <c r="CC94" s="127" t="n">
        <v>4073470.0677</v>
      </c>
      <c r="CD94" s="125" t="n">
        <f aca="false">CB94/CC94</f>
        <v>0.48916892155417</v>
      </c>
      <c r="CE94" s="127" t="n">
        <f aca="false">SUM(CE92:CE93)</f>
        <v>6570.4314</v>
      </c>
      <c r="CF94" s="127" t="n">
        <v>16090.570668</v>
      </c>
      <c r="CG94" s="125" t="n">
        <f aca="false">CE94/CF94</f>
        <v>0.408340483104611</v>
      </c>
      <c r="CH94" s="123" t="n">
        <f aca="false">SUM(CH92:CH93)</f>
        <v>8338930.53</v>
      </c>
      <c r="CI94" s="123" t="n">
        <v>11072464.7</v>
      </c>
      <c r="CJ94" s="125" t="n">
        <f aca="false">CH94/CI94</f>
        <v>0.753123243644209</v>
      </c>
      <c r="CK94" s="123" t="n">
        <f aca="false">SUM(CK92:CK93)</f>
        <v>48466.01858</v>
      </c>
      <c r="CL94" s="123" t="n">
        <v>60192.5591</v>
      </c>
      <c r="CM94" s="125" t="n">
        <f aca="false">CK94/CL94</f>
        <v>0.805182888128776</v>
      </c>
      <c r="CN94" s="127" t="n">
        <f aca="false">SUM(CN92:CN93)</f>
        <v>3305282.77</v>
      </c>
      <c r="CO94" s="127" t="n">
        <v>5267698.1661</v>
      </c>
      <c r="CP94" s="125" t="n">
        <f aca="false">CN94/CO94</f>
        <v>0.627462444843742</v>
      </c>
      <c r="CQ94" s="127" t="n">
        <f aca="false">SUM(CQ92:CQ93)</f>
        <v>14138.47274</v>
      </c>
      <c r="CR94" s="127" t="n">
        <v>21722.569176</v>
      </c>
      <c r="CS94" s="125" t="n">
        <f aca="false">CQ94/CR94</f>
        <v>0.650865587097348</v>
      </c>
      <c r="CT94" s="123" t="n">
        <f aca="false">SUM(CT92:CT93)</f>
        <v>8054996.0349</v>
      </c>
      <c r="CU94" s="123" t="n">
        <v>22620454.3</v>
      </c>
      <c r="CV94" s="125" t="n">
        <f aca="false">CT94/CU94</f>
        <v>0.356093468684225</v>
      </c>
      <c r="CW94" s="123" t="n">
        <f aca="false">SUM(CW92:CW93)</f>
        <v>29818.506717</v>
      </c>
      <c r="CX94" s="123" t="n">
        <v>107426.573</v>
      </c>
      <c r="CY94" s="125" t="n">
        <f aca="false">CW94/CX94</f>
        <v>0.277571050479289</v>
      </c>
      <c r="CZ94" s="123" t="n">
        <f aca="false">SUM(CZ92:CZ93)</f>
        <v>91036687.78</v>
      </c>
      <c r="DA94" s="123" t="n">
        <v>130800913</v>
      </c>
      <c r="DB94" s="125" t="n">
        <f aca="false">CZ94/DA94</f>
        <v>0.695994283923691</v>
      </c>
      <c r="DC94" s="123" t="n">
        <f aca="false">SUM(DC92:DC93)</f>
        <v>427957.93666</v>
      </c>
      <c r="DD94" s="123" t="n">
        <v>586183.872</v>
      </c>
      <c r="DE94" s="125" t="n">
        <f aca="false">DC94/DD94</f>
        <v>0.730074567217025</v>
      </c>
      <c r="DF94" s="120"/>
      <c r="DG94" s="120"/>
    </row>
    <row r="97" customFormat="false" ht="14.25" hidden="false" customHeight="false" outlineLevel="0" collapsed="false"/>
  </sheetData>
  <mergeCells count="270">
    <mergeCell ref="B3:G3"/>
    <mergeCell ref="H3:M3"/>
    <mergeCell ref="N3:S3"/>
    <mergeCell ref="T3:Y3"/>
    <mergeCell ref="Z3:AE3"/>
    <mergeCell ref="AF3:AK3"/>
    <mergeCell ref="AL3:AQ3"/>
    <mergeCell ref="AR3:AW3"/>
    <mergeCell ref="AX3:BC3"/>
    <mergeCell ref="BD3:BI3"/>
    <mergeCell ref="BJ3:BO3"/>
    <mergeCell ref="BP3:BU3"/>
    <mergeCell ref="BV3:CA3"/>
    <mergeCell ref="CB3:CG3"/>
    <mergeCell ref="CH3:CM3"/>
    <mergeCell ref="CN3:CS3"/>
    <mergeCell ref="CT3:CY3"/>
    <mergeCell ref="CZ3:DE3"/>
    <mergeCell ref="B10:G10"/>
    <mergeCell ref="H10:M10"/>
    <mergeCell ref="N10:S10"/>
    <mergeCell ref="T10:Y10"/>
    <mergeCell ref="Z10:AE10"/>
    <mergeCell ref="AF10:AK10"/>
    <mergeCell ref="AL10:AQ10"/>
    <mergeCell ref="AR10:AW10"/>
    <mergeCell ref="AX10:BC10"/>
    <mergeCell ref="BD10:BI10"/>
    <mergeCell ref="BJ10:BO10"/>
    <mergeCell ref="BP10:BU10"/>
    <mergeCell ref="BV10:CA10"/>
    <mergeCell ref="CB10:CG10"/>
    <mergeCell ref="CH10:CM10"/>
    <mergeCell ref="CN10:CS10"/>
    <mergeCell ref="CT10:CY10"/>
    <mergeCell ref="CZ10:DE10"/>
    <mergeCell ref="B17:G17"/>
    <mergeCell ref="H17:M17"/>
    <mergeCell ref="N17:S17"/>
    <mergeCell ref="T17:Y17"/>
    <mergeCell ref="Z17:AE17"/>
    <mergeCell ref="AF17:AK17"/>
    <mergeCell ref="AL17:AQ17"/>
    <mergeCell ref="AR17:AW17"/>
    <mergeCell ref="AX17:BC17"/>
    <mergeCell ref="BD17:BI17"/>
    <mergeCell ref="BJ17:BO17"/>
    <mergeCell ref="BP17:BU17"/>
    <mergeCell ref="BV17:CA17"/>
    <mergeCell ref="CB17:CG17"/>
    <mergeCell ref="CH17:CM17"/>
    <mergeCell ref="CN17:CS17"/>
    <mergeCell ref="CT17:CY17"/>
    <mergeCell ref="CZ17:DE17"/>
    <mergeCell ref="B27:G27"/>
    <mergeCell ref="H27:M27"/>
    <mergeCell ref="N27:S27"/>
    <mergeCell ref="T27:Y27"/>
    <mergeCell ref="Z27:AE27"/>
    <mergeCell ref="AF27:AK27"/>
    <mergeCell ref="AL27:AQ27"/>
    <mergeCell ref="AR27:AW27"/>
    <mergeCell ref="AX27:BC27"/>
    <mergeCell ref="BD27:BI27"/>
    <mergeCell ref="BJ27:BO27"/>
    <mergeCell ref="BP27:BU27"/>
    <mergeCell ref="BV27:CA27"/>
    <mergeCell ref="CB27:CG27"/>
    <mergeCell ref="CH27:CM27"/>
    <mergeCell ref="CN27:CS27"/>
    <mergeCell ref="CT27:CY27"/>
    <mergeCell ref="CZ27:DE27"/>
    <mergeCell ref="B34:G34"/>
    <mergeCell ref="H34:M34"/>
    <mergeCell ref="N34:S34"/>
    <mergeCell ref="T34:Y34"/>
    <mergeCell ref="Z34:AE34"/>
    <mergeCell ref="AF34:AK34"/>
    <mergeCell ref="AL34:AQ34"/>
    <mergeCell ref="AR34:AW34"/>
    <mergeCell ref="AX34:BC34"/>
    <mergeCell ref="BD34:BI34"/>
    <mergeCell ref="BJ34:BO34"/>
    <mergeCell ref="BP34:BU34"/>
    <mergeCell ref="BV34:CA34"/>
    <mergeCell ref="CB34:CG34"/>
    <mergeCell ref="CH34:CM34"/>
    <mergeCell ref="CN34:CS34"/>
    <mergeCell ref="CT34:CY34"/>
    <mergeCell ref="CZ34:DE34"/>
    <mergeCell ref="B39:G39"/>
    <mergeCell ref="H39:M39"/>
    <mergeCell ref="N39:S39"/>
    <mergeCell ref="T39:Y39"/>
    <mergeCell ref="Z39:AE39"/>
    <mergeCell ref="AF39:AK39"/>
    <mergeCell ref="AL39:AQ39"/>
    <mergeCell ref="AR39:AW39"/>
    <mergeCell ref="AX39:BC39"/>
    <mergeCell ref="BD39:BI39"/>
    <mergeCell ref="BJ39:BO39"/>
    <mergeCell ref="BP39:BU39"/>
    <mergeCell ref="BV39:CA39"/>
    <mergeCell ref="CB39:CG39"/>
    <mergeCell ref="CH39:CM39"/>
    <mergeCell ref="CN39:CS39"/>
    <mergeCell ref="CT39:CY39"/>
    <mergeCell ref="CZ39:DE39"/>
    <mergeCell ref="B45:G45"/>
    <mergeCell ref="H45:M45"/>
    <mergeCell ref="N45:S45"/>
    <mergeCell ref="T45:Y45"/>
    <mergeCell ref="Z45:AE45"/>
    <mergeCell ref="AF45:AK45"/>
    <mergeCell ref="AL45:AQ45"/>
    <mergeCell ref="AR45:AW45"/>
    <mergeCell ref="AX45:BC45"/>
    <mergeCell ref="BD45:BI45"/>
    <mergeCell ref="BJ45:BO45"/>
    <mergeCell ref="BP45:BU45"/>
    <mergeCell ref="BV45:CA45"/>
    <mergeCell ref="CB45:CG45"/>
    <mergeCell ref="CH45:CM45"/>
    <mergeCell ref="CN45:CS45"/>
    <mergeCell ref="CT45:CY45"/>
    <mergeCell ref="CZ45:DE45"/>
    <mergeCell ref="B50:G50"/>
    <mergeCell ref="H50:M50"/>
    <mergeCell ref="N50:S50"/>
    <mergeCell ref="T50:Y50"/>
    <mergeCell ref="Z50:AE50"/>
    <mergeCell ref="AF50:AK50"/>
    <mergeCell ref="AL50:AQ50"/>
    <mergeCell ref="AR50:AW50"/>
    <mergeCell ref="AX50:BC50"/>
    <mergeCell ref="BD50:BI50"/>
    <mergeCell ref="BJ50:BO50"/>
    <mergeCell ref="BP50:BU50"/>
    <mergeCell ref="BV50:CA50"/>
    <mergeCell ref="CB50:CG50"/>
    <mergeCell ref="CH50:CM50"/>
    <mergeCell ref="CN50:CS50"/>
    <mergeCell ref="CT50:CY50"/>
    <mergeCell ref="CZ50:DE50"/>
    <mergeCell ref="B55:G55"/>
    <mergeCell ref="H55:M55"/>
    <mergeCell ref="N55:S55"/>
    <mergeCell ref="T55:Y55"/>
    <mergeCell ref="Z55:AE55"/>
    <mergeCell ref="AF55:AK55"/>
    <mergeCell ref="AL55:AQ55"/>
    <mergeCell ref="AR55:AW55"/>
    <mergeCell ref="AX55:BC55"/>
    <mergeCell ref="BD55:BI55"/>
    <mergeCell ref="BJ55:BO55"/>
    <mergeCell ref="BP55:BU55"/>
    <mergeCell ref="BV55:CA55"/>
    <mergeCell ref="CB55:CG55"/>
    <mergeCell ref="CH55:CM55"/>
    <mergeCell ref="CN55:CS55"/>
    <mergeCell ref="CT55:CY55"/>
    <mergeCell ref="CZ55:DE55"/>
    <mergeCell ref="B66:G66"/>
    <mergeCell ref="H66:M66"/>
    <mergeCell ref="N66:S66"/>
    <mergeCell ref="T66:Y66"/>
    <mergeCell ref="Z66:AE66"/>
    <mergeCell ref="AF66:AK66"/>
    <mergeCell ref="AL66:AQ66"/>
    <mergeCell ref="AR66:AW66"/>
    <mergeCell ref="AX66:BC66"/>
    <mergeCell ref="BD66:BI66"/>
    <mergeCell ref="BJ66:BO66"/>
    <mergeCell ref="BP66:BU66"/>
    <mergeCell ref="BV66:CA66"/>
    <mergeCell ref="CB66:CG66"/>
    <mergeCell ref="CH66:CM66"/>
    <mergeCell ref="CN66:CS66"/>
    <mergeCell ref="CT66:CY66"/>
    <mergeCell ref="CZ66:DE66"/>
    <mergeCell ref="B71:G71"/>
    <mergeCell ref="H71:M71"/>
    <mergeCell ref="N71:S71"/>
    <mergeCell ref="T71:Y71"/>
    <mergeCell ref="Z71:AE71"/>
    <mergeCell ref="AF71:AK71"/>
    <mergeCell ref="AL71:AQ71"/>
    <mergeCell ref="AR71:AW71"/>
    <mergeCell ref="AX71:BC71"/>
    <mergeCell ref="BD71:BI71"/>
    <mergeCell ref="BJ71:BO71"/>
    <mergeCell ref="BP71:BU71"/>
    <mergeCell ref="BV71:CA71"/>
    <mergeCell ref="CB71:CG71"/>
    <mergeCell ref="CH71:CM71"/>
    <mergeCell ref="CN71:CS71"/>
    <mergeCell ref="CT71:CY71"/>
    <mergeCell ref="CZ71:DE71"/>
    <mergeCell ref="B77:G77"/>
    <mergeCell ref="H77:M77"/>
    <mergeCell ref="N77:S77"/>
    <mergeCell ref="T77:Y77"/>
    <mergeCell ref="Z77:AE77"/>
    <mergeCell ref="AF77:AK77"/>
    <mergeCell ref="AL77:AQ77"/>
    <mergeCell ref="AR77:AW77"/>
    <mergeCell ref="AX77:BC77"/>
    <mergeCell ref="BD77:BI77"/>
    <mergeCell ref="BJ77:BO77"/>
    <mergeCell ref="BP77:BU77"/>
    <mergeCell ref="BV77:CA77"/>
    <mergeCell ref="CB77:CG77"/>
    <mergeCell ref="CH77:CM77"/>
    <mergeCell ref="CN77:CS77"/>
    <mergeCell ref="CT77:CY77"/>
    <mergeCell ref="CZ77:DE77"/>
    <mergeCell ref="B81:G81"/>
    <mergeCell ref="H81:M81"/>
    <mergeCell ref="N81:S81"/>
    <mergeCell ref="T81:Y81"/>
    <mergeCell ref="Z81:AE81"/>
    <mergeCell ref="AF81:AK81"/>
    <mergeCell ref="AL81:AQ81"/>
    <mergeCell ref="AR81:AW81"/>
    <mergeCell ref="AX81:BC81"/>
    <mergeCell ref="BD81:BI81"/>
    <mergeCell ref="BJ81:BO81"/>
    <mergeCell ref="BP81:BU81"/>
    <mergeCell ref="BV81:CA81"/>
    <mergeCell ref="CB81:CG81"/>
    <mergeCell ref="CH81:CM81"/>
    <mergeCell ref="CN81:CS81"/>
    <mergeCell ref="CT81:CY81"/>
    <mergeCell ref="CZ81:DE81"/>
    <mergeCell ref="B86:G86"/>
    <mergeCell ref="H86:M86"/>
    <mergeCell ref="N86:S86"/>
    <mergeCell ref="T86:Y86"/>
    <mergeCell ref="Z86:AE86"/>
    <mergeCell ref="AF86:AK86"/>
    <mergeCell ref="AL86:AQ86"/>
    <mergeCell ref="AR86:AW86"/>
    <mergeCell ref="AX86:BC86"/>
    <mergeCell ref="BD86:BI86"/>
    <mergeCell ref="BJ86:BO86"/>
    <mergeCell ref="BP86:BU86"/>
    <mergeCell ref="BV86:CA86"/>
    <mergeCell ref="CB86:CG86"/>
    <mergeCell ref="CH86:CM86"/>
    <mergeCell ref="CN86:CS86"/>
    <mergeCell ref="CT86:CY86"/>
    <mergeCell ref="CZ86:DE86"/>
    <mergeCell ref="B90:G90"/>
    <mergeCell ref="H90:M90"/>
    <mergeCell ref="N90:S90"/>
    <mergeCell ref="T90:Y90"/>
    <mergeCell ref="Z90:AE90"/>
    <mergeCell ref="AF90:AK90"/>
    <mergeCell ref="AL90:AQ90"/>
    <mergeCell ref="AR90:AW90"/>
    <mergeCell ref="AX90:BC90"/>
    <mergeCell ref="BD90:BI90"/>
    <mergeCell ref="BJ90:BO90"/>
    <mergeCell ref="BP90:BU90"/>
    <mergeCell ref="BV90:CA90"/>
    <mergeCell ref="CB90:CG90"/>
    <mergeCell ref="CH90:CM90"/>
    <mergeCell ref="CN90:CS90"/>
    <mergeCell ref="CT90:CY90"/>
    <mergeCell ref="CZ90:DE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5" activeCellId="0" sqref="J5"/>
    </sheetView>
  </sheetViews>
  <sheetFormatPr defaultColWidth="9.18359375" defaultRowHeight="14.25" zeroHeight="false" outlineLevelRow="0" outlineLevelCol="0"/>
  <cols>
    <col collapsed="false" customWidth="true" hidden="false" outlineLevel="0" max="1" min="1" style="0" width="26"/>
    <col collapsed="false" customWidth="true" hidden="false" outlineLevel="0" max="4" min="2" style="148" width="12.27"/>
    <col collapsed="false" customWidth="true" hidden="false" outlineLevel="0" max="5" min="5" style="149" width="12.27"/>
    <col collapsed="false" customWidth="true" hidden="false" outlineLevel="0" max="8" min="6" style="148" width="12.27"/>
    <col collapsed="false" customWidth="true" hidden="false" outlineLevel="0" max="9" min="9" style="150" width="12.27"/>
    <col collapsed="false" customWidth="true" hidden="false" outlineLevel="0" max="11" min="10" style="151" width="12.27"/>
    <col collapsed="false" customWidth="true" hidden="false" outlineLevel="0" max="18" min="12" style="148" width="12.27"/>
    <col collapsed="false" customWidth="true" hidden="false" outlineLevel="0" max="19" min="19" style="0" width="8.73"/>
    <col collapsed="false" customWidth="true" hidden="false" outlineLevel="0" max="20" min="20" style="0" width="8.54"/>
  </cols>
  <sheetData>
    <row r="1" customFormat="false" ht="77.25" hidden="false" customHeight="false" outlineLevel="0" collapsed="false">
      <c r="A1" s="152" t="s">
        <v>842</v>
      </c>
      <c r="B1" s="153" t="s">
        <v>843</v>
      </c>
      <c r="C1" s="153" t="s">
        <v>844</v>
      </c>
      <c r="D1" s="154" t="s">
        <v>845</v>
      </c>
      <c r="E1" s="155" t="s">
        <v>846</v>
      </c>
      <c r="F1" s="156" t="s">
        <v>847</v>
      </c>
      <c r="G1" s="153" t="s">
        <v>848</v>
      </c>
      <c r="H1" s="157" t="s">
        <v>849</v>
      </c>
      <c r="I1" s="158" t="s">
        <v>850</v>
      </c>
      <c r="J1" s="159" t="s">
        <v>851</v>
      </c>
      <c r="K1" s="159" t="s">
        <v>852</v>
      </c>
      <c r="L1" s="153" t="s">
        <v>853</v>
      </c>
      <c r="M1" s="160" t="s">
        <v>854</v>
      </c>
      <c r="N1" s="160" t="s">
        <v>855</v>
      </c>
      <c r="O1" s="160" t="s">
        <v>856</v>
      </c>
      <c r="P1" s="160" t="s">
        <v>857</v>
      </c>
      <c r="Q1" s="160" t="s">
        <v>858</v>
      </c>
      <c r="R1" s="160" t="s">
        <v>859</v>
      </c>
      <c r="S1" s="161" t="s">
        <v>860</v>
      </c>
      <c r="T1" s="161" t="s">
        <v>861</v>
      </c>
    </row>
    <row r="2" customFormat="false" ht="15" hidden="false" customHeight="false" outlineLevel="0" collapsed="false">
      <c r="A2" s="0" t="s">
        <v>350</v>
      </c>
      <c r="B2" s="162" t="n">
        <f aca="false">IF(AND(D2&lt;upone),1,IF(AND(D2&gt;uptwo),3,2))</f>
        <v>1</v>
      </c>
      <c r="C2" s="162" t="n">
        <f aca="false">IF(AND(E2&lt;upone),1,IF(AND(E2&gt;uptwo),3,2))</f>
        <v>2</v>
      </c>
      <c r="D2" s="163" t="n">
        <f aca="false">AVERAGE(M2,N2,O2)</f>
        <v>1.66666666666667</v>
      </c>
      <c r="E2" s="163" t="n">
        <f aca="false">AVERAGE(P2,Q2,R2)</f>
        <v>2.33333333333333</v>
      </c>
      <c r="F2" s="164" t="n">
        <v>2899.54820838292</v>
      </c>
      <c r="G2" s="149" t="n">
        <v>0.000422526089222451</v>
      </c>
      <c r="H2" s="165" t="n">
        <v>101.0878997</v>
      </c>
      <c r="I2" s="150" t="n">
        <v>0.10063305377405</v>
      </c>
      <c r="J2" s="151" t="n">
        <v>11840</v>
      </c>
      <c r="K2" s="151" t="n">
        <v>1414.13339359238</v>
      </c>
      <c r="L2" s="149" t="n">
        <v>0</v>
      </c>
      <c r="M2" s="166" t="n">
        <f aca="false">IF(AND(G2&lt;eezupone),1,IF(AND(G2&lt;eezuptwo,G2&gt;eezlowtwo),2,IF(AND(G2&lt;eezupthree,G2&gt;eezlowthree),3,IF(AND(G2&gt;eezupthree),4))))</f>
        <v>1</v>
      </c>
      <c r="N2" s="166" t="n">
        <f aca="false">IF(AND(H2&lt;disupone),1,IF(AND(H2&lt;disuptwo,H2&gt;dislowtwo),2,IF(AND(H2&lt;disupthree,H2&gt;dislowthree),3,IF(AND(H2&gt;disupthree),4))))</f>
        <v>1</v>
      </c>
      <c r="O2" s="166" t="n">
        <f aca="false">IF(AND(I2&lt;subupone),1,IF(AND(I2&lt;subuptwo,I2&gt;sublowtwo),2,IF(AND(I2&lt;subupthree,I2&gt;sublowthree),3,IF(AND(I2&gt;subupthree),4))))</f>
        <v>3</v>
      </c>
      <c r="P2" s="166" t="n">
        <f aca="false">IF(AND(J2&lt;GDPupone),4,IF(AND(J2&lt;gdpuptwo,J2&gt;GDPlowtwo),3,IF(AND(J2&lt;gdpupthree,J2&gt;gdplowthree),2,IF(AND(J2&gt;gdpupthree),1))))</f>
        <v>3</v>
      </c>
      <c r="Q2" s="166" t="n">
        <f aca="false">IF(AND(K2&lt;valupone),4,IF(AND(K2&lt;valuptwo,K2&gt;vallowtwo),3,IF(AND(K2&lt;valupthree,K2&gt;vallowthree),2,IF(AND(K2&gt;valupthree),1))))</f>
        <v>3</v>
      </c>
      <c r="R2" s="166" t="n">
        <f aca="false">IF(AND(L2&lt;repupone),1,IF(AND(L2&lt;repuptwo,L2&gt;replowtwo),2,IF(AND(L2&lt;repupthree,L2&gt;replowthree),3,IF(AND(2&gt;repupthree),4))))</f>
        <v>1</v>
      </c>
      <c r="S2" s="0" t="n">
        <v>0.295</v>
      </c>
      <c r="T2" s="0" t="n">
        <v>35.77</v>
      </c>
    </row>
    <row r="3" customFormat="false" ht="15" hidden="false" customHeight="false" outlineLevel="0" collapsed="false">
      <c r="A3" s="0" t="s">
        <v>353</v>
      </c>
      <c r="B3" s="162" t="n">
        <f aca="false">IF(AND(D3&lt;upone),1,IF(AND(D3&gt;uptwo),3,2))</f>
        <v>1</v>
      </c>
      <c r="C3" s="162" t="n">
        <f aca="false">IF(AND(E3&lt;upone),1,IF(AND(E3&gt;uptwo),3,2))</f>
        <v>2</v>
      </c>
      <c r="D3" s="163" t="n">
        <f aca="false">AVERAGE(M3,N3,O3)</f>
        <v>1</v>
      </c>
      <c r="E3" s="163" t="n">
        <f aca="false">AVERAGE(P3,Q3,R3)</f>
        <v>2.66666666666667</v>
      </c>
      <c r="F3" s="164" t="n">
        <v>127678.135680432</v>
      </c>
      <c r="G3" s="149" t="n">
        <v>0</v>
      </c>
      <c r="H3" s="165" t="n">
        <v>127.344274</v>
      </c>
      <c r="I3" s="150" t="n">
        <v>0.00531558185404339</v>
      </c>
      <c r="J3" s="151" t="n">
        <v>15026</v>
      </c>
      <c r="K3" s="151" t="n">
        <v>7166.365457488</v>
      </c>
      <c r="L3" s="149" t="n">
        <v>0.200749554329903</v>
      </c>
      <c r="M3" s="166" t="n">
        <f aca="false">IF(AND(G3&lt;eezupone),1,IF(AND(G3&lt;eezuptwo,G3&gt;eezlowtwo),2,IF(AND(G3&lt;eezupthree,G3&gt;eezlowthree),3,IF(AND(G3&gt;eezupthree),4))))</f>
        <v>1</v>
      </c>
      <c r="N3" s="166" t="n">
        <f aca="false">IF(AND(H3&lt;disupone),1,IF(AND(H3&lt;disuptwo,H3&gt;dislowtwo),2,IF(AND(H3&lt;disupthree,H3&gt;dislowthree),3,IF(AND(H3&gt;disupthree),4))))</f>
        <v>1</v>
      </c>
      <c r="O3" s="166" t="n">
        <f aca="false">IF(AND(I3&lt;subupone),1,IF(AND(I3&lt;subuptwo,I3&gt;sublowtwo),2,IF(AND(I3&lt;subupthree,I3&gt;sublowthree),3,IF(AND(I3&gt;subupthree),4))))</f>
        <v>1</v>
      </c>
      <c r="P3" s="166" t="n">
        <f aca="false">IF(AND(J3&lt;GDPupone),4,IF(AND(J3&lt;gdpuptwo,J3&gt;GDPlowtwo),3,IF(AND(J3&lt;gdpupthree,J3&gt;gdplowthree),2,IF(AND(J3&gt;gdpupthree),1))))</f>
        <v>3</v>
      </c>
      <c r="Q3" s="166" t="n">
        <f aca="false">IF(AND(K3&lt;valupone),4,IF(AND(K3&lt;valuptwo,K3&gt;vallowtwo),3,IF(AND(K3&lt;valupthree,K3&gt;vallowthree),2,IF(AND(K3&gt;valupthree),1))))</f>
        <v>2</v>
      </c>
      <c r="R3" s="166" t="n">
        <f aca="false">IF(AND(L3&lt;repupone),1,IF(AND(L3&lt;repuptwo,L3&gt;replowtwo),2,IF(AND(L3&lt;repupthree,L3&gt;replowthree),3,IF(AND(2&gt;repupthree),4))))</f>
        <v>3</v>
      </c>
      <c r="S3" s="0" t="n">
        <v>0.626</v>
      </c>
      <c r="T3" s="0" t="n">
        <v>44.4</v>
      </c>
    </row>
    <row r="4" customFormat="false" ht="15" hidden="false" customHeight="false" outlineLevel="0" collapsed="false">
      <c r="A4" s="0" t="s">
        <v>356</v>
      </c>
      <c r="B4" s="162" t="n">
        <f aca="false">IF(AND(D4&lt;upone),1,IF(AND(D4&gt;uptwo),3,2))</f>
        <v>2</v>
      </c>
      <c r="C4" s="162" t="n">
        <f aca="false">IF(AND(E4&lt;upone),1,IF(AND(E4&gt;uptwo),3,2))</f>
        <v>3</v>
      </c>
      <c r="D4" s="163" t="n">
        <f aca="false">AVERAGE(M4,N4,O4)</f>
        <v>2</v>
      </c>
      <c r="E4" s="163" t="n">
        <f aca="false">AVERAGE(P4,Q4,R4)</f>
        <v>3</v>
      </c>
      <c r="F4" s="164" t="n">
        <v>208493.323729866</v>
      </c>
      <c r="G4" s="149" t="n">
        <v>0.0157537683829877</v>
      </c>
      <c r="H4" s="165" t="n">
        <v>208.5018817</v>
      </c>
      <c r="I4" s="150" t="n">
        <v>0.105731968878182</v>
      </c>
      <c r="J4" s="151" t="n">
        <v>6844</v>
      </c>
      <c r="K4" s="151" t="n">
        <v>14916.4314906938</v>
      </c>
      <c r="L4" s="149" t="n">
        <v>0.183408647510963</v>
      </c>
      <c r="M4" s="166" t="n">
        <f aca="false">IF(AND(G4&lt;eezupone),1,IF(AND(G4&lt;eezuptwo,G4&gt;eezlowtwo),2,IF(AND(G4&lt;eezupthree,G4&gt;eezlowthree),3,IF(AND(G4&gt;eezupthree),4))))</f>
        <v>1</v>
      </c>
      <c r="N4" s="166" t="n">
        <f aca="false">IF(AND(H4&lt;disupone),1,IF(AND(H4&lt;disuptwo,H4&gt;dislowtwo),2,IF(AND(H4&lt;disupthree,H4&gt;dislowthree),3,IF(AND(H4&gt;disupthree),4))))</f>
        <v>2</v>
      </c>
      <c r="O4" s="166" t="n">
        <f aca="false">IF(AND(I4&lt;subupone),1,IF(AND(I4&lt;subuptwo,I4&gt;sublowtwo),2,IF(AND(I4&lt;subupthree,I4&gt;sublowthree),3,IF(AND(I4&gt;subupthree),4))))</f>
        <v>3</v>
      </c>
      <c r="P4" s="166" t="n">
        <f aca="false">IF(AND(J4&lt;GDPupone),4,IF(AND(J4&lt;gdpuptwo,J4&gt;GDPlowtwo),3,IF(AND(J4&lt;gdpupthree,J4&gt;gdplowthree),2,IF(AND(J4&gt;gdpupthree),1))))</f>
        <v>4</v>
      </c>
      <c r="Q4" s="166" t="n">
        <f aca="false">IF(AND(K4&lt;valupone),4,IF(AND(K4&lt;valuptwo,K4&gt;vallowtwo),3,IF(AND(K4&lt;valupthree,K4&gt;vallowthree),2,IF(AND(K4&gt;valupthree),1))))</f>
        <v>2</v>
      </c>
      <c r="R4" s="166" t="n">
        <f aca="false">IF(AND(L4&lt;repupone),1,IF(AND(L4&lt;repuptwo,L4&gt;replowtwo),2,IF(AND(L4&lt;repupthree,L4&gt;replowthree),3,IF(AND(2&gt;repupthree),4))))</f>
        <v>3</v>
      </c>
      <c r="S4" s="0" t="n">
        <v>0.638</v>
      </c>
      <c r="T4" s="0" t="n">
        <v>44.21</v>
      </c>
    </row>
    <row r="5" customFormat="false" ht="15" hidden="false" customHeight="false" outlineLevel="0" collapsed="false">
      <c r="A5" s="0" t="s">
        <v>360</v>
      </c>
      <c r="B5" s="162" t="n">
        <f aca="false">IF(AND(D5&lt;upone),1,IF(AND(D5&gt;uptwo),3,2))</f>
        <v>1</v>
      </c>
      <c r="C5" s="162" t="n">
        <f aca="false">IF(AND(E5&lt;upone),1,IF(AND(E5&gt;uptwo),3,2))</f>
        <v>2</v>
      </c>
      <c r="D5" s="163" t="n">
        <f aca="false">AVERAGE(M5,N5,O5)</f>
        <v>1.66666666666667</v>
      </c>
      <c r="E5" s="163" t="n">
        <f aca="false">AVERAGE(P5,Q5,R5)</f>
        <v>2</v>
      </c>
      <c r="F5" s="164" t="n">
        <v>963327.681824519</v>
      </c>
      <c r="G5" s="149" t="n">
        <v>0.000137041741837258</v>
      </c>
      <c r="H5" s="165" t="n">
        <v>122.2152329</v>
      </c>
      <c r="I5" s="150" t="n">
        <v>0.0971356644160322</v>
      </c>
      <c r="J5" s="151" t="n">
        <v>20047</v>
      </c>
      <c r="K5" s="151" t="n">
        <v>72236.0175528796</v>
      </c>
      <c r="L5" s="149" t="n">
        <v>0.276848099577037</v>
      </c>
      <c r="M5" s="166" t="n">
        <f aca="false">IF(AND(G5&lt;eezupone),1,IF(AND(G5&lt;eezuptwo,G5&gt;eezlowtwo),2,IF(AND(G5&lt;eezupthree,G5&gt;eezlowthree),3,IF(AND(G5&gt;eezupthree),4))))</f>
        <v>1</v>
      </c>
      <c r="N5" s="166" t="n">
        <f aca="false">IF(AND(H5&lt;disupone),1,IF(AND(H5&lt;disuptwo,H5&gt;dislowtwo),2,IF(AND(H5&lt;disupthree,H5&gt;dislowthree),3,IF(AND(H5&gt;disupthree),4))))</f>
        <v>1</v>
      </c>
      <c r="O5" s="166" t="n">
        <f aca="false">IF(AND(I5&lt;subupone),1,IF(AND(I5&lt;subuptwo,I5&gt;sublowtwo),2,IF(AND(I5&lt;subupthree,I5&gt;sublowthree),3,IF(AND(I5&gt;subupthree),4))))</f>
        <v>3</v>
      </c>
      <c r="P5" s="166" t="n">
        <f aca="false">IF(AND(J5&lt;GDPupone),4,IF(AND(J5&lt;gdpuptwo,J5&gt;GDPlowtwo),3,IF(AND(J5&lt;gdpupthree,J5&gt;gdplowthree),2,IF(AND(J5&gt;gdpupthree),1))))</f>
        <v>2</v>
      </c>
      <c r="Q5" s="166" t="n">
        <f aca="false">IF(AND(K5&lt;valupone),4,IF(AND(K5&lt;valuptwo,K5&gt;vallowtwo),3,IF(AND(K5&lt;valupthree,K5&gt;vallowthree),2,IF(AND(K5&gt;valupthree),1))))</f>
        <v>1</v>
      </c>
      <c r="R5" s="166" t="n">
        <f aca="false">IF(AND(L5&lt;repupone),1,IF(AND(L5&lt;repuptwo,L5&gt;replowtwo),2,IF(AND(L5&lt;repupthree,L5&gt;replowthree),3,IF(AND(2&gt;repupthree),4))))</f>
        <v>3</v>
      </c>
      <c r="S5" s="0" t="n">
        <v>0.404</v>
      </c>
      <c r="T5" s="0" t="n">
        <v>28.38</v>
      </c>
    </row>
    <row r="6" customFormat="false" ht="15" hidden="false" customHeight="false" outlineLevel="0" collapsed="false">
      <c r="A6" s="0" t="s">
        <v>363</v>
      </c>
      <c r="B6" s="162" t="n">
        <f aca="false">IF(AND(D6&lt;upone),1,IF(AND(D6&gt;uptwo),3,2))</f>
        <v>2</v>
      </c>
      <c r="C6" s="162" t="n">
        <f aca="false">IF(AND(E6&lt;upone),1,IF(AND(E6&gt;uptwo),3,2))</f>
        <v>1</v>
      </c>
      <c r="D6" s="163" t="n">
        <f aca="false">AVERAGE(M6,N6,O6)</f>
        <v>2.66666666666667</v>
      </c>
      <c r="E6" s="163" t="n">
        <f aca="false">AVERAGE(P6,Q6,R6)</f>
        <v>1.33333333333333</v>
      </c>
      <c r="F6" s="164" t="n">
        <v>144455.976666157</v>
      </c>
      <c r="G6" s="149" t="n">
        <v>0.211740313339071</v>
      </c>
      <c r="H6" s="165" t="n">
        <v>636.9816259</v>
      </c>
      <c r="I6" s="150" t="n">
        <v>0.126295834873666</v>
      </c>
      <c r="J6" s="151" t="n">
        <v>48899</v>
      </c>
      <c r="K6" s="151" t="n">
        <v>10249.644541096</v>
      </c>
      <c r="L6" s="149" t="n">
        <v>0.000219498014078558</v>
      </c>
      <c r="M6" s="166" t="n">
        <f aca="false">IF(AND(G6&lt;eezupone),1,IF(AND(G6&lt;eezuptwo,G6&gt;eezlowtwo),2,IF(AND(G6&lt;eezupthree,G6&gt;eezlowthree),3,IF(AND(G6&gt;eezupthree),4))))</f>
        <v>2</v>
      </c>
      <c r="N6" s="166" t="n">
        <f aca="false">IF(AND(H6&lt;disupone),1,IF(AND(H6&lt;disuptwo,H6&gt;dislowtwo),2,IF(AND(H6&lt;disupthree,H6&gt;dislowthree),3,IF(AND(H6&gt;disupthree),4))))</f>
        <v>3</v>
      </c>
      <c r="O6" s="166" t="n">
        <f aca="false">IF(AND(I6&lt;subupone),1,IF(AND(I6&lt;subuptwo,I6&gt;sublowtwo),2,IF(AND(I6&lt;subupthree,I6&gt;sublowthree),3,IF(AND(I6&gt;subupthree),4))))</f>
        <v>3</v>
      </c>
      <c r="P6" s="166" t="n">
        <f aca="false">IF(AND(J6&lt;GDPupone),4,IF(AND(J6&lt;gdpuptwo,J6&gt;GDPlowtwo),3,IF(AND(J6&lt;gdpupthree,J6&gt;gdplowthree),2,IF(AND(J6&gt;gdpupthree),1))))</f>
        <v>1</v>
      </c>
      <c r="Q6" s="166" t="n">
        <f aca="false">IF(AND(K6&lt;valupone),4,IF(AND(K6&lt;valuptwo,K6&gt;vallowtwo),3,IF(AND(K6&lt;valupthree,K6&gt;vallowthree),2,IF(AND(K6&gt;valupthree),1))))</f>
        <v>2</v>
      </c>
      <c r="R6" s="166" t="n">
        <f aca="false">IF(AND(L6&lt;repupone),1,IF(AND(L6&lt;repuptwo,L6&gt;replowtwo),2,IF(AND(L6&lt;repupthree,L6&gt;replowthree),3,IF(AND(2&gt;repupthree),4))))</f>
        <v>1</v>
      </c>
      <c r="S6" s="0" t="n">
        <v>0.018</v>
      </c>
      <c r="T6" s="0" t="n">
        <v>21.98</v>
      </c>
    </row>
    <row r="7" customFormat="false" ht="15" hidden="false" customHeight="false" outlineLevel="0" collapsed="false">
      <c r="A7" s="0" t="s">
        <v>368</v>
      </c>
      <c r="B7" s="162" t="n">
        <f aca="false">IF(AND(D7&lt;upone),1,IF(AND(D7&gt;uptwo),3,2))</f>
        <v>2</v>
      </c>
      <c r="C7" s="162" t="n">
        <f aca="false">IF(AND(E7&lt;upone),1,IF(AND(E7&gt;uptwo),3,2))</f>
        <v>2</v>
      </c>
      <c r="D7" s="163" t="n">
        <f aca="false">AVERAGE(M7,N7,O7)</f>
        <v>2.66666666666667</v>
      </c>
      <c r="E7" s="163" t="n">
        <f aca="false">AVERAGE(P7,Q7,R7)</f>
        <v>2.66666666666667</v>
      </c>
      <c r="F7" s="164" t="n">
        <v>6524.70085659547</v>
      </c>
      <c r="G7" s="149" t="n">
        <v>0.976347689588864</v>
      </c>
      <c r="H7" s="165" t="n">
        <v>206.3495328</v>
      </c>
      <c r="I7" s="150" t="n">
        <v>0.0289372016578534</v>
      </c>
      <c r="J7" s="151" t="n">
        <v>50704</v>
      </c>
      <c r="K7" s="151" t="n">
        <v>2694.66278308128</v>
      </c>
      <c r="L7" s="149" t="n">
        <v>0.997103145829101</v>
      </c>
      <c r="M7" s="166" t="n">
        <f aca="false">IF(AND(G7&lt;eezupone),1,IF(AND(G7&lt;eezuptwo,G7&gt;eezlowtwo),2,IF(AND(G7&lt;eezupthree,G7&gt;eezlowthree),3,IF(AND(G7&gt;eezupthree),4))))</f>
        <v>4</v>
      </c>
      <c r="N7" s="166" t="n">
        <f aca="false">IF(AND(H7&lt;disupone),1,IF(AND(H7&lt;disuptwo,H7&gt;dislowtwo),2,IF(AND(H7&lt;disupthree,H7&gt;dislowthree),3,IF(AND(H7&gt;disupthree),4))))</f>
        <v>2</v>
      </c>
      <c r="O7" s="166" t="n">
        <f aca="false">IF(AND(I7&lt;subupone),1,IF(AND(I7&lt;subuptwo,I7&gt;sublowtwo),2,IF(AND(I7&lt;subupthree,I7&gt;sublowthree),3,IF(AND(I7&gt;subupthree),4))))</f>
        <v>2</v>
      </c>
      <c r="P7" s="166" t="n">
        <f aca="false">IF(AND(J7&lt;GDPupone),4,IF(AND(J7&lt;gdpuptwo,J7&gt;GDPlowtwo),3,IF(AND(J7&lt;gdpupthree,J7&gt;gdplowthree),2,IF(AND(J7&gt;gdpupthree),1))))</f>
        <v>1</v>
      </c>
      <c r="Q7" s="166" t="n">
        <f aca="false">IF(AND(K7&lt;valupone),4,IF(AND(K7&lt;valuptwo,K7&gt;vallowtwo),3,IF(AND(K7&lt;valupthree,K7&gt;vallowthree),2,IF(AND(K7&gt;valupthree),1))))</f>
        <v>3</v>
      </c>
      <c r="R7" s="166" t="n">
        <f aca="false">IF(AND(L7&lt;repupone),1,IF(AND(L7&lt;repuptwo,L7&gt;replowtwo),2,IF(AND(L7&lt;repupthree,L7&gt;replowthree),3,IF(AND(2&gt;repupthree),4))))</f>
        <v>4</v>
      </c>
      <c r="S7" s="0" t="n">
        <v>0.467</v>
      </c>
      <c r="T7" s="0" t="n">
        <v>40.07</v>
      </c>
    </row>
    <row r="8" customFormat="false" ht="15" hidden="false" customHeight="false" outlineLevel="0" collapsed="false">
      <c r="A8" s="0" t="s">
        <v>370</v>
      </c>
      <c r="B8" s="162" t="n">
        <f aca="false">IF(AND(D8&lt;upone),1,IF(AND(D8&gt;uptwo),3,2))</f>
        <v>1</v>
      </c>
      <c r="C8" s="162" t="n">
        <f aca="false">IF(AND(E8&lt;upone),1,IF(AND(E8&gt;uptwo),3,2))</f>
        <v>3</v>
      </c>
      <c r="D8" s="163" t="n">
        <f aca="false">AVERAGE(M8,N8,O8)</f>
        <v>1.33333333333333</v>
      </c>
      <c r="E8" s="163" t="n">
        <f aca="false">AVERAGE(P8,Q8,R8)</f>
        <v>3.66666666666667</v>
      </c>
      <c r="F8" s="164" t="n">
        <v>68256.7184523061</v>
      </c>
      <c r="G8" s="149" t="n">
        <v>0.000404837519493532</v>
      </c>
      <c r="H8" s="165" t="n">
        <v>100</v>
      </c>
      <c r="I8" s="150" t="n">
        <v>0.0487420878986599</v>
      </c>
      <c r="J8" s="151" t="n">
        <v>3891</v>
      </c>
      <c r="K8" s="151" t="n">
        <v>333.734723077521</v>
      </c>
      <c r="L8" s="149" t="n">
        <v>0.333187155387945</v>
      </c>
      <c r="M8" s="166" t="n">
        <f aca="false">IF(AND(G8&lt;eezupone),1,IF(AND(G8&lt;eezuptwo,G8&gt;eezlowtwo),2,IF(AND(G8&lt;eezupthree,G8&gt;eezlowthree),3,IF(AND(G8&gt;eezupthree),4))))</f>
        <v>1</v>
      </c>
      <c r="N8" s="166" t="n">
        <f aca="false">IF(AND(H8&lt;disupone),1,IF(AND(H8&lt;disuptwo,H8&gt;dislowtwo),2,IF(AND(H8&lt;disupthree,H8&gt;dislowthree),3,IF(AND(H8&gt;disupthree),4))))</f>
        <v>1</v>
      </c>
      <c r="O8" s="166" t="n">
        <f aca="false">IF(AND(I8&lt;subupone),1,IF(AND(I8&lt;subuptwo,I8&gt;sublowtwo),2,IF(AND(I8&lt;subupthree,I8&gt;sublowthree),3,IF(AND(I8&gt;subupthree),4))))</f>
        <v>2</v>
      </c>
      <c r="P8" s="166" t="n">
        <f aca="false">IF(AND(J8&lt;GDPupone),4,IF(AND(J8&lt;gdpuptwo,J8&gt;GDPlowtwo),3,IF(AND(J8&lt;gdpupthree,J8&gt;gdplowthree),2,IF(AND(J8&gt;gdpupthree),1))))</f>
        <v>4</v>
      </c>
      <c r="Q8" s="166" t="n">
        <f aca="false">IF(AND(K8&lt;valupone),4,IF(AND(K8&lt;valuptwo,K8&gt;vallowtwo),3,IF(AND(K8&lt;valupthree,K8&gt;vallowthree),2,IF(AND(K8&gt;valupthree),1))))</f>
        <v>4</v>
      </c>
      <c r="R8" s="166" t="n">
        <f aca="false">IF(AND(L8&lt;repupone),1,IF(AND(L8&lt;repuptwo,L8&gt;replowtwo),2,IF(AND(L8&lt;repupthree,L8&gt;replowthree),3,IF(AND(2&gt;repupthree),4))))</f>
        <v>3</v>
      </c>
      <c r="S8" s="0" t="n">
        <v>0.951</v>
      </c>
      <c r="T8" s="0" t="n">
        <v>44.12</v>
      </c>
    </row>
    <row r="9" customFormat="false" ht="15" hidden="false" customHeight="false" outlineLevel="0" collapsed="false">
      <c r="A9" s="0" t="s">
        <v>371</v>
      </c>
      <c r="B9" s="162" t="n">
        <f aca="false">IF(AND(D9&lt;upone),1,IF(AND(D9&gt;uptwo),3,2))</f>
        <v>2</v>
      </c>
      <c r="C9" s="162" t="n">
        <f aca="false">IF(AND(E9&lt;upone),1,IF(AND(E9&gt;uptwo),3,2))</f>
        <v>2</v>
      </c>
      <c r="D9" s="163" t="n">
        <f aca="false">AVERAGE(M9,N9,O9)</f>
        <v>2.66666666666667</v>
      </c>
      <c r="E9" s="163" t="n">
        <f aca="false">AVERAGE(P9,Q9,R9)</f>
        <v>2</v>
      </c>
      <c r="F9" s="164" t="n">
        <v>2372.8672577978</v>
      </c>
      <c r="G9" s="149" t="n">
        <v>0.0574252265243366</v>
      </c>
      <c r="H9" s="165" t="n">
        <v>844.3401502</v>
      </c>
      <c r="I9" s="150" t="n">
        <v>0.105529780564263</v>
      </c>
      <c r="J9" s="151" t="n">
        <v>17100</v>
      </c>
      <c r="K9" s="151" t="n">
        <v>1361.77142839126</v>
      </c>
      <c r="L9" s="149" t="n">
        <v>0</v>
      </c>
      <c r="M9" s="166" t="n">
        <f aca="false">IF(AND(G9&lt;eezupone),1,IF(AND(G9&lt;eezuptwo,G9&gt;eezlowtwo),2,IF(AND(G9&lt;eezupthree,G9&gt;eezlowthree),3,IF(AND(G9&gt;eezupthree),4))))</f>
        <v>2</v>
      </c>
      <c r="N9" s="166" t="n">
        <f aca="false">IF(AND(H9&lt;disupone),1,IF(AND(H9&lt;disuptwo,H9&gt;dislowtwo),2,IF(AND(H9&lt;disupthree,H9&gt;dislowthree),3,IF(AND(H9&gt;disupthree),4))))</f>
        <v>3</v>
      </c>
      <c r="O9" s="166" t="n">
        <f aca="false">IF(AND(I9&lt;subupone),1,IF(AND(I9&lt;subuptwo,I9&gt;sublowtwo),2,IF(AND(I9&lt;subupthree,I9&gt;sublowthree),3,IF(AND(I9&gt;subupthree),4))))</f>
        <v>3</v>
      </c>
      <c r="P9" s="166" t="n">
        <f aca="false">IF(AND(J9&lt;GDPupone),4,IF(AND(J9&lt;gdpuptwo,J9&gt;GDPlowtwo),3,IF(AND(J9&lt;gdpupthree,J9&gt;gdplowthree),2,IF(AND(J9&gt;gdpupthree),1))))</f>
        <v>2</v>
      </c>
      <c r="Q9" s="166" t="n">
        <f aca="false">IF(AND(K9&lt;valupone),4,IF(AND(K9&lt;valuptwo,K9&gt;vallowtwo),3,IF(AND(K9&lt;valupthree,K9&gt;vallowthree),2,IF(AND(K9&gt;valupthree),1))))</f>
        <v>3</v>
      </c>
      <c r="R9" s="166" t="n">
        <f aca="false">IF(AND(L9&lt;repupone),1,IF(AND(L9&lt;repuptwo,L9&gt;replowtwo),2,IF(AND(L9&lt;repupthree,L9&gt;replowthree),3,IF(AND(2&gt;repupthree),4))))</f>
        <v>1</v>
      </c>
      <c r="S9" s="0" t="n">
        <v>0.212</v>
      </c>
      <c r="T9" s="0" t="n">
        <v>30.78</v>
      </c>
    </row>
    <row r="10" customFormat="false" ht="15" hidden="false" customHeight="false" outlineLevel="0" collapsed="false">
      <c r="A10" s="0" t="s">
        <v>374</v>
      </c>
      <c r="B10" s="162" t="n">
        <f aca="false">IF(AND(D10&lt;upone),1,IF(AND(D10&gt;uptwo),3,2))</f>
        <v>3</v>
      </c>
      <c r="C10" s="162" t="n">
        <f aca="false">IF(AND(E10&lt;upone),1,IF(AND(E10&gt;uptwo),3,2))</f>
        <v>1</v>
      </c>
      <c r="D10" s="163" t="n">
        <f aca="false">AVERAGE(M10,N10,O10)</f>
        <v>3.66666666666667</v>
      </c>
      <c r="E10" s="163" t="n">
        <f aca="false">AVERAGE(P10,Q10,R10)</f>
        <v>1.66666666666667</v>
      </c>
      <c r="F10" s="164" t="n">
        <v>31169.6316495549</v>
      </c>
      <c r="G10" s="149" t="n">
        <v>0.948883464524043</v>
      </c>
      <c r="H10" s="165" t="n">
        <v>696.9177319</v>
      </c>
      <c r="I10" s="150" t="n">
        <v>0.944360562629158</v>
      </c>
      <c r="J10" s="151" t="n">
        <v>45047</v>
      </c>
      <c r="K10" s="151" t="n">
        <v>224933.482567292</v>
      </c>
      <c r="L10" s="149" t="n">
        <v>0.255699901735218</v>
      </c>
      <c r="M10" s="166" t="n">
        <f aca="false">IF(AND(G10&lt;eezupone),1,IF(AND(G10&lt;eezuptwo,G10&gt;eezlowtwo),2,IF(AND(G10&lt;eezupthree,G10&gt;eezlowthree),3,IF(AND(G10&gt;eezupthree),4))))</f>
        <v>4</v>
      </c>
      <c r="N10" s="166" t="n">
        <f aca="false">IF(AND(H10&lt;disupone),1,IF(AND(H10&lt;disuptwo,H10&gt;dislowtwo),2,IF(AND(H10&lt;disupthree,H10&gt;dislowthree),3,IF(AND(H10&gt;disupthree),4))))</f>
        <v>3</v>
      </c>
      <c r="O10" s="166" t="n">
        <f aca="false">IF(AND(I10&lt;subupone),1,IF(AND(I10&lt;subuptwo,I10&gt;sublowtwo),2,IF(AND(I10&lt;subupthree,I10&gt;sublowthree),3,IF(AND(I10&gt;subupthree),4))))</f>
        <v>4</v>
      </c>
      <c r="P10" s="166" t="n">
        <f aca="false">IF(AND(J10&lt;GDPupone),4,IF(AND(J10&lt;gdpuptwo,J10&gt;GDPlowtwo),3,IF(AND(J10&lt;gdpupthree,J10&gt;gdplowthree),2,IF(AND(J10&gt;gdpupthree),1))))</f>
        <v>1</v>
      </c>
      <c r="Q10" s="166" t="n">
        <f aca="false">IF(AND(K10&lt;valupone),4,IF(AND(K10&lt;valuptwo,K10&gt;vallowtwo),3,IF(AND(K10&lt;valupthree,K10&gt;vallowthree),2,IF(AND(K10&gt;valupthree),1))))</f>
        <v>1</v>
      </c>
      <c r="R10" s="166" t="n">
        <f aca="false">IF(AND(L10&lt;repupone),1,IF(AND(L10&lt;repuptwo,L10&gt;replowtwo),2,IF(AND(L10&lt;repupthree,L10&gt;replowthree),3,IF(AND(2&gt;repupthree),4))))</f>
        <v>3</v>
      </c>
      <c r="S10" s="0" t="n">
        <v>0.018</v>
      </c>
      <c r="T10" s="0" t="n">
        <v>25.14</v>
      </c>
    </row>
    <row r="11" customFormat="false" ht="15" hidden="false" customHeight="false" outlineLevel="0" collapsed="false">
      <c r="A11" s="0" t="s">
        <v>376</v>
      </c>
      <c r="B11" s="162" t="n">
        <f aca="false">IF(AND(D11&lt;upone),1,IF(AND(D11&gt;uptwo),3,2))</f>
        <v>1</v>
      </c>
      <c r="C11" s="162" t="n">
        <f aca="false">IF(AND(E11&lt;upone),1,IF(AND(E11&gt;uptwo),3,2))</f>
        <v>3</v>
      </c>
      <c r="D11" s="163" t="n">
        <f aca="false">AVERAGE(M11,N11,O11)</f>
        <v>1.66666666666667</v>
      </c>
      <c r="E11" s="163" t="n">
        <f aca="false">AVERAGE(P11,Q11,R11)</f>
        <v>3.66666666666667</v>
      </c>
      <c r="F11" s="164" t="n">
        <v>1134.28870573237</v>
      </c>
      <c r="G11" s="149" t="n">
        <v>0.00093164923062307</v>
      </c>
      <c r="H11" s="165" t="n">
        <v>137.6821285</v>
      </c>
      <c r="I11" s="150" t="n">
        <v>0.0604898792943361</v>
      </c>
      <c r="J11" s="151" t="n">
        <v>2119</v>
      </c>
      <c r="K11" s="151" t="n">
        <v>409.216461502257</v>
      </c>
      <c r="L11" s="149" t="n">
        <v>0.278563055394304</v>
      </c>
      <c r="M11" s="166" t="n">
        <f aca="false">IF(AND(G11&lt;eezupone),1,IF(AND(G11&lt;eezuptwo,G11&gt;eezlowtwo),2,IF(AND(G11&lt;eezupthree,G11&gt;eezlowthree),3,IF(AND(G11&gt;eezupthree),4))))</f>
        <v>1</v>
      </c>
      <c r="N11" s="166" t="n">
        <f aca="false">IF(AND(H11&lt;disupone),1,IF(AND(H11&lt;disuptwo,H11&gt;dislowtwo),2,IF(AND(H11&lt;disupthree,H11&gt;dislowthree),3,IF(AND(H11&gt;disupthree),4))))</f>
        <v>1</v>
      </c>
      <c r="O11" s="166" t="n">
        <f aca="false">IF(AND(I11&lt;subupone),1,IF(AND(I11&lt;subuptwo,I11&gt;sublowtwo),2,IF(AND(I11&lt;subupthree,I11&gt;sublowthree),3,IF(AND(I11&gt;subupthree),4))))</f>
        <v>3</v>
      </c>
      <c r="P11" s="166" t="n">
        <f aca="false">IF(AND(J11&lt;GDPupone),4,IF(AND(J11&lt;gdpuptwo,J11&gt;GDPlowtwo),3,IF(AND(J11&lt;gdpupthree,J11&gt;gdplowthree),2,IF(AND(J11&gt;gdpupthree),1))))</f>
        <v>4</v>
      </c>
      <c r="Q11" s="166" t="n">
        <f aca="false">IF(AND(K11&lt;valupone),4,IF(AND(K11&lt;valuptwo,K11&gt;vallowtwo),3,IF(AND(K11&lt;valupthree,K11&gt;vallowthree),2,IF(AND(K11&gt;valupthree),1))))</f>
        <v>4</v>
      </c>
      <c r="R11" s="166" t="n">
        <f aca="false">IF(AND(L11&lt;repupone),1,IF(AND(L11&lt;repuptwo,L11&gt;replowtwo),2,IF(AND(L11&lt;repupthree,L11&gt;replowthree),3,IF(AND(2&gt;repupthree),4))))</f>
        <v>3</v>
      </c>
      <c r="S11" s="0" t="n">
        <v>0.295</v>
      </c>
      <c r="T11" s="0" t="n">
        <v>34.52</v>
      </c>
    </row>
    <row r="12" customFormat="false" ht="15" hidden="false" customHeight="false" outlineLevel="0" collapsed="false">
      <c r="A12" s="0" t="s">
        <v>380</v>
      </c>
      <c r="B12" s="162" t="n">
        <f aca="false">IF(AND(D12&lt;upone),1,IF(AND(D12&gt;uptwo),3,2))</f>
        <v>2</v>
      </c>
      <c r="C12" s="162" t="n">
        <f aca="false">IF(AND(E12&lt;upone),1,IF(AND(E12&gt;uptwo),3,2))</f>
        <v>2</v>
      </c>
      <c r="D12" s="163" t="n">
        <f aca="false">AVERAGE(M12,N12,O12)</f>
        <v>2.33333333333333</v>
      </c>
      <c r="E12" s="163" t="n">
        <f aca="false">AVERAGE(P12,Q12,R12)</f>
        <v>2.66666666666667</v>
      </c>
      <c r="F12" s="164" t="n">
        <v>303295.86100075</v>
      </c>
      <c r="G12" s="149" t="n">
        <v>0.103525449059609</v>
      </c>
      <c r="H12" s="165" t="n">
        <v>446.9859602</v>
      </c>
      <c r="I12" s="150" t="n">
        <v>0.1111213485242</v>
      </c>
      <c r="J12" s="151" t="n">
        <v>15242</v>
      </c>
      <c r="K12" s="151" t="n">
        <v>488.524678352078</v>
      </c>
      <c r="L12" s="149" t="n">
        <v>0.0375490804118014</v>
      </c>
      <c r="M12" s="166" t="n">
        <f aca="false">IF(AND(G12&lt;eezupone),1,IF(AND(G12&lt;eezuptwo,G12&gt;eezlowtwo),2,IF(AND(G12&lt;eezupthree,G12&gt;eezlowthree),3,IF(AND(G12&gt;eezupthree),4))))</f>
        <v>2</v>
      </c>
      <c r="N12" s="166" t="n">
        <f aca="false">IF(AND(H12&lt;disupone),1,IF(AND(H12&lt;disuptwo,H12&gt;dislowtwo),2,IF(AND(H12&lt;disupthree,H12&gt;dislowthree),3,IF(AND(H12&gt;disupthree),4))))</f>
        <v>2</v>
      </c>
      <c r="O12" s="166" t="n">
        <f aca="false">IF(AND(I12&lt;subupone),1,IF(AND(I12&lt;subuptwo,I12&gt;sublowtwo),2,IF(AND(I12&lt;subupthree,I12&gt;sublowthree),3,IF(AND(I12&gt;subupthree),4))))</f>
        <v>3</v>
      </c>
      <c r="P12" s="166" t="n">
        <f aca="false">IF(AND(J12&lt;GDPupone),4,IF(AND(J12&lt;gdpuptwo,J12&gt;GDPlowtwo),3,IF(AND(J12&lt;gdpupthree,J12&gt;gdplowthree),2,IF(AND(J12&gt;gdpupthree),1))))</f>
        <v>3</v>
      </c>
      <c r="Q12" s="166" t="n">
        <f aca="false">IF(AND(K12&lt;valupone),4,IF(AND(K12&lt;valuptwo,K12&gt;vallowtwo),3,IF(AND(K12&lt;valupthree,K12&gt;vallowthree),2,IF(AND(K12&gt;valupthree),1))))</f>
        <v>4</v>
      </c>
      <c r="R12" s="166" t="n">
        <f aca="false">IF(AND(L12&lt;repupone),1,IF(AND(L12&lt;repuptwo,L12&gt;replowtwo),2,IF(AND(L12&lt;repupthree,L12&gt;replowthree),3,IF(AND(2&gt;repupthree),4))))</f>
        <v>1</v>
      </c>
      <c r="S12" s="0" t="n">
        <v>0.078</v>
      </c>
      <c r="T12" s="0" t="n">
        <v>33.77</v>
      </c>
    </row>
    <row r="13" customFormat="false" ht="15" hidden="false" customHeight="false" outlineLevel="0" collapsed="false">
      <c r="A13" s="0" t="s">
        <v>862</v>
      </c>
      <c r="B13" s="162" t="n">
        <f aca="false">IF(AND(D13&lt;upone),1,IF(AND(D13&gt;uptwo),3,2))</f>
        <v>1</v>
      </c>
      <c r="C13" s="162" t="n">
        <f aca="false">IF(AND(E13&lt;upone),1,IF(AND(E13&gt;uptwo),3,2))</f>
        <v>2</v>
      </c>
      <c r="D13" s="163" t="n">
        <f aca="false">AVERAGE(M13,N13,O13)</f>
        <v>1</v>
      </c>
      <c r="E13" s="163" t="n">
        <f aca="false">AVERAGE(P13,Q13,R13)</f>
        <v>2.66666666666667</v>
      </c>
      <c r="F13" s="164" t="n">
        <v>4824.06950497136</v>
      </c>
      <c r="G13" s="149" t="n">
        <v>0</v>
      </c>
      <c r="H13" s="165" t="n">
        <v>100</v>
      </c>
      <c r="I13" s="150" t="n">
        <v>0.00369230769230769</v>
      </c>
      <c r="J13" s="151" t="n">
        <v>76884</v>
      </c>
      <c r="K13" s="151" t="n">
        <v>2747.15687947052</v>
      </c>
      <c r="L13" s="149" t="n">
        <v>0.455726590586574</v>
      </c>
      <c r="M13" s="166" t="n">
        <f aca="false">IF(AND(G13&lt;eezupone),1,IF(AND(G13&lt;eezuptwo,G13&gt;eezlowtwo),2,IF(AND(G13&lt;eezupthree,G13&gt;eezlowthree),3,IF(AND(G13&gt;eezupthree),4))))</f>
        <v>1</v>
      </c>
      <c r="N13" s="166" t="n">
        <f aca="false">IF(AND(H13&lt;disupone),1,IF(AND(H13&lt;disuptwo,H13&gt;dislowtwo),2,IF(AND(H13&lt;disupthree,H13&gt;dislowthree),3,IF(AND(H13&gt;disupthree),4))))</f>
        <v>1</v>
      </c>
      <c r="O13" s="166" t="n">
        <f aca="false">IF(AND(I13&lt;subupone),1,IF(AND(I13&lt;subuptwo,I13&gt;sublowtwo),2,IF(AND(I13&lt;subupthree,I13&gt;sublowthree),3,IF(AND(I13&gt;subupthree),4))))</f>
        <v>1</v>
      </c>
      <c r="P13" s="166" t="n">
        <f aca="false">IF(AND(J13&lt;GDPupone),4,IF(AND(J13&lt;gdpuptwo,J13&gt;GDPlowtwo),3,IF(AND(J13&lt;gdpupthree,J13&gt;gdplowthree),2,IF(AND(J13&gt;gdpupthree),1))))</f>
        <v>1</v>
      </c>
      <c r="Q13" s="166" t="n">
        <f aca="false">IF(AND(K13&lt;valupone),4,IF(AND(K13&lt;valuptwo,K13&gt;vallowtwo),3,IF(AND(K13&lt;valupthree,K13&gt;vallowthree),2,IF(AND(K13&gt;valupthree),1))))</f>
        <v>3</v>
      </c>
      <c r="R13" s="166" t="n">
        <f aca="false">IF(AND(L13&lt;repupone),1,IF(AND(L13&lt;repuptwo,L13&gt;replowtwo),2,IF(AND(L13&lt;repupthree,L13&gt;replowthree),3,IF(AND(2&gt;repupthree),4))))</f>
        <v>4</v>
      </c>
      <c r="S13" s="0" t="n">
        <v>0.805</v>
      </c>
      <c r="T13" s="0" t="n">
        <v>63.93</v>
      </c>
    </row>
    <row r="14" customFormat="false" ht="15" hidden="false" customHeight="false" outlineLevel="0" collapsed="false">
      <c r="A14" s="0" t="s">
        <v>382</v>
      </c>
      <c r="B14" s="162" t="n">
        <f aca="false">IF(AND(D14&lt;upone),1,IF(AND(D14&gt;uptwo),3,2))</f>
        <v>3</v>
      </c>
      <c r="C14" s="162" t="n">
        <f aca="false">IF(AND(E14&lt;upone),1,IF(AND(E14&gt;uptwo),3,2))</f>
        <v>2</v>
      </c>
      <c r="D14" s="163" t="n">
        <f aca="false">AVERAGE(M14,N14,O14)</f>
        <v>3</v>
      </c>
      <c r="E14" s="163" t="n">
        <f aca="false">AVERAGE(P14,Q14,R14)</f>
        <v>2.66666666666667</v>
      </c>
      <c r="F14" s="164" t="n">
        <v>16994.647800558</v>
      </c>
      <c r="G14" s="149" t="n">
        <v>0</v>
      </c>
      <c r="H14" s="165" t="n">
        <v>4766.78763</v>
      </c>
      <c r="I14" s="150" t="n">
        <v>2.29485001708882</v>
      </c>
      <c r="J14" s="151" t="n">
        <v>20327</v>
      </c>
      <c r="K14" s="151" t="n">
        <v>5144.14021974646</v>
      </c>
      <c r="L14" s="149" t="n">
        <v>0.581770353324614</v>
      </c>
      <c r="M14" s="166" t="n">
        <f aca="false">IF(AND(G14&lt;eezupone),1,IF(AND(G14&lt;eezuptwo,G14&gt;eezlowtwo),2,IF(AND(G14&lt;eezupthree,G14&gt;eezlowthree),3,IF(AND(G14&gt;eezupthree),4))))</f>
        <v>1</v>
      </c>
      <c r="N14" s="166" t="n">
        <f aca="false">IF(AND(H14&lt;disupone),1,IF(AND(H14&lt;disuptwo,H14&gt;dislowtwo),2,IF(AND(H14&lt;disupthree,H14&gt;dislowthree),3,IF(AND(H14&gt;disupthree),4))))</f>
        <v>4</v>
      </c>
      <c r="O14" s="166" t="n">
        <f aca="false">IF(AND(I14&lt;subupone),1,IF(AND(I14&lt;subuptwo,I14&gt;sublowtwo),2,IF(AND(I14&lt;subupthree,I14&gt;sublowthree),3,IF(AND(I14&gt;subupthree),4))))</f>
        <v>4</v>
      </c>
      <c r="P14" s="166" t="n">
        <f aca="false">IF(AND(J14&lt;GDPupone),4,IF(AND(J14&lt;gdpuptwo,J14&gt;GDPlowtwo),3,IF(AND(J14&lt;gdpupthree,J14&gt;gdplowthree),2,IF(AND(J14&gt;gdpupthree),1))))</f>
        <v>2</v>
      </c>
      <c r="Q14" s="166" t="n">
        <f aca="false">IF(AND(K14&lt;valupone),4,IF(AND(K14&lt;valuptwo,K14&gt;vallowtwo),3,IF(AND(K14&lt;valupthree,K14&gt;vallowthree),2,IF(AND(K14&gt;valupthree),1))))</f>
        <v>2</v>
      </c>
      <c r="R14" s="166" t="n">
        <f aca="false">IF(AND(L14&lt;repupone),1,IF(AND(L14&lt;repuptwo,L14&gt;replowtwo),2,IF(AND(L14&lt;repupthree,L14&gt;replowthree),3,IF(AND(2&gt;repupthree),4))))</f>
        <v>4</v>
      </c>
      <c r="S14" s="0" t="n">
        <v>0.404</v>
      </c>
      <c r="T14" s="0" t="n">
        <v>31.31</v>
      </c>
    </row>
    <row r="15" customFormat="false" ht="15" hidden="false" customHeight="false" outlineLevel="0" collapsed="false">
      <c r="A15" s="0" t="s">
        <v>386</v>
      </c>
      <c r="B15" s="162" t="n">
        <f aca="false">IF(AND(D15&lt;upone),1,IF(AND(D15&gt;uptwo),3,2))</f>
        <v>1</v>
      </c>
      <c r="C15" s="162" t="n">
        <f aca="false">IF(AND(E15&lt;upone),1,IF(AND(E15&gt;uptwo),3,2))</f>
        <v>2</v>
      </c>
      <c r="D15" s="163" t="n">
        <f aca="false">AVERAGE(M15,N15,O15)</f>
        <v>1.66666666666667</v>
      </c>
      <c r="E15" s="163" t="n">
        <f aca="false">AVERAGE(P15,Q15,R15)</f>
        <v>2.66666666666667</v>
      </c>
      <c r="F15" s="164" t="n">
        <v>131229.984023045</v>
      </c>
      <c r="G15" s="149" t="n">
        <v>0.201608754936576</v>
      </c>
      <c r="H15" s="165" t="n">
        <v>343.9932227</v>
      </c>
      <c r="I15" s="150" t="n">
        <v>3.17620927936821E-005</v>
      </c>
      <c r="J15" s="151" t="n">
        <v>3737</v>
      </c>
      <c r="K15" s="151" t="n">
        <v>62687.9551579931</v>
      </c>
      <c r="L15" s="149" t="n">
        <v>0.329614335817102</v>
      </c>
      <c r="M15" s="166" t="n">
        <f aca="false">IF(AND(G15&lt;eezupone),1,IF(AND(G15&lt;eezuptwo,G15&gt;eezlowtwo),2,IF(AND(G15&lt;eezupthree,G15&gt;eezlowthree),3,IF(AND(G15&gt;eezupthree),4))))</f>
        <v>2</v>
      </c>
      <c r="N15" s="166" t="n">
        <f aca="false">IF(AND(H15&lt;disupone),1,IF(AND(H15&lt;disuptwo,H15&gt;dislowtwo),2,IF(AND(H15&lt;disupthree,H15&gt;dislowthree),3,IF(AND(H15&gt;disupthree),4))))</f>
        <v>2</v>
      </c>
      <c r="O15" s="166" t="n">
        <f aca="false">IF(AND(I15&lt;subupone),1,IF(AND(I15&lt;subuptwo,I15&gt;sublowtwo),2,IF(AND(I15&lt;subupthree,I15&gt;sublowthree),3,IF(AND(I15&gt;subupthree),4))))</f>
        <v>1</v>
      </c>
      <c r="P15" s="166" t="n">
        <f aca="false">IF(AND(J15&lt;GDPupone),4,IF(AND(J15&lt;gdpuptwo,J15&gt;GDPlowtwo),3,IF(AND(J15&lt;gdpupthree,J15&gt;gdplowthree),2,IF(AND(J15&gt;gdpupthree),1))))</f>
        <v>4</v>
      </c>
      <c r="Q15" s="166" t="n">
        <f aca="false">IF(AND(K15&lt;valupone),4,IF(AND(K15&lt;valuptwo,K15&gt;vallowtwo),3,IF(AND(K15&lt;valupthree,K15&gt;vallowthree),2,IF(AND(K15&gt;valupthree),1))))</f>
        <v>1</v>
      </c>
      <c r="R15" s="166" t="n">
        <f aca="false">IF(AND(L15&lt;repupone),1,IF(AND(L15&lt;repuptwo,L15&gt;replowtwo),2,IF(AND(L15&lt;repupthree,L15&gt;replowthree),3,IF(AND(2&gt;repupthree),4))))</f>
        <v>3</v>
      </c>
      <c r="S15" s="0" t="n">
        <v>1.648</v>
      </c>
      <c r="T15" s="0" t="n">
        <v>41.51</v>
      </c>
    </row>
    <row r="16" customFormat="false" ht="15" hidden="false" customHeight="false" outlineLevel="0" collapsed="false">
      <c r="A16" s="0" t="s">
        <v>387</v>
      </c>
      <c r="B16" s="162" t="n">
        <f aca="false">IF(AND(D16&lt;upone),1,IF(AND(D16&gt;uptwo),3,2))</f>
        <v>2</v>
      </c>
      <c r="C16" s="162" t="n">
        <f aca="false">IF(AND(E16&lt;upone),1,IF(AND(E16&gt;uptwo),3,2))</f>
        <v>3</v>
      </c>
      <c r="D16" s="163" t="n">
        <f aca="false">AVERAGE(M16,N16,O16)</f>
        <v>2.33333333333333</v>
      </c>
      <c r="E16" s="163" t="n">
        <f aca="false">AVERAGE(P16,Q16,R16)</f>
        <v>4</v>
      </c>
      <c r="F16" s="164" t="n">
        <v>12279.9398374806</v>
      </c>
      <c r="G16" s="149" t="n">
        <v>0.42207340813103</v>
      </c>
      <c r="H16" s="165" t="n">
        <v>194.5387175</v>
      </c>
      <c r="I16" s="150" t="n">
        <v>0.0528276076716016</v>
      </c>
      <c r="J16" s="151" t="n">
        <v>3249</v>
      </c>
      <c r="K16" s="151" t="n">
        <v>562.976723643707</v>
      </c>
      <c r="L16" s="149" t="n">
        <v>0.546693611755146</v>
      </c>
      <c r="M16" s="166" t="n">
        <f aca="false">IF(AND(G16&lt;eezupone),1,IF(AND(G16&lt;eezuptwo,G16&gt;eezlowtwo),2,IF(AND(G16&lt;eezupthree,G16&gt;eezlowthree),3,IF(AND(G16&gt;eezupthree),4))))</f>
        <v>3</v>
      </c>
      <c r="N16" s="166" t="n">
        <f aca="false">IF(AND(H16&lt;disupone),1,IF(AND(H16&lt;disuptwo,H16&gt;dislowtwo),2,IF(AND(H16&lt;disupthree,H16&gt;dislowthree),3,IF(AND(H16&gt;disupthree),4))))</f>
        <v>2</v>
      </c>
      <c r="O16" s="166" t="n">
        <f aca="false">IF(AND(I16&lt;subupone),1,IF(AND(I16&lt;subuptwo,I16&gt;sublowtwo),2,IF(AND(I16&lt;subupthree,I16&gt;sublowthree),3,IF(AND(I16&gt;subupthree),4))))</f>
        <v>2</v>
      </c>
      <c r="P16" s="166" t="n">
        <f aca="false">IF(AND(J16&lt;GDPupone),4,IF(AND(J16&lt;gdpuptwo,J16&gt;GDPlowtwo),3,IF(AND(J16&lt;gdpupthree,J16&gt;gdplowthree),2,IF(AND(J16&gt;gdpupthree),1))))</f>
        <v>4</v>
      </c>
      <c r="Q16" s="166" t="n">
        <f aca="false">IF(AND(K16&lt;valupone),4,IF(AND(K16&lt;valuptwo,K16&gt;vallowtwo),3,IF(AND(K16&lt;valupthree,K16&gt;vallowthree),2,IF(AND(K16&gt;valupthree),1))))</f>
        <v>4</v>
      </c>
      <c r="R16" s="166" t="n">
        <f aca="false">IF(AND(L16&lt;repupone),1,IF(AND(L16&lt;repuptwo,L16&gt;replowtwo),2,IF(AND(L16&lt;repupthree,L16&gt;replowthree),3,IF(AND(2&gt;repupthree),4))))</f>
        <v>4</v>
      </c>
      <c r="S16" s="0" t="n">
        <v>0.626</v>
      </c>
      <c r="T16" s="0" t="n">
        <v>51.29</v>
      </c>
    </row>
    <row r="17" customFormat="false" ht="15" hidden="false" customHeight="false" outlineLevel="0" collapsed="false">
      <c r="A17" s="0" t="s">
        <v>388</v>
      </c>
      <c r="B17" s="162" t="n">
        <f aca="false">IF(AND(D17&lt;upone),1,IF(AND(D17&gt;uptwo),3,2))</f>
        <v>1</v>
      </c>
      <c r="C17" s="162" t="n">
        <f aca="false">IF(AND(E17&lt;upone),1,IF(AND(E17&gt;uptwo),3,2))</f>
        <v>1</v>
      </c>
      <c r="D17" s="163" t="n">
        <f aca="false">AVERAGE(M17,N17,O17)</f>
        <v>1.66666666666667</v>
      </c>
      <c r="E17" s="163" t="n">
        <f aca="false">AVERAGE(P17,Q17,R17)</f>
        <v>1.33333333333333</v>
      </c>
      <c r="F17" s="164" t="n">
        <v>942767.451526916</v>
      </c>
      <c r="G17" s="149" t="n">
        <v>0.00651764109288838</v>
      </c>
      <c r="H17" s="165" t="n">
        <v>138.1202655</v>
      </c>
      <c r="I17" s="150" t="n">
        <v>0.0717515822138745</v>
      </c>
      <c r="J17" s="151" t="n">
        <v>46437</v>
      </c>
      <c r="K17" s="151" t="n">
        <v>46827.3646976204</v>
      </c>
      <c r="L17" s="149" t="n">
        <v>0.070078157775932</v>
      </c>
      <c r="M17" s="166" t="n">
        <f aca="false">IF(AND(G17&lt;eezupone),1,IF(AND(G17&lt;eezuptwo,G17&gt;eezlowtwo),2,IF(AND(G17&lt;eezupthree,G17&gt;eezlowthree),3,IF(AND(G17&gt;eezupthree),4))))</f>
        <v>1</v>
      </c>
      <c r="N17" s="166" t="n">
        <f aca="false">IF(AND(H17&lt;disupone),1,IF(AND(H17&lt;disuptwo,H17&gt;dislowtwo),2,IF(AND(H17&lt;disupthree,H17&gt;dislowthree),3,IF(AND(H17&gt;disupthree),4))))</f>
        <v>1</v>
      </c>
      <c r="O17" s="166" t="n">
        <f aca="false">IF(AND(I17&lt;subupone),1,IF(AND(I17&lt;subuptwo,I17&gt;sublowtwo),2,IF(AND(I17&lt;subupthree,I17&gt;sublowthree),3,IF(AND(I17&gt;subupthree),4))))</f>
        <v>3</v>
      </c>
      <c r="P17" s="166" t="n">
        <f aca="false">IF(AND(J17&lt;GDPupone),4,IF(AND(J17&lt;gdpuptwo,J17&gt;GDPlowtwo),3,IF(AND(J17&lt;gdpupthree,J17&gt;gdplowthree),2,IF(AND(J17&gt;gdpupthree),1))))</f>
        <v>1</v>
      </c>
      <c r="Q17" s="166" t="n">
        <f aca="false">IF(AND(K17&lt;valupone),4,IF(AND(K17&lt;valuptwo,K17&gt;vallowtwo),3,IF(AND(K17&lt;valupthree,K17&gt;vallowthree),2,IF(AND(K17&gt;valupthree),1))))</f>
        <v>1</v>
      </c>
      <c r="R17" s="166" t="n">
        <f aca="false">IF(AND(L17&lt;repupone),1,IF(AND(L17&lt;repuptwo,L17&gt;replowtwo),2,IF(AND(L17&lt;repupthree,L17&gt;replowthree),3,IF(AND(2&gt;repupthree),4))))</f>
        <v>2</v>
      </c>
      <c r="S17" s="0" t="n">
        <v>0.018</v>
      </c>
      <c r="T17" s="0" t="n">
        <v>23.21</v>
      </c>
    </row>
    <row r="18" customFormat="false" ht="15" hidden="false" customHeight="false" outlineLevel="0" collapsed="false">
      <c r="A18" s="0" t="s">
        <v>389</v>
      </c>
      <c r="B18" s="162" t="n">
        <f aca="false">IF(AND(D18&lt;upone),1,IF(AND(D18&gt;uptwo),3,2))</f>
        <v>3</v>
      </c>
      <c r="C18" s="162" t="n">
        <f aca="false">IF(AND(E18&lt;upone),1,IF(AND(E18&gt;uptwo),3,2))</f>
        <v>3</v>
      </c>
      <c r="D18" s="163" t="n">
        <f aca="false">AVERAGE(M18,N18,O18)</f>
        <v>3</v>
      </c>
      <c r="E18" s="163" t="n">
        <f aca="false">AVERAGE(P18,Q18,R18)</f>
        <v>3</v>
      </c>
      <c r="F18" s="164" t="n">
        <v>27561.3530547211</v>
      </c>
      <c r="G18" s="149" t="n">
        <v>0.64483126179503</v>
      </c>
      <c r="H18" s="165" t="n">
        <v>739.8176466</v>
      </c>
      <c r="I18" s="150" t="n">
        <v>0.0571524971207203</v>
      </c>
      <c r="J18" s="151" t="n">
        <v>6662</v>
      </c>
      <c r="K18" s="151" t="n">
        <v>10822.2888684491</v>
      </c>
      <c r="L18" s="149" t="n">
        <v>0.329066293793994</v>
      </c>
      <c r="M18" s="166" t="n">
        <f aca="false">IF(AND(G18&lt;eezupone),1,IF(AND(G18&lt;eezuptwo,G18&gt;eezlowtwo),2,IF(AND(G18&lt;eezupthree,G18&gt;eezlowthree),3,IF(AND(G18&gt;eezupthree),4))))</f>
        <v>3</v>
      </c>
      <c r="N18" s="166" t="n">
        <f aca="false">IF(AND(H18&lt;disupone),1,IF(AND(H18&lt;disuptwo,H18&gt;dislowtwo),2,IF(AND(H18&lt;disupthree,H18&gt;dislowthree),3,IF(AND(H18&gt;disupthree),4))))</f>
        <v>3</v>
      </c>
      <c r="O18" s="166" t="n">
        <f aca="false">IF(AND(I18&lt;subupone),1,IF(AND(I18&lt;subuptwo,I18&gt;sublowtwo),2,IF(AND(I18&lt;subupthree,I18&gt;sublowthree),3,IF(AND(I18&gt;subupthree),4))))</f>
        <v>3</v>
      </c>
      <c r="P18" s="166" t="n">
        <f aca="false">IF(AND(J18&lt;GDPupone),4,IF(AND(J18&lt;gdpuptwo,J18&gt;GDPlowtwo),3,IF(AND(J18&lt;gdpupthree,J18&gt;gdplowthree),2,IF(AND(J18&gt;gdpupthree),1))))</f>
        <v>4</v>
      </c>
      <c r="Q18" s="166" t="n">
        <f aca="false">IF(AND(K18&lt;valupone),4,IF(AND(K18&lt;valuptwo,K18&gt;vallowtwo),3,IF(AND(K18&lt;valupthree,K18&gt;vallowthree),2,IF(AND(K18&gt;valupthree),1))))</f>
        <v>2</v>
      </c>
      <c r="R18" s="166" t="n">
        <f aca="false">IF(AND(L18&lt;repupone),1,IF(AND(L18&lt;repuptwo,L18&gt;replowtwo),2,IF(AND(L18&lt;repupthree,L18&gt;replowthree),3,IF(AND(2&gt;repupthree),4))))</f>
        <v>3</v>
      </c>
      <c r="S18" s="0" t="n">
        <v>0.453</v>
      </c>
      <c r="T18" s="0" t="n">
        <v>36.34</v>
      </c>
    </row>
    <row r="19" customFormat="false" ht="15" hidden="false" customHeight="false" outlineLevel="0" collapsed="false">
      <c r="A19" s="0" t="s">
        <v>393</v>
      </c>
      <c r="B19" s="162" t="n">
        <f aca="false">IF(AND(D19&lt;upone),1,IF(AND(D19&gt;uptwo),3,2))</f>
        <v>2</v>
      </c>
      <c r="C19" s="162" t="n">
        <f aca="false">IF(AND(E19&lt;upone),1,IF(AND(E19&gt;uptwo),3,2))</f>
        <v>2</v>
      </c>
      <c r="D19" s="163" t="n">
        <f aca="false">AVERAGE(M19,N19,O19)</f>
        <v>2.66666666666667</v>
      </c>
      <c r="E19" s="163" t="n">
        <f aca="false">AVERAGE(P19,Q19,R19)</f>
        <v>2</v>
      </c>
      <c r="F19" s="164" t="n">
        <v>3439356.52649025</v>
      </c>
      <c r="G19" s="149" t="n">
        <v>0.296611621604005</v>
      </c>
      <c r="H19" s="165" t="n">
        <v>743.1086591</v>
      </c>
      <c r="I19" s="150" t="n">
        <v>0.0229697928290362</v>
      </c>
      <c r="J19" s="151" t="n">
        <v>24113</v>
      </c>
      <c r="K19" s="151" t="n">
        <v>40168.2639689347</v>
      </c>
      <c r="L19" s="149" t="n">
        <v>0.216329137949946</v>
      </c>
      <c r="M19" s="166" t="n">
        <f aca="false">IF(AND(G19&lt;eezupone),1,IF(AND(G19&lt;eezuptwo,G19&gt;eezlowtwo),2,IF(AND(G19&lt;eezupthree,G19&gt;eezlowthree),3,IF(AND(G19&gt;eezupthree),4))))</f>
        <v>3</v>
      </c>
      <c r="N19" s="166" t="n">
        <f aca="false">IF(AND(H19&lt;disupone),1,IF(AND(H19&lt;disuptwo,H19&gt;dislowtwo),2,IF(AND(H19&lt;disupthree,H19&gt;dislowthree),3,IF(AND(H19&gt;disupthree),4))))</f>
        <v>3</v>
      </c>
      <c r="O19" s="166" t="n">
        <f aca="false">IF(AND(I19&lt;subupone),1,IF(AND(I19&lt;subuptwo,I19&gt;sublowtwo),2,IF(AND(I19&lt;subupthree,I19&gt;sublowthree),3,IF(AND(I19&gt;subupthree),4))))</f>
        <v>2</v>
      </c>
      <c r="P19" s="166" t="n">
        <f aca="false">IF(AND(J19&lt;GDPupone),4,IF(AND(J19&lt;gdpuptwo,J19&gt;GDPlowtwo),3,IF(AND(J19&lt;gdpupthree,J19&gt;gdplowthree),2,IF(AND(J19&gt;gdpupthree),1))))</f>
        <v>2</v>
      </c>
      <c r="Q19" s="166" t="n">
        <f aca="false">IF(AND(K19&lt;valupone),4,IF(AND(K19&lt;valuptwo,K19&gt;vallowtwo),3,IF(AND(K19&lt;valupthree,K19&gt;vallowthree),2,IF(AND(K19&gt;valupthree),1))))</f>
        <v>1</v>
      </c>
      <c r="R19" s="166" t="n">
        <f aca="false">IF(AND(L19&lt;repupone),1,IF(AND(L19&lt;repuptwo,L19&gt;replowtwo),2,IF(AND(L19&lt;repupthree,L19&gt;replowthree),3,IF(AND(2&gt;repupthree),4))))</f>
        <v>3</v>
      </c>
      <c r="S19" s="0" t="n">
        <v>0.154</v>
      </c>
      <c r="T19" s="0" t="n">
        <v>29.15</v>
      </c>
    </row>
    <row r="20" customFormat="false" ht="15" hidden="false" customHeight="false" outlineLevel="0" collapsed="false">
      <c r="A20" s="0" t="s">
        <v>394</v>
      </c>
      <c r="B20" s="162" t="n">
        <f aca="false">IF(AND(D20&lt;upone),1,IF(AND(D20&gt;uptwo),3,2))</f>
        <v>3</v>
      </c>
      <c r="C20" s="162" t="n">
        <f aca="false">IF(AND(E20&lt;upone),1,IF(AND(E20&gt;uptwo),3,2))</f>
        <v>2</v>
      </c>
      <c r="D20" s="163" t="n">
        <f aca="false">AVERAGE(M20,N20,O20)</f>
        <v>3.33333333333333</v>
      </c>
      <c r="E20" s="163" t="n">
        <f aca="false">AVERAGE(P20,Q20,R20)</f>
        <v>2.66666666666667</v>
      </c>
      <c r="F20" s="164" t="n">
        <v>11452734.5077998</v>
      </c>
      <c r="G20" s="149" t="n">
        <v>0.508958228651142</v>
      </c>
      <c r="H20" s="165" t="n">
        <v>1827.821311</v>
      </c>
      <c r="I20" s="150" t="n">
        <v>0.181202871711161</v>
      </c>
      <c r="J20" s="151" t="n">
        <v>15399</v>
      </c>
      <c r="K20" s="151" t="n">
        <v>2195.19701312175</v>
      </c>
      <c r="L20" s="149" t="n">
        <v>0.101073082220842</v>
      </c>
      <c r="M20" s="166" t="n">
        <f aca="false">IF(AND(G20&lt;eezupone),1,IF(AND(G20&lt;eezuptwo,G20&gt;eezlowtwo),2,IF(AND(G20&lt;eezupthree,G20&gt;eezlowthree),3,IF(AND(G20&gt;eezupthree),4))))</f>
        <v>3</v>
      </c>
      <c r="N20" s="166" t="n">
        <f aca="false">IF(AND(H20&lt;disupone),1,IF(AND(H20&lt;disuptwo,H20&gt;dislowtwo),2,IF(AND(H20&lt;disupthree,H20&gt;dislowthree),3,IF(AND(H20&gt;disupthree),4))))</f>
        <v>4</v>
      </c>
      <c r="O20" s="166" t="n">
        <f aca="false">IF(AND(I20&lt;subupone),1,IF(AND(I20&lt;subuptwo,I20&gt;sublowtwo),2,IF(AND(I20&lt;subupthree,I20&gt;sublowthree),3,IF(AND(I20&gt;subupthree),4))))</f>
        <v>3</v>
      </c>
      <c r="P20" s="166" t="n">
        <f aca="false">IF(AND(J20&lt;GDPupone),4,IF(AND(J20&lt;gdpuptwo,J20&gt;GDPlowtwo),3,IF(AND(J20&lt;gdpupthree,J20&gt;gdplowthree),2,IF(AND(J20&gt;gdpupthree),1))))</f>
        <v>3</v>
      </c>
      <c r="Q20" s="166" t="n">
        <f aca="false">IF(AND(K20&lt;valupone),4,IF(AND(K20&lt;valuptwo,K20&gt;vallowtwo),3,IF(AND(K20&lt;valupthree,K20&gt;vallowthree),2,IF(AND(K20&gt;valupthree),1))))</f>
        <v>3</v>
      </c>
      <c r="R20" s="166" t="n">
        <f aca="false">IF(AND(L20&lt;repupone),1,IF(AND(L20&lt;repuptwo,L20&gt;replowtwo),2,IF(AND(L20&lt;repupthree,L20&gt;replowthree),3,IF(AND(2&gt;repupthree),4))))</f>
        <v>2</v>
      </c>
      <c r="S20" s="0" t="n">
        <v>0.247</v>
      </c>
      <c r="T20" s="0" t="n">
        <v>44.66</v>
      </c>
    </row>
    <row r="21" customFormat="false" ht="15" hidden="false" customHeight="false" outlineLevel="0" collapsed="false">
      <c r="A21" s="0" t="s">
        <v>395</v>
      </c>
      <c r="B21" s="162" t="n">
        <f aca="false">IF(AND(D21&lt;upone),1,IF(AND(D21&gt;uptwo),3,2))</f>
        <v>2</v>
      </c>
      <c r="C21" s="162" t="n">
        <f aca="false">IF(AND(E21&lt;upone),1,IF(AND(E21&gt;uptwo),3,2))</f>
        <v>3</v>
      </c>
      <c r="D21" s="163" t="n">
        <f aca="false">AVERAGE(M21,N21,O21)</f>
        <v>2.66666666666667</v>
      </c>
      <c r="E21" s="163" t="n">
        <f aca="false">AVERAGE(P21,Q21,R21)</f>
        <v>3</v>
      </c>
      <c r="F21" s="164" t="n">
        <v>55157.4263206508</v>
      </c>
      <c r="G21" s="149" t="n">
        <v>0.417357472377748</v>
      </c>
      <c r="H21" s="165" t="n">
        <v>585.9435878</v>
      </c>
      <c r="I21" s="150" t="n">
        <v>0.0153268740656368</v>
      </c>
      <c r="J21" s="151" t="n">
        <v>14130</v>
      </c>
      <c r="K21" s="151" t="n">
        <v>843.040182842956</v>
      </c>
      <c r="L21" s="149" t="n">
        <v>0.0762715277120657</v>
      </c>
      <c r="M21" s="166" t="n">
        <f aca="false">IF(AND(G21&lt;eezupone),1,IF(AND(G21&lt;eezuptwo,G21&gt;eezlowtwo),2,IF(AND(G21&lt;eezupthree,G21&gt;eezlowthree),3,IF(AND(G21&gt;eezupthree),4))))</f>
        <v>3</v>
      </c>
      <c r="N21" s="166" t="n">
        <f aca="false">IF(AND(H21&lt;disupone),1,IF(AND(H21&lt;disuptwo,H21&gt;dislowtwo),2,IF(AND(H21&lt;disupthree,H21&gt;dislowthree),3,IF(AND(H21&gt;disupthree),4))))</f>
        <v>3</v>
      </c>
      <c r="O21" s="166" t="n">
        <f aca="false">IF(AND(I21&lt;subupone),1,IF(AND(I21&lt;subuptwo,I21&gt;sublowtwo),2,IF(AND(I21&lt;subupthree,I21&gt;sublowthree),3,IF(AND(I21&gt;subupthree),4))))</f>
        <v>2</v>
      </c>
      <c r="P21" s="166" t="n">
        <f aca="false">IF(AND(J21&lt;GDPupone),4,IF(AND(J21&lt;gdpuptwo,J21&gt;GDPlowtwo),3,IF(AND(J21&lt;gdpupthree,J21&gt;gdplowthree),2,IF(AND(J21&gt;gdpupthree),1))))</f>
        <v>3</v>
      </c>
      <c r="Q21" s="166" t="n">
        <f aca="false">IF(AND(K21&lt;valupone),4,IF(AND(K21&lt;valuptwo,K21&gt;vallowtwo),3,IF(AND(K21&lt;valupthree,K21&gt;vallowthree),2,IF(AND(K21&gt;valupthree),1))))</f>
        <v>4</v>
      </c>
      <c r="R21" s="166" t="n">
        <f aca="false">IF(AND(L21&lt;repupone),1,IF(AND(L21&lt;repuptwo,L21&gt;replowtwo),2,IF(AND(L21&lt;repupthree,L21&gt;replowthree),3,IF(AND(2&gt;repupthree),4))))</f>
        <v>2</v>
      </c>
      <c r="S21" s="0" t="n">
        <v>0.639</v>
      </c>
      <c r="T21" s="0" t="n">
        <v>42.13</v>
      </c>
    </row>
    <row r="22" customFormat="false" ht="15" hidden="false" customHeight="false" outlineLevel="0" collapsed="false">
      <c r="A22" s="0" t="s">
        <v>398</v>
      </c>
      <c r="B22" s="162" t="n">
        <f aca="false">IF(AND(D22&lt;upone),1,IF(AND(D22&gt;uptwo),3,2))</f>
        <v>3</v>
      </c>
      <c r="C22" s="162" t="n">
        <f aca="false">IF(AND(E22&lt;upone),1,IF(AND(E22&gt;uptwo),3,2))</f>
        <v>2</v>
      </c>
      <c r="D22" s="163" t="n">
        <f aca="false">AVERAGE(M22,N22,O22)</f>
        <v>3</v>
      </c>
      <c r="E22" s="163" t="n">
        <f aca="false">AVERAGE(P22,Q22,R22)</f>
        <v>2.33333333333333</v>
      </c>
      <c r="F22" s="164" t="n">
        <v>20191.0632356376</v>
      </c>
      <c r="G22" s="149" t="n">
        <v>0.362571851121336</v>
      </c>
      <c r="H22" s="165" t="n">
        <v>549.9559166</v>
      </c>
      <c r="I22" s="150" t="n">
        <v>0.0924916338994395</v>
      </c>
      <c r="J22" s="151" t="n">
        <v>16436</v>
      </c>
      <c r="K22" s="151" t="n">
        <v>4359.46429580875</v>
      </c>
      <c r="L22" s="149" t="n">
        <v>0.101041564397272</v>
      </c>
      <c r="M22" s="166" t="n">
        <f aca="false">IF(AND(G22&lt;eezupone),1,IF(AND(G22&lt;eezuptwo,G22&gt;eezlowtwo),2,IF(AND(G22&lt;eezupthree,G22&gt;eezlowthree),3,IF(AND(G22&gt;eezupthree),4))))</f>
        <v>3</v>
      </c>
      <c r="N22" s="166" t="n">
        <f aca="false">IF(AND(H22&lt;disupone),1,IF(AND(H22&lt;disuptwo,H22&gt;dislowtwo),2,IF(AND(H22&lt;disupthree,H22&gt;dislowthree),3,IF(AND(H22&gt;disupthree),4))))</f>
        <v>3</v>
      </c>
      <c r="O22" s="166" t="n">
        <f aca="false">IF(AND(I22&lt;subupone),1,IF(AND(I22&lt;subuptwo,I22&gt;sublowtwo),2,IF(AND(I22&lt;subupthree,I22&gt;sublowthree),3,IF(AND(I22&gt;subupthree),4))))</f>
        <v>3</v>
      </c>
      <c r="P22" s="166" t="n">
        <f aca="false">IF(AND(J22&lt;GDPupone),4,IF(AND(J22&lt;gdpuptwo,J22&gt;GDPlowtwo),3,IF(AND(J22&lt;gdpupthree,J22&gt;gdplowthree),2,IF(AND(J22&gt;gdpupthree),1))))</f>
        <v>3</v>
      </c>
      <c r="Q22" s="166" t="n">
        <f aca="false">IF(AND(K22&lt;valupone),4,IF(AND(K22&lt;valuptwo,K22&gt;vallowtwo),3,IF(AND(K22&lt;valupthree,K22&gt;vallowthree),2,IF(AND(K22&gt;valupthree),1))))</f>
        <v>2</v>
      </c>
      <c r="R22" s="166" t="n">
        <f aca="false">IF(AND(L22&lt;repupone),1,IF(AND(L22&lt;repuptwo,L22&gt;replowtwo),2,IF(AND(L22&lt;repupthree,L22&gt;replowthree),3,IF(AND(2&gt;repupthree),4))))</f>
        <v>2</v>
      </c>
      <c r="S22" s="0" t="n">
        <v>0.404</v>
      </c>
      <c r="T22" s="0" t="n">
        <v>29.64</v>
      </c>
    </row>
    <row r="23" customFormat="false" ht="15" hidden="false" customHeight="false" outlineLevel="0" collapsed="false">
      <c r="A23" s="0" t="s">
        <v>400</v>
      </c>
      <c r="B23" s="162" t="n">
        <f aca="false">IF(AND(D23&lt;upone),1,IF(AND(D23&gt;uptwo),3,2))</f>
        <v>1</v>
      </c>
      <c r="C23" s="162" t="n">
        <f aca="false">IF(AND(E23&lt;upone),1,IF(AND(E23&gt;uptwo),3,2))</f>
        <v>2</v>
      </c>
      <c r="D23" s="163" t="n">
        <f aca="false">AVERAGE(M23,N23,O23)</f>
        <v>1</v>
      </c>
      <c r="E23" s="163" t="n">
        <f aca="false">AVERAGE(P23,Q23,R23)</f>
        <v>2</v>
      </c>
      <c r="F23" s="164" t="n">
        <v>59098.0077858763</v>
      </c>
      <c r="G23" s="149" t="n">
        <v>0.00694266938857719</v>
      </c>
      <c r="H23" s="165" t="n">
        <v>102.0448948</v>
      </c>
      <c r="I23" s="150" t="n">
        <v>0.00203723986856517</v>
      </c>
      <c r="J23" s="151" t="n">
        <v>22795</v>
      </c>
      <c r="K23" s="151" t="n">
        <v>28712.420848062</v>
      </c>
      <c r="L23" s="149" t="n">
        <v>0.220675467701895</v>
      </c>
      <c r="M23" s="166" t="n">
        <f aca="false">IF(AND(G23&lt;eezupone),1,IF(AND(G23&lt;eezuptwo,G23&gt;eezlowtwo),2,IF(AND(G23&lt;eezupthree,G23&gt;eezlowthree),3,IF(AND(G23&gt;eezupthree),4))))</f>
        <v>1</v>
      </c>
      <c r="N23" s="166" t="n">
        <f aca="false">IF(AND(H23&lt;disupone),1,IF(AND(H23&lt;disuptwo,H23&gt;dislowtwo),2,IF(AND(H23&lt;disupthree,H23&gt;dislowthree),3,IF(AND(H23&gt;disupthree),4))))</f>
        <v>1</v>
      </c>
      <c r="O23" s="166" t="n">
        <f aca="false">IF(AND(I23&lt;subupone),1,IF(AND(I23&lt;subuptwo,I23&gt;sublowtwo),2,IF(AND(I23&lt;subupthree,I23&gt;sublowthree),3,IF(AND(I23&gt;subupthree),4))))</f>
        <v>1</v>
      </c>
      <c r="P23" s="166" t="n">
        <f aca="false">IF(AND(J23&lt;GDPupone),4,IF(AND(J23&lt;gdpuptwo,J23&gt;GDPlowtwo),3,IF(AND(J23&lt;gdpupthree,J23&gt;gdplowthree),2,IF(AND(J23&gt;gdpupthree),1))))</f>
        <v>2</v>
      </c>
      <c r="Q23" s="166" t="n">
        <f aca="false">IF(AND(K23&lt;valupone),4,IF(AND(K23&lt;valuptwo,K23&gt;vallowtwo),3,IF(AND(K23&lt;valupthree,K23&gt;vallowthree),2,IF(AND(K23&gt;valupthree),1))))</f>
        <v>1</v>
      </c>
      <c r="R23" s="166" t="n">
        <f aca="false">IF(AND(L23&lt;repupone),1,IF(AND(L23&lt;repuptwo,L23&gt;replowtwo),2,IF(AND(L23&lt;repupthree,L23&gt;replowthree),3,IF(AND(2&gt;repupthree),4))))</f>
        <v>3</v>
      </c>
      <c r="S23" s="0" t="n">
        <v>0.404</v>
      </c>
      <c r="T23" s="0" t="n">
        <v>28.8</v>
      </c>
    </row>
    <row r="24" customFormat="false" ht="15" hidden="false" customHeight="false" outlineLevel="0" collapsed="false">
      <c r="A24" s="0" t="s">
        <v>401</v>
      </c>
      <c r="B24" s="162" t="n">
        <f aca="false">IF(AND(D24&lt;upone),1,IF(AND(D24&gt;uptwo),3,2))</f>
        <v>3</v>
      </c>
      <c r="C24" s="162" t="n">
        <f aca="false">IF(AND(E24&lt;upone),1,IF(AND(E24&gt;uptwo),3,2))</f>
        <v>3</v>
      </c>
      <c r="D24" s="163" t="n">
        <f aca="false">AVERAGE(M24,N24,O24)</f>
        <v>3.33333333333333</v>
      </c>
      <c r="E24" s="163" t="n">
        <f aca="false">AVERAGE(P24,Q24,R24)</f>
        <v>3</v>
      </c>
      <c r="F24" s="164" t="n">
        <v>3911.71352500466</v>
      </c>
      <c r="G24" s="149" t="n">
        <v>0.729399363622468</v>
      </c>
      <c r="H24" s="165" t="n">
        <v>5276.687028</v>
      </c>
      <c r="I24" s="150" t="n">
        <v>0.0153533015656909</v>
      </c>
      <c r="J24" s="167" t="n">
        <v>7617.80104712042</v>
      </c>
      <c r="K24" s="151" t="n">
        <v>463.317582755695</v>
      </c>
      <c r="L24" s="149" t="n">
        <v>0.0971709678110738</v>
      </c>
      <c r="M24" s="166" t="n">
        <f aca="false">IF(AND(G24&lt;eezupone),1,IF(AND(G24&lt;eezuptwo,G24&gt;eezlowtwo),2,IF(AND(G24&lt;eezupthree,G24&gt;eezlowthree),3,IF(AND(G24&gt;eezupthree),4))))</f>
        <v>4</v>
      </c>
      <c r="N24" s="166" t="n">
        <f aca="false">IF(AND(H24&lt;disupone),1,IF(AND(H24&lt;disuptwo,H24&gt;dislowtwo),2,IF(AND(H24&lt;disupthree,H24&gt;dislowthree),3,IF(AND(H24&gt;disupthree),4))))</f>
        <v>4</v>
      </c>
      <c r="O24" s="166" t="n">
        <f aca="false">IF(AND(I24&lt;subupone),1,IF(AND(I24&lt;subuptwo,I24&gt;sublowtwo),2,IF(AND(I24&lt;subupthree,I24&gt;sublowthree),3,IF(AND(I24&gt;subupthree),4))))</f>
        <v>2</v>
      </c>
      <c r="P24" s="166" t="n">
        <f aca="false">IF(AND(J24&lt;GDPupone),4,IF(AND(J24&lt;gdpuptwo,J24&gt;GDPlowtwo),3,IF(AND(J24&lt;gdpupthree,J24&gt;gdplowthree),2,IF(AND(J24&gt;gdpupthree),1))))</f>
        <v>3</v>
      </c>
      <c r="Q24" s="166" t="n">
        <f aca="false">IF(AND(K24&lt;valupone),4,IF(AND(K24&lt;valuptwo,K24&gt;vallowtwo),3,IF(AND(K24&lt;valupthree,K24&gt;vallowthree),2,IF(AND(K24&gt;valupthree),1))))</f>
        <v>4</v>
      </c>
      <c r="R24" s="166" t="n">
        <f aca="false">IF(AND(L24&lt;repupone),1,IF(AND(L24&lt;repuptwo,L24&gt;replowtwo),2,IF(AND(L24&lt;repupthree,L24&gt;replowthree),3,IF(AND(2&gt;repupthree),4))))</f>
        <v>2</v>
      </c>
      <c r="S24" s="0" t="n">
        <v>0.332</v>
      </c>
      <c r="T24" s="0" t="n">
        <v>32.05</v>
      </c>
    </row>
    <row r="25" customFormat="false" ht="15" hidden="false" customHeight="false" outlineLevel="0" collapsed="false">
      <c r="A25" s="0" t="s">
        <v>402</v>
      </c>
      <c r="B25" s="162" t="n">
        <f aca="false">IF(AND(D25&lt;upone),1,IF(AND(D25&gt;uptwo),3,2))</f>
        <v>3</v>
      </c>
      <c r="C25" s="162" t="n">
        <f aca="false">IF(AND(E25&lt;upone),1,IF(AND(E25&gt;uptwo),3,2))</f>
        <v>2</v>
      </c>
      <c r="D25" s="163" t="n">
        <f aca="false">AVERAGE(M25,N25,O25)</f>
        <v>3</v>
      </c>
      <c r="E25" s="163" t="n">
        <f aca="false">AVERAGE(P25,Q25,R25)</f>
        <v>2.33333333333333</v>
      </c>
      <c r="F25" s="164" t="n">
        <v>158309.65778528</v>
      </c>
      <c r="G25" s="149" t="n">
        <v>0.995335274847138</v>
      </c>
      <c r="H25" s="165" t="n">
        <v>100</v>
      </c>
      <c r="I25" s="150" t="n">
        <v>0.607781968688141</v>
      </c>
      <c r="J25" s="167" t="n">
        <v>23324.2</v>
      </c>
      <c r="K25" s="151" t="n">
        <v>374843.356056888</v>
      </c>
      <c r="L25" s="149" t="n">
        <v>0.994612428636126</v>
      </c>
      <c r="M25" s="166" t="n">
        <f aca="false">IF(AND(G25&lt;eezupone),1,IF(AND(G25&lt;eezuptwo,G25&gt;eezlowtwo),2,IF(AND(G25&lt;eezupthree,G25&gt;eezlowthree),3,IF(AND(G25&gt;eezupthree),4))))</f>
        <v>4</v>
      </c>
      <c r="N25" s="166" t="n">
        <f aca="false">IF(AND(H25&lt;disupone),1,IF(AND(H25&lt;disuptwo,H25&gt;dislowtwo),2,IF(AND(H25&lt;disupthree,H25&gt;dislowthree),3,IF(AND(H25&gt;disupthree),4))))</f>
        <v>1</v>
      </c>
      <c r="O25" s="166" t="n">
        <f aca="false">IF(AND(I25&lt;subupone),1,IF(AND(I25&lt;subuptwo,I25&gt;sublowtwo),2,IF(AND(I25&lt;subupthree,I25&gt;sublowthree),3,IF(AND(I25&gt;subupthree),4))))</f>
        <v>4</v>
      </c>
      <c r="P25" s="166" t="n">
        <f aca="false">IF(AND(J25&lt;GDPupone),4,IF(AND(J25&lt;gdpuptwo,J25&gt;GDPlowtwo),3,IF(AND(J25&lt;gdpupthree,J25&gt;gdplowthree),2,IF(AND(J25&gt;gdpupthree),1))))</f>
        <v>2</v>
      </c>
      <c r="Q25" s="166" t="n">
        <f aca="false">IF(AND(K25&lt;valupone),4,IF(AND(K25&lt;valuptwo,K25&gt;vallowtwo),3,IF(AND(K25&lt;valupthree,K25&gt;vallowthree),2,IF(AND(K25&gt;valupthree),1))))</f>
        <v>1</v>
      </c>
      <c r="R25" s="166" t="n">
        <f aca="false">IF(AND(L25&lt;repupone),1,IF(AND(L25&lt;repuptwo,L25&gt;replowtwo),2,IF(AND(L25&lt;repupthree,L25&gt;replowthree),3,IF(AND(2&gt;repupthree),4))))</f>
        <v>4</v>
      </c>
      <c r="S25" s="0" t="n">
        <v>0.404</v>
      </c>
      <c r="T25" s="0" t="n">
        <v>27.67</v>
      </c>
    </row>
    <row r="26" customFormat="false" ht="15" hidden="false" customHeight="false" outlineLevel="0" collapsed="false">
      <c r="A26" s="0" t="s">
        <v>404</v>
      </c>
      <c r="B26" s="162" t="n">
        <f aca="false">IF(AND(D26&lt;upone),1,IF(AND(D26&gt;uptwo),3,2))</f>
        <v>3</v>
      </c>
      <c r="C26" s="162" t="n">
        <f aca="false">IF(AND(E26&lt;upone),1,IF(AND(E26&gt;uptwo),3,2))</f>
        <v>1</v>
      </c>
      <c r="D26" s="163" t="n">
        <f aca="false">AVERAGE(M26,N26,O26)</f>
        <v>3</v>
      </c>
      <c r="E26" s="163" t="n">
        <f aca="false">AVERAGE(P26,Q26,R26)</f>
        <v>1</v>
      </c>
      <c r="F26" s="164" t="n">
        <v>1366497.73054364</v>
      </c>
      <c r="G26" s="149" t="n">
        <v>0.575147772944184</v>
      </c>
      <c r="H26" s="165" t="n">
        <v>430.846993</v>
      </c>
      <c r="I26" s="150" t="n">
        <v>0.372656950657176</v>
      </c>
      <c r="J26" s="151" t="n">
        <v>47985</v>
      </c>
      <c r="K26" s="151" t="n">
        <v>605957.254354048</v>
      </c>
      <c r="L26" s="149" t="n">
        <v>0.0122351743637117</v>
      </c>
      <c r="M26" s="166" t="n">
        <f aca="false">IF(AND(G26&lt;eezupone),1,IF(AND(G26&lt;eezuptwo,G26&gt;eezlowtwo),2,IF(AND(G26&lt;eezupthree,G26&gt;eezlowthree),3,IF(AND(G26&gt;eezupthree),4))))</f>
        <v>3</v>
      </c>
      <c r="N26" s="166" t="n">
        <f aca="false">IF(AND(H26&lt;disupone),1,IF(AND(H26&lt;disuptwo,H26&gt;dislowtwo),2,IF(AND(H26&lt;disupthree,H26&gt;dislowthree),3,IF(AND(H26&gt;disupthree),4))))</f>
        <v>2</v>
      </c>
      <c r="O26" s="166" t="n">
        <f aca="false">IF(AND(I26&lt;subupone),1,IF(AND(I26&lt;subuptwo,I26&gt;sublowtwo),2,IF(AND(I26&lt;subupthree,I26&gt;sublowthree),3,IF(AND(I26&gt;subupthree),4))))</f>
        <v>4</v>
      </c>
      <c r="P26" s="166" t="n">
        <f aca="false">IF(AND(J26&lt;GDPupone),4,IF(AND(J26&lt;gdpuptwo,J26&gt;GDPlowtwo),3,IF(AND(J26&lt;gdpupthree,J26&gt;gdplowthree),2,IF(AND(J26&gt;gdpupthree),1))))</f>
        <v>1</v>
      </c>
      <c r="Q26" s="166" t="n">
        <f aca="false">IF(AND(K26&lt;valupone),4,IF(AND(K26&lt;valuptwo,K26&gt;vallowtwo),3,IF(AND(K26&lt;valupthree,K26&gt;vallowthree),2,IF(AND(K26&gt;valupthree),1))))</f>
        <v>1</v>
      </c>
      <c r="R26" s="166" t="n">
        <f aca="false">IF(AND(L26&lt;repupone),1,IF(AND(L26&lt;repuptwo,L26&gt;replowtwo),2,IF(AND(L26&lt;repupthree,L26&gt;replowthree),3,IF(AND(2&gt;repupthree),4))))</f>
        <v>1</v>
      </c>
      <c r="S26" s="0" t="n">
        <v>0.018</v>
      </c>
      <c r="T26" s="0" t="n">
        <v>17.3</v>
      </c>
    </row>
    <row r="27" customFormat="false" ht="15" hidden="false" customHeight="false" outlineLevel="0" collapsed="false">
      <c r="A27" s="0" t="s">
        <v>405</v>
      </c>
      <c r="B27" s="162" t="n">
        <f aca="false">IF(AND(D27&lt;upone),1,IF(AND(D27&gt;uptwo),3,2))</f>
        <v>3</v>
      </c>
      <c r="C27" s="162" t="n">
        <f aca="false">IF(AND(E27&lt;upone),1,IF(AND(E27&gt;uptwo),3,2))</f>
        <v>3</v>
      </c>
      <c r="D27" s="163" t="n">
        <f aca="false">AVERAGE(M27,N27,O27)</f>
        <v>3.33333333333333</v>
      </c>
      <c r="E27" s="163" t="n">
        <f aca="false">AVERAGE(P27,Q27,R27)</f>
        <v>4</v>
      </c>
      <c r="F27" s="164" t="n">
        <v>60.15296000038</v>
      </c>
      <c r="G27" s="149" t="n">
        <v>1</v>
      </c>
      <c r="H27" s="165" t="n">
        <v>797.5199163</v>
      </c>
      <c r="I27" s="150" t="n">
        <v>0.108675</v>
      </c>
      <c r="J27" s="151" t="n">
        <v>3370</v>
      </c>
      <c r="K27" s="151" t="n">
        <v>172.760455893358</v>
      </c>
      <c r="L27" s="149" t="n">
        <v>0.891942142164593</v>
      </c>
      <c r="M27" s="166" t="n">
        <f aca="false">IF(AND(G27&lt;eezupone),1,IF(AND(G27&lt;eezuptwo,G27&gt;eezlowtwo),2,IF(AND(G27&lt;eezupthree,G27&gt;eezlowthree),3,IF(AND(G27&gt;eezupthree),4))))</f>
        <v>4</v>
      </c>
      <c r="N27" s="166" t="n">
        <f aca="false">IF(AND(H27&lt;disupone),1,IF(AND(H27&lt;disuptwo,H27&gt;dislowtwo),2,IF(AND(H27&lt;disupthree,H27&gt;dislowthree),3,IF(AND(H27&gt;disupthree),4))))</f>
        <v>3</v>
      </c>
      <c r="O27" s="166" t="n">
        <f aca="false">IF(AND(I27&lt;subupone),1,IF(AND(I27&lt;subuptwo,I27&gt;sublowtwo),2,IF(AND(I27&lt;subupthree,I27&gt;sublowthree),3,IF(AND(I27&gt;subupthree),4))))</f>
        <v>3</v>
      </c>
      <c r="P27" s="166" t="n">
        <f aca="false">IF(AND(J27&lt;GDPupone),4,IF(AND(J27&lt;gdpuptwo,J27&gt;GDPlowtwo),3,IF(AND(J27&lt;gdpupthree,J27&gt;gdplowthree),2,IF(AND(J27&gt;gdpupthree),1))))</f>
        <v>4</v>
      </c>
      <c r="Q27" s="166" t="n">
        <f aca="false">IF(AND(K27&lt;valupone),4,IF(AND(K27&lt;valuptwo,K27&gt;vallowtwo),3,IF(AND(K27&lt;valupthree,K27&gt;vallowthree),2,IF(AND(K27&gt;valupthree),1))))</f>
        <v>4</v>
      </c>
      <c r="R27" s="166" t="n">
        <f aca="false">IF(AND(L27&lt;repupone),1,IF(AND(L27&lt;repuptwo,L27&gt;replowtwo),2,IF(AND(L27&lt;repupthree,L27&gt;replowthree),3,IF(AND(2&gt;repupthree),4))))</f>
        <v>4</v>
      </c>
      <c r="S27" s="0" t="n">
        <v>0.52</v>
      </c>
      <c r="T27" s="0" t="n">
        <v>45.1</v>
      </c>
    </row>
    <row r="28" customFormat="false" ht="15" hidden="false" customHeight="false" outlineLevel="0" collapsed="false">
      <c r="A28" s="0" t="s">
        <v>407</v>
      </c>
      <c r="B28" s="162" t="n">
        <f aca="false">IF(AND(D28&lt;upone),1,IF(AND(D28&gt;uptwo),3,2))</f>
        <v>1</v>
      </c>
      <c r="C28" s="162" t="n">
        <f aca="false">IF(AND(E28&lt;upone),1,IF(AND(E28&gt;uptwo),3,2))</f>
        <v>2</v>
      </c>
      <c r="D28" s="163" t="n">
        <f aca="false">AVERAGE(M28,N28,O28)</f>
        <v>1.66666666666667</v>
      </c>
      <c r="E28" s="163" t="n">
        <f aca="false">AVERAGE(P28,Q28,R28)</f>
        <v>2.66666666666667</v>
      </c>
      <c r="F28" s="164" t="n">
        <v>1989.68701690903</v>
      </c>
      <c r="G28" s="149" t="n">
        <v>0.0359319723192971</v>
      </c>
      <c r="H28" s="165" t="n">
        <v>1260.753981</v>
      </c>
      <c r="I28" s="150" t="n">
        <v>0.00171345584481879</v>
      </c>
      <c r="J28" s="151" t="n">
        <v>16049</v>
      </c>
      <c r="K28" s="151" t="n">
        <v>758.806856948753</v>
      </c>
      <c r="L28" s="149" t="n">
        <v>0.0218203391521778</v>
      </c>
      <c r="M28" s="166" t="n">
        <f aca="false">IF(AND(G28&lt;eezupone),1,IF(AND(G28&lt;eezuptwo,G28&gt;eezlowtwo),2,IF(AND(G28&lt;eezupthree,G28&gt;eezlowthree),3,IF(AND(G28&gt;eezupthree),4))))</f>
        <v>1</v>
      </c>
      <c r="N28" s="166" t="n">
        <f aca="false">IF(AND(H28&lt;disupone),1,IF(AND(H28&lt;disuptwo,H28&gt;dislowtwo),2,IF(AND(H28&lt;disupthree,H28&gt;dislowthree),3,IF(AND(H28&gt;disupthree),4))))</f>
        <v>3</v>
      </c>
      <c r="O28" s="166" t="n">
        <f aca="false">IF(AND(I28&lt;subupone),1,IF(AND(I28&lt;subuptwo,I28&gt;sublowtwo),2,IF(AND(I28&lt;subupthree,I28&gt;sublowthree),3,IF(AND(I28&gt;subupthree),4))))</f>
        <v>1</v>
      </c>
      <c r="P28" s="166" t="n">
        <f aca="false">IF(AND(J28&lt;GDPupone),4,IF(AND(J28&lt;gdpuptwo,J28&gt;GDPlowtwo),3,IF(AND(J28&lt;gdpupthree,J28&gt;gdplowthree),2,IF(AND(J28&gt;gdpupthree),1))))</f>
        <v>3</v>
      </c>
      <c r="Q28" s="166" t="n">
        <f aca="false">IF(AND(K28&lt;valupone),4,IF(AND(K28&lt;valuptwo,K28&gt;vallowtwo),3,IF(AND(K28&lt;valupthree,K28&gt;vallowthree),2,IF(AND(K28&gt;valupthree),1))))</f>
        <v>4</v>
      </c>
      <c r="R28" s="166" t="n">
        <f aca="false">IF(AND(L28&lt;repupone),1,IF(AND(L28&lt;repuptwo,L28&gt;replowtwo),2,IF(AND(L28&lt;repupthree,L28&gt;replowthree),3,IF(AND(2&gt;repupthree),4))))</f>
        <v>1</v>
      </c>
      <c r="S28" s="0" t="n">
        <v>0.995</v>
      </c>
      <c r="T28" s="0" t="n">
        <v>38.13</v>
      </c>
    </row>
    <row r="29" customFormat="false" ht="15" hidden="false" customHeight="false" outlineLevel="0" collapsed="false">
      <c r="A29" s="0" t="s">
        <v>408</v>
      </c>
      <c r="B29" s="162" t="n">
        <f aca="false">IF(AND(D29&lt;upone),1,IF(AND(D29&gt;uptwo),3,2))</f>
        <v>2</v>
      </c>
      <c r="C29" s="162" t="n">
        <f aca="false">IF(AND(E29&lt;upone),1,IF(AND(E29&gt;uptwo),3,2))</f>
        <v>2</v>
      </c>
      <c r="D29" s="163" t="n">
        <f aca="false">AVERAGE(M29,N29,O29)</f>
        <v>2.66666666666667</v>
      </c>
      <c r="E29" s="163" t="n">
        <f aca="false">AVERAGE(P29,Q29,R29)</f>
        <v>2.33333333333333</v>
      </c>
      <c r="F29" s="164" t="n">
        <v>536850.359066782</v>
      </c>
      <c r="G29" s="149" t="n">
        <v>0.438102010808713</v>
      </c>
      <c r="H29" s="165" t="n">
        <v>563.5038332</v>
      </c>
      <c r="I29" s="150" t="n">
        <v>0.0300599530310198</v>
      </c>
      <c r="J29" s="151" t="n">
        <v>11109</v>
      </c>
      <c r="K29" s="151" t="n">
        <v>8571.80539331206</v>
      </c>
      <c r="L29" s="149" t="n">
        <v>0.0727491877179945</v>
      </c>
      <c r="M29" s="166" t="n">
        <f aca="false">IF(AND(G29&lt;eezupone),1,IF(AND(G29&lt;eezuptwo,G29&gt;eezlowtwo),2,IF(AND(G29&lt;eezupthree,G29&gt;eezlowthree),3,IF(AND(G29&gt;eezupthree),4))))</f>
        <v>3</v>
      </c>
      <c r="N29" s="166" t="n">
        <f aca="false">IF(AND(H29&lt;disupone),1,IF(AND(H29&lt;disuptwo,H29&gt;dislowtwo),2,IF(AND(H29&lt;disupthree,H29&gt;dislowthree),3,IF(AND(H29&gt;disupthree),4))))</f>
        <v>3</v>
      </c>
      <c r="O29" s="166" t="n">
        <f aca="false">IF(AND(I29&lt;subupone),1,IF(AND(I29&lt;subuptwo,I29&gt;sublowtwo),2,IF(AND(I29&lt;subupthree,I29&gt;sublowthree),3,IF(AND(I29&gt;subupthree),4))))</f>
        <v>2</v>
      </c>
      <c r="P29" s="166" t="n">
        <f aca="false">IF(AND(J29&lt;GDPupone),4,IF(AND(J29&lt;gdpuptwo,J29&gt;GDPlowtwo),3,IF(AND(J29&lt;gdpupthree,J29&gt;gdplowthree),2,IF(AND(J29&gt;gdpupthree),1))))</f>
        <v>3</v>
      </c>
      <c r="Q29" s="166" t="n">
        <f aca="false">IF(AND(K29&lt;valupone),4,IF(AND(K29&lt;valuptwo,K29&gt;vallowtwo),3,IF(AND(K29&lt;valupthree,K29&gt;vallowthree),2,IF(AND(K29&gt;valupthree),1))))</f>
        <v>2</v>
      </c>
      <c r="R29" s="166" t="n">
        <f aca="false">IF(AND(L29&lt;repupone),1,IF(AND(L29&lt;repuptwo,L29&gt;replowtwo),2,IF(AND(L29&lt;repupthree,L29&gt;replowthree),3,IF(AND(2&gt;repupthree),4))))</f>
        <v>2</v>
      </c>
      <c r="S29" s="0" t="n">
        <v>0.404</v>
      </c>
      <c r="T29" s="0" t="n">
        <v>35.16</v>
      </c>
    </row>
    <row r="30" customFormat="false" ht="15" hidden="false" customHeight="false" outlineLevel="0" collapsed="false">
      <c r="A30" s="0" t="s">
        <v>409</v>
      </c>
      <c r="B30" s="162" t="n">
        <f aca="false">IF(AND(D30&lt;upone),1,IF(AND(D30&gt;uptwo),3,2))</f>
        <v>2</v>
      </c>
      <c r="C30" s="162" t="n">
        <f aca="false">IF(AND(E30&lt;upone),1,IF(AND(E30&gt;uptwo),3,2))</f>
        <v>3</v>
      </c>
      <c r="D30" s="163" t="n">
        <f aca="false">AVERAGE(M30,N30,O30)</f>
        <v>2</v>
      </c>
      <c r="E30" s="163" t="n">
        <f aca="false">AVERAGE(P30,Q30,R30)</f>
        <v>3</v>
      </c>
      <c r="F30" s="164" t="n">
        <v>136127.54546362</v>
      </c>
      <c r="G30" s="149" t="n">
        <v>0.265632329666651</v>
      </c>
      <c r="H30" s="165" t="n">
        <v>936.0290309</v>
      </c>
      <c r="I30" s="150" t="n">
        <v>0.00898668046418804</v>
      </c>
      <c r="J30" s="151" t="n">
        <v>12554</v>
      </c>
      <c r="K30" s="151" t="n">
        <v>1888.65977672614</v>
      </c>
      <c r="L30" s="149" t="n">
        <v>0.296427511331947</v>
      </c>
      <c r="M30" s="166" t="n">
        <f aca="false">IF(AND(G30&lt;eezupone),1,IF(AND(G30&lt;eezuptwo,G30&gt;eezlowtwo),2,IF(AND(G30&lt;eezupthree,G30&gt;eezlowthree),3,IF(AND(G30&gt;eezupthree),4))))</f>
        <v>2</v>
      </c>
      <c r="N30" s="166" t="n">
        <f aca="false">IF(AND(H30&lt;disupone),1,IF(AND(H30&lt;disuptwo,H30&gt;dislowtwo),2,IF(AND(H30&lt;disupthree,H30&gt;dislowthree),3,IF(AND(H30&gt;disupthree),4))))</f>
        <v>3</v>
      </c>
      <c r="O30" s="166" t="n">
        <f aca="false">IF(AND(I30&lt;subupone),1,IF(AND(I30&lt;subuptwo,I30&gt;sublowtwo),2,IF(AND(I30&lt;subupthree,I30&gt;sublowthree),3,IF(AND(I30&gt;subupthree),4))))</f>
        <v>1</v>
      </c>
      <c r="P30" s="166" t="n">
        <f aca="false">IF(AND(J30&lt;GDPupone),4,IF(AND(J30&lt;gdpuptwo,J30&gt;GDPlowtwo),3,IF(AND(J30&lt;gdpupthree,J30&gt;gdplowthree),2,IF(AND(J30&gt;gdpupthree),1))))</f>
        <v>3</v>
      </c>
      <c r="Q30" s="166" t="n">
        <f aca="false">IF(AND(K30&lt;valupone),4,IF(AND(K30&lt;valuptwo,K30&gt;vallowtwo),3,IF(AND(K30&lt;valupthree,K30&gt;vallowthree),2,IF(AND(K30&gt;valupthree),1))))</f>
        <v>3</v>
      </c>
      <c r="R30" s="166" t="n">
        <f aca="false">IF(AND(L30&lt;repupone),1,IF(AND(L30&lt;repuptwo,L30&gt;replowtwo),2,IF(AND(L30&lt;repupthree,L30&gt;replowthree),3,IF(AND(2&gt;repupthree),4))))</f>
        <v>3</v>
      </c>
      <c r="S30" s="0" t="n">
        <v>0.626</v>
      </c>
      <c r="T30" s="0" t="n">
        <v>49.24</v>
      </c>
    </row>
    <row r="31" customFormat="false" ht="15" hidden="false" customHeight="false" outlineLevel="0" collapsed="false">
      <c r="A31" s="0" t="s">
        <v>410</v>
      </c>
      <c r="B31" s="162" t="n">
        <f aca="false">IF(AND(D31&lt;upone),1,IF(AND(D31&gt;uptwo),3,2))</f>
        <v>2</v>
      </c>
      <c r="C31" s="162" t="n">
        <f aca="false">IF(AND(E31&lt;upone),1,IF(AND(E31&gt;uptwo),3,2))</f>
        <v>3</v>
      </c>
      <c r="D31" s="163" t="n">
        <f aca="false">AVERAGE(M31,N31,O31)</f>
        <v>2</v>
      </c>
      <c r="E31" s="163" t="n">
        <f aca="false">AVERAGE(P31,Q31,R31)</f>
        <v>3</v>
      </c>
      <c r="F31" s="164" t="n">
        <v>17620.2041896012</v>
      </c>
      <c r="G31" s="149" t="n">
        <v>0.400997324386833</v>
      </c>
      <c r="H31" s="165" t="n">
        <v>329.1170027</v>
      </c>
      <c r="I31" s="150" t="n">
        <v>0.00555725314912637</v>
      </c>
      <c r="J31" s="151" t="n">
        <v>8909</v>
      </c>
      <c r="K31" s="151" t="n">
        <v>1012.99527543333</v>
      </c>
      <c r="L31" s="149" t="n">
        <v>0.297997686473311</v>
      </c>
      <c r="M31" s="166" t="n">
        <f aca="false">IF(AND(G31&lt;eezupone),1,IF(AND(G31&lt;eezuptwo,G31&gt;eezlowtwo),2,IF(AND(G31&lt;eezupthree,G31&gt;eezlowthree),3,IF(AND(G31&gt;eezupthree),4))))</f>
        <v>3</v>
      </c>
      <c r="N31" s="166" t="n">
        <f aca="false">IF(AND(H31&lt;disupone),1,IF(AND(H31&lt;disuptwo,H31&gt;dislowtwo),2,IF(AND(H31&lt;disupthree,H31&gt;dislowthree),3,IF(AND(H31&gt;disupthree),4))))</f>
        <v>2</v>
      </c>
      <c r="O31" s="166" t="n">
        <f aca="false">IF(AND(I31&lt;subupone),1,IF(AND(I31&lt;subuptwo,I31&gt;sublowtwo),2,IF(AND(I31&lt;subupthree,I31&gt;sublowthree),3,IF(AND(I31&gt;subupthree),4))))</f>
        <v>1</v>
      </c>
      <c r="P31" s="166" t="n">
        <f aca="false">IF(AND(J31&lt;GDPupone),4,IF(AND(J31&lt;gdpuptwo,J31&gt;GDPlowtwo),3,IF(AND(J31&lt;gdpupthree,J31&gt;gdplowthree),2,IF(AND(J31&gt;gdpupthree),1))))</f>
        <v>3</v>
      </c>
      <c r="Q31" s="166" t="n">
        <f aca="false">IF(AND(K31&lt;valupone),4,IF(AND(K31&lt;valuptwo,K31&gt;vallowtwo),3,IF(AND(K31&lt;valupthree,K31&gt;vallowthree),2,IF(AND(K31&gt;valupthree),1))))</f>
        <v>3</v>
      </c>
      <c r="R31" s="166" t="n">
        <f aca="false">IF(AND(L31&lt;repupone),1,IF(AND(L31&lt;repuptwo,L31&gt;replowtwo),2,IF(AND(L31&lt;repupthree,L31&gt;replowthree),3,IF(AND(2&gt;repupthree),4))))</f>
        <v>3</v>
      </c>
      <c r="S31" s="0" t="n">
        <v>0.295</v>
      </c>
      <c r="T31" s="0" t="n">
        <v>35.48</v>
      </c>
    </row>
    <row r="32" customFormat="false" ht="15" hidden="false" customHeight="false" outlineLevel="0" collapsed="false">
      <c r="A32" s="0" t="s">
        <v>411</v>
      </c>
      <c r="B32" s="162" t="n">
        <f aca="false">IF(AND(D32&lt;upone),1,IF(AND(D32&gt;uptwo),3,2))</f>
        <v>1</v>
      </c>
      <c r="C32" s="162" t="n">
        <f aca="false">IF(AND(E32&lt;upone),1,IF(AND(E32&gt;uptwo),3,2))</f>
        <v>3</v>
      </c>
      <c r="D32" s="163" t="n">
        <f aca="false">AVERAGE(M32,N32,O32)</f>
        <v>1.33333333333333</v>
      </c>
      <c r="E32" s="163" t="n">
        <f aca="false">AVERAGE(P32,Q32,R32)</f>
        <v>3.33333333333333</v>
      </c>
      <c r="F32" s="164" t="n">
        <v>3087.74813732263</v>
      </c>
      <c r="G32" s="149" t="n">
        <v>0.0254407232398865</v>
      </c>
      <c r="H32" s="165" t="n">
        <v>289.6446653</v>
      </c>
      <c r="I32" s="150" t="n">
        <v>0.00030561797752809</v>
      </c>
      <c r="J32" s="151" t="n">
        <v>8639</v>
      </c>
      <c r="K32" s="151" t="n">
        <v>1584.74262884288</v>
      </c>
      <c r="L32" s="149" t="n">
        <v>0.816247298966562</v>
      </c>
      <c r="M32" s="166" t="n">
        <f aca="false">IF(AND(G32&lt;eezupone),1,IF(AND(G32&lt;eezuptwo,G32&gt;eezlowtwo),2,IF(AND(G32&lt;eezupthree,G32&gt;eezlowthree),3,IF(AND(G32&gt;eezupthree),4))))</f>
        <v>1</v>
      </c>
      <c r="N32" s="166" t="n">
        <f aca="false">IF(AND(H32&lt;disupone),1,IF(AND(H32&lt;disuptwo,H32&gt;dislowtwo),2,IF(AND(H32&lt;disupthree,H32&gt;dislowthree),3,IF(AND(H32&gt;disupthree),4))))</f>
        <v>2</v>
      </c>
      <c r="O32" s="166" t="n">
        <f aca="false">IF(AND(I32&lt;subupone),1,IF(AND(I32&lt;subuptwo,I32&gt;sublowtwo),2,IF(AND(I32&lt;subupthree,I32&gt;sublowthree),3,IF(AND(I32&gt;subupthree),4))))</f>
        <v>1</v>
      </c>
      <c r="P32" s="166" t="n">
        <f aca="false">IF(AND(J32&lt;GDPupone),4,IF(AND(J32&lt;gdpuptwo,J32&gt;GDPlowtwo),3,IF(AND(J32&lt;gdpupthree,J32&gt;gdplowthree),2,IF(AND(J32&gt;gdpupthree),1))))</f>
        <v>3</v>
      </c>
      <c r="Q32" s="166" t="n">
        <f aca="false">IF(AND(K32&lt;valupone),4,IF(AND(K32&lt;valuptwo,K32&gt;vallowtwo),3,IF(AND(K32&lt;valupthree,K32&gt;vallowthree),2,IF(AND(K32&gt;valupthree),1))))</f>
        <v>3</v>
      </c>
      <c r="R32" s="166" t="n">
        <f aca="false">IF(AND(L32&lt;repupone),1,IF(AND(L32&lt;repuptwo,L32&gt;replowtwo),2,IF(AND(L32&lt;repupthree,L32&gt;replowthree),3,IF(AND(2&gt;repupthree),4))))</f>
        <v>4</v>
      </c>
      <c r="S32" s="0" t="n">
        <v>0.295</v>
      </c>
      <c r="T32" s="0" t="n">
        <v>36.16</v>
      </c>
    </row>
    <row r="33" customFormat="false" ht="15" hidden="false" customHeight="false" outlineLevel="0" collapsed="false">
      <c r="A33" s="0" t="s">
        <v>412</v>
      </c>
      <c r="B33" s="162" t="n">
        <f aca="false">IF(AND(D33&lt;upone),1,IF(AND(D33&gt;uptwo),3,2))</f>
        <v>2</v>
      </c>
      <c r="C33" s="162" t="n">
        <f aca="false">IF(AND(E33&lt;upone),1,IF(AND(E33&gt;uptwo),3,2))</f>
        <v>3</v>
      </c>
      <c r="D33" s="163" t="n">
        <f aca="false">AVERAGE(M33,N33,O33)</f>
        <v>2</v>
      </c>
      <c r="E33" s="163" t="n">
        <f aca="false">AVERAGE(P33,Q33,R33)</f>
        <v>3</v>
      </c>
      <c r="F33" s="164" t="n">
        <v>149.4637607686</v>
      </c>
      <c r="G33" s="149" t="n">
        <v>0.67239196553666</v>
      </c>
      <c r="H33" s="165" t="n">
        <v>100</v>
      </c>
      <c r="I33" s="150" t="n">
        <v>0.0414023609653725</v>
      </c>
      <c r="J33" s="151" t="n">
        <v>1410</v>
      </c>
      <c r="K33" s="151" t="n">
        <v>69.9878154803102</v>
      </c>
      <c r="L33" s="149" t="n">
        <v>0</v>
      </c>
      <c r="M33" s="166" t="n">
        <f aca="false">IF(AND(G33&lt;eezupone),1,IF(AND(G33&lt;eezuptwo,G33&gt;eezlowtwo),2,IF(AND(G33&lt;eezupthree,G33&gt;eezlowthree),3,IF(AND(G33&gt;eezupthree),4))))</f>
        <v>3</v>
      </c>
      <c r="N33" s="166" t="n">
        <f aca="false">IF(AND(H33&lt;disupone),1,IF(AND(H33&lt;disuptwo,H33&gt;dislowtwo),2,IF(AND(H33&lt;disupthree,H33&gt;dislowthree),3,IF(AND(H33&gt;disupthree),4))))</f>
        <v>1</v>
      </c>
      <c r="O33" s="166" t="n">
        <f aca="false">IF(AND(I33&lt;subupone),1,IF(AND(I33&lt;subuptwo,I33&gt;sublowtwo),2,IF(AND(I33&lt;subupthree,I33&gt;sublowthree),3,IF(AND(I33&gt;subupthree),4))))</f>
        <v>2</v>
      </c>
      <c r="P33" s="166" t="n">
        <f aca="false">IF(AND(J33&lt;GDPupone),4,IF(AND(J33&lt;gdpuptwo,J33&gt;GDPlowtwo),3,IF(AND(J33&lt;gdpupthree,J33&gt;gdplowthree),2,IF(AND(J33&gt;gdpupthree),1))))</f>
        <v>4</v>
      </c>
      <c r="Q33" s="166" t="n">
        <f aca="false">IF(AND(K33&lt;valupone),4,IF(AND(K33&lt;valuptwo,K33&gt;vallowtwo),3,IF(AND(K33&lt;valupthree,K33&gt;vallowthree),2,IF(AND(K33&gt;valupthree),1))))</f>
        <v>4</v>
      </c>
      <c r="R33" s="166" t="n">
        <f aca="false">IF(AND(L33&lt;repupone),1,IF(AND(L33&lt;repuptwo,L33&gt;replowtwo),2,IF(AND(L33&lt;repupthree,L33&gt;replowthree),3,IF(AND(2&gt;repupthree),4))))</f>
        <v>1</v>
      </c>
      <c r="S33" s="0" t="n">
        <v>0.674</v>
      </c>
      <c r="T33" s="0" t="n">
        <v>49.55</v>
      </c>
    </row>
    <row r="34" customFormat="false" ht="15" hidden="false" customHeight="false" outlineLevel="0" collapsed="false">
      <c r="A34" s="0" t="s">
        <v>413</v>
      </c>
      <c r="B34" s="162" t="n">
        <f aca="false">IF(AND(D34&lt;upone),1,IF(AND(D34&gt;uptwo),3,2))</f>
        <v>3</v>
      </c>
      <c r="C34" s="162" t="n">
        <f aca="false">IF(AND(E34&lt;upone),1,IF(AND(E34&gt;uptwo),3,2))</f>
        <v>2</v>
      </c>
      <c r="D34" s="163" t="n">
        <f aca="false">AVERAGE(M34,N34,O34)</f>
        <v>4</v>
      </c>
      <c r="E34" s="163" t="n">
        <f aca="false">AVERAGE(P34,Q34,R34)</f>
        <v>2</v>
      </c>
      <c r="F34" s="164" t="n">
        <v>80871.4892044446</v>
      </c>
      <c r="G34" s="149" t="n">
        <v>0.746303904201677</v>
      </c>
      <c r="H34" s="165" t="n">
        <v>3763.5445</v>
      </c>
      <c r="I34" s="150" t="n">
        <v>2.24317412742551</v>
      </c>
      <c r="J34" s="151" t="n">
        <v>29313</v>
      </c>
      <c r="K34" s="151" t="n">
        <v>8104.87520383162</v>
      </c>
      <c r="L34" s="149" t="n">
        <v>0.0954737823882782</v>
      </c>
      <c r="M34" s="166" t="n">
        <f aca="false">IF(AND(G34&lt;eezupone),1,IF(AND(G34&lt;eezuptwo,G34&gt;eezlowtwo),2,IF(AND(G34&lt;eezupthree,G34&gt;eezlowthree),3,IF(AND(G34&gt;eezupthree),4))))</f>
        <v>4</v>
      </c>
      <c r="N34" s="166" t="n">
        <f aca="false">IF(AND(H34&lt;disupone),1,IF(AND(H34&lt;disuptwo,H34&gt;dislowtwo),2,IF(AND(H34&lt;disupthree,H34&gt;dislowthree),3,IF(AND(H34&gt;disupthree),4))))</f>
        <v>4</v>
      </c>
      <c r="O34" s="166" t="n">
        <f aca="false">IF(AND(I34&lt;subupone),1,IF(AND(I34&lt;subuptwo,I34&gt;sublowtwo),2,IF(AND(I34&lt;subupthree,I34&gt;sublowthree),3,IF(AND(I34&gt;subupthree),4))))</f>
        <v>4</v>
      </c>
      <c r="P34" s="166" t="n">
        <f aca="false">IF(AND(J34&lt;GDPupone),4,IF(AND(J34&lt;gdpuptwo,J34&gt;GDPlowtwo),3,IF(AND(J34&lt;gdpupthree,J34&gt;gdplowthree),2,IF(AND(J34&gt;gdpupthree),1))))</f>
        <v>2</v>
      </c>
      <c r="Q34" s="166" t="n">
        <f aca="false">IF(AND(K34&lt;valupone),4,IF(AND(K34&lt;valuptwo,K34&gt;vallowtwo),3,IF(AND(K34&lt;valupthree,K34&gt;vallowthree),2,IF(AND(K34&gt;valupthree),1))))</f>
        <v>2</v>
      </c>
      <c r="R34" s="166" t="n">
        <f aca="false">IF(AND(L34&lt;repupone),1,IF(AND(L34&lt;repuptwo,L34&gt;replowtwo),2,IF(AND(L34&lt;repupthree,L34&gt;replowthree),3,IF(AND(2&gt;repupthree),4))))</f>
        <v>2</v>
      </c>
      <c r="S34" s="0" t="n">
        <v>0.404</v>
      </c>
      <c r="T34" s="0" t="n">
        <v>25.81</v>
      </c>
    </row>
    <row r="35" customFormat="false" ht="15" hidden="false" customHeight="false" outlineLevel="0" collapsed="false">
      <c r="A35" s="0" t="s">
        <v>416</v>
      </c>
      <c r="B35" s="162" t="n">
        <f aca="false">IF(AND(D35&lt;upone),1,IF(AND(D35&gt;uptwo),3,2))</f>
        <v>2</v>
      </c>
      <c r="C35" s="162" t="n">
        <f aca="false">IF(AND(E35&lt;upone),1,IF(AND(E35&gt;uptwo),3,2))</f>
        <v>1</v>
      </c>
      <c r="D35" s="163" t="n">
        <f aca="false">AVERAGE(M35,N35,O35)</f>
        <v>2.66666666666667</v>
      </c>
      <c r="E35" s="163" t="n">
        <f aca="false">AVERAGE(P35,Q35,R35)</f>
        <v>1.33333333333333</v>
      </c>
      <c r="F35" s="164" t="n">
        <v>119850.142782088</v>
      </c>
      <c r="G35" s="149" t="n">
        <v>0.544411299855764</v>
      </c>
      <c r="H35" s="165" t="n">
        <v>119.2247512</v>
      </c>
      <c r="I35" s="150" t="n">
        <v>1.81275038615592</v>
      </c>
      <c r="J35" s="151" t="n">
        <v>42165</v>
      </c>
      <c r="K35" s="151" t="n">
        <v>74251.2065030287</v>
      </c>
      <c r="L35" s="149" t="n">
        <v>0.084038870968311</v>
      </c>
      <c r="M35" s="166" t="n">
        <f aca="false">IF(AND(G35&lt;eezupone),1,IF(AND(G35&lt;eezuptwo,G35&gt;eezlowtwo),2,IF(AND(G35&lt;eezupthree,G35&gt;eezlowthree),3,IF(AND(G35&gt;eezupthree),4))))</f>
        <v>3</v>
      </c>
      <c r="N35" s="166" t="n">
        <f aca="false">IF(AND(H35&lt;disupone),1,IF(AND(H35&lt;disuptwo,H35&gt;dislowtwo),2,IF(AND(H35&lt;disupthree,H35&gt;dislowthree),3,IF(AND(H35&gt;disupthree),4))))</f>
        <v>1</v>
      </c>
      <c r="O35" s="166" t="n">
        <f aca="false">IF(AND(I35&lt;subupone),1,IF(AND(I35&lt;subuptwo,I35&gt;sublowtwo),2,IF(AND(I35&lt;subupthree,I35&gt;sublowthree),3,IF(AND(I35&gt;subupthree),4))))</f>
        <v>4</v>
      </c>
      <c r="P35" s="166" t="n">
        <f aca="false">IF(AND(J35&lt;GDPupone),4,IF(AND(J35&lt;gdpuptwo,J35&gt;GDPlowtwo),3,IF(AND(J35&lt;gdpupthree,J35&gt;gdplowthree),2,IF(AND(J35&gt;gdpupthree),1))))</f>
        <v>1</v>
      </c>
      <c r="Q35" s="166" t="n">
        <f aca="false">IF(AND(K35&lt;valupone),4,IF(AND(K35&lt;valuptwo,K35&gt;vallowtwo),3,IF(AND(K35&lt;valupthree,K35&gt;vallowthree),2,IF(AND(K35&gt;valupthree),1))))</f>
        <v>1</v>
      </c>
      <c r="R35" s="166" t="n">
        <f aca="false">IF(AND(L35&lt;repupone),1,IF(AND(L35&lt;repuptwo,L35&gt;replowtwo),2,IF(AND(L35&lt;repupthree,L35&gt;replowthree),3,IF(AND(2&gt;repupthree),4))))</f>
        <v>2</v>
      </c>
      <c r="S35" s="0" t="n">
        <v>0.123</v>
      </c>
      <c r="T35" s="0" t="n">
        <v>20.87</v>
      </c>
    </row>
    <row r="36" customFormat="false" ht="15" hidden="false" customHeight="false" outlineLevel="0" collapsed="false">
      <c r="A36" s="0" t="s">
        <v>417</v>
      </c>
      <c r="B36" s="162" t="n">
        <f aca="false">IF(AND(D36&lt;upone),1,IF(AND(D36&gt;uptwo),3,2))</f>
        <v>3</v>
      </c>
      <c r="C36" s="162" t="n">
        <f aca="false">IF(AND(E36&lt;upone),1,IF(AND(E36&gt;uptwo),3,2))</f>
        <v>1</v>
      </c>
      <c r="D36" s="163" t="n">
        <f aca="false">AVERAGE(M36,N36,O36)</f>
        <v>4</v>
      </c>
      <c r="E36" s="163" t="n">
        <f aca="false">AVERAGE(P36,Q36,R36)</f>
        <v>1.33333333333333</v>
      </c>
      <c r="F36" s="164" t="n">
        <v>474499.770539723</v>
      </c>
      <c r="G36" s="149" t="n">
        <v>0.699874622892135</v>
      </c>
      <c r="H36" s="165" t="n">
        <v>2269.094053</v>
      </c>
      <c r="I36" s="150" t="n">
        <v>0.271350856835715</v>
      </c>
      <c r="J36" s="151" t="n">
        <v>42314</v>
      </c>
      <c r="K36" s="151" t="n">
        <v>76090.639161457</v>
      </c>
      <c r="L36" s="149" t="n">
        <v>0.145855781269766</v>
      </c>
      <c r="M36" s="166" t="n">
        <f aca="false">IF(AND(G36&lt;eezupone),1,IF(AND(G36&lt;eezuptwo,G36&gt;eezlowtwo),2,IF(AND(G36&lt;eezupthree,G36&gt;eezlowthree),3,IF(AND(G36&gt;eezupthree),4))))</f>
        <v>4</v>
      </c>
      <c r="N36" s="166" t="n">
        <f aca="false">IF(AND(H36&lt;disupone),1,IF(AND(H36&lt;disuptwo,H36&gt;dislowtwo),2,IF(AND(H36&lt;disupthree,H36&gt;dislowthree),3,IF(AND(H36&gt;disupthree),4))))</f>
        <v>4</v>
      </c>
      <c r="O36" s="166" t="n">
        <f aca="false">IF(AND(I36&lt;subupone),1,IF(AND(I36&lt;subuptwo,I36&gt;sublowtwo),2,IF(AND(I36&lt;subupthree,I36&gt;sublowthree),3,IF(AND(I36&gt;subupthree),4))))</f>
        <v>4</v>
      </c>
      <c r="P36" s="166" t="n">
        <f aca="false">IF(AND(J36&lt;GDPupone),4,IF(AND(J36&lt;gdpuptwo,J36&gt;GDPlowtwo),3,IF(AND(J36&lt;gdpupthree,J36&gt;gdplowthree),2,IF(AND(J36&gt;gdpupthree),1))))</f>
        <v>1</v>
      </c>
      <c r="Q36" s="166" t="n">
        <f aca="false">IF(AND(K36&lt;valupone),4,IF(AND(K36&lt;valuptwo,K36&gt;vallowtwo),3,IF(AND(K36&lt;valupthree,K36&gt;vallowthree),2,IF(AND(K36&gt;valupthree),1))))</f>
        <v>1</v>
      </c>
      <c r="R36" s="166" t="n">
        <f aca="false">IF(AND(L36&lt;repupone),1,IF(AND(L36&lt;repuptwo,L36&gt;replowtwo),2,IF(AND(L36&lt;repupthree,L36&gt;replowthree),3,IF(AND(2&gt;repupthree),4))))</f>
        <v>2</v>
      </c>
      <c r="S36" s="0" t="n">
        <v>0.018</v>
      </c>
      <c r="T36" s="0" t="n">
        <v>27.3</v>
      </c>
    </row>
    <row r="37" customFormat="false" ht="15" hidden="false" customHeight="false" outlineLevel="0" collapsed="false">
      <c r="A37" s="0" t="s">
        <v>418</v>
      </c>
      <c r="B37" s="162" t="n">
        <f aca="false">IF(AND(D37&lt;upone),1,IF(AND(D37&gt;uptwo),3,2))</f>
        <v>1</v>
      </c>
      <c r="C37" s="162" t="n">
        <f aca="false">IF(AND(E37&lt;upone),1,IF(AND(E37&gt;uptwo),3,2))</f>
        <v>2</v>
      </c>
      <c r="D37" s="163" t="n">
        <f aca="false">AVERAGE(M37,N37,O37)</f>
        <v>1.33333333333333</v>
      </c>
      <c r="E37" s="163" t="n">
        <f aca="false">AVERAGE(P37,Q37,R37)</f>
        <v>2.66666666666667</v>
      </c>
      <c r="F37" s="164" t="n">
        <v>24717.774003304</v>
      </c>
      <c r="G37" s="149" t="n">
        <v>0.00622993590614941</v>
      </c>
      <c r="H37" s="165" t="n">
        <v>117.0814795</v>
      </c>
      <c r="I37" s="150" t="n">
        <v>0.0150162819869543</v>
      </c>
      <c r="J37" s="151" t="n">
        <v>19056</v>
      </c>
      <c r="K37" s="151" t="n">
        <v>16196.9326972856</v>
      </c>
      <c r="L37" s="149" t="n">
        <v>0.690364841370309</v>
      </c>
      <c r="M37" s="166" t="n">
        <f aca="false">IF(AND(G37&lt;eezupone),1,IF(AND(G37&lt;eezuptwo,G37&gt;eezlowtwo),2,IF(AND(G37&lt;eezupthree,G37&gt;eezlowthree),3,IF(AND(G37&gt;eezupthree),4))))</f>
        <v>1</v>
      </c>
      <c r="N37" s="166" t="n">
        <f aca="false">IF(AND(H37&lt;disupone),1,IF(AND(H37&lt;disuptwo,H37&gt;dislowtwo),2,IF(AND(H37&lt;disupthree,H37&gt;dislowthree),3,IF(AND(H37&gt;disupthree),4))))</f>
        <v>1</v>
      </c>
      <c r="O37" s="166" t="n">
        <f aca="false">IF(AND(I37&lt;subupone),1,IF(AND(I37&lt;subuptwo,I37&gt;sublowtwo),2,IF(AND(I37&lt;subupthree,I37&gt;sublowthree),3,IF(AND(I37&gt;subupthree),4))))</f>
        <v>2</v>
      </c>
      <c r="P37" s="166" t="n">
        <f aca="false">IF(AND(J37&lt;GDPupone),4,IF(AND(J37&lt;gdpuptwo,J37&gt;GDPlowtwo),3,IF(AND(J37&lt;gdpupthree,J37&gt;gdplowthree),2,IF(AND(J37&gt;gdpupthree),1))))</f>
        <v>2</v>
      </c>
      <c r="Q37" s="166" t="n">
        <f aca="false">IF(AND(K37&lt;valupone),4,IF(AND(K37&lt;valuptwo,K37&gt;vallowtwo),3,IF(AND(K37&lt;valupthree,K37&gt;vallowthree),2,IF(AND(K37&gt;valupthree),1))))</f>
        <v>2</v>
      </c>
      <c r="R37" s="166" t="n">
        <f aca="false">IF(AND(L37&lt;repupone),1,IF(AND(L37&lt;repuptwo,L37&gt;replowtwo),2,IF(AND(L37&lt;repupthree,L37&gt;replowthree),3,IF(AND(2&gt;repupthree),4))))</f>
        <v>4</v>
      </c>
      <c r="S37" s="0" t="n">
        <v>0.295</v>
      </c>
      <c r="T37" s="0" t="n">
        <v>35.61</v>
      </c>
    </row>
    <row r="38" customFormat="false" ht="15" hidden="false" customHeight="false" outlineLevel="0" collapsed="false">
      <c r="A38" s="0" t="s">
        <v>419</v>
      </c>
      <c r="B38" s="162" t="n">
        <f aca="false">IF(AND(D38&lt;upone),1,IF(AND(D38&gt;uptwo),3,2))</f>
        <v>1</v>
      </c>
      <c r="C38" s="162" t="n">
        <f aca="false">IF(AND(E38&lt;upone),1,IF(AND(E38&gt;uptwo),3,2))</f>
        <v>3</v>
      </c>
      <c r="D38" s="163" t="n">
        <f aca="false">AVERAGE(M38,N38,O38)</f>
        <v>1.66666666666667</v>
      </c>
      <c r="E38" s="163" t="n">
        <f aca="false">AVERAGE(P38,Q38,R38)</f>
        <v>3.66666666666667</v>
      </c>
      <c r="F38" s="164" t="n">
        <v>3270.14335845987</v>
      </c>
      <c r="G38" s="149" t="n">
        <v>0.0895110321594337</v>
      </c>
      <c r="H38" s="165" t="n">
        <v>101.0217968</v>
      </c>
      <c r="I38" s="150" t="n">
        <v>0.0158891257995736</v>
      </c>
      <c r="J38" s="151" t="n">
        <v>1667</v>
      </c>
      <c r="K38" s="151" t="n">
        <v>136.026968688688</v>
      </c>
      <c r="L38" s="149" t="n">
        <v>0.266824305367638</v>
      </c>
      <c r="M38" s="166" t="n">
        <f aca="false">IF(AND(G38&lt;eezupone),1,IF(AND(G38&lt;eezuptwo,G38&gt;eezlowtwo),2,IF(AND(G38&lt;eezupthree,G38&gt;eezlowthree),3,IF(AND(G38&gt;eezupthree),4))))</f>
        <v>2</v>
      </c>
      <c r="N38" s="166" t="n">
        <f aca="false">IF(AND(H38&lt;disupone),1,IF(AND(H38&lt;disuptwo,H38&gt;dislowtwo),2,IF(AND(H38&lt;disupthree,H38&gt;dislowthree),3,IF(AND(H38&gt;disupthree),4))))</f>
        <v>1</v>
      </c>
      <c r="O38" s="166" t="n">
        <f aca="false">IF(AND(I38&lt;subupone),1,IF(AND(I38&lt;subuptwo,I38&gt;sublowtwo),2,IF(AND(I38&lt;subupthree,I38&gt;sublowthree),3,IF(AND(I38&gt;subupthree),4))))</f>
        <v>2</v>
      </c>
      <c r="P38" s="166" t="n">
        <f aca="false">IF(AND(J38&lt;GDPupone),4,IF(AND(J38&lt;gdpuptwo,J38&gt;GDPlowtwo),3,IF(AND(J38&lt;gdpupthree,J38&gt;gdplowthree),2,IF(AND(J38&gt;gdpupthree),1))))</f>
        <v>4</v>
      </c>
      <c r="Q38" s="166" t="n">
        <f aca="false">IF(AND(K38&lt;valupone),4,IF(AND(K38&lt;valuptwo,K38&gt;vallowtwo),3,IF(AND(K38&lt;valupthree,K38&gt;vallowthree),2,IF(AND(K38&gt;valupthree),1))))</f>
        <v>4</v>
      </c>
      <c r="R38" s="166" t="n">
        <f aca="false">IF(AND(L38&lt;repupone),1,IF(AND(L38&lt;repuptwo,L38&gt;replowtwo),2,IF(AND(L38&lt;repupthree,L38&gt;replowthree),3,IF(AND(2&gt;repupthree),4))))</f>
        <v>3</v>
      </c>
      <c r="S38" s="0" t="n">
        <v>0.878</v>
      </c>
      <c r="T38" s="0" t="n">
        <v>46.35</v>
      </c>
    </row>
    <row r="39" customFormat="false" ht="15" hidden="false" customHeight="false" outlineLevel="0" collapsed="false">
      <c r="A39" s="0" t="s">
        <v>420</v>
      </c>
      <c r="B39" s="162" t="n">
        <f aca="false">IF(AND(D39&lt;upone),1,IF(AND(D39&gt;uptwo),3,2))</f>
        <v>2</v>
      </c>
      <c r="C39" s="162" t="n">
        <f aca="false">IF(AND(E39&lt;upone),1,IF(AND(E39&gt;uptwo),3,2))</f>
        <v>3</v>
      </c>
      <c r="D39" s="163" t="n">
        <f aca="false">AVERAGE(M39,N39,O39)</f>
        <v>2</v>
      </c>
      <c r="E39" s="163" t="n">
        <f aca="false">AVERAGE(P39,Q39,R39)</f>
        <v>3</v>
      </c>
      <c r="F39" s="164" t="n">
        <v>65794.7298538462</v>
      </c>
      <c r="G39" s="149" t="n">
        <v>0.0303355880108568</v>
      </c>
      <c r="H39" s="165" t="n">
        <v>2129.241669</v>
      </c>
      <c r="I39" s="150" t="n">
        <v>0.00274884359972521</v>
      </c>
      <c r="J39" s="151" t="n">
        <v>10044</v>
      </c>
      <c r="K39" s="151" t="n">
        <v>15125.9238812358</v>
      </c>
      <c r="L39" s="149" t="n">
        <v>0.688331420380454</v>
      </c>
      <c r="M39" s="166" t="n">
        <f aca="false">IF(AND(G39&lt;eezupone),1,IF(AND(G39&lt;eezuptwo,G39&gt;eezlowtwo),2,IF(AND(G39&lt;eezupthree,G39&gt;eezlowthree),3,IF(AND(G39&gt;eezupthree),4))))</f>
        <v>1</v>
      </c>
      <c r="N39" s="166" t="n">
        <f aca="false">IF(AND(H39&lt;disupone),1,IF(AND(H39&lt;disuptwo,H39&gt;dislowtwo),2,IF(AND(H39&lt;disupthree,H39&gt;dislowthree),3,IF(AND(H39&gt;disupthree),4))))</f>
        <v>4</v>
      </c>
      <c r="O39" s="166" t="n">
        <f aca="false">IF(AND(I39&lt;subupone),1,IF(AND(I39&lt;subuptwo,I39&gt;sublowtwo),2,IF(AND(I39&lt;subupthree,I39&gt;sublowthree),3,IF(AND(I39&gt;subupthree),4))))</f>
        <v>1</v>
      </c>
      <c r="P39" s="166" t="n">
        <f aca="false">IF(AND(J39&lt;GDPupone),4,IF(AND(J39&lt;gdpuptwo,J39&gt;GDPlowtwo),3,IF(AND(J39&lt;gdpupthree,J39&gt;gdplowthree),2,IF(AND(J39&gt;gdpupthree),1))))</f>
        <v>3</v>
      </c>
      <c r="Q39" s="166" t="n">
        <f aca="false">IF(AND(K39&lt;valupone),4,IF(AND(K39&lt;valuptwo,K39&gt;vallowtwo),3,IF(AND(K39&lt;valupthree,K39&gt;vallowthree),2,IF(AND(K39&gt;valupthree),1))))</f>
        <v>2</v>
      </c>
      <c r="R39" s="166" t="n">
        <f aca="false">IF(AND(L39&lt;repupone),1,IF(AND(L39&lt;repuptwo,L39&gt;replowtwo),2,IF(AND(L39&lt;repupthree,L39&gt;replowthree),3,IF(AND(2&gt;repupthree),4))))</f>
        <v>4</v>
      </c>
      <c r="S39" s="0" t="n">
        <v>0.467</v>
      </c>
      <c r="T39" s="0" t="n">
        <v>34.95</v>
      </c>
    </row>
    <row r="40" customFormat="false" ht="15" hidden="false" customHeight="false" outlineLevel="0" collapsed="false">
      <c r="A40" s="0" t="s">
        <v>421</v>
      </c>
      <c r="B40" s="162" t="n">
        <f aca="false">IF(AND(D40&lt;upone),1,IF(AND(D40&gt;uptwo),3,2))</f>
        <v>3</v>
      </c>
      <c r="C40" s="162" t="n">
        <f aca="false">IF(AND(E40&lt;upone),1,IF(AND(E40&gt;uptwo),3,2))</f>
        <v>1</v>
      </c>
      <c r="D40" s="163" t="n">
        <f aca="false">AVERAGE(M40,N40,O40)</f>
        <v>4</v>
      </c>
      <c r="E40" s="163" t="n">
        <f aca="false">AVERAGE(P40,Q40,R40)</f>
        <v>1.66666666666667</v>
      </c>
      <c r="F40" s="164" t="n">
        <v>274989.091053804</v>
      </c>
      <c r="G40" s="149" t="n">
        <v>0.882071910419148</v>
      </c>
      <c r="H40" s="165" t="n">
        <v>2337.63189</v>
      </c>
      <c r="I40" s="150" t="n">
        <v>1.02151761128517</v>
      </c>
      <c r="J40" s="151" t="n">
        <v>48111</v>
      </c>
      <c r="K40" s="151" t="n">
        <v>225065.326392171</v>
      </c>
      <c r="L40" s="149" t="n">
        <v>0.209788526426042</v>
      </c>
      <c r="M40" s="166" t="n">
        <f aca="false">IF(AND(G40&lt;eezupone),1,IF(AND(G40&lt;eezuptwo,G40&gt;eezlowtwo),2,IF(AND(G40&lt;eezupthree,G40&gt;eezlowthree),3,IF(AND(G40&gt;eezupthree),4))))</f>
        <v>4</v>
      </c>
      <c r="N40" s="166" t="n">
        <f aca="false">IF(AND(H40&lt;disupone),1,IF(AND(H40&lt;disuptwo,H40&gt;dislowtwo),2,IF(AND(H40&lt;disupthree,H40&gt;dislowthree),3,IF(AND(H40&gt;disupthree),4))))</f>
        <v>4</v>
      </c>
      <c r="O40" s="166" t="n">
        <f aca="false">IF(AND(I40&lt;subupone),1,IF(AND(I40&lt;subuptwo,I40&gt;sublowtwo),2,IF(AND(I40&lt;subupthree,I40&gt;sublowthree),3,IF(AND(I40&gt;subupthree),4))))</f>
        <v>4</v>
      </c>
      <c r="P40" s="166" t="n">
        <f aca="false">IF(AND(J40&lt;GDPupone),4,IF(AND(J40&lt;gdpuptwo,J40&gt;GDPlowtwo),3,IF(AND(J40&lt;gdpupthree,J40&gt;gdplowthree),2,IF(AND(J40&gt;gdpupthree),1))))</f>
        <v>1</v>
      </c>
      <c r="Q40" s="166" t="n">
        <f aca="false">IF(AND(K40&lt;valupone),4,IF(AND(K40&lt;valuptwo,K40&gt;vallowtwo),3,IF(AND(K40&lt;valupthree,K40&gt;vallowthree),2,IF(AND(K40&gt;valupthree),1))))</f>
        <v>1</v>
      </c>
      <c r="R40" s="166" t="n">
        <f aca="false">IF(AND(L40&lt;repupone),1,IF(AND(L40&lt;repuptwo,L40&gt;replowtwo),2,IF(AND(L40&lt;repupthree,L40&gt;replowthree),3,IF(AND(2&gt;repupthree),4))))</f>
        <v>3</v>
      </c>
      <c r="S40" s="0" t="n">
        <v>0.018</v>
      </c>
      <c r="T40" s="0" t="n">
        <v>26.29</v>
      </c>
    </row>
    <row r="41" customFormat="false" ht="15" hidden="false" customHeight="false" outlineLevel="0" collapsed="false">
      <c r="A41" s="0" t="s">
        <v>422</v>
      </c>
      <c r="B41" s="162" t="n">
        <f aca="false">IF(AND(D41&lt;upone),1,IF(AND(D41&gt;uptwo),3,2))</f>
        <v>3</v>
      </c>
      <c r="C41" s="162" t="n">
        <f aca="false">IF(AND(E41&lt;upone),1,IF(AND(E41&gt;uptwo),3,2))</f>
        <v>3</v>
      </c>
      <c r="D41" s="163" t="n">
        <f aca="false">AVERAGE(M41,N41,O41)</f>
        <v>3</v>
      </c>
      <c r="E41" s="163" t="n">
        <f aca="false">AVERAGE(P41,Q41,R41)</f>
        <v>3.33333333333333</v>
      </c>
      <c r="F41" s="164" t="n">
        <v>139222.543770134</v>
      </c>
      <c r="G41" s="149" t="n">
        <v>0.44109158736494</v>
      </c>
      <c r="H41" s="165" t="n">
        <v>503.4280636</v>
      </c>
      <c r="I41" s="150" t="n">
        <v>0.0634886490018351</v>
      </c>
      <c r="J41" s="151" t="n">
        <v>4412</v>
      </c>
      <c r="K41" s="151" t="n">
        <v>1204.51775124881</v>
      </c>
      <c r="L41" s="149" t="n">
        <v>0.254754391792388</v>
      </c>
      <c r="M41" s="166" t="n">
        <f aca="false">IF(AND(G41&lt;eezupone),1,IF(AND(G41&lt;eezuptwo,G41&gt;eezlowtwo),2,IF(AND(G41&lt;eezupthree,G41&gt;eezlowthree),3,IF(AND(G41&gt;eezupthree),4))))</f>
        <v>3</v>
      </c>
      <c r="N41" s="166" t="n">
        <f aca="false">IF(AND(H41&lt;disupone),1,IF(AND(H41&lt;disuptwo,H41&gt;dislowtwo),2,IF(AND(H41&lt;disupthree,H41&gt;dislowthree),3,IF(AND(H41&gt;disupthree),4))))</f>
        <v>3</v>
      </c>
      <c r="O41" s="166" t="n">
        <f aca="false">IF(AND(I41&lt;subupone),1,IF(AND(I41&lt;subuptwo,I41&gt;sublowtwo),2,IF(AND(I41&lt;subupthree,I41&gt;sublowthree),3,IF(AND(I41&gt;subupthree),4))))</f>
        <v>3</v>
      </c>
      <c r="P41" s="166" t="n">
        <f aca="false">IF(AND(J41&lt;GDPupone),4,IF(AND(J41&lt;gdpuptwo,J41&gt;GDPlowtwo),3,IF(AND(J41&lt;gdpupthree,J41&gt;gdplowthree),2,IF(AND(J41&gt;gdpupthree),1))))</f>
        <v>4</v>
      </c>
      <c r="Q41" s="166" t="n">
        <f aca="false">IF(AND(K41&lt;valupone),4,IF(AND(K41&lt;valuptwo,K41&gt;vallowtwo),3,IF(AND(K41&lt;valupthree,K41&gt;vallowthree),2,IF(AND(K41&gt;valupthree),1))))</f>
        <v>3</v>
      </c>
      <c r="R41" s="166" t="n">
        <f aca="false">IF(AND(L41&lt;repupone),1,IF(AND(L41&lt;repuptwo,L41&gt;replowtwo),2,IF(AND(L41&lt;repupthree,L41&gt;replowthree),3,IF(AND(2&gt;repupthree),4))))</f>
        <v>3</v>
      </c>
      <c r="S41" s="0" t="n">
        <v>0.377</v>
      </c>
      <c r="T41" s="0" t="n">
        <v>41.51</v>
      </c>
    </row>
    <row r="42" customFormat="false" ht="15" hidden="false" customHeight="false" outlineLevel="0" collapsed="false">
      <c r="A42" s="0" t="s">
        <v>423</v>
      </c>
      <c r="B42" s="162" t="n">
        <f aca="false">IF(AND(D42&lt;upone),1,IF(AND(D42&gt;uptwo),3,2))</f>
        <v>3</v>
      </c>
      <c r="C42" s="162" t="n">
        <f aca="false">IF(AND(E42&lt;upone),1,IF(AND(E42&gt;uptwo),3,2))</f>
        <v>2</v>
      </c>
      <c r="D42" s="163" t="n">
        <f aca="false">AVERAGE(M42,N42,O42)</f>
        <v>3.33333333333333</v>
      </c>
      <c r="E42" s="163" t="n">
        <f aca="false">AVERAGE(P42,Q42,R42)</f>
        <v>2.33333333333333</v>
      </c>
      <c r="F42" s="164" t="n">
        <v>70910.878933267</v>
      </c>
      <c r="G42" s="149" t="n">
        <v>0.333711530225087</v>
      </c>
      <c r="H42" s="165" t="n">
        <v>1870.836793</v>
      </c>
      <c r="I42" s="150" t="n">
        <v>0.178989362097824</v>
      </c>
      <c r="J42" s="151" t="n">
        <v>26669</v>
      </c>
      <c r="K42" s="151" t="n">
        <v>8893.0515813235</v>
      </c>
      <c r="L42" s="149" t="n">
        <v>0.297144208387083</v>
      </c>
      <c r="M42" s="166" t="n">
        <f aca="false">IF(AND(G42&lt;eezupone),1,IF(AND(G42&lt;eezuptwo,G42&gt;eezlowtwo),2,IF(AND(G42&lt;eezupthree,G42&gt;eezlowthree),3,IF(AND(G42&gt;eezupthree),4))))</f>
        <v>3</v>
      </c>
      <c r="N42" s="166" t="n">
        <f aca="false">IF(AND(H42&lt;disupone),1,IF(AND(H42&lt;disuptwo,H42&gt;dislowtwo),2,IF(AND(H42&lt;disupthree,H42&gt;dislowthree),3,IF(AND(H42&gt;disupthree),4))))</f>
        <v>4</v>
      </c>
      <c r="O42" s="166" t="n">
        <f aca="false">IF(AND(I42&lt;subupone),1,IF(AND(I42&lt;subuptwo,I42&gt;sublowtwo),2,IF(AND(I42&lt;subupthree,I42&gt;sublowthree),3,IF(AND(I42&gt;subupthree),4))))</f>
        <v>3</v>
      </c>
      <c r="P42" s="166" t="n">
        <f aca="false">IF(AND(J42&lt;GDPupone),4,IF(AND(J42&lt;gdpuptwo,J42&gt;GDPlowtwo),3,IF(AND(J42&lt;gdpupthree,J42&gt;gdplowthree),2,IF(AND(J42&gt;gdpupthree),1))))</f>
        <v>2</v>
      </c>
      <c r="Q42" s="166" t="n">
        <f aca="false">IF(AND(K42&lt;valupone),4,IF(AND(K42&lt;valuptwo,K42&gt;vallowtwo),3,IF(AND(K42&lt;valupthree,K42&gt;vallowthree),2,IF(AND(K42&gt;valupthree),1))))</f>
        <v>2</v>
      </c>
      <c r="R42" s="166" t="n">
        <f aca="false">IF(AND(L42&lt;repupone),1,IF(AND(L42&lt;repuptwo,L42&gt;replowtwo),2,IF(AND(L42&lt;repupthree,L42&gt;replowthree),3,IF(AND(2&gt;repupthree),4))))</f>
        <v>3</v>
      </c>
      <c r="S42" s="0" t="n">
        <v>0.404</v>
      </c>
      <c r="T42" s="0" t="n">
        <v>34.31</v>
      </c>
    </row>
    <row r="43" customFormat="false" ht="15" hidden="false" customHeight="false" outlineLevel="0" collapsed="false">
      <c r="A43" s="0" t="s">
        <v>425</v>
      </c>
      <c r="B43" s="162" t="n">
        <f aca="false">IF(AND(D43&lt;upone),1,IF(AND(D43&gt;uptwo),3,2))</f>
        <v>3</v>
      </c>
      <c r="C43" s="162" t="n">
        <f aca="false">IF(AND(E43&lt;upone),1,IF(AND(E43&gt;uptwo),3,2))</f>
        <v>3</v>
      </c>
      <c r="D43" s="163" t="n">
        <f aca="false">AVERAGE(M43,N43,O43)</f>
        <v>3</v>
      </c>
      <c r="E43" s="163" t="n">
        <f aca="false">AVERAGE(P43,Q43,R43)</f>
        <v>3.66666666666667</v>
      </c>
      <c r="F43" s="164" t="n">
        <v>21271.8476807099</v>
      </c>
      <c r="G43" s="149" t="n">
        <v>0.446343470357615</v>
      </c>
      <c r="H43" s="165" t="n">
        <v>740.2070069</v>
      </c>
      <c r="I43" s="150" t="n">
        <v>0.0551620719801836</v>
      </c>
      <c r="J43" s="151" t="n">
        <v>7899</v>
      </c>
      <c r="K43" s="151" t="n">
        <v>502.607075904378</v>
      </c>
      <c r="L43" s="149" t="n">
        <v>0.519099643887045</v>
      </c>
      <c r="M43" s="166" t="n">
        <f aca="false">IF(AND(G43&lt;eezupone),1,IF(AND(G43&lt;eezuptwo,G43&gt;eezlowtwo),2,IF(AND(G43&lt;eezupthree,G43&gt;eezlowthree),3,IF(AND(G43&gt;eezupthree),4))))</f>
        <v>3</v>
      </c>
      <c r="N43" s="166" t="n">
        <f aca="false">IF(AND(H43&lt;disupone),1,IF(AND(H43&lt;disuptwo,H43&gt;dislowtwo),2,IF(AND(H43&lt;disupthree,H43&gt;dislowthree),3,IF(AND(H43&gt;disupthree),4))))</f>
        <v>3</v>
      </c>
      <c r="O43" s="166" t="n">
        <f aca="false">IF(AND(I43&lt;subupone),1,IF(AND(I43&lt;subuptwo,I43&gt;sublowtwo),2,IF(AND(I43&lt;subupthree,I43&gt;sublowthree),3,IF(AND(I43&gt;subupthree),4))))</f>
        <v>3</v>
      </c>
      <c r="P43" s="166" t="n">
        <f aca="false">IF(AND(J43&lt;GDPupone),4,IF(AND(J43&lt;gdpuptwo,J43&gt;GDPlowtwo),3,IF(AND(J43&lt;gdpupthree,J43&gt;gdplowthree),2,IF(AND(J43&gt;gdpupthree),1))))</f>
        <v>3</v>
      </c>
      <c r="Q43" s="166" t="n">
        <f aca="false">IF(AND(K43&lt;valupone),4,IF(AND(K43&lt;valuptwo,K43&gt;vallowtwo),3,IF(AND(K43&lt;valupthree,K43&gt;vallowthree),2,IF(AND(K43&gt;valupthree),1))))</f>
        <v>4</v>
      </c>
      <c r="R43" s="166" t="n">
        <f aca="false">IF(AND(L43&lt;repupone),1,IF(AND(L43&lt;repuptwo,L43&gt;replowtwo),2,IF(AND(L43&lt;repupthree,L43&gt;replowthree),3,IF(AND(2&gt;repupthree),4))))</f>
        <v>4</v>
      </c>
      <c r="S43" s="0" t="n">
        <v>0.845</v>
      </c>
      <c r="T43" s="0" t="n">
        <v>40.11</v>
      </c>
    </row>
    <row r="44" customFormat="false" ht="15" hidden="false" customHeight="false" outlineLevel="0" collapsed="false">
      <c r="A44" s="0" t="s">
        <v>426</v>
      </c>
      <c r="B44" s="162" t="n">
        <f aca="false">IF(AND(D44&lt;upone),1,IF(AND(D44&gt;uptwo),3,2))</f>
        <v>1</v>
      </c>
      <c r="C44" s="162" t="n">
        <f aca="false">IF(AND(E44&lt;upone),1,IF(AND(E44&gt;uptwo),3,2))</f>
        <v>3</v>
      </c>
      <c r="D44" s="163" t="n">
        <f aca="false">AVERAGE(M44,N44,O44)</f>
        <v>1.66666666666667</v>
      </c>
      <c r="E44" s="163" t="n">
        <f aca="false">AVERAGE(P44,Q44,R44)</f>
        <v>4</v>
      </c>
      <c r="F44" s="164" t="n">
        <v>50421.7553336405</v>
      </c>
      <c r="G44" s="149" t="n">
        <v>0.273805844919402</v>
      </c>
      <c r="H44" s="165" t="n">
        <v>220.3295561</v>
      </c>
      <c r="I44" s="150" t="n">
        <v>0.00170820734341253</v>
      </c>
      <c r="J44" s="151" t="n">
        <v>1265</v>
      </c>
      <c r="K44" s="151" t="n">
        <v>567.631364579367</v>
      </c>
      <c r="L44" s="149" t="n">
        <v>0.42276412874179</v>
      </c>
      <c r="M44" s="166" t="n">
        <f aca="false">IF(AND(G44&lt;eezupone),1,IF(AND(G44&lt;eezuptwo,G44&gt;eezlowtwo),2,IF(AND(G44&lt;eezupthree,G44&gt;eezlowthree),3,IF(AND(G44&gt;eezupthree),4))))</f>
        <v>2</v>
      </c>
      <c r="N44" s="166" t="n">
        <f aca="false">IF(AND(H44&lt;disupone),1,IF(AND(H44&lt;disuptwo,H44&gt;dislowtwo),2,IF(AND(H44&lt;disupthree,H44&gt;dislowthree),3,IF(AND(H44&gt;disupthree),4))))</f>
        <v>2</v>
      </c>
      <c r="O44" s="166" t="n">
        <f aca="false">IF(AND(I44&lt;subupone),1,IF(AND(I44&lt;subuptwo,I44&gt;sublowtwo),2,IF(AND(I44&lt;subupthree,I44&gt;sublowthree),3,IF(AND(I44&gt;subupthree),4))))</f>
        <v>1</v>
      </c>
      <c r="P44" s="166" t="n">
        <f aca="false">IF(AND(J44&lt;GDPupone),4,IF(AND(J44&lt;gdpuptwo,J44&gt;GDPlowtwo),3,IF(AND(J44&lt;gdpupthree,J44&gt;gdplowthree),2,IF(AND(J44&gt;gdpupthree),1))))</f>
        <v>4</v>
      </c>
      <c r="Q44" s="166" t="n">
        <f aca="false">IF(AND(K44&lt;valupone),4,IF(AND(K44&lt;valuptwo,K44&gt;vallowtwo),3,IF(AND(K44&lt;valupthree,K44&gt;vallowthree),2,IF(AND(K44&gt;valupthree),1))))</f>
        <v>4</v>
      </c>
      <c r="R44" s="166" t="n">
        <f aca="false">IF(AND(L44&lt;repupone),1,IF(AND(L44&lt;repuptwo,L44&gt;replowtwo),2,IF(AND(L44&lt;repupthree,L44&gt;replowthree),3,IF(AND(2&gt;repupthree),4))))</f>
        <v>4</v>
      </c>
      <c r="S44" s="0" t="n">
        <v>0.638</v>
      </c>
      <c r="T44" s="0" t="n">
        <v>47.45</v>
      </c>
    </row>
    <row r="45" customFormat="false" ht="15" hidden="false" customHeight="false" outlineLevel="0" collapsed="false">
      <c r="A45" s="0" t="s">
        <v>428</v>
      </c>
      <c r="B45" s="162" t="n">
        <f aca="false">IF(AND(D45&lt;upone),1,IF(AND(D45&gt;uptwo),3,2))</f>
        <v>2</v>
      </c>
      <c r="C45" s="162" t="n">
        <f aca="false">IF(AND(E45&lt;upone),1,IF(AND(E45&gt;uptwo),3,2))</f>
        <v>2</v>
      </c>
      <c r="D45" s="163" t="n">
        <f aca="false">AVERAGE(M45,N45,O45)</f>
        <v>2</v>
      </c>
      <c r="E45" s="163" t="n">
        <f aca="false">AVERAGE(P45,Q45,R45)</f>
        <v>2.33333333333333</v>
      </c>
      <c r="F45" s="164" t="n">
        <v>22809.5003307909</v>
      </c>
      <c r="G45" s="149" t="n">
        <v>0.013014365200906</v>
      </c>
      <c r="H45" s="165" t="n">
        <v>135.6136801</v>
      </c>
      <c r="I45" s="150" t="n">
        <v>0.400271771073647</v>
      </c>
      <c r="J45" s="151" t="n">
        <v>7873</v>
      </c>
      <c r="K45" s="151" t="n">
        <v>3989.27185445402</v>
      </c>
      <c r="L45" s="149" t="n">
        <v>0</v>
      </c>
      <c r="M45" s="166" t="n">
        <f aca="false">IF(AND(G45&lt;eezupone),1,IF(AND(G45&lt;eezuptwo,G45&gt;eezlowtwo),2,IF(AND(G45&lt;eezupthree,G45&gt;eezlowthree),3,IF(AND(G45&gt;eezupthree),4))))</f>
        <v>1</v>
      </c>
      <c r="N45" s="166" t="n">
        <f aca="false">IF(AND(H45&lt;disupone),1,IF(AND(H45&lt;disuptwo,H45&gt;dislowtwo),2,IF(AND(H45&lt;disupthree,H45&gt;dislowthree),3,IF(AND(H45&gt;disupthree),4))))</f>
        <v>1</v>
      </c>
      <c r="O45" s="166" t="n">
        <f aca="false">IF(AND(I45&lt;subupone),1,IF(AND(I45&lt;subuptwo,I45&gt;sublowtwo),2,IF(AND(I45&lt;subupthree,I45&gt;sublowthree),3,IF(AND(I45&gt;subupthree),4))))</f>
        <v>4</v>
      </c>
      <c r="P45" s="166" t="n">
        <f aca="false">IF(AND(J45&lt;GDPupone),4,IF(AND(J45&lt;gdpuptwo,J45&gt;GDPlowtwo),3,IF(AND(J45&lt;gdpupthree,J45&gt;gdplowthree),2,IF(AND(J45&gt;gdpupthree),1))))</f>
        <v>3</v>
      </c>
      <c r="Q45" s="166" t="n">
        <f aca="false">IF(AND(K45&lt;valupone),4,IF(AND(K45&lt;valuptwo,K45&gt;vallowtwo),3,IF(AND(K45&lt;valupthree,K45&gt;vallowthree),2,IF(AND(K45&gt;valupthree),1))))</f>
        <v>3</v>
      </c>
      <c r="R45" s="166" t="n">
        <f aca="false">IF(AND(L45&lt;repupone),1,IF(AND(L45&lt;repuptwo,L45&gt;replowtwo),2,IF(AND(L45&lt;repupthree,L45&gt;replowthree),3,IF(AND(2&gt;repupthree),4))))</f>
        <v>1</v>
      </c>
      <c r="S45" s="0" t="n">
        <v>0.62</v>
      </c>
      <c r="T45" s="0" t="n">
        <v>38.56</v>
      </c>
    </row>
    <row r="46" customFormat="false" ht="15" hidden="false" customHeight="false" outlineLevel="0" collapsed="false">
      <c r="A46" s="0" t="s">
        <v>429</v>
      </c>
      <c r="B46" s="162" t="n">
        <f aca="false">IF(AND(D46&lt;upone),1,IF(AND(D46&gt;uptwo),3,2))</f>
        <v>2</v>
      </c>
      <c r="C46" s="162" t="n">
        <f aca="false">IF(AND(E46&lt;upone),1,IF(AND(E46&gt;uptwo),3,2))</f>
        <v>3</v>
      </c>
      <c r="D46" s="163" t="n">
        <f aca="false">AVERAGE(M46,N46,O46)</f>
        <v>2.66666666666667</v>
      </c>
      <c r="E46" s="163" t="n">
        <f aca="false">AVERAGE(P46,Q46,R46)</f>
        <v>4</v>
      </c>
      <c r="F46" s="164" t="n">
        <v>0.76615845027</v>
      </c>
      <c r="G46" s="149" t="n">
        <v>1</v>
      </c>
      <c r="H46" s="165" t="n">
        <v>285.9872065</v>
      </c>
      <c r="I46" s="150" t="n">
        <v>0.0374820995352001</v>
      </c>
      <c r="J46" s="151" t="n">
        <v>1784</v>
      </c>
      <c r="K46" s="151" t="n">
        <v>0.0149994151922185</v>
      </c>
      <c r="L46" s="149" t="n">
        <v>1</v>
      </c>
      <c r="M46" s="166" t="n">
        <f aca="false">IF(AND(G46&lt;eezupone),1,IF(AND(G46&lt;eezuptwo,G46&gt;eezlowtwo),2,IF(AND(G46&lt;eezupthree,G46&gt;eezlowthree),3,IF(AND(G46&gt;eezupthree),4))))</f>
        <v>4</v>
      </c>
      <c r="N46" s="166" t="n">
        <f aca="false">IF(AND(H46&lt;disupone),1,IF(AND(H46&lt;disuptwo,H46&gt;dislowtwo),2,IF(AND(H46&lt;disupthree,H46&gt;dislowthree),3,IF(AND(H46&gt;disupthree),4))))</f>
        <v>2</v>
      </c>
      <c r="O46" s="166" t="n">
        <f aca="false">IF(AND(I46&lt;subupone),1,IF(AND(I46&lt;subuptwo,I46&gt;sublowtwo),2,IF(AND(I46&lt;subupthree,I46&gt;sublowthree),3,IF(AND(I46&gt;subupthree),4))))</f>
        <v>2</v>
      </c>
      <c r="P46" s="166" t="n">
        <f aca="false">IF(AND(J46&lt;GDPupone),4,IF(AND(J46&lt;gdpuptwo,J46&gt;GDPlowtwo),3,IF(AND(J46&lt;gdpupthree,J46&gt;gdplowthree),2,IF(AND(J46&gt;gdpupthree),1))))</f>
        <v>4</v>
      </c>
      <c r="Q46" s="166" t="n">
        <f aca="false">IF(AND(K46&lt;valupone),4,IF(AND(K46&lt;valuptwo,K46&gt;vallowtwo),3,IF(AND(K46&lt;valupthree,K46&gt;vallowthree),2,IF(AND(K46&gt;valupthree),1))))</f>
        <v>4</v>
      </c>
      <c r="R46" s="166" t="n">
        <f aca="false">IF(AND(L46&lt;repupone),1,IF(AND(L46&lt;repuptwo,L46&gt;replowtwo),2,IF(AND(L46&lt;repupthree,L46&gt;replowthree),3,IF(AND(2&gt;repupthree),4))))</f>
        <v>4</v>
      </c>
      <c r="S46" s="0" t="n">
        <v>0.995</v>
      </c>
      <c r="T46" s="0" t="n">
        <v>43.65</v>
      </c>
    </row>
    <row r="47" customFormat="false" ht="15" hidden="false" customHeight="false" outlineLevel="0" collapsed="false">
      <c r="A47" s="0" t="s">
        <v>430</v>
      </c>
      <c r="B47" s="162" t="n">
        <f aca="false">IF(AND(D47&lt;upone),1,IF(AND(D47&gt;uptwo),3,2))</f>
        <v>3</v>
      </c>
      <c r="C47" s="162" t="n">
        <f aca="false">IF(AND(E47&lt;upone),1,IF(AND(E47&gt;uptwo),3,2))</f>
        <v>3</v>
      </c>
      <c r="D47" s="163" t="n">
        <f aca="false">AVERAGE(M47,N47,O47)</f>
        <v>3.33333333333333</v>
      </c>
      <c r="E47" s="163" t="n">
        <f aca="false">AVERAGE(P47,Q47,R47)</f>
        <v>3.33333333333333</v>
      </c>
      <c r="F47" s="164" t="n">
        <v>6239.41741865359</v>
      </c>
      <c r="G47" s="149" t="n">
        <v>0.487099579140148</v>
      </c>
      <c r="H47" s="165" t="n">
        <v>2388.416528</v>
      </c>
      <c r="I47" s="150" t="n">
        <v>0.101793780461192</v>
      </c>
      <c r="J47" s="151" t="n">
        <v>5271</v>
      </c>
      <c r="K47" s="151" t="n">
        <v>408.869986966201</v>
      </c>
      <c r="L47" s="149" t="n">
        <v>0.14114592482219</v>
      </c>
      <c r="M47" s="166" t="n">
        <f aca="false">IF(AND(G47&lt;eezupone),1,IF(AND(G47&lt;eezuptwo,G47&gt;eezlowtwo),2,IF(AND(G47&lt;eezupthree,G47&gt;eezlowthree),3,IF(AND(G47&gt;eezupthree),4))))</f>
        <v>3</v>
      </c>
      <c r="N47" s="166" t="n">
        <f aca="false">IF(AND(H47&lt;disupone),1,IF(AND(H47&lt;disuptwo,H47&gt;dislowtwo),2,IF(AND(H47&lt;disupthree,H47&gt;dislowthree),3,IF(AND(H47&gt;disupthree),4))))</f>
        <v>4</v>
      </c>
      <c r="O47" s="166" t="n">
        <f aca="false">IF(AND(I47&lt;subupone),1,IF(AND(I47&lt;subuptwo,I47&gt;sublowtwo),2,IF(AND(I47&lt;subupthree,I47&gt;sublowthree),3,IF(AND(I47&gt;subupthree),4))))</f>
        <v>3</v>
      </c>
      <c r="P47" s="166" t="n">
        <f aca="false">IF(AND(J47&lt;GDPupone),4,IF(AND(J47&lt;gdpuptwo,J47&gt;GDPlowtwo),3,IF(AND(J47&lt;gdpupthree,J47&gt;gdplowthree),2,IF(AND(J47&gt;gdpupthree),1))))</f>
        <v>4</v>
      </c>
      <c r="Q47" s="166" t="n">
        <f aca="false">IF(AND(K47&lt;valupone),4,IF(AND(K47&lt;valuptwo,K47&gt;vallowtwo),3,IF(AND(K47&lt;valupthree,K47&gt;vallowthree),2,IF(AND(K47&gt;valupthree),1))))</f>
        <v>4</v>
      </c>
      <c r="R47" s="166" t="n">
        <f aca="false">IF(AND(L47&lt;repupone),1,IF(AND(L47&lt;repuptwo,L47&gt;replowtwo),2,IF(AND(L47&lt;repupthree,L47&gt;replowthree),3,IF(AND(2&gt;repupthree),4))))</f>
        <v>2</v>
      </c>
      <c r="S47" s="0" t="n">
        <v>0.295</v>
      </c>
      <c r="T47" s="0" t="n">
        <v>41.27</v>
      </c>
    </row>
    <row r="48" customFormat="false" ht="15" hidden="false" customHeight="false" outlineLevel="0" collapsed="false">
      <c r="A48" s="0" t="s">
        <v>433</v>
      </c>
      <c r="B48" s="162" t="n">
        <f aca="false">IF(AND(D48&lt;upone),1,IF(AND(D48&gt;uptwo),3,2))</f>
        <v>2</v>
      </c>
      <c r="C48" s="162" t="n">
        <f aca="false">IF(AND(E48&lt;upone),1,IF(AND(E48&gt;uptwo),3,2))</f>
        <v>1</v>
      </c>
      <c r="D48" s="163" t="n">
        <f aca="false">AVERAGE(M48,N48,O48)</f>
        <v>2.66666666666667</v>
      </c>
      <c r="E48" s="163" t="n">
        <f aca="false">AVERAGE(P48,Q48,R48)</f>
        <v>1</v>
      </c>
      <c r="F48" s="164" t="n">
        <v>1267549.05670683</v>
      </c>
      <c r="G48" s="149" t="n">
        <v>0.180955240938604</v>
      </c>
      <c r="H48" s="165" t="n">
        <v>244.2598705</v>
      </c>
      <c r="I48" s="150" t="n">
        <v>0.420521995460894</v>
      </c>
      <c r="J48" s="151" t="n">
        <v>49136</v>
      </c>
      <c r="K48" s="151" t="n">
        <v>402631.845766844</v>
      </c>
      <c r="L48" s="149" t="n">
        <v>0.00335999527882943</v>
      </c>
      <c r="M48" s="166" t="n">
        <f aca="false">IF(AND(G48&lt;eezupone),1,IF(AND(G48&lt;eezuptwo,G48&gt;eezlowtwo),2,IF(AND(G48&lt;eezupthree,G48&gt;eezlowthree),3,IF(AND(G48&gt;eezupthree),4))))</f>
        <v>2</v>
      </c>
      <c r="N48" s="166" t="n">
        <f aca="false">IF(AND(H48&lt;disupone),1,IF(AND(H48&lt;disuptwo,H48&gt;dislowtwo),2,IF(AND(H48&lt;disupthree,H48&gt;dislowthree),3,IF(AND(H48&gt;disupthree),4))))</f>
        <v>2</v>
      </c>
      <c r="O48" s="166" t="n">
        <f aca="false">IF(AND(I48&lt;subupone),1,IF(AND(I48&lt;subuptwo,I48&gt;sublowtwo),2,IF(AND(I48&lt;subupthree,I48&gt;sublowthree),3,IF(AND(I48&gt;subupthree),4))))</f>
        <v>4</v>
      </c>
      <c r="P48" s="166" t="n">
        <f aca="false">IF(AND(J48&lt;GDPupone),4,IF(AND(J48&lt;gdpuptwo,J48&gt;GDPlowtwo),3,IF(AND(J48&lt;gdpupthree,J48&gt;gdplowthree),2,IF(AND(J48&gt;gdpupthree),1))))</f>
        <v>1</v>
      </c>
      <c r="Q48" s="166" t="n">
        <f aca="false">IF(AND(K48&lt;valupone),4,IF(AND(K48&lt;valuptwo,K48&gt;vallowtwo),3,IF(AND(K48&lt;valupthree,K48&gt;vallowthree),2,IF(AND(K48&gt;valupthree),1))))</f>
        <v>1</v>
      </c>
      <c r="R48" s="166" t="n">
        <f aca="false">IF(AND(L48&lt;repupone),1,IF(AND(L48&lt;repuptwo,L48&gt;replowtwo),2,IF(AND(L48&lt;repupthree,L48&gt;replowthree),3,IF(AND(2&gt;repupthree),4))))</f>
        <v>1</v>
      </c>
      <c r="S48" s="0" t="n">
        <v>0.123</v>
      </c>
      <c r="T48" s="0" t="n">
        <v>18.14</v>
      </c>
    </row>
    <row r="49" customFormat="false" ht="15" hidden="false" customHeight="false" outlineLevel="0" collapsed="false">
      <c r="A49" s="0" t="s">
        <v>434</v>
      </c>
      <c r="B49" s="162" t="n">
        <f aca="false">IF(AND(D49&lt;upone),1,IF(AND(D49&gt;uptwo),3,2))</f>
        <v>2</v>
      </c>
      <c r="C49" s="162" t="n">
        <f aca="false">IF(AND(E49&lt;upone),1,IF(AND(E49&gt;uptwo),3,2))</f>
        <v>3</v>
      </c>
      <c r="D49" s="163" t="n">
        <f aca="false">AVERAGE(M49,N49,O49)</f>
        <v>2.66666666666667</v>
      </c>
      <c r="E49" s="163" t="n">
        <f aca="false">AVERAGE(P49,Q49,R49)</f>
        <v>3.33333333333333</v>
      </c>
      <c r="F49" s="164" t="n">
        <v>2378314.40058092</v>
      </c>
      <c r="G49" s="149" t="n">
        <v>0.19031085147051</v>
      </c>
      <c r="H49" s="165" t="n">
        <v>956.5039894</v>
      </c>
      <c r="I49" s="150" t="n">
        <v>0.131027697106594</v>
      </c>
      <c r="J49" s="151" t="n">
        <v>6616</v>
      </c>
      <c r="K49" s="151" t="n">
        <v>189.967101854257</v>
      </c>
      <c r="L49" s="149" t="n">
        <v>0.0555326112196112</v>
      </c>
      <c r="M49" s="166" t="n">
        <f aca="false">IF(AND(G49&lt;eezupone),1,IF(AND(G49&lt;eezuptwo,G49&gt;eezlowtwo),2,IF(AND(G49&lt;eezupthree,G49&gt;eezlowthree),3,IF(AND(G49&gt;eezupthree),4))))</f>
        <v>2</v>
      </c>
      <c r="N49" s="166" t="n">
        <f aca="false">IF(AND(H49&lt;disupone),1,IF(AND(H49&lt;disuptwo,H49&gt;dislowtwo),2,IF(AND(H49&lt;disupthree,H49&gt;dislowthree),3,IF(AND(H49&gt;disupthree),4))))</f>
        <v>3</v>
      </c>
      <c r="O49" s="166" t="n">
        <f aca="false">IF(AND(I49&lt;subupone),1,IF(AND(I49&lt;subuptwo,I49&gt;sublowtwo),2,IF(AND(I49&lt;subupthree,I49&gt;sublowthree),3,IF(AND(I49&gt;subupthree),4))))</f>
        <v>3</v>
      </c>
      <c r="P49" s="166" t="n">
        <f aca="false">IF(AND(J49&lt;GDPupone),4,IF(AND(J49&lt;gdpuptwo,J49&gt;GDPlowtwo),3,IF(AND(J49&lt;gdpupthree,J49&gt;gdplowthree),2,IF(AND(J49&gt;gdpupthree),1))))</f>
        <v>4</v>
      </c>
      <c r="Q49" s="166" t="n">
        <f aca="false">IF(AND(K49&lt;valupone),4,IF(AND(K49&lt;valuptwo,K49&gt;vallowtwo),3,IF(AND(K49&lt;valupthree,K49&gt;vallowthree),2,IF(AND(K49&gt;valupthree),1))))</f>
        <v>4</v>
      </c>
      <c r="R49" s="166" t="n">
        <f aca="false">IF(AND(L49&lt;repupone),1,IF(AND(L49&lt;repuptwo,L49&gt;replowtwo),2,IF(AND(L49&lt;repupthree,L49&gt;replowthree),3,IF(AND(2&gt;repupthree),4))))</f>
        <v>2</v>
      </c>
      <c r="S49" s="0" t="n">
        <v>1.403</v>
      </c>
      <c r="T49" s="0" t="n">
        <v>51.35</v>
      </c>
    </row>
    <row r="50" customFormat="false" ht="15" hidden="false" customHeight="false" outlineLevel="0" collapsed="false">
      <c r="A50" s="0" t="s">
        <v>435</v>
      </c>
      <c r="B50" s="162" t="n">
        <f aca="false">IF(AND(D50&lt;upone),1,IF(AND(D50&gt;uptwo),3,2))</f>
        <v>2</v>
      </c>
      <c r="C50" s="162" t="n">
        <f aca="false">IF(AND(E50&lt;upone),1,IF(AND(E50&gt;uptwo),3,2))</f>
        <v>2</v>
      </c>
      <c r="D50" s="163" t="n">
        <f aca="false">AVERAGE(M50,N50,O50)</f>
        <v>2.66666666666667</v>
      </c>
      <c r="E50" s="163" t="n">
        <f aca="false">AVERAGE(P50,Q50,R50)</f>
        <v>2.33333333333333</v>
      </c>
      <c r="F50" s="164" t="n">
        <v>3518149.79024513</v>
      </c>
      <c r="G50" s="149" t="n">
        <v>0.114004312280731</v>
      </c>
      <c r="H50" s="165" t="n">
        <v>590.2635936</v>
      </c>
      <c r="I50" s="150" t="n">
        <v>0.0560763845660273</v>
      </c>
      <c r="J50" s="151" t="n">
        <v>11720</v>
      </c>
      <c r="K50" s="151" t="n">
        <v>1620.88289695821</v>
      </c>
      <c r="L50" s="149" t="n">
        <v>0.0105467249820066</v>
      </c>
      <c r="M50" s="166" t="n">
        <f aca="false">IF(AND(G50&lt;eezupone),1,IF(AND(G50&lt;eezuptwo,G50&gt;eezlowtwo),2,IF(AND(G50&lt;eezupthree,G50&gt;eezlowthree),3,IF(AND(G50&gt;eezupthree),4))))</f>
        <v>2</v>
      </c>
      <c r="N50" s="166" t="n">
        <f aca="false">IF(AND(H50&lt;disupone),1,IF(AND(H50&lt;disuptwo,H50&gt;dislowtwo),2,IF(AND(H50&lt;disupthree,H50&gt;dislowthree),3,IF(AND(H50&gt;disupthree),4))))</f>
        <v>3</v>
      </c>
      <c r="O50" s="166" t="n">
        <f aca="false">IF(AND(I50&lt;subupone),1,IF(AND(I50&lt;subuptwo,I50&gt;sublowtwo),2,IF(AND(I50&lt;subupthree,I50&gt;sublowthree),3,IF(AND(I50&gt;subupthree),4))))</f>
        <v>3</v>
      </c>
      <c r="P50" s="166" t="n">
        <f aca="false">IF(AND(J50&lt;GDPupone),4,IF(AND(J50&lt;gdpuptwo,J50&gt;GDPlowtwo),3,IF(AND(J50&lt;gdpupthree,J50&gt;gdplowthree),2,IF(AND(J50&gt;gdpupthree),1))))</f>
        <v>3</v>
      </c>
      <c r="Q50" s="166" t="n">
        <f aca="false">IF(AND(K50&lt;valupone),4,IF(AND(K50&lt;valuptwo,K50&gt;vallowtwo),3,IF(AND(K50&lt;valupthree,K50&gt;vallowthree),2,IF(AND(K50&gt;valupthree),1))))</f>
        <v>3</v>
      </c>
      <c r="R50" s="166" t="n">
        <f aca="false">IF(AND(L50&lt;repupone),1,IF(AND(L50&lt;repuptwo,L50&gt;replowtwo),2,IF(AND(L50&lt;repupthree,L50&gt;replowthree),3,IF(AND(2&gt;repupthree),4))))</f>
        <v>1</v>
      </c>
      <c r="S50" s="0" t="n">
        <v>0.286</v>
      </c>
      <c r="T50" s="0" t="n">
        <v>42.22</v>
      </c>
    </row>
    <row r="51" customFormat="false" ht="15" hidden="false" customHeight="false" outlineLevel="0" collapsed="false">
      <c r="A51" s="0" t="s">
        <v>776</v>
      </c>
      <c r="B51" s="162" t="n">
        <f aca="false">IF(AND(D51&lt;upone),1,IF(AND(D51&gt;uptwo),3,2))</f>
        <v>3</v>
      </c>
      <c r="C51" s="162" t="n">
        <f aca="false">IF(AND(E51&lt;upone),1,IF(AND(E51&gt;uptwo),3,2))</f>
        <v>2</v>
      </c>
      <c r="D51" s="163" t="n">
        <f aca="false">AVERAGE(M51,N51,O51)</f>
        <v>3</v>
      </c>
      <c r="E51" s="163" t="n">
        <f aca="false">AVERAGE(P51,Q51,R51)</f>
        <v>2</v>
      </c>
      <c r="F51" s="164" t="n">
        <v>175453.335195154</v>
      </c>
      <c r="G51" s="149" t="n">
        <v>0.166717210540914</v>
      </c>
      <c r="H51" s="165" t="n">
        <v>1703.387907</v>
      </c>
      <c r="I51" s="150" t="n">
        <v>0.18922374122701</v>
      </c>
      <c r="J51" s="151" t="n">
        <v>18077</v>
      </c>
      <c r="K51" s="151" t="n">
        <v>1713.17041665768</v>
      </c>
      <c r="L51" s="149" t="n">
        <v>0.00451988334361468</v>
      </c>
      <c r="M51" s="166" t="n">
        <f aca="false">IF(AND(G51&lt;eezupone),1,IF(AND(G51&lt;eezuptwo,G51&gt;eezlowtwo),2,IF(AND(G51&lt;eezupthree,G51&gt;eezlowthree),3,IF(AND(G51&gt;eezupthree),4))))</f>
        <v>2</v>
      </c>
      <c r="N51" s="166" t="n">
        <f aca="false">IF(AND(H51&lt;disupone),1,IF(AND(H51&lt;disuptwo,H51&gt;dislowtwo),2,IF(AND(H51&lt;disupthree,H51&gt;dislowthree),3,IF(AND(H51&gt;disupthree),4))))</f>
        <v>4</v>
      </c>
      <c r="O51" s="166" t="n">
        <f aca="false">IF(AND(I51&lt;subupone),1,IF(AND(I51&lt;subuptwo,I51&gt;sublowtwo),2,IF(AND(I51&lt;subupthree,I51&gt;sublowthree),3,IF(AND(I51&gt;subupthree),4))))</f>
        <v>3</v>
      </c>
      <c r="P51" s="166" t="n">
        <f aca="false">IF(AND(J51&lt;GDPupone),4,IF(AND(J51&lt;gdpuptwo,J51&gt;GDPlowtwo),3,IF(AND(J51&lt;gdpupthree,J51&gt;gdplowthree),2,IF(AND(J51&gt;gdpupthree),1))))</f>
        <v>2</v>
      </c>
      <c r="Q51" s="166" t="n">
        <f aca="false">IF(AND(K51&lt;valupone),4,IF(AND(K51&lt;valuptwo,K51&gt;vallowtwo),3,IF(AND(K51&lt;valupthree,K51&gt;vallowthree),2,IF(AND(K51&gt;valupthree),1))))</f>
        <v>3</v>
      </c>
      <c r="R51" s="166" t="n">
        <f aca="false">IF(AND(L51&lt;repupone),1,IF(AND(L51&lt;repuptwo,L51&gt;replowtwo),2,IF(AND(L51&lt;repupthree,L51&gt;replowthree),3,IF(AND(2&gt;repupthree),4))))</f>
        <v>1</v>
      </c>
      <c r="S51" s="0" t="n">
        <v>0.626</v>
      </c>
      <c r="T51" s="0" t="n">
        <v>50.94</v>
      </c>
    </row>
    <row r="52" customFormat="false" ht="15" hidden="false" customHeight="false" outlineLevel="0" collapsed="false">
      <c r="A52" s="0" t="s">
        <v>437</v>
      </c>
      <c r="B52" s="162" t="n">
        <f aca="false">IF(AND(D52&lt;upone),1,IF(AND(D52&gt;uptwo),3,2))</f>
        <v>3</v>
      </c>
      <c r="C52" s="162" t="n">
        <f aca="false">IF(AND(E52&lt;upone),1,IF(AND(E52&gt;uptwo),3,2))</f>
        <v>3</v>
      </c>
      <c r="D52" s="163" t="n">
        <f aca="false">AVERAGE(M52,N52,O52)</f>
        <v>3</v>
      </c>
      <c r="E52" s="163" t="n">
        <f aca="false">AVERAGE(P52,Q52,R52)</f>
        <v>3.33333333333333</v>
      </c>
      <c r="F52" s="164" t="n">
        <v>907.2856</v>
      </c>
      <c r="G52" s="149" t="n">
        <v>1</v>
      </c>
      <c r="H52" s="165" t="n">
        <v>3151.199657</v>
      </c>
      <c r="I52" s="150" t="n">
        <v>0</v>
      </c>
      <c r="J52" s="151" t="n">
        <v>17944</v>
      </c>
      <c r="K52" s="167" t="n">
        <v>452.5805</v>
      </c>
      <c r="L52" s="149" t="n">
        <v>1</v>
      </c>
      <c r="M52" s="166" t="n">
        <f aca="false">IF(AND(G52&lt;eezupone),1,IF(AND(G52&lt;eezuptwo,G52&gt;eezlowtwo),2,IF(AND(G52&lt;eezupthree,G52&gt;eezlowthree),3,IF(AND(G52&gt;eezupthree),4))))</f>
        <v>4</v>
      </c>
      <c r="N52" s="166" t="n">
        <f aca="false">IF(AND(H52&lt;disupone),1,IF(AND(H52&lt;disuptwo,H52&gt;dislowtwo),2,IF(AND(H52&lt;disupthree,H52&gt;dislowthree),3,IF(AND(H52&gt;disupthree),4))))</f>
        <v>4</v>
      </c>
      <c r="O52" s="166" t="n">
        <f aca="false">IF(AND(I52&lt;subupone),1,IF(AND(I52&lt;subuptwo,I52&gt;sublowtwo),2,IF(AND(I52&lt;subupthree,I52&gt;sublowthree),3,IF(AND(I52&gt;subupthree),4))))</f>
        <v>1</v>
      </c>
      <c r="P52" s="166" t="n">
        <f aca="false">IF(AND(J52&lt;GDPupone),4,IF(AND(J52&lt;gdpuptwo,J52&gt;GDPlowtwo),3,IF(AND(J52&lt;gdpupthree,J52&gt;gdplowthree),2,IF(AND(J52&gt;gdpupthree),1))))</f>
        <v>2</v>
      </c>
      <c r="Q52" s="166" t="n">
        <f aca="false">IF(AND(K52&lt;valupone),4,IF(AND(K52&lt;valuptwo,K52&gt;vallowtwo),3,IF(AND(K52&lt;valupthree,K52&gt;vallowthree),2,IF(AND(K52&gt;valupthree),1))))</f>
        <v>4</v>
      </c>
      <c r="R52" s="166" t="n">
        <f aca="false">IF(AND(L52&lt;repupone),1,IF(AND(L52&lt;repuptwo,L52&gt;replowtwo),2,IF(AND(L52&lt;repupthree,L52&gt;replowthree),3,IF(AND(2&gt;repupthree),4))))</f>
        <v>4</v>
      </c>
      <c r="S52" s="0" t="n">
        <v>1.13</v>
      </c>
      <c r="T52" s="0" t="n">
        <v>63.83</v>
      </c>
    </row>
    <row r="53" customFormat="false" ht="15" hidden="false" customHeight="false" outlineLevel="0" collapsed="false">
      <c r="A53" s="0" t="s">
        <v>438</v>
      </c>
      <c r="B53" s="162" t="n">
        <f aca="false">IF(AND(D53&lt;upone),1,IF(AND(D53&gt;uptwo),3,2))</f>
        <v>3</v>
      </c>
      <c r="C53" s="162" t="n">
        <f aca="false">IF(AND(E53&lt;upone),1,IF(AND(E53&gt;uptwo),3,2))</f>
        <v>1</v>
      </c>
      <c r="D53" s="163" t="n">
        <f aca="false">AVERAGE(M53,N53,O53)</f>
        <v>3.33333333333333</v>
      </c>
      <c r="E53" s="163" t="n">
        <f aca="false">AVERAGE(P53,Q53,R53)</f>
        <v>1.33333333333333</v>
      </c>
      <c r="F53" s="164" t="n">
        <v>238093.720767358</v>
      </c>
      <c r="G53" s="149" t="n">
        <v>0.36010632569496</v>
      </c>
      <c r="H53" s="165" t="n">
        <v>508.0041843</v>
      </c>
      <c r="I53" s="150" t="n">
        <v>0.228258113108154</v>
      </c>
      <c r="J53" s="151" t="n">
        <v>69231</v>
      </c>
      <c r="K53" s="151" t="n">
        <v>89488.8865667127</v>
      </c>
      <c r="L53" s="149" t="n">
        <v>0.0741092310181441</v>
      </c>
      <c r="M53" s="166" t="n">
        <f aca="false">IF(AND(G53&lt;eezupone),1,IF(AND(G53&lt;eezuptwo,G53&gt;eezlowtwo),2,IF(AND(G53&lt;eezupthree,G53&gt;eezlowthree),3,IF(AND(G53&gt;eezupthree),4))))</f>
        <v>3</v>
      </c>
      <c r="N53" s="166" t="n">
        <f aca="false">IF(AND(H53&lt;disupone),1,IF(AND(H53&lt;disuptwo,H53&gt;dislowtwo),2,IF(AND(H53&lt;disupthree,H53&gt;dislowthree),3,IF(AND(H53&gt;disupthree),4))))</f>
        <v>3</v>
      </c>
      <c r="O53" s="166" t="n">
        <f aca="false">IF(AND(I53&lt;subupone),1,IF(AND(I53&lt;subuptwo,I53&gt;sublowtwo),2,IF(AND(I53&lt;subupthree,I53&gt;sublowthree),3,IF(AND(I53&gt;subupthree),4))))</f>
        <v>4</v>
      </c>
      <c r="P53" s="166" t="n">
        <f aca="false">IF(AND(J53&lt;GDPupone),4,IF(AND(J53&lt;gdpuptwo,J53&gt;GDPlowtwo),3,IF(AND(J53&lt;gdpupthree,J53&gt;gdplowthree),2,IF(AND(J53&gt;gdpupthree),1))))</f>
        <v>1</v>
      </c>
      <c r="Q53" s="166" t="n">
        <f aca="false">IF(AND(K53&lt;valupone),4,IF(AND(K53&lt;valuptwo,K53&gt;vallowtwo),3,IF(AND(K53&lt;valupthree,K53&gt;vallowthree),2,IF(AND(K53&gt;valupthree),1))))</f>
        <v>1</v>
      </c>
      <c r="R53" s="166" t="n">
        <f aca="false">IF(AND(L53&lt;repupone),1,IF(AND(L53&lt;repuptwo,L53&gt;replowtwo),2,IF(AND(L53&lt;repupthree,L53&gt;replowthree),3,IF(AND(2&gt;repupthree),4))))</f>
        <v>2</v>
      </c>
      <c r="S53" s="0" t="n">
        <v>0.018</v>
      </c>
      <c r="T53" s="0" t="n">
        <v>23.76</v>
      </c>
    </row>
    <row r="54" customFormat="false" ht="15" hidden="false" customHeight="false" outlineLevel="0" collapsed="false">
      <c r="A54" s="0" t="s">
        <v>439</v>
      </c>
      <c r="B54" s="162" t="n">
        <f aca="false">IF(AND(D54&lt;upone),1,IF(AND(D54&gt;uptwo),3,2))</f>
        <v>2</v>
      </c>
      <c r="C54" s="162" t="n">
        <f aca="false">IF(AND(E54&lt;upone),1,IF(AND(E54&gt;uptwo),3,2))</f>
        <v>1</v>
      </c>
      <c r="D54" s="163" t="n">
        <f aca="false">AVERAGE(M54,N54,O54)</f>
        <v>2.33333333333333</v>
      </c>
      <c r="E54" s="163" t="n">
        <f aca="false">AVERAGE(P54,Q54,R54)</f>
        <v>1.66666666666667</v>
      </c>
      <c r="F54" s="164" t="n">
        <v>1230.10311510172</v>
      </c>
      <c r="G54" s="149" t="n">
        <v>0</v>
      </c>
      <c r="H54" s="165" t="n">
        <v>4370.983953</v>
      </c>
      <c r="I54" s="150" t="n">
        <v>0.0278057197330791</v>
      </c>
      <c r="J54" s="151" t="n">
        <v>35179</v>
      </c>
      <c r="K54" s="151" t="n">
        <v>3855.21614678102</v>
      </c>
      <c r="L54" s="149" t="n">
        <v>0</v>
      </c>
      <c r="M54" s="166" t="n">
        <f aca="false">IF(AND(G54&lt;eezupone),1,IF(AND(G54&lt;eezuptwo,G54&gt;eezlowtwo),2,IF(AND(G54&lt;eezupthree,G54&gt;eezlowthree),3,IF(AND(G54&gt;eezupthree),4))))</f>
        <v>1</v>
      </c>
      <c r="N54" s="166" t="n">
        <f aca="false">IF(AND(H54&lt;disupone),1,IF(AND(H54&lt;disuptwo,H54&gt;dislowtwo),2,IF(AND(H54&lt;disupthree,H54&gt;dislowthree),3,IF(AND(H54&gt;disupthree),4))))</f>
        <v>4</v>
      </c>
      <c r="O54" s="166" t="n">
        <f aca="false">IF(AND(I54&lt;subupone),1,IF(AND(I54&lt;subuptwo,I54&gt;sublowtwo),2,IF(AND(I54&lt;subupthree,I54&gt;sublowthree),3,IF(AND(I54&gt;subupthree),4))))</f>
        <v>2</v>
      </c>
      <c r="P54" s="166" t="n">
        <f aca="false">IF(AND(J54&lt;GDPupone),4,IF(AND(J54&lt;gdpuptwo,J54&gt;GDPlowtwo),3,IF(AND(J54&lt;gdpupthree,J54&gt;gdplowthree),2,IF(AND(J54&gt;gdpupthree),1))))</f>
        <v>1</v>
      </c>
      <c r="Q54" s="166" t="n">
        <f aca="false">IF(AND(K54&lt;valupone),4,IF(AND(K54&lt;valuptwo,K54&gt;vallowtwo),3,IF(AND(K54&lt;valupthree,K54&gt;vallowthree),2,IF(AND(K54&gt;valupthree),1))))</f>
        <v>3</v>
      </c>
      <c r="R54" s="166" t="n">
        <f aca="false">IF(AND(L54&lt;repupone),1,IF(AND(L54&lt;repuptwo,L54&gt;replowtwo),2,IF(AND(L54&lt;repupthree,L54&gt;replowthree),3,IF(AND(2&gt;repupthree),4))))</f>
        <v>1</v>
      </c>
      <c r="S54" s="0" t="n">
        <v>0.14</v>
      </c>
      <c r="T54" s="0" t="n">
        <v>36.87</v>
      </c>
    </row>
    <row r="55" customFormat="false" ht="15" hidden="false" customHeight="false" outlineLevel="0" collapsed="false">
      <c r="A55" s="0" t="s">
        <v>440</v>
      </c>
      <c r="B55" s="162" t="n">
        <f aca="false">IF(AND(D55&lt;upone),1,IF(AND(D55&gt;uptwo),3,2))</f>
        <v>3</v>
      </c>
      <c r="C55" s="162" t="n">
        <f aca="false">IF(AND(E55&lt;upone),1,IF(AND(E55&gt;uptwo),3,2))</f>
        <v>2</v>
      </c>
      <c r="D55" s="163" t="n">
        <f aca="false">AVERAGE(M55,N55,O55)</f>
        <v>3</v>
      </c>
      <c r="E55" s="163" t="n">
        <f aca="false">AVERAGE(P55,Q55,R55)</f>
        <v>2</v>
      </c>
      <c r="F55" s="164" t="n">
        <v>346523.626572493</v>
      </c>
      <c r="G55" s="149" t="n">
        <v>0.245540119007456</v>
      </c>
      <c r="H55" s="165" t="n">
        <v>1619.962614</v>
      </c>
      <c r="I55" s="150" t="n">
        <v>0.16294009949601</v>
      </c>
      <c r="J55" s="151" t="n">
        <v>36833</v>
      </c>
      <c r="K55" s="151" t="n">
        <v>44264.7464200462</v>
      </c>
      <c r="L55" s="149" t="n">
        <v>0.449443541178274</v>
      </c>
      <c r="M55" s="166" t="n">
        <f aca="false">IF(AND(G55&lt;eezupone),1,IF(AND(G55&lt;eezuptwo,G55&gt;eezlowtwo),2,IF(AND(G55&lt;eezupthree,G55&gt;eezlowthree),3,IF(AND(G55&gt;eezupthree),4))))</f>
        <v>2</v>
      </c>
      <c r="N55" s="166" t="n">
        <f aca="false">IF(AND(H55&lt;disupone),1,IF(AND(H55&lt;disuptwo,H55&gt;dislowtwo),2,IF(AND(H55&lt;disupthree,H55&gt;dislowthree),3,IF(AND(H55&gt;disupthree),4))))</f>
        <v>4</v>
      </c>
      <c r="O55" s="166" t="n">
        <f aca="false">IF(AND(I55&lt;subupone),1,IF(AND(I55&lt;subuptwo,I55&gt;sublowtwo),2,IF(AND(I55&lt;subupthree,I55&gt;sublowthree),3,IF(AND(I55&gt;subupthree),4))))</f>
        <v>3</v>
      </c>
      <c r="P55" s="166" t="n">
        <f aca="false">IF(AND(J55&lt;GDPupone),4,IF(AND(J55&lt;gdpuptwo,J55&gt;GDPlowtwo),3,IF(AND(J55&lt;gdpupthree,J55&gt;gdplowthree),2,IF(AND(J55&gt;gdpupthree),1))))</f>
        <v>1</v>
      </c>
      <c r="Q55" s="166" t="n">
        <f aca="false">IF(AND(K55&lt;valupone),4,IF(AND(K55&lt;valuptwo,K55&gt;vallowtwo),3,IF(AND(K55&lt;valupthree,K55&gt;vallowthree),2,IF(AND(K55&gt;valupthree),1))))</f>
        <v>1</v>
      </c>
      <c r="R55" s="166" t="n">
        <f aca="false">IF(AND(L55&lt;repupone),1,IF(AND(L55&lt;repuptwo,L55&gt;replowtwo),2,IF(AND(L55&lt;repupthree,L55&gt;replowthree),3,IF(AND(2&gt;repupthree),4))))</f>
        <v>4</v>
      </c>
      <c r="S55" s="0" t="n">
        <v>0.211</v>
      </c>
      <c r="T55" s="0" t="n">
        <v>32.52</v>
      </c>
    </row>
    <row r="56" customFormat="false" ht="15" hidden="false" customHeight="false" outlineLevel="0" collapsed="false">
      <c r="A56" s="0" t="s">
        <v>863</v>
      </c>
      <c r="B56" s="162" t="n">
        <f aca="false">IF(AND(D56&lt;upone),1,IF(AND(D56&gt;uptwo),3,2))</f>
        <v>2</v>
      </c>
      <c r="C56" s="162" t="n">
        <f aca="false">IF(AND(E56&lt;upone),1,IF(AND(E56&gt;uptwo),3,2))</f>
        <v>2</v>
      </c>
      <c r="D56" s="163" t="n">
        <f aca="false">AVERAGE(M56,N56,O56)</f>
        <v>2</v>
      </c>
      <c r="E56" s="163" t="n">
        <f aca="false">AVERAGE(P56,Q56,R56)</f>
        <v>2.66666666666667</v>
      </c>
      <c r="F56" s="164" t="n">
        <v>26501.4613764419</v>
      </c>
      <c r="G56" s="149" t="n">
        <v>0.410230562503612</v>
      </c>
      <c r="H56" s="165" t="n">
        <v>405.5122473</v>
      </c>
      <c r="I56" s="150" t="n">
        <v>0.0132572338308458</v>
      </c>
      <c r="J56" s="151" t="n">
        <v>3609</v>
      </c>
      <c r="K56" s="151" t="n">
        <v>4446.56016795631</v>
      </c>
      <c r="L56" s="149" t="n">
        <v>0.0552644704335971</v>
      </c>
      <c r="M56" s="166" t="n">
        <f aca="false">IF(AND(G56&lt;eezupone),1,IF(AND(G56&lt;eezuptwo,G56&gt;eezlowtwo),2,IF(AND(G56&lt;eezupthree,G56&gt;eezlowthree),3,IF(AND(G56&gt;eezupthree),4))))</f>
        <v>3</v>
      </c>
      <c r="N56" s="166" t="n">
        <f aca="false">IF(AND(H56&lt;disupone),1,IF(AND(H56&lt;disuptwo,H56&gt;dislowtwo),2,IF(AND(H56&lt;disupthree,H56&gt;dislowthree),3,IF(AND(H56&gt;disupthree),4))))</f>
        <v>2</v>
      </c>
      <c r="O56" s="166" t="n">
        <f aca="false">IF(AND(I56&lt;subupone),1,IF(AND(I56&lt;subuptwo,I56&gt;sublowtwo),2,IF(AND(I56&lt;subupthree,I56&gt;sublowthree),3,IF(AND(I56&gt;subupthree),4))))</f>
        <v>1</v>
      </c>
      <c r="P56" s="166" t="n">
        <f aca="false">IF(AND(J56&lt;GDPupone),4,IF(AND(J56&lt;gdpuptwo,J56&gt;GDPlowtwo),3,IF(AND(J56&lt;gdpupthree,J56&gt;gdplowthree),2,IF(AND(J56&gt;gdpupthree),1))))</f>
        <v>4</v>
      </c>
      <c r="Q56" s="166" t="n">
        <f aca="false">IF(AND(K56&lt;valupone),4,IF(AND(K56&lt;valuptwo,K56&gt;vallowtwo),3,IF(AND(K56&lt;valupthree,K56&gt;vallowthree),2,IF(AND(K56&gt;valupthree),1))))</f>
        <v>2</v>
      </c>
      <c r="R56" s="166" t="n">
        <f aca="false">IF(AND(L56&lt;repupone),1,IF(AND(L56&lt;repuptwo,L56&gt;replowtwo),2,IF(AND(L56&lt;repupthree,L56&gt;replowthree),3,IF(AND(2&gt;repupthree),4))))</f>
        <v>2</v>
      </c>
      <c r="S56" s="0" t="n">
        <v>0.638</v>
      </c>
      <c r="T56" s="0" t="n">
        <v>45.11</v>
      </c>
    </row>
    <row r="57" customFormat="false" ht="15" hidden="false" customHeight="false" outlineLevel="0" collapsed="false">
      <c r="A57" s="0" t="s">
        <v>442</v>
      </c>
      <c r="B57" s="162" t="n">
        <f aca="false">IF(AND(D57&lt;upone),1,IF(AND(D57&gt;uptwo),3,2))</f>
        <v>3</v>
      </c>
      <c r="C57" s="162" t="n">
        <f aca="false">IF(AND(E57&lt;upone),1,IF(AND(E57&gt;uptwo),3,2))</f>
        <v>1</v>
      </c>
      <c r="D57" s="163" t="n">
        <f aca="false">AVERAGE(M57,N57,O57)</f>
        <v>3.33333333333333</v>
      </c>
      <c r="E57" s="163" t="n">
        <f aca="false">AVERAGE(P57,Q57,R57)</f>
        <v>1.33333333333333</v>
      </c>
      <c r="F57" s="164" t="n">
        <v>3214418.9039948</v>
      </c>
      <c r="G57" s="149" t="n">
        <v>0.277571921176259</v>
      </c>
      <c r="H57" s="165" t="n">
        <v>2718.18723</v>
      </c>
      <c r="I57" s="150" t="n">
        <v>0.260036525159034</v>
      </c>
      <c r="J57" s="151" t="n">
        <v>41275</v>
      </c>
      <c r="K57" s="151" t="n">
        <v>29640.1211869075</v>
      </c>
      <c r="L57" s="149" t="n">
        <v>0.117928314909886</v>
      </c>
      <c r="M57" s="166" t="n">
        <f aca="false">IF(AND(G57&lt;eezupone),1,IF(AND(G57&lt;eezuptwo,G57&gt;eezlowtwo),2,IF(AND(G57&lt;eezupthree,G57&gt;eezlowthree),3,IF(AND(G57&gt;eezupthree),4))))</f>
        <v>2</v>
      </c>
      <c r="N57" s="166" t="n">
        <f aca="false">IF(AND(H57&lt;disupone),1,IF(AND(H57&lt;disuptwo,H57&gt;dislowtwo),2,IF(AND(H57&lt;disupthree,H57&gt;dislowthree),3,IF(AND(H57&gt;disupthree),4))))</f>
        <v>4</v>
      </c>
      <c r="O57" s="166" t="n">
        <f aca="false">IF(AND(I57&lt;subupone),1,IF(AND(I57&lt;subuptwo,I57&gt;sublowtwo),2,IF(AND(I57&lt;subupthree,I57&gt;sublowthree),3,IF(AND(I57&gt;subupthree),4))))</f>
        <v>4</v>
      </c>
      <c r="P57" s="166" t="n">
        <f aca="false">IF(AND(J57&lt;GDPupone),4,IF(AND(J57&lt;gdpuptwo,J57&gt;GDPlowtwo),3,IF(AND(J57&lt;gdpupthree,J57&gt;gdplowthree),2,IF(AND(J57&gt;gdpupthree),1))))</f>
        <v>1</v>
      </c>
      <c r="Q57" s="166" t="n">
        <f aca="false">IF(AND(K57&lt;valupone),4,IF(AND(K57&lt;valuptwo,K57&gt;vallowtwo),3,IF(AND(K57&lt;valupthree,K57&gt;vallowthree),2,IF(AND(K57&gt;valupthree),1))))</f>
        <v>1</v>
      </c>
      <c r="R57" s="166" t="n">
        <f aca="false">IF(AND(L57&lt;repupone),1,IF(AND(L57&lt;repuptwo,L57&gt;replowtwo),2,IF(AND(L57&lt;repupthree,L57&gt;replowthree),3,IF(AND(2&gt;repupthree),4))))</f>
        <v>2</v>
      </c>
      <c r="S57" s="0" t="n">
        <v>0.228</v>
      </c>
      <c r="T57" s="0" t="n">
        <v>21.4</v>
      </c>
    </row>
    <row r="58" customFormat="false" ht="15" hidden="false" customHeight="false" outlineLevel="0" collapsed="false">
      <c r="A58" s="0" t="s">
        <v>445</v>
      </c>
      <c r="B58" s="162" t="n">
        <f aca="false">IF(AND(D58&lt;upone),1,IF(AND(D58&gt;uptwo),3,2))</f>
        <v>3</v>
      </c>
      <c r="C58" s="162" t="n">
        <f aca="false">IF(AND(E58&lt;upone),1,IF(AND(E58&gt;uptwo),3,2))</f>
        <v>3</v>
      </c>
      <c r="D58" s="163" t="n">
        <f aca="false">AVERAGE(M58,N58,O58)</f>
        <v>3.33333333333333</v>
      </c>
      <c r="E58" s="163" t="n">
        <f aca="false">AVERAGE(P58,Q58,R58)</f>
        <v>4</v>
      </c>
      <c r="F58" s="164" t="n">
        <v>1608.80277424989</v>
      </c>
      <c r="G58" s="149" t="n">
        <v>0.889398478923302</v>
      </c>
      <c r="H58" s="165" t="n">
        <v>730.9367207</v>
      </c>
      <c r="I58" s="150" t="n">
        <v>0.0847956443914081</v>
      </c>
      <c r="J58" s="151" t="n">
        <v>3361</v>
      </c>
      <c r="K58" s="151" t="n">
        <v>593.594472722902</v>
      </c>
      <c r="L58" s="149" t="n">
        <v>0.556430147665107</v>
      </c>
      <c r="M58" s="166" t="n">
        <f aca="false">IF(AND(G58&lt;eezupone),1,IF(AND(G58&lt;eezuptwo,G58&gt;eezlowtwo),2,IF(AND(G58&lt;eezupthree,G58&gt;eezlowthree),3,IF(AND(G58&gt;eezupthree),4))))</f>
        <v>4</v>
      </c>
      <c r="N58" s="166" t="n">
        <f aca="false">IF(AND(H58&lt;disupone),1,IF(AND(H58&lt;disuptwo,H58&gt;dislowtwo),2,IF(AND(H58&lt;disupthree,H58&gt;dislowthree),3,IF(AND(H58&gt;disupthree),4))))</f>
        <v>3</v>
      </c>
      <c r="O58" s="166" t="n">
        <f aca="false">IF(AND(I58&lt;subupone),1,IF(AND(I58&lt;subuptwo,I58&gt;sublowtwo),2,IF(AND(I58&lt;subupthree,I58&gt;sublowthree),3,IF(AND(I58&gt;subupthree),4))))</f>
        <v>3</v>
      </c>
      <c r="P58" s="166" t="n">
        <f aca="false">IF(AND(J58&lt;GDPupone),4,IF(AND(J58&lt;gdpuptwo,J58&gt;GDPlowtwo),3,IF(AND(J58&lt;gdpupthree,J58&gt;gdplowthree),2,IF(AND(J58&gt;gdpupthree),1))))</f>
        <v>4</v>
      </c>
      <c r="Q58" s="166" t="n">
        <f aca="false">IF(AND(K58&lt;valupone),4,IF(AND(K58&lt;valuptwo,K58&gt;vallowtwo),3,IF(AND(K58&lt;valupthree,K58&gt;vallowthree),2,IF(AND(K58&gt;valupthree),1))))</f>
        <v>4</v>
      </c>
      <c r="R58" s="166" t="n">
        <f aca="false">IF(AND(L58&lt;repupone),1,IF(AND(L58&lt;repuptwo,L58&gt;replowtwo),2,IF(AND(L58&lt;repupthree,L58&gt;replowthree),3,IF(AND(2&gt;repupthree),4))))</f>
        <v>4</v>
      </c>
      <c r="S58" s="0" t="n">
        <v>0.41</v>
      </c>
      <c r="T58" s="0" t="n">
        <v>56.6</v>
      </c>
    </row>
    <row r="59" customFormat="false" ht="15" hidden="false" customHeight="false" outlineLevel="0" collapsed="false">
      <c r="A59" s="0" t="s">
        <v>450</v>
      </c>
      <c r="B59" s="162" t="n">
        <f aca="false">IF(AND(D59&lt;upone),1,IF(AND(D59&gt;uptwo),3,2))</f>
        <v>1</v>
      </c>
      <c r="C59" s="162" t="n">
        <f aca="false">IF(AND(E59&lt;upone),1,IF(AND(E59&gt;uptwo),3,2))</f>
        <v>2</v>
      </c>
      <c r="D59" s="163" t="n">
        <f aca="false">AVERAGE(M59,N59,O59)</f>
        <v>1</v>
      </c>
      <c r="E59" s="163" t="n">
        <f aca="false">AVERAGE(P59,Q59,R59)</f>
        <v>2.33333333333333</v>
      </c>
      <c r="F59" s="164" t="n">
        <v>1363.43025866666</v>
      </c>
      <c r="G59" s="149" t="n">
        <v>0</v>
      </c>
      <c r="H59" s="165" t="n">
        <v>125.7149496</v>
      </c>
      <c r="I59" s="150" t="n">
        <v>0.0034046783625731</v>
      </c>
      <c r="J59" s="151" t="n">
        <v>71887</v>
      </c>
      <c r="K59" s="151" t="n">
        <v>2818.28369753273</v>
      </c>
      <c r="L59" s="149" t="n">
        <v>0.303418716166106</v>
      </c>
      <c r="M59" s="166" t="n">
        <f aca="false">IF(AND(G59&lt;eezupone),1,IF(AND(G59&lt;eezuptwo,G59&gt;eezlowtwo),2,IF(AND(G59&lt;eezupthree,G59&gt;eezlowthree),3,IF(AND(G59&gt;eezupthree),4))))</f>
        <v>1</v>
      </c>
      <c r="N59" s="166" t="n">
        <f aca="false">IF(AND(H59&lt;disupone),1,IF(AND(H59&lt;disuptwo,H59&gt;dislowtwo),2,IF(AND(H59&lt;disupthree,H59&gt;dislowthree),3,IF(AND(H59&gt;disupthree),4))))</f>
        <v>1</v>
      </c>
      <c r="O59" s="166" t="n">
        <f aca="false">IF(AND(I59&lt;subupone),1,IF(AND(I59&lt;subuptwo,I59&gt;sublowtwo),2,IF(AND(I59&lt;subupthree,I59&gt;sublowthree),3,IF(AND(I59&gt;subupthree),4))))</f>
        <v>1</v>
      </c>
      <c r="P59" s="166" t="n">
        <f aca="false">IF(AND(J59&lt;GDPupone),4,IF(AND(J59&lt;gdpuptwo,J59&gt;GDPlowtwo),3,IF(AND(J59&lt;gdpupthree,J59&gt;gdplowthree),2,IF(AND(J59&gt;gdpupthree),1))))</f>
        <v>1</v>
      </c>
      <c r="Q59" s="166" t="n">
        <f aca="false">IF(AND(K59&lt;valupone),4,IF(AND(K59&lt;valuptwo,K59&gt;vallowtwo),3,IF(AND(K59&lt;valupthree,K59&gt;vallowthree),2,IF(AND(K59&gt;valupthree),1))))</f>
        <v>3</v>
      </c>
      <c r="R59" s="166" t="n">
        <f aca="false">IF(AND(L59&lt;repupone),1,IF(AND(L59&lt;repuptwo,L59&gt;replowtwo),2,IF(AND(L59&lt;repupthree,L59&gt;replowthree),3,IF(AND(2&gt;repupthree),4))))</f>
        <v>3</v>
      </c>
      <c r="S59" s="0" t="n">
        <v>0.467</v>
      </c>
      <c r="T59" s="0" t="n">
        <v>36.11</v>
      </c>
    </row>
    <row r="60" customFormat="false" ht="15" hidden="false" customHeight="false" outlineLevel="0" collapsed="false">
      <c r="A60" s="0" t="s">
        <v>453</v>
      </c>
      <c r="B60" s="162" t="n">
        <f aca="false">IF(AND(D60&lt;upone),1,IF(AND(D60&gt;uptwo),3,2))</f>
        <v>3</v>
      </c>
      <c r="C60" s="162" t="n">
        <f aca="false">IF(AND(E60&lt;upone),1,IF(AND(E60&gt;uptwo),3,2))</f>
        <v>2</v>
      </c>
      <c r="D60" s="163" t="n">
        <f aca="false">AVERAGE(M60,N60,O60)</f>
        <v>4</v>
      </c>
      <c r="E60" s="163" t="n">
        <f aca="false">AVERAGE(P60,Q60,R60)</f>
        <v>2.33333333333333</v>
      </c>
      <c r="F60" s="164" t="n">
        <v>242405.510206927</v>
      </c>
      <c r="G60" s="149" t="n">
        <v>0.886204664712734</v>
      </c>
      <c r="H60" s="165" t="n">
        <v>4539.488973</v>
      </c>
      <c r="I60" s="150" t="n">
        <v>2.94005794395548</v>
      </c>
      <c r="J60" s="151" t="n">
        <v>25710</v>
      </c>
      <c r="K60" s="151" t="n">
        <v>67056.5988343758</v>
      </c>
      <c r="L60" s="149" t="n">
        <v>0.407620887274893</v>
      </c>
      <c r="M60" s="166" t="n">
        <f aca="false">IF(AND(G60&lt;eezupone),1,IF(AND(G60&lt;eezuptwo,G60&gt;eezlowtwo),2,IF(AND(G60&lt;eezupthree,G60&gt;eezlowthree),3,IF(AND(G60&gt;eezupthree),4))))</f>
        <v>4</v>
      </c>
      <c r="N60" s="166" t="n">
        <f aca="false">IF(AND(H60&lt;disupone),1,IF(AND(H60&lt;disuptwo,H60&gt;dislowtwo),2,IF(AND(H60&lt;disupthree,H60&gt;dislowthree),3,IF(AND(H60&gt;disupthree),4))))</f>
        <v>4</v>
      </c>
      <c r="O60" s="166" t="n">
        <f aca="false">IF(AND(I60&lt;subupone),1,IF(AND(I60&lt;subuptwo,I60&gt;sublowtwo),2,IF(AND(I60&lt;subupthree,I60&gt;sublowthree),3,IF(AND(I60&gt;subupthree),4))))</f>
        <v>4</v>
      </c>
      <c r="P60" s="166" t="n">
        <f aca="false">IF(AND(J60&lt;GDPupone),4,IF(AND(J60&lt;gdpuptwo,J60&gt;GDPlowtwo),3,IF(AND(J60&lt;gdpupthree,J60&gt;gdplowthree),2,IF(AND(J60&gt;gdpupthree),1))))</f>
        <v>2</v>
      </c>
      <c r="Q60" s="166" t="n">
        <f aca="false">IF(AND(K60&lt;valupone),4,IF(AND(K60&lt;valuptwo,K60&gt;vallowtwo),3,IF(AND(K60&lt;valupthree,K60&gt;vallowthree),2,IF(AND(K60&gt;valupthree),1))))</f>
        <v>1</v>
      </c>
      <c r="R60" s="166" t="n">
        <f aca="false">IF(AND(L60&lt;repupone),1,IF(AND(L60&lt;repuptwo,L60&gt;replowtwo),2,IF(AND(L60&lt;repupthree,L60&gt;replowthree),3,IF(AND(2&gt;repupthree),4))))</f>
        <v>4</v>
      </c>
      <c r="S60" s="0" t="n">
        <v>0.404</v>
      </c>
      <c r="T60" s="0" t="n">
        <v>27.09</v>
      </c>
    </row>
    <row r="61" customFormat="false" ht="15" hidden="false" customHeight="false" outlineLevel="0" collapsed="false">
      <c r="A61" s="0" t="s">
        <v>454</v>
      </c>
      <c r="B61" s="162" t="n">
        <f aca="false">IF(AND(D61&lt;upone),1,IF(AND(D61&gt;uptwo),3,2))</f>
        <v>3</v>
      </c>
      <c r="C61" s="162" t="n">
        <f aca="false">IF(AND(E61&lt;upone),1,IF(AND(E61&gt;uptwo),3,2))</f>
        <v>3</v>
      </c>
      <c r="D61" s="163" t="n">
        <f aca="false">AVERAGE(M61,N61,O61)</f>
        <v>3</v>
      </c>
      <c r="E61" s="163" t="n">
        <f aca="false">AVERAGE(P61,Q61,R61)</f>
        <v>3.33333333333333</v>
      </c>
      <c r="F61" s="164" t="n">
        <v>55.6</v>
      </c>
      <c r="G61" s="149" t="n">
        <v>1</v>
      </c>
      <c r="H61" s="165" t="n">
        <v>1417.122283</v>
      </c>
      <c r="I61" s="150" t="n">
        <v>9.23986486486487E-005</v>
      </c>
      <c r="J61" s="151" t="n">
        <v>18525</v>
      </c>
      <c r="K61" s="151" t="n">
        <v>3.33997142857143</v>
      </c>
      <c r="L61" s="149" t="n">
        <v>1</v>
      </c>
      <c r="M61" s="166" t="n">
        <f aca="false">IF(AND(G61&lt;eezupone),1,IF(AND(G61&lt;eezuptwo,G61&gt;eezlowtwo),2,IF(AND(G61&lt;eezupthree,G61&gt;eezlowthree),3,IF(AND(G61&gt;eezupthree),4))))</f>
        <v>4</v>
      </c>
      <c r="N61" s="166" t="n">
        <f aca="false">IF(AND(H61&lt;disupone),1,IF(AND(H61&lt;disuptwo,H61&gt;dislowtwo),2,IF(AND(H61&lt;disupthree,H61&gt;dislowthree),3,IF(AND(H61&gt;disupthree),4))))</f>
        <v>4</v>
      </c>
      <c r="O61" s="166" t="n">
        <f aca="false">IF(AND(I61&lt;subupone),1,IF(AND(I61&lt;subuptwo,I61&gt;sublowtwo),2,IF(AND(I61&lt;subupthree,I61&gt;sublowthree),3,IF(AND(I61&gt;subupthree),4))))</f>
        <v>1</v>
      </c>
      <c r="P61" s="166" t="n">
        <f aca="false">IF(AND(J61&lt;GDPupone),4,IF(AND(J61&lt;gdpuptwo,J61&gt;GDPlowtwo),3,IF(AND(J61&lt;gdpupthree,J61&gt;gdplowthree),2,IF(AND(J61&gt;gdpupthree),1))))</f>
        <v>2</v>
      </c>
      <c r="Q61" s="166" t="n">
        <f aca="false">IF(AND(K61&lt;valupone),4,IF(AND(K61&lt;valuptwo,K61&gt;vallowtwo),3,IF(AND(K61&lt;valupthree,K61&gt;vallowthree),2,IF(AND(K61&gt;valupthree),1))))</f>
        <v>4</v>
      </c>
      <c r="R61" s="166" t="n">
        <f aca="false">IF(AND(L61&lt;repupone),1,IF(AND(L61&lt;repuptwo,L61&gt;replowtwo),2,IF(AND(L61&lt;repupthree,L61&gt;replowthree),3,IF(AND(2&gt;repupthree),4))))</f>
        <v>4</v>
      </c>
      <c r="S61" s="0" t="n">
        <v>0.626</v>
      </c>
      <c r="T61" s="0" t="n">
        <v>48.42</v>
      </c>
    </row>
    <row r="62" customFormat="false" ht="15" hidden="false" customHeight="false" outlineLevel="0" collapsed="false">
      <c r="A62" s="0" t="s">
        <v>456</v>
      </c>
      <c r="B62" s="162" t="n">
        <f aca="false">IF(AND(D62&lt;upone),1,IF(AND(D62&gt;uptwo),3,2))</f>
        <v>2</v>
      </c>
      <c r="C62" s="162" t="n">
        <f aca="false">IF(AND(E62&lt;upone),1,IF(AND(E62&gt;uptwo),3,2))</f>
        <v>3</v>
      </c>
      <c r="D62" s="163" t="n">
        <f aca="false">AVERAGE(M62,N62,O62)</f>
        <v>2.33333333333333</v>
      </c>
      <c r="E62" s="163" t="n">
        <f aca="false">AVERAGE(P62,Q62,R62)</f>
        <v>3</v>
      </c>
      <c r="F62" s="164" t="n">
        <v>102.36758598351</v>
      </c>
      <c r="G62" s="149" t="n">
        <v>0.347094561805175</v>
      </c>
      <c r="H62" s="165" t="n">
        <v>605.4096408</v>
      </c>
      <c r="I62" s="150" t="n">
        <v>0.00086530612244898</v>
      </c>
      <c r="J62" s="151" t="n">
        <v>855</v>
      </c>
      <c r="K62" s="151" t="n">
        <v>59.0350326692993</v>
      </c>
      <c r="L62" s="149" t="n">
        <v>0</v>
      </c>
      <c r="M62" s="166" t="n">
        <f aca="false">IF(AND(G62&lt;eezupone),1,IF(AND(G62&lt;eezuptwo,G62&gt;eezlowtwo),2,IF(AND(G62&lt;eezupthree,G62&gt;eezlowthree),3,IF(AND(G62&gt;eezupthree),4))))</f>
        <v>3</v>
      </c>
      <c r="N62" s="166" t="n">
        <f aca="false">IF(AND(H62&lt;disupone),1,IF(AND(H62&lt;disuptwo,H62&gt;dislowtwo),2,IF(AND(H62&lt;disupthree,H62&gt;dislowthree),3,IF(AND(H62&gt;disupthree),4))))</f>
        <v>3</v>
      </c>
      <c r="O62" s="166" t="n">
        <f aca="false">IF(AND(I62&lt;subupone),1,IF(AND(I62&lt;subuptwo,I62&gt;sublowtwo),2,IF(AND(I62&lt;subupthree,I62&gt;sublowthree),3,IF(AND(I62&gt;subupthree),4))))</f>
        <v>1</v>
      </c>
      <c r="P62" s="166" t="n">
        <f aca="false">IF(AND(J62&lt;GDPupone),4,IF(AND(J62&lt;gdpuptwo,J62&gt;GDPlowtwo),3,IF(AND(J62&lt;gdpupthree,J62&gt;gdplowthree),2,IF(AND(J62&gt;gdpupthree),1))))</f>
        <v>4</v>
      </c>
      <c r="Q62" s="166" t="n">
        <f aca="false">IF(AND(K62&lt;valupone),4,IF(AND(K62&lt;valuptwo,K62&gt;vallowtwo),3,IF(AND(K62&lt;valupthree,K62&gt;vallowthree),2,IF(AND(K62&gt;valupthree),1))))</f>
        <v>4</v>
      </c>
      <c r="R62" s="166" t="n">
        <f aca="false">IF(AND(L62&lt;repupone),1,IF(AND(L62&lt;repuptwo,L62&gt;replowtwo),2,IF(AND(L62&lt;repupthree,L62&gt;replowthree),3,IF(AND(2&gt;repupthree),4))))</f>
        <v>1</v>
      </c>
      <c r="S62" s="0" t="n">
        <v>0.638</v>
      </c>
      <c r="T62" s="0" t="n">
        <v>44.11</v>
      </c>
    </row>
    <row r="63" customFormat="false" ht="15" hidden="false" customHeight="false" outlineLevel="0" collapsed="false">
      <c r="A63" s="0" t="s">
        <v>457</v>
      </c>
      <c r="B63" s="162" t="n">
        <f aca="false">IF(AND(D63&lt;upone),1,IF(AND(D63&gt;uptwo),3,2))</f>
        <v>1</v>
      </c>
      <c r="C63" s="162" t="n">
        <f aca="false">IF(AND(E63&lt;upone),1,IF(AND(E63&gt;uptwo),3,2))</f>
        <v>3</v>
      </c>
      <c r="D63" s="163" t="n">
        <f aca="false">AVERAGE(M63,N63,O63)</f>
        <v>1.33333333333333</v>
      </c>
      <c r="E63" s="163" t="n">
        <f aca="false">AVERAGE(P63,Q63,R63)</f>
        <v>3.33333333333333</v>
      </c>
      <c r="F63" s="164" t="n">
        <v>5070.69540470471</v>
      </c>
      <c r="G63" s="149" t="n">
        <v>0</v>
      </c>
      <c r="H63" s="165" t="n">
        <v>284.3290867</v>
      </c>
      <c r="I63" s="150" t="n">
        <v>0</v>
      </c>
      <c r="J63" s="151" t="n">
        <v>8678</v>
      </c>
      <c r="K63" s="151" t="n">
        <v>1602.70373458585</v>
      </c>
      <c r="L63" s="149" t="n">
        <v>0.518983489158847</v>
      </c>
      <c r="M63" s="166" t="n">
        <f aca="false">IF(AND(G63&lt;eezupone),1,IF(AND(G63&lt;eezuptwo,G63&gt;eezlowtwo),2,IF(AND(G63&lt;eezupthree,G63&gt;eezlowthree),3,IF(AND(G63&gt;eezupthree),4))))</f>
        <v>1</v>
      </c>
      <c r="N63" s="166" t="n">
        <f aca="false">IF(AND(H63&lt;disupone),1,IF(AND(H63&lt;disuptwo,H63&gt;dislowtwo),2,IF(AND(H63&lt;disupthree,H63&gt;dislowthree),3,IF(AND(H63&gt;disupthree),4))))</f>
        <v>2</v>
      </c>
      <c r="O63" s="166" t="n">
        <f aca="false">IF(AND(I63&lt;subupone),1,IF(AND(I63&lt;subuptwo,I63&gt;sublowtwo),2,IF(AND(I63&lt;subupthree,I63&gt;sublowthree),3,IF(AND(I63&gt;subupthree),4))))</f>
        <v>1</v>
      </c>
      <c r="P63" s="166" t="n">
        <f aca="false">IF(AND(J63&lt;GDPupone),4,IF(AND(J63&lt;gdpuptwo,J63&gt;GDPlowtwo),3,IF(AND(J63&lt;gdpupthree,J63&gt;gdplowthree),2,IF(AND(J63&gt;gdpupthree),1))))</f>
        <v>3</v>
      </c>
      <c r="Q63" s="166" t="n">
        <f aca="false">IF(AND(K63&lt;valupone),4,IF(AND(K63&lt;valuptwo,K63&gt;vallowtwo),3,IF(AND(K63&lt;valupthree,K63&gt;vallowthree),2,IF(AND(K63&gt;valupthree),1))))</f>
        <v>3</v>
      </c>
      <c r="R63" s="166" t="n">
        <f aca="false">IF(AND(L63&lt;repupone),1,IF(AND(L63&lt;repuptwo,L63&gt;replowtwo),2,IF(AND(L63&lt;repupthree,L63&gt;replowthree),3,IF(AND(2&gt;repupthree),4))))</f>
        <v>4</v>
      </c>
      <c r="S63" s="0" t="n">
        <v>1.13</v>
      </c>
      <c r="T63" s="0" t="n">
        <v>58.87</v>
      </c>
    </row>
    <row r="64" customFormat="false" ht="15" hidden="false" customHeight="false" outlineLevel="0" collapsed="false">
      <c r="A64" s="0" t="s">
        <v>458</v>
      </c>
      <c r="B64" s="162" t="n">
        <f aca="false">IF(AND(D64&lt;upone),1,IF(AND(D64&gt;uptwo),3,2))</f>
        <v>3</v>
      </c>
      <c r="C64" s="162" t="n">
        <f aca="false">IF(AND(E64&lt;upone),1,IF(AND(E64&gt;uptwo),3,2))</f>
        <v>1</v>
      </c>
      <c r="D64" s="163" t="n">
        <f aca="false">AVERAGE(M64,N64,O64)</f>
        <v>4</v>
      </c>
      <c r="E64" s="163" t="n">
        <f aca="false">AVERAGE(P64,Q64,R64)</f>
        <v>1.66666666666667</v>
      </c>
      <c r="F64" s="164" t="n">
        <v>153092.06887595</v>
      </c>
      <c r="G64" s="149" t="n">
        <v>0.989339028491244</v>
      </c>
      <c r="H64" s="165" t="n">
        <v>5349.403723</v>
      </c>
      <c r="I64" s="150" t="n">
        <v>9.57444220073586</v>
      </c>
      <c r="J64" s="151" t="n">
        <v>29972</v>
      </c>
      <c r="K64" s="151" t="n">
        <v>58205.9811856962</v>
      </c>
      <c r="L64" s="149" t="n">
        <v>0.0592169602869918</v>
      </c>
      <c r="M64" s="166" t="n">
        <f aca="false">IF(AND(G64&lt;eezupone),1,IF(AND(G64&lt;eezuptwo,G64&gt;eezlowtwo),2,IF(AND(G64&lt;eezupthree,G64&gt;eezlowthree),3,IF(AND(G64&gt;eezupthree),4))))</f>
        <v>4</v>
      </c>
      <c r="N64" s="166" t="n">
        <f aca="false">IF(AND(H64&lt;disupone),1,IF(AND(H64&lt;disuptwo,H64&gt;dislowtwo),2,IF(AND(H64&lt;disupthree,H64&gt;dislowthree),3,IF(AND(H64&gt;disupthree),4))))</f>
        <v>4</v>
      </c>
      <c r="O64" s="166" t="n">
        <f aca="false">IF(AND(I64&lt;subupone),1,IF(AND(I64&lt;subuptwo,I64&gt;sublowtwo),2,IF(AND(I64&lt;subupthree,I64&gt;sublowthree),3,IF(AND(I64&gt;subupthree),4))))</f>
        <v>4</v>
      </c>
      <c r="P64" s="166" t="n">
        <f aca="false">IF(AND(J64&lt;GDPupone),4,IF(AND(J64&lt;gdpuptwo,J64&gt;GDPlowtwo),3,IF(AND(J64&lt;gdpupthree,J64&gt;gdplowthree),2,IF(AND(J64&gt;gdpupthree),1))))</f>
        <v>2</v>
      </c>
      <c r="Q64" s="166" t="n">
        <f aca="false">IF(AND(K64&lt;valupone),4,IF(AND(K64&lt;valuptwo,K64&gt;vallowtwo),3,IF(AND(K64&lt;valupthree,K64&gt;vallowthree),2,IF(AND(K64&gt;valupthree),1))))</f>
        <v>1</v>
      </c>
      <c r="R64" s="166" t="n">
        <f aca="false">IF(AND(L64&lt;repupone),1,IF(AND(L64&lt;repuptwo,L64&gt;replowtwo),2,IF(AND(L64&lt;repupthree,L64&gt;replowthree),3,IF(AND(2&gt;repupthree),4))))</f>
        <v>2</v>
      </c>
      <c r="S64" s="0" t="n">
        <v>0.404</v>
      </c>
      <c r="T64" s="0" t="n">
        <v>26.68</v>
      </c>
    </row>
    <row r="65" customFormat="false" ht="15" hidden="false" customHeight="false" outlineLevel="0" collapsed="false">
      <c r="A65" s="0" t="s">
        <v>461</v>
      </c>
      <c r="B65" s="162" t="n">
        <f aca="false">IF(AND(D65&lt;upone),1,IF(AND(D65&gt;uptwo),3,2))</f>
        <v>1</v>
      </c>
      <c r="C65" s="162" t="n">
        <f aca="false">IF(AND(E65&lt;upone),1,IF(AND(E65&gt;uptwo),3,2))</f>
        <v>3</v>
      </c>
      <c r="D65" s="163" t="n">
        <f aca="false">AVERAGE(M65,N65,O65)</f>
        <v>1.66666666666667</v>
      </c>
      <c r="E65" s="163" t="n">
        <f aca="false">AVERAGE(P65,Q65,R65)</f>
        <v>3.66666666666667</v>
      </c>
      <c r="F65" s="164" t="n">
        <v>27094.4710505018</v>
      </c>
      <c r="G65" s="149" t="n">
        <v>0.101552189048194</v>
      </c>
      <c r="H65" s="165" t="n">
        <v>211.7174338</v>
      </c>
      <c r="I65" s="150" t="n">
        <v>0.00698127870010597</v>
      </c>
      <c r="J65" s="151" t="n">
        <v>1505</v>
      </c>
      <c r="K65" s="151" t="n">
        <v>313.571961501209</v>
      </c>
      <c r="L65" s="149" t="n">
        <v>0.167540050263587</v>
      </c>
      <c r="M65" s="166" t="n">
        <f aca="false">IF(AND(G65&lt;eezupone),1,IF(AND(G65&lt;eezuptwo,G65&gt;eezlowtwo),2,IF(AND(G65&lt;eezupthree,G65&gt;eezlowthree),3,IF(AND(G65&gt;eezupthree),4))))</f>
        <v>2</v>
      </c>
      <c r="N65" s="166" t="n">
        <f aca="false">IF(AND(H65&lt;disupone),1,IF(AND(H65&lt;disuptwo,H65&gt;dislowtwo),2,IF(AND(H65&lt;disupthree,H65&gt;dislowthree),3,IF(AND(H65&gt;disupthree),4))))</f>
        <v>2</v>
      </c>
      <c r="O65" s="166" t="n">
        <f aca="false">IF(AND(I65&lt;subupone),1,IF(AND(I65&lt;subuptwo,I65&gt;sublowtwo),2,IF(AND(I65&lt;subupthree,I65&gt;sublowthree),3,IF(AND(I65&gt;subupthree),4))))</f>
        <v>1</v>
      </c>
      <c r="P65" s="166" t="n">
        <f aca="false">IF(AND(J65&lt;GDPupone),4,IF(AND(J65&lt;gdpuptwo,J65&gt;GDPlowtwo),3,IF(AND(J65&lt;gdpupthree,J65&gt;gdplowthree),2,IF(AND(J65&gt;gdpupthree),1))))</f>
        <v>4</v>
      </c>
      <c r="Q65" s="166" t="n">
        <f aca="false">IF(AND(K65&lt;valupone),4,IF(AND(K65&lt;valuptwo,K65&gt;vallowtwo),3,IF(AND(K65&lt;valupthree,K65&gt;vallowthree),2,IF(AND(K65&gt;valupthree),1))))</f>
        <v>4</v>
      </c>
      <c r="R65" s="166" t="n">
        <f aca="false">IF(AND(L65&lt;repupone),1,IF(AND(L65&lt;repuptwo,L65&gt;replowtwo),2,IF(AND(L65&lt;repupthree,L65&gt;replowthree),3,IF(AND(2&gt;repupthree),4))))</f>
        <v>3</v>
      </c>
      <c r="S65" s="0" t="n">
        <v>0.674</v>
      </c>
      <c r="T65" s="0" t="n">
        <v>42.52</v>
      </c>
    </row>
    <row r="66" customFormat="false" ht="15" hidden="false" customHeight="false" outlineLevel="0" collapsed="false">
      <c r="A66" s="0" t="s">
        <v>463</v>
      </c>
      <c r="B66" s="162" t="n">
        <f aca="false">IF(AND(D66&lt;upone),1,IF(AND(D66&gt;uptwo),3,2))</f>
        <v>1</v>
      </c>
      <c r="C66" s="162" t="n">
        <f aca="false">IF(AND(E66&lt;upone),1,IF(AND(E66&gt;uptwo),3,2))</f>
        <v>2</v>
      </c>
      <c r="D66" s="163" t="n">
        <f aca="false">AVERAGE(M66,N66,O66)</f>
        <v>1.66666666666667</v>
      </c>
      <c r="E66" s="163" t="n">
        <f aca="false">AVERAGE(P66,Q66,R66)</f>
        <v>2</v>
      </c>
      <c r="F66" s="164" t="n">
        <v>1593991.90760324</v>
      </c>
      <c r="G66" s="149" t="n">
        <v>0.0295631413346134</v>
      </c>
      <c r="H66" s="165" t="n">
        <v>195.708395</v>
      </c>
      <c r="I66" s="150" t="n">
        <v>0.0533933829480549</v>
      </c>
      <c r="J66" s="151" t="n">
        <v>27267</v>
      </c>
      <c r="K66" s="151" t="n">
        <v>28558.4615894067</v>
      </c>
      <c r="L66" s="149" t="n">
        <v>0.3540339944411</v>
      </c>
      <c r="M66" s="166" t="n">
        <f aca="false">IF(AND(G66&lt;eezupone),1,IF(AND(G66&lt;eezuptwo,G66&gt;eezlowtwo),2,IF(AND(G66&lt;eezupthree,G66&gt;eezlowthree),3,IF(AND(G66&gt;eezupthree),4))))</f>
        <v>1</v>
      </c>
      <c r="N66" s="166" t="n">
        <f aca="false">IF(AND(H66&lt;disupone),1,IF(AND(H66&lt;disuptwo,H66&gt;dislowtwo),2,IF(AND(H66&lt;disupthree,H66&gt;dislowthree),3,IF(AND(H66&gt;disupthree),4))))</f>
        <v>2</v>
      </c>
      <c r="O66" s="166" t="n">
        <f aca="false">IF(AND(I66&lt;subupone),1,IF(AND(I66&lt;subuptwo,I66&gt;sublowtwo),2,IF(AND(I66&lt;subupthree,I66&gt;sublowthree),3,IF(AND(I66&gt;subupthree),4))))</f>
        <v>2</v>
      </c>
      <c r="P66" s="166" t="n">
        <f aca="false">IF(AND(J66&lt;GDPupone),4,IF(AND(J66&lt;gdpuptwo,J66&gt;GDPlowtwo),3,IF(AND(J66&lt;gdpupthree,J66&gt;gdplowthree),2,IF(AND(J66&gt;gdpupthree),1))))</f>
        <v>2</v>
      </c>
      <c r="Q66" s="166" t="n">
        <f aca="false">IF(AND(K66&lt;valupone),4,IF(AND(K66&lt;valuptwo,K66&gt;vallowtwo),3,IF(AND(K66&lt;valupthree,K66&gt;vallowthree),2,IF(AND(K66&gt;valupthree),1))))</f>
        <v>1</v>
      </c>
      <c r="R66" s="166" t="n">
        <f aca="false">IF(AND(L66&lt;repupone),1,IF(AND(L66&lt;repuptwo,L66&gt;replowtwo),2,IF(AND(L66&lt;repupthree,L66&gt;replowthree),3,IF(AND(2&gt;repupthree),4))))</f>
        <v>3</v>
      </c>
      <c r="S66" s="0" t="n">
        <v>0.425</v>
      </c>
      <c r="T66" s="0" t="n">
        <v>38.51</v>
      </c>
    </row>
    <row r="67" customFormat="false" ht="15" hidden="false" customHeight="false" outlineLevel="0" collapsed="false">
      <c r="A67" s="0" t="s">
        <v>466</v>
      </c>
      <c r="B67" s="162" t="n">
        <f aca="false">IF(AND(D67&lt;upone),1,IF(AND(D67&gt;uptwo),3,2))</f>
        <v>1</v>
      </c>
      <c r="C67" s="162" t="n">
        <f aca="false">IF(AND(E67&lt;upone),1,IF(AND(E67&gt;uptwo),3,2))</f>
        <v>3</v>
      </c>
      <c r="D67" s="163" t="n">
        <f aca="false">AVERAGE(M67,N67,O67)</f>
        <v>1</v>
      </c>
      <c r="E67" s="163" t="n">
        <f aca="false">AVERAGE(P67,Q67,R67)</f>
        <v>3</v>
      </c>
      <c r="F67" s="164" t="n">
        <v>184909.641654195</v>
      </c>
      <c r="G67" s="149" t="n">
        <v>0.00683245713256369</v>
      </c>
      <c r="H67" s="165" t="n">
        <v>108.150924</v>
      </c>
      <c r="I67" s="150" t="n">
        <v>0.00381198879766746</v>
      </c>
      <c r="J67" s="151" t="n">
        <v>4328</v>
      </c>
      <c r="K67" s="151" t="n">
        <v>12947.2743337473</v>
      </c>
      <c r="L67" s="149" t="n">
        <v>0.217739309231614</v>
      </c>
      <c r="M67" s="166" t="n">
        <f aca="false">IF(AND(G67&lt;eezupone),1,IF(AND(G67&lt;eezuptwo,G67&gt;eezlowtwo),2,IF(AND(G67&lt;eezupthree,G67&gt;eezlowthree),3,IF(AND(G67&gt;eezupthree),4))))</f>
        <v>1</v>
      </c>
      <c r="N67" s="166" t="n">
        <f aca="false">IF(AND(H67&lt;disupone),1,IF(AND(H67&lt;disuptwo,H67&gt;dislowtwo),2,IF(AND(H67&lt;disupthree,H67&gt;dislowthree),3,IF(AND(H67&gt;disupthree),4))))</f>
        <v>1</v>
      </c>
      <c r="O67" s="166" t="n">
        <f aca="false">IF(AND(I67&lt;subupone),1,IF(AND(I67&lt;subuptwo,I67&gt;sublowtwo),2,IF(AND(I67&lt;subupthree,I67&gt;sublowthree),3,IF(AND(I67&gt;subupthree),4))))</f>
        <v>1</v>
      </c>
      <c r="P67" s="166" t="n">
        <f aca="false">IF(AND(J67&lt;GDPupone),4,IF(AND(J67&lt;gdpuptwo,J67&gt;GDPlowtwo),3,IF(AND(J67&lt;gdpupthree,J67&gt;gdplowthree),2,IF(AND(J67&gt;gdpupthree),1))))</f>
        <v>4</v>
      </c>
      <c r="Q67" s="166" t="n">
        <f aca="false">IF(AND(K67&lt;valupone),4,IF(AND(K67&lt;valuptwo,K67&gt;vallowtwo),3,IF(AND(K67&lt;valupthree,K67&gt;vallowthree),2,IF(AND(K67&gt;valupthree),1))))</f>
        <v>2</v>
      </c>
      <c r="R67" s="166" t="n">
        <f aca="false">IF(AND(L67&lt;repupone),1,IF(AND(L67&lt;repuptwo,L67&gt;replowtwo),2,IF(AND(L67&lt;repupthree,L67&gt;replowthree),3,IF(AND(2&gt;repupthree),4))))</f>
        <v>3</v>
      </c>
      <c r="S67" s="0" t="n">
        <v>1.058</v>
      </c>
      <c r="T67" s="0" t="n">
        <v>46.77</v>
      </c>
    </row>
    <row r="68" customFormat="false" ht="15" hidden="false" customHeight="false" outlineLevel="0" collapsed="false">
      <c r="A68" s="0" t="s">
        <v>467</v>
      </c>
      <c r="B68" s="162" t="n">
        <f aca="false">IF(AND(D68&lt;upone),1,IF(AND(D68&gt;uptwo),3,2))</f>
        <v>2</v>
      </c>
      <c r="C68" s="162" t="n">
        <f aca="false">IF(AND(E68&lt;upone),1,IF(AND(E68&gt;uptwo),3,2))</f>
        <v>2</v>
      </c>
      <c r="D68" s="163" t="n">
        <f aca="false">AVERAGE(M68,N68,O68)</f>
        <v>2.66666666666667</v>
      </c>
      <c r="E68" s="163" t="n">
        <f aca="false">AVERAGE(P68,Q68,R68)</f>
        <v>2</v>
      </c>
      <c r="F68" s="164" t="n">
        <v>6953.01494273821</v>
      </c>
      <c r="G68" s="149" t="n">
        <v>0.121671645147897</v>
      </c>
      <c r="H68" s="165" t="n">
        <v>1392.199245</v>
      </c>
      <c r="I68" s="150" t="n">
        <v>0.0180195167286245</v>
      </c>
      <c r="J68" s="151" t="n">
        <v>20422</v>
      </c>
      <c r="K68" s="151" t="n">
        <v>11624.1636319513</v>
      </c>
      <c r="L68" s="149" t="n">
        <v>0.117816070593934</v>
      </c>
      <c r="M68" s="166" t="n">
        <f aca="false">IF(AND(G68&lt;eezupone),1,IF(AND(G68&lt;eezuptwo,G68&gt;eezlowtwo),2,IF(AND(G68&lt;eezupthree,G68&gt;eezlowthree),3,IF(AND(G68&gt;eezupthree),4))))</f>
        <v>2</v>
      </c>
      <c r="N68" s="166" t="n">
        <f aca="false">IF(AND(H68&lt;disupone),1,IF(AND(H68&lt;disuptwo,H68&gt;dislowtwo),2,IF(AND(H68&lt;disupthree,H68&gt;dislowthree),3,IF(AND(H68&gt;disupthree),4))))</f>
        <v>4</v>
      </c>
      <c r="O68" s="166" t="n">
        <f aca="false">IF(AND(I68&lt;subupone),1,IF(AND(I68&lt;subuptwo,I68&gt;sublowtwo),2,IF(AND(I68&lt;subupthree,I68&gt;sublowthree),3,IF(AND(I68&gt;subupthree),4))))</f>
        <v>2</v>
      </c>
      <c r="P68" s="166" t="n">
        <f aca="false">IF(AND(J68&lt;GDPupone),4,IF(AND(J68&lt;gdpuptwo,J68&gt;GDPlowtwo),3,IF(AND(J68&lt;gdpupthree,J68&gt;gdplowthree),2,IF(AND(J68&gt;gdpupthree),1))))</f>
        <v>2</v>
      </c>
      <c r="Q68" s="166" t="n">
        <f aca="false">IF(AND(K68&lt;valupone),4,IF(AND(K68&lt;valuptwo,K68&gt;vallowtwo),3,IF(AND(K68&lt;valupthree,K68&gt;vallowthree),2,IF(AND(K68&gt;valupthree),1))))</f>
        <v>2</v>
      </c>
      <c r="R68" s="166" t="n">
        <f aca="false">IF(AND(L68&lt;repupone),1,IF(AND(L68&lt;repuptwo,L68&gt;replowtwo),2,IF(AND(L68&lt;repupthree,L68&gt;replowthree),3,IF(AND(2&gt;repupthree),4))))</f>
        <v>2</v>
      </c>
      <c r="S68" s="0" t="n">
        <v>0.165</v>
      </c>
      <c r="T68" s="0" t="n">
        <v>20.33</v>
      </c>
    </row>
    <row r="69" customFormat="false" ht="15" hidden="false" customHeight="false" outlineLevel="0" collapsed="false">
      <c r="A69" s="0" t="s">
        <v>468</v>
      </c>
      <c r="B69" s="162" t="n">
        <f aca="false">IF(AND(D69&lt;upone),1,IF(AND(D69&gt;uptwo),3,2))</f>
        <v>2</v>
      </c>
      <c r="C69" s="162" t="n">
        <f aca="false">IF(AND(E69&lt;upone),1,IF(AND(E69&gt;uptwo),3,2))</f>
        <v>2</v>
      </c>
      <c r="D69" s="163" t="n">
        <f aca="false">AVERAGE(M69,N69,O69)</f>
        <v>2</v>
      </c>
      <c r="E69" s="163" t="n">
        <f aca="false">AVERAGE(P69,Q69,R69)</f>
        <v>2</v>
      </c>
      <c r="F69" s="164" t="n">
        <v>1050740.508253</v>
      </c>
      <c r="G69" s="149" t="n">
        <v>0.101260266496624</v>
      </c>
      <c r="H69" s="165" t="n">
        <v>226.3296586</v>
      </c>
      <c r="I69" s="150" t="n">
        <v>0.0245070196665398</v>
      </c>
      <c r="J69" s="151" t="n">
        <v>18938</v>
      </c>
      <c r="K69" s="151" t="n">
        <v>4097.62034532624</v>
      </c>
      <c r="L69" s="149" t="n">
        <v>0.055434270715508</v>
      </c>
      <c r="M69" s="166" t="n">
        <f aca="false">IF(AND(G69&lt;eezupone),1,IF(AND(G69&lt;eezuptwo,G69&gt;eezlowtwo),2,IF(AND(G69&lt;eezupthree,G69&gt;eezlowthree),3,IF(AND(G69&gt;eezupthree),4))))</f>
        <v>2</v>
      </c>
      <c r="N69" s="166" t="n">
        <f aca="false">IF(AND(H69&lt;disupone),1,IF(AND(H69&lt;disuptwo,H69&gt;dislowtwo),2,IF(AND(H69&lt;disupthree,H69&gt;dislowthree),3,IF(AND(H69&gt;disupthree),4))))</f>
        <v>2</v>
      </c>
      <c r="O69" s="166" t="n">
        <f aca="false">IF(AND(I69&lt;subupone),1,IF(AND(I69&lt;subuptwo,I69&gt;sublowtwo),2,IF(AND(I69&lt;subupthree,I69&gt;sublowthree),3,IF(AND(I69&gt;subupthree),4))))</f>
        <v>2</v>
      </c>
      <c r="P69" s="166" t="n">
        <f aca="false">IF(AND(J69&lt;GDPupone),4,IF(AND(J69&lt;gdpuptwo,J69&gt;GDPlowtwo),3,IF(AND(J69&lt;gdpupthree,J69&gt;gdplowthree),2,IF(AND(J69&gt;gdpupthree),1))))</f>
        <v>2</v>
      </c>
      <c r="Q69" s="166" t="n">
        <f aca="false">IF(AND(K69&lt;valupone),4,IF(AND(K69&lt;valuptwo,K69&gt;vallowtwo),3,IF(AND(K69&lt;valupthree,K69&gt;vallowthree),2,IF(AND(K69&gt;valupthree),1))))</f>
        <v>2</v>
      </c>
      <c r="R69" s="166" t="n">
        <f aca="false">IF(AND(L69&lt;repupone),1,IF(AND(L69&lt;repuptwo,L69&gt;replowtwo),2,IF(AND(L69&lt;repupthree,L69&gt;replowthree),3,IF(AND(2&gt;repupthree),4))))</f>
        <v>2</v>
      </c>
      <c r="S69" s="0" t="n">
        <v>0.297</v>
      </c>
      <c r="T69" s="0" t="n">
        <v>47.02</v>
      </c>
    </row>
    <row r="70" customFormat="false" ht="15" hidden="false" customHeight="false" outlineLevel="0" collapsed="false">
      <c r="A70" s="0" t="s">
        <v>471</v>
      </c>
      <c r="B70" s="162" t="n">
        <f aca="false">IF(AND(D70&lt;upone),1,IF(AND(D70&gt;uptwo),3,2))</f>
        <v>2</v>
      </c>
      <c r="C70" s="162" t="n">
        <f aca="false">IF(AND(E70&lt;upone),1,IF(AND(E70&gt;uptwo),3,2))</f>
        <v>3</v>
      </c>
      <c r="D70" s="163" t="n">
        <f aca="false">AVERAGE(M70,N70,O70)</f>
        <v>2</v>
      </c>
      <c r="E70" s="163" t="n">
        <f aca="false">AVERAGE(P70,Q70,R70)</f>
        <v>3.33333333333333</v>
      </c>
      <c r="F70" s="164" t="n">
        <v>683.67507105526</v>
      </c>
      <c r="G70" s="149" t="n">
        <v>0</v>
      </c>
      <c r="H70" s="165" t="n">
        <v>929.1287268</v>
      </c>
      <c r="I70" s="150" t="n">
        <v>0.0177040816326531</v>
      </c>
      <c r="J70" s="151" t="n">
        <v>16643</v>
      </c>
      <c r="K70" s="167" t="n">
        <v>333.87547074793</v>
      </c>
      <c r="L70" s="149" t="n">
        <v>0.212754671874782</v>
      </c>
      <c r="M70" s="166" t="n">
        <f aca="false">IF(AND(G70&lt;eezupone),1,IF(AND(G70&lt;eezuptwo,G70&gt;eezlowtwo),2,IF(AND(G70&lt;eezupthree,G70&gt;eezlowthree),3,IF(AND(G70&gt;eezupthree),4))))</f>
        <v>1</v>
      </c>
      <c r="N70" s="166" t="n">
        <f aca="false">IF(AND(H70&lt;disupone),1,IF(AND(H70&lt;disuptwo,H70&gt;dislowtwo),2,IF(AND(H70&lt;disupthree,H70&gt;dislowthree),3,IF(AND(H70&gt;disupthree),4))))</f>
        <v>3</v>
      </c>
      <c r="O70" s="166" t="n">
        <f aca="false">IF(AND(I70&lt;subupone),1,IF(AND(I70&lt;subuptwo,I70&gt;sublowtwo),2,IF(AND(I70&lt;subupthree,I70&gt;sublowthree),3,IF(AND(I70&gt;subupthree),4))))</f>
        <v>2</v>
      </c>
      <c r="P70" s="166" t="n">
        <f aca="false">IF(AND(J70&lt;GDPupone),4,IF(AND(J70&lt;gdpuptwo,J70&gt;GDPlowtwo),3,IF(AND(J70&lt;gdpupthree,J70&gt;gdplowthree),2,IF(AND(J70&gt;gdpupthree),1))))</f>
        <v>3</v>
      </c>
      <c r="Q70" s="166" t="n">
        <f aca="false">IF(AND(K70&lt;valupone),4,IF(AND(K70&lt;valuptwo,K70&gt;vallowtwo),3,IF(AND(K70&lt;valupthree,K70&gt;vallowthree),2,IF(AND(K70&gt;valupthree),1))))</f>
        <v>4</v>
      </c>
      <c r="R70" s="166" t="n">
        <f aca="false">IF(AND(L70&lt;repupone),1,IF(AND(L70&lt;repuptwo,L70&gt;replowtwo),2,IF(AND(L70&lt;repupthree,L70&gt;replowthree),3,IF(AND(2&gt;repupthree),4))))</f>
        <v>3</v>
      </c>
      <c r="S70" s="0" t="n">
        <v>0.404</v>
      </c>
      <c r="T70" s="0" t="n">
        <v>31.34</v>
      </c>
    </row>
    <row r="71" customFormat="false" ht="15" hidden="false" customHeight="false" outlineLevel="0" collapsed="false">
      <c r="A71" s="0" t="s">
        <v>472</v>
      </c>
      <c r="B71" s="162" t="n">
        <f aca="false">IF(AND(D71&lt;upone),1,IF(AND(D71&gt;uptwo),3,2))</f>
        <v>1</v>
      </c>
      <c r="C71" s="162" t="n">
        <f aca="false">IF(AND(E71&lt;upone),1,IF(AND(E71&gt;uptwo),3,2))</f>
        <v>2</v>
      </c>
      <c r="D71" s="163" t="n">
        <f aca="false">AVERAGE(M71,N71,O71)</f>
        <v>1.33333333333333</v>
      </c>
      <c r="E71" s="163" t="n">
        <f aca="false">AVERAGE(P71,Q71,R71)</f>
        <v>2.33333333333333</v>
      </c>
      <c r="F71" s="164" t="n">
        <v>1248365.2724565</v>
      </c>
      <c r="G71" s="149" t="n">
        <v>0.00155030224290724</v>
      </c>
      <c r="H71" s="165" t="n">
        <v>113.723857</v>
      </c>
      <c r="I71" s="150" t="n">
        <v>0.0205581368024289</v>
      </c>
      <c r="J71" s="151" t="n">
        <v>8330</v>
      </c>
      <c r="K71" s="151" t="n">
        <v>10925.9886650382</v>
      </c>
      <c r="L71" s="149" t="n">
        <v>0.137318605599977</v>
      </c>
      <c r="M71" s="166" t="n">
        <f aca="false">IF(AND(G71&lt;eezupone),1,IF(AND(G71&lt;eezuptwo,G71&gt;eezlowtwo),2,IF(AND(G71&lt;eezupthree,G71&gt;eezlowthree),3,IF(AND(G71&gt;eezupthree),4))))</f>
        <v>1</v>
      </c>
      <c r="N71" s="166" t="n">
        <f aca="false">IF(AND(H71&lt;disupone),1,IF(AND(H71&lt;disuptwo,H71&gt;dislowtwo),2,IF(AND(H71&lt;disupthree,H71&gt;dislowthree),3,IF(AND(H71&gt;disupthree),4))))</f>
        <v>1</v>
      </c>
      <c r="O71" s="166" t="n">
        <f aca="false">IF(AND(I71&lt;subupone),1,IF(AND(I71&lt;subuptwo,I71&gt;sublowtwo),2,IF(AND(I71&lt;subupthree,I71&gt;sublowthree),3,IF(AND(I71&gt;subupthree),4))))</f>
        <v>2</v>
      </c>
      <c r="P71" s="166" t="n">
        <f aca="false">IF(AND(J71&lt;GDPupone),4,IF(AND(J71&lt;gdpuptwo,J71&gt;GDPlowtwo),3,IF(AND(J71&lt;gdpupthree,J71&gt;gdplowthree),2,IF(AND(J71&gt;gdpupthree),1))))</f>
        <v>3</v>
      </c>
      <c r="Q71" s="166" t="n">
        <f aca="false">IF(AND(K71&lt;valupone),4,IF(AND(K71&lt;valuptwo,K71&gt;vallowtwo),3,IF(AND(K71&lt;valupthree,K71&gt;vallowthree),2,IF(AND(K71&gt;valupthree),1))))</f>
        <v>2</v>
      </c>
      <c r="R71" s="166" t="n">
        <f aca="false">IF(AND(L71&lt;repupone),1,IF(AND(L71&lt;repuptwo,L71&gt;replowtwo),2,IF(AND(L71&lt;repupthree,L71&gt;replowthree),3,IF(AND(2&gt;repupthree),4))))</f>
        <v>2</v>
      </c>
      <c r="S71" s="0" t="n">
        <v>0.639</v>
      </c>
      <c r="T71" s="0" t="n">
        <v>38.17</v>
      </c>
    </row>
    <row r="72" customFormat="false" ht="15" hidden="false" customHeight="false" outlineLevel="0" collapsed="false">
      <c r="A72" s="0" t="s">
        <v>473</v>
      </c>
      <c r="B72" s="162" t="n">
        <f aca="false">IF(AND(D72&lt;upone),1,IF(AND(D72&gt;uptwo),3,2))</f>
        <v>1</v>
      </c>
      <c r="C72" s="162" t="n">
        <f aca="false">IF(AND(E72&lt;upone),1,IF(AND(E72&gt;uptwo),3,2))</f>
        <v>3</v>
      </c>
      <c r="D72" s="163" t="n">
        <f aca="false">AVERAGE(M72,N72,O72)</f>
        <v>1.66666666666667</v>
      </c>
      <c r="E72" s="163" t="n">
        <f aca="false">AVERAGE(P72,Q72,R72)</f>
        <v>3</v>
      </c>
      <c r="F72" s="164" t="n">
        <v>11852.7045620151</v>
      </c>
      <c r="G72" s="149" t="n">
        <v>0.0466988860393334</v>
      </c>
      <c r="H72" s="165" t="n">
        <v>101.539163</v>
      </c>
      <c r="I72" s="150" t="n">
        <v>0.0195901554404145</v>
      </c>
      <c r="J72" s="151" t="n">
        <v>1215</v>
      </c>
      <c r="K72" s="151" t="n">
        <v>491.597810668297</v>
      </c>
      <c r="L72" s="149" t="n">
        <v>0</v>
      </c>
      <c r="M72" s="166" t="n">
        <f aca="false">IF(AND(G72&lt;eezupone),1,IF(AND(G72&lt;eezuptwo,G72&gt;eezlowtwo),2,IF(AND(G72&lt;eezupthree,G72&gt;eezlowthree),3,IF(AND(G72&gt;eezupthree),4))))</f>
        <v>2</v>
      </c>
      <c r="N72" s="166" t="n">
        <f aca="false">IF(AND(H72&lt;disupone),1,IF(AND(H72&lt;disuptwo,H72&gt;dislowtwo),2,IF(AND(H72&lt;disupthree,H72&gt;dislowthree),3,IF(AND(H72&gt;disupthree),4))))</f>
        <v>1</v>
      </c>
      <c r="O72" s="166" t="n">
        <f aca="false">IF(AND(I72&lt;subupone),1,IF(AND(I72&lt;subuptwo,I72&gt;sublowtwo),2,IF(AND(I72&lt;subupthree,I72&gt;sublowthree),3,IF(AND(I72&gt;subupthree),4))))</f>
        <v>2</v>
      </c>
      <c r="P72" s="166" t="n">
        <f aca="false">IF(AND(J72&lt;GDPupone),4,IF(AND(J72&lt;gdpuptwo,J72&gt;GDPlowtwo),3,IF(AND(J72&lt;gdpupthree,J72&gt;gdplowthree),2,IF(AND(J72&gt;gdpupthree),1))))</f>
        <v>4</v>
      </c>
      <c r="Q72" s="166" t="n">
        <f aca="false">IF(AND(K72&lt;valupone),4,IF(AND(K72&lt;valuptwo,K72&gt;vallowtwo),3,IF(AND(K72&lt;valupthree,K72&gt;vallowthree),2,IF(AND(K72&gt;valupthree),1))))</f>
        <v>4</v>
      </c>
      <c r="R72" s="166" t="n">
        <f aca="false">IF(AND(L72&lt;repupone),1,IF(AND(L72&lt;repuptwo,L72&gt;replowtwo),2,IF(AND(L72&lt;repupthree,L72&gt;replowthree),3,IF(AND(2&gt;repupthree),4))))</f>
        <v>1</v>
      </c>
      <c r="S72" s="0" t="n">
        <v>0.52</v>
      </c>
      <c r="T72" s="0" t="n">
        <v>44.65</v>
      </c>
    </row>
    <row r="73" customFormat="false" ht="15" hidden="false" customHeight="false" outlineLevel="0" collapsed="false">
      <c r="A73" s="0" t="s">
        <v>474</v>
      </c>
      <c r="B73" s="162" t="n">
        <f aca="false">IF(AND(D73&lt;upone),1,IF(AND(D73&gt;uptwo),3,2))</f>
        <v>1</v>
      </c>
      <c r="C73" s="162" t="n">
        <f aca="false">IF(AND(E73&lt;upone),1,IF(AND(E73&gt;uptwo),3,2))</f>
        <v>2</v>
      </c>
      <c r="D73" s="163" t="n">
        <f aca="false">AVERAGE(M73,N73,O73)</f>
        <v>1.33333333333333</v>
      </c>
      <c r="E73" s="163" t="n">
        <f aca="false">AVERAGE(P73,Q73,R73)</f>
        <v>2.66666666666667</v>
      </c>
      <c r="F73" s="164" t="n">
        <v>818306.04336275</v>
      </c>
      <c r="G73" s="149" t="n">
        <v>0.00277550382298092</v>
      </c>
      <c r="H73" s="165" t="n">
        <v>101.6302657</v>
      </c>
      <c r="I73" s="150" t="n">
        <v>0.0286006346690101</v>
      </c>
      <c r="J73" s="151" t="n">
        <v>5832</v>
      </c>
      <c r="K73" s="151" t="n">
        <v>1222.6257544613</v>
      </c>
      <c r="L73" s="149" t="n">
        <v>0</v>
      </c>
      <c r="M73" s="166" t="n">
        <f aca="false">IF(AND(G73&lt;eezupone),1,IF(AND(G73&lt;eezuptwo,G73&gt;eezlowtwo),2,IF(AND(G73&lt;eezupthree,G73&gt;eezlowthree),3,IF(AND(G73&gt;eezupthree),4))))</f>
        <v>1</v>
      </c>
      <c r="N73" s="166" t="n">
        <f aca="false">IF(AND(H73&lt;disupone),1,IF(AND(H73&lt;disuptwo,H73&gt;dislowtwo),2,IF(AND(H73&lt;disupthree,H73&gt;dislowthree),3,IF(AND(H73&gt;disupthree),4))))</f>
        <v>1</v>
      </c>
      <c r="O73" s="166" t="n">
        <f aca="false">IF(AND(I73&lt;subupone),1,IF(AND(I73&lt;subuptwo,I73&gt;sublowtwo),2,IF(AND(I73&lt;subupthree,I73&gt;sublowthree),3,IF(AND(I73&gt;subupthree),4))))</f>
        <v>2</v>
      </c>
      <c r="P73" s="166" t="n">
        <f aca="false">IF(AND(J73&lt;GDPupone),4,IF(AND(J73&lt;gdpuptwo,J73&gt;GDPlowtwo),3,IF(AND(J73&lt;gdpupthree,J73&gt;gdplowthree),2,IF(AND(J73&gt;gdpupthree),1))))</f>
        <v>4</v>
      </c>
      <c r="Q73" s="166" t="n">
        <f aca="false">IF(AND(K73&lt;valupone),4,IF(AND(K73&lt;valuptwo,K73&gt;vallowtwo),3,IF(AND(K73&lt;valupthree,K73&gt;vallowthree),2,IF(AND(K73&gt;valupthree),1))))</f>
        <v>3</v>
      </c>
      <c r="R73" s="166" t="n">
        <f aca="false">IF(AND(L73&lt;repupone),1,IF(AND(L73&lt;repuptwo,L73&gt;replowtwo),2,IF(AND(L73&lt;repupthree,L73&gt;replowthree),3,IF(AND(2&gt;repupthree),4))))</f>
        <v>1</v>
      </c>
      <c r="S73" s="0" t="n">
        <v>0.956</v>
      </c>
      <c r="T73" s="0" t="n">
        <v>56.36</v>
      </c>
    </row>
    <row r="74" customFormat="false" ht="15" hidden="false" customHeight="false" outlineLevel="0" collapsed="false">
      <c r="A74" s="0" t="s">
        <v>475</v>
      </c>
      <c r="B74" s="162" t="n">
        <f aca="false">IF(AND(D74&lt;upone),1,IF(AND(D74&gt;uptwo),3,2))</f>
        <v>1</v>
      </c>
      <c r="C74" s="162" t="n">
        <f aca="false">IF(AND(E74&lt;upone),1,IF(AND(E74&gt;uptwo),3,2))</f>
        <v>2</v>
      </c>
      <c r="D74" s="163" t="n">
        <f aca="false">AVERAGE(M74,N74,O74)</f>
        <v>1.66666666666667</v>
      </c>
      <c r="E74" s="163" t="n">
        <f aca="false">AVERAGE(P74,Q74,R74)</f>
        <v>2</v>
      </c>
      <c r="F74" s="164" t="n">
        <v>467498.384545952</v>
      </c>
      <c r="G74" s="149" t="n">
        <v>0.00540931214574781</v>
      </c>
      <c r="H74" s="165" t="n">
        <v>132.6454233</v>
      </c>
      <c r="I74" s="150" t="n">
        <v>0.130130057822863</v>
      </c>
      <c r="J74" s="151" t="n">
        <v>11290</v>
      </c>
      <c r="K74" s="151" t="n">
        <v>89790.1172324805</v>
      </c>
      <c r="L74" s="149" t="n">
        <v>0.0573901246631568</v>
      </c>
      <c r="M74" s="166" t="n">
        <f aca="false">IF(AND(G74&lt;eezupone),1,IF(AND(G74&lt;eezuptwo,G74&gt;eezlowtwo),2,IF(AND(G74&lt;eezupthree,G74&gt;eezlowthree),3,IF(AND(G74&gt;eezupthree),4))))</f>
        <v>1</v>
      </c>
      <c r="N74" s="166" t="n">
        <f aca="false">IF(AND(H74&lt;disupone),1,IF(AND(H74&lt;disuptwo,H74&gt;dislowtwo),2,IF(AND(H74&lt;disupthree,H74&gt;dislowthree),3,IF(AND(H74&gt;disupthree),4))))</f>
        <v>1</v>
      </c>
      <c r="O74" s="166" t="n">
        <f aca="false">IF(AND(I74&lt;subupone),1,IF(AND(I74&lt;subuptwo,I74&gt;sublowtwo),2,IF(AND(I74&lt;subupthree,I74&gt;sublowthree),3,IF(AND(I74&gt;subupthree),4))))</f>
        <v>3</v>
      </c>
      <c r="P74" s="166" t="n">
        <f aca="false">IF(AND(J74&lt;GDPupone),4,IF(AND(J74&lt;gdpuptwo,J74&gt;GDPlowtwo),3,IF(AND(J74&lt;gdpupthree,J74&gt;gdplowthree),2,IF(AND(J74&gt;gdpupthree),1))))</f>
        <v>3</v>
      </c>
      <c r="Q74" s="166" t="n">
        <f aca="false">IF(AND(K74&lt;valupone),4,IF(AND(K74&lt;valuptwo,K74&gt;vallowtwo),3,IF(AND(K74&lt;valupthree,K74&gt;vallowthree),2,IF(AND(K74&gt;valupthree),1))))</f>
        <v>1</v>
      </c>
      <c r="R74" s="166" t="n">
        <f aca="false">IF(AND(L74&lt;repupone),1,IF(AND(L74&lt;repuptwo,L74&gt;replowtwo),2,IF(AND(L74&lt;repupthree,L74&gt;replowthree),3,IF(AND(2&gt;repupthree),4))))</f>
        <v>2</v>
      </c>
      <c r="S74" s="0" t="n">
        <v>0.674</v>
      </c>
      <c r="T74" s="0" t="n">
        <v>38.09</v>
      </c>
    </row>
    <row r="75" customFormat="false" ht="15" hidden="false" customHeight="false" outlineLevel="0" collapsed="false">
      <c r="A75" s="0" t="s">
        <v>478</v>
      </c>
      <c r="B75" s="162" t="n">
        <f aca="false">IF(AND(D75&lt;upone),1,IF(AND(D75&gt;uptwo),3,2))</f>
        <v>3</v>
      </c>
      <c r="C75" s="162" t="n">
        <f aca="false">IF(AND(E75&lt;upone),1,IF(AND(E75&gt;uptwo),3,2))</f>
        <v>1</v>
      </c>
      <c r="D75" s="163" t="n">
        <f aca="false">AVERAGE(M75,N75,O75)</f>
        <v>3.66666666666667</v>
      </c>
      <c r="E75" s="163" t="n">
        <f aca="false">AVERAGE(P75,Q75,R75)</f>
        <v>1</v>
      </c>
      <c r="F75" s="164" t="n">
        <v>431184.509238926</v>
      </c>
      <c r="G75" s="149" t="n">
        <v>0.935264676371372</v>
      </c>
      <c r="H75" s="165" t="n">
        <v>1127.986364</v>
      </c>
      <c r="I75" s="150" t="n">
        <v>0.297420504999153</v>
      </c>
      <c r="J75" s="151" t="n">
        <v>51049</v>
      </c>
      <c r="K75" s="151" t="n">
        <v>264461.253975822</v>
      </c>
      <c r="L75" s="149" t="n">
        <v>0.0338392612383159</v>
      </c>
      <c r="M75" s="166" t="n">
        <f aca="false">IF(AND(G75&lt;eezupone),1,IF(AND(G75&lt;eezuptwo,G75&gt;eezlowtwo),2,IF(AND(G75&lt;eezupthree,G75&gt;eezlowthree),3,IF(AND(G75&gt;eezupthree),4))))</f>
        <v>4</v>
      </c>
      <c r="N75" s="166" t="n">
        <f aca="false">IF(AND(H75&lt;disupone),1,IF(AND(H75&lt;disuptwo,H75&gt;dislowtwo),2,IF(AND(H75&lt;disupthree,H75&gt;dislowthree),3,IF(AND(H75&gt;disupthree),4))))</f>
        <v>3</v>
      </c>
      <c r="O75" s="166" t="n">
        <f aca="false">IF(AND(I75&lt;subupone),1,IF(AND(I75&lt;subuptwo,I75&gt;sublowtwo),2,IF(AND(I75&lt;subupthree,I75&gt;sublowthree),3,IF(AND(I75&gt;subupthree),4))))</f>
        <v>4</v>
      </c>
      <c r="P75" s="166" t="n">
        <f aca="false">IF(AND(J75&lt;GDPupone),4,IF(AND(J75&lt;gdpuptwo,J75&gt;GDPlowtwo),3,IF(AND(J75&lt;gdpupthree,J75&gt;gdplowthree),2,IF(AND(J75&gt;gdpupthree),1))))</f>
        <v>1</v>
      </c>
      <c r="Q75" s="166" t="n">
        <f aca="false">IF(AND(K75&lt;valupone),4,IF(AND(K75&lt;valuptwo,K75&gt;vallowtwo),3,IF(AND(K75&lt;valupthree,K75&gt;vallowthree),2,IF(AND(K75&gt;valupthree),1))))</f>
        <v>1</v>
      </c>
      <c r="R75" s="166" t="n">
        <f aca="false">IF(AND(L75&lt;repupone),1,IF(AND(L75&lt;repuptwo,L75&gt;replowtwo),2,IF(AND(L75&lt;repupthree,L75&gt;replowthree),3,IF(AND(2&gt;repupthree),4))))</f>
        <v>1</v>
      </c>
      <c r="S75" s="0" t="n">
        <v>0.104</v>
      </c>
      <c r="T75" s="0" t="n">
        <v>21.42</v>
      </c>
    </row>
    <row r="76" customFormat="false" ht="15" hidden="false" customHeight="false" outlineLevel="0" collapsed="false">
      <c r="A76" s="0" t="s">
        <v>480</v>
      </c>
      <c r="B76" s="162" t="n">
        <f aca="false">IF(AND(D76&lt;upone),1,IF(AND(D76&gt;uptwo),3,2))</f>
        <v>1</v>
      </c>
      <c r="C76" s="162" t="n">
        <f aca="false">IF(AND(E76&lt;upone),1,IF(AND(E76&gt;uptwo),3,2))</f>
        <v>1</v>
      </c>
      <c r="D76" s="163" t="n">
        <f aca="false">AVERAGE(M76,N76,O76)</f>
        <v>1.66666666666667</v>
      </c>
      <c r="E76" s="163" t="n">
        <f aca="false">AVERAGE(P76,Q76,R76)</f>
        <v>1.33333333333333</v>
      </c>
      <c r="F76" s="164" t="n">
        <v>210144.684579278</v>
      </c>
      <c r="G76" s="149" t="n">
        <v>0.104532802617106</v>
      </c>
      <c r="H76" s="165" t="n">
        <v>240.4000658</v>
      </c>
      <c r="I76" s="150" t="n">
        <v>0.000173196782441935</v>
      </c>
      <c r="J76" s="151" t="n">
        <v>37294</v>
      </c>
      <c r="K76" s="151" t="n">
        <v>54952.6989168751</v>
      </c>
      <c r="L76" s="149" t="n">
        <v>0.0956544177795216</v>
      </c>
      <c r="M76" s="166" t="n">
        <f aca="false">IF(AND(G76&lt;eezupone),1,IF(AND(G76&lt;eezuptwo,G76&gt;eezlowtwo),2,IF(AND(G76&lt;eezupthree,G76&gt;eezlowthree),3,IF(AND(G76&gt;eezupthree),4))))</f>
        <v>2</v>
      </c>
      <c r="N76" s="166" t="n">
        <f aca="false">IF(AND(H76&lt;disupone),1,IF(AND(H76&lt;disuptwo,H76&gt;dislowtwo),2,IF(AND(H76&lt;disupthree,H76&gt;dislowthree),3,IF(AND(H76&gt;disupthree),4))))</f>
        <v>2</v>
      </c>
      <c r="O76" s="166" t="n">
        <f aca="false">IF(AND(I76&lt;subupone),1,IF(AND(I76&lt;subuptwo,I76&gt;sublowtwo),2,IF(AND(I76&lt;subupthree,I76&gt;sublowthree),3,IF(AND(I76&gt;subupthree),4))))</f>
        <v>1</v>
      </c>
      <c r="P76" s="166" t="n">
        <f aca="false">IF(AND(J76&lt;GDPupone),4,IF(AND(J76&lt;gdpuptwo,J76&gt;GDPlowtwo),3,IF(AND(J76&lt;gdpupthree,J76&gt;gdplowthree),2,IF(AND(J76&gt;gdpupthree),1))))</f>
        <v>1</v>
      </c>
      <c r="Q76" s="166" t="n">
        <f aca="false">IF(AND(K76&lt;valupone),4,IF(AND(K76&lt;valuptwo,K76&gt;vallowtwo),3,IF(AND(K76&lt;valupthree,K76&gt;vallowthree),2,IF(AND(K76&gt;valupthree),1))))</f>
        <v>1</v>
      </c>
      <c r="R76" s="166" t="n">
        <f aca="false">IF(AND(L76&lt;repupone),1,IF(AND(L76&lt;repuptwo,L76&gt;replowtwo),2,IF(AND(L76&lt;repupthree,L76&gt;replowthree),3,IF(AND(2&gt;repupthree),4))))</f>
        <v>2</v>
      </c>
      <c r="S76" s="0" t="n">
        <v>0.018</v>
      </c>
      <c r="T76" s="0" t="n">
        <v>18.29</v>
      </c>
    </row>
    <row r="77" customFormat="false" ht="15" hidden="false" customHeight="false" outlineLevel="0" collapsed="false">
      <c r="A77" s="0" t="s">
        <v>481</v>
      </c>
      <c r="B77" s="162" t="n">
        <f aca="false">IF(AND(D77&lt;upone),1,IF(AND(D77&gt;uptwo),3,2))</f>
        <v>2</v>
      </c>
      <c r="C77" s="162" t="n">
        <f aca="false">IF(AND(E77&lt;upone),1,IF(AND(E77&gt;uptwo),3,2))</f>
        <v>3</v>
      </c>
      <c r="D77" s="163" t="n">
        <f aca="false">AVERAGE(M77,N77,O77)</f>
        <v>2.66666666666667</v>
      </c>
      <c r="E77" s="163" t="n">
        <f aca="false">AVERAGE(P77,Q77,R77)</f>
        <v>3</v>
      </c>
      <c r="F77" s="164" t="n">
        <v>31263.2705326433</v>
      </c>
      <c r="G77" s="149" t="n">
        <v>0.601694774585311</v>
      </c>
      <c r="H77" s="165" t="n">
        <v>389.7557681</v>
      </c>
      <c r="I77" s="150" t="n">
        <v>0.123338756620558</v>
      </c>
      <c r="J77" s="151" t="n">
        <v>5452</v>
      </c>
      <c r="K77" s="151" t="n">
        <v>3361.8008546992</v>
      </c>
      <c r="L77" s="149" t="n">
        <v>0.152886582039634</v>
      </c>
      <c r="M77" s="166" t="n">
        <f aca="false">IF(AND(G77&lt;eezupone),1,IF(AND(G77&lt;eezuptwo,G77&gt;eezlowtwo),2,IF(AND(G77&lt;eezupthree,G77&gt;eezlowthree),3,IF(AND(G77&gt;eezupthree),4))))</f>
        <v>3</v>
      </c>
      <c r="N77" s="166" t="n">
        <f aca="false">IF(AND(H77&lt;disupone),1,IF(AND(H77&lt;disuptwo,H77&gt;dislowtwo),2,IF(AND(H77&lt;disupthree,H77&gt;dislowthree),3,IF(AND(H77&gt;disupthree),4))))</f>
        <v>2</v>
      </c>
      <c r="O77" s="166" t="n">
        <f aca="false">IF(AND(I77&lt;subupone),1,IF(AND(I77&lt;subuptwo,I77&gt;sublowtwo),2,IF(AND(I77&lt;subupthree,I77&gt;sublowthree),3,IF(AND(I77&gt;subupthree),4))))</f>
        <v>3</v>
      </c>
      <c r="P77" s="166" t="n">
        <f aca="false">IF(AND(J77&lt;GDPupone),4,IF(AND(J77&lt;gdpuptwo,J77&gt;GDPlowtwo),3,IF(AND(J77&lt;gdpupthree,J77&gt;gdplowthree),2,IF(AND(J77&gt;gdpupthree),1))))</f>
        <v>4</v>
      </c>
      <c r="Q77" s="166" t="n">
        <f aca="false">IF(AND(K77&lt;valupone),4,IF(AND(K77&lt;valuptwo,K77&gt;vallowtwo),3,IF(AND(K77&lt;valupthree,K77&gt;vallowthree),2,IF(AND(K77&gt;valupthree),1))))</f>
        <v>3</v>
      </c>
      <c r="R77" s="166" t="n">
        <f aca="false">IF(AND(L77&lt;repupone),1,IF(AND(L77&lt;repuptwo,L77&gt;replowtwo),2,IF(AND(L77&lt;repupthree,L77&gt;replowthree),3,IF(AND(2&gt;repupthree),4))))</f>
        <v>2</v>
      </c>
      <c r="S77" s="0" t="n">
        <v>0.404</v>
      </c>
      <c r="T77" s="0" t="n">
        <v>34.73</v>
      </c>
    </row>
    <row r="78" customFormat="false" ht="15" hidden="false" customHeight="false" outlineLevel="0" collapsed="false">
      <c r="A78" s="0" t="s">
        <v>483</v>
      </c>
      <c r="B78" s="162" t="n">
        <f aca="false">IF(AND(D78&lt;upone),1,IF(AND(D78&gt;uptwo),3,2))</f>
        <v>1</v>
      </c>
      <c r="C78" s="162" t="n">
        <f aca="false">IF(AND(E78&lt;upone),1,IF(AND(E78&gt;uptwo),3,2))</f>
        <v>3</v>
      </c>
      <c r="D78" s="163" t="n">
        <f aca="false">AVERAGE(M78,N78,O78)</f>
        <v>1.66666666666667</v>
      </c>
      <c r="E78" s="163" t="n">
        <f aca="false">AVERAGE(P78,Q78,R78)</f>
        <v>3.66666666666667</v>
      </c>
      <c r="F78" s="164" t="n">
        <v>160611.352674829</v>
      </c>
      <c r="G78" s="149" t="n">
        <v>0.0625434593296666</v>
      </c>
      <c r="H78" s="165" t="n">
        <v>287.658712</v>
      </c>
      <c r="I78" s="150" t="n">
        <v>0.000808301934451765</v>
      </c>
      <c r="J78" s="151" t="n">
        <v>5942</v>
      </c>
      <c r="K78" s="151" t="n">
        <v>528.528147777923</v>
      </c>
      <c r="L78" s="149" t="n">
        <v>0.359263209585376</v>
      </c>
      <c r="M78" s="166" t="n">
        <f aca="false">IF(AND(G78&lt;eezupone),1,IF(AND(G78&lt;eezuptwo,G78&gt;eezlowtwo),2,IF(AND(G78&lt;eezupthree,G78&gt;eezlowthree),3,IF(AND(G78&gt;eezupthree),4))))</f>
        <v>2</v>
      </c>
      <c r="N78" s="166" t="n">
        <f aca="false">IF(AND(H78&lt;disupone),1,IF(AND(H78&lt;disuptwo,H78&gt;dislowtwo),2,IF(AND(H78&lt;disupthree,H78&gt;dislowthree),3,IF(AND(H78&gt;disupthree),4))))</f>
        <v>2</v>
      </c>
      <c r="O78" s="166" t="n">
        <f aca="false">IF(AND(I78&lt;subupone),1,IF(AND(I78&lt;subuptwo,I78&gt;sublowtwo),2,IF(AND(I78&lt;subupthree,I78&gt;sublowthree),3,IF(AND(I78&gt;subupthree),4))))</f>
        <v>1</v>
      </c>
      <c r="P78" s="166" t="n">
        <f aca="false">IF(AND(J78&lt;GDPupone),4,IF(AND(J78&lt;gdpuptwo,J78&gt;GDPlowtwo),3,IF(AND(J78&lt;gdpupthree,J78&gt;gdplowthree),2,IF(AND(J78&gt;gdpupthree),1))))</f>
        <v>4</v>
      </c>
      <c r="Q78" s="166" t="n">
        <f aca="false">IF(AND(K78&lt;valupone),4,IF(AND(K78&lt;valuptwo,K78&gt;vallowtwo),3,IF(AND(K78&lt;valupthree,K78&gt;vallowthree),2,IF(AND(K78&gt;valupthree),1))))</f>
        <v>4</v>
      </c>
      <c r="R78" s="166" t="n">
        <f aca="false">IF(AND(L78&lt;repupone),1,IF(AND(L78&lt;repuptwo,L78&gt;replowtwo),2,IF(AND(L78&lt;repupthree,L78&gt;replowthree),3,IF(AND(2&gt;repupthree),4))))</f>
        <v>3</v>
      </c>
      <c r="S78" s="0" t="n">
        <v>0.481</v>
      </c>
      <c r="T78" s="0" t="n">
        <v>62.34</v>
      </c>
    </row>
    <row r="79" customFormat="false" ht="15" hidden="false" customHeight="false" outlineLevel="0" collapsed="false">
      <c r="A79" s="0" t="s">
        <v>829</v>
      </c>
      <c r="B79" s="162" t="n">
        <f aca="false">IF(AND(D79&lt;upone),1,IF(AND(D79&gt;uptwo),3,2))</f>
        <v>1</v>
      </c>
      <c r="C79" s="162" t="n">
        <f aca="false">IF(AND(E79&lt;upone),1,IF(AND(E79&gt;uptwo),3,2))</f>
        <v>3</v>
      </c>
      <c r="D79" s="163" t="n">
        <f aca="false">AVERAGE(M79,N79,O79)</f>
        <v>1.66666666666667</v>
      </c>
      <c r="E79" s="163" t="n">
        <f aca="false">AVERAGE(P79,Q79,R79)</f>
        <v>3.66666666666667</v>
      </c>
      <c r="F79" s="164" t="n">
        <v>59638.9466967</v>
      </c>
      <c r="G79" s="149" t="n">
        <v>0.281695115868463</v>
      </c>
      <c r="H79" s="165" t="n">
        <v>182.2994239</v>
      </c>
      <c r="I79" s="150" t="n">
        <v>0</v>
      </c>
      <c r="J79" s="167" t="n">
        <v>583</v>
      </c>
      <c r="K79" s="168"/>
      <c r="L79" s="149" t="n">
        <v>0.211505189024372</v>
      </c>
      <c r="M79" s="166" t="n">
        <f aca="false">IF(AND(G79&lt;eezupone),1,IF(AND(G79&lt;eezuptwo,G79&gt;eezlowtwo),2,IF(AND(G79&lt;eezupthree,G79&gt;eezlowthree),3,IF(AND(G79&gt;eezupthree),4))))</f>
        <v>2</v>
      </c>
      <c r="N79" s="166" t="n">
        <f aca="false">IF(AND(H79&lt;disupone),1,IF(AND(H79&lt;disuptwo,H79&gt;dislowtwo),2,IF(AND(H79&lt;disupthree,H79&gt;dislowthree),3,IF(AND(H79&gt;disupthree),4))))</f>
        <v>2</v>
      </c>
      <c r="O79" s="166" t="n">
        <f aca="false">IF(AND(I79&lt;subupone),1,IF(AND(I79&lt;subuptwo,I79&gt;sublowtwo),2,IF(AND(I79&lt;subupthree,I79&gt;sublowthree),3,IF(AND(I79&gt;subupthree),4))))</f>
        <v>1</v>
      </c>
      <c r="P79" s="166" t="n">
        <f aca="false">IF(AND(J79&lt;GDPupone),4,IF(AND(J79&lt;gdpuptwo,J79&gt;GDPlowtwo),3,IF(AND(J79&lt;gdpupthree,J79&gt;gdplowthree),2,IF(AND(J79&gt;gdpupthree),1))))</f>
        <v>4</v>
      </c>
      <c r="Q79" s="166" t="n">
        <f aca="false">IF(AND(K79&lt;valupone),4,IF(AND(K79&lt;valuptwo,K79&gt;vallowtwo),3,IF(AND(K79&lt;valupthree,K79&gt;vallowthree),2,IF(AND(K79&gt;valupthree),1))))</f>
        <v>4</v>
      </c>
      <c r="R79" s="166" t="n">
        <f aca="false">IF(AND(L79&lt;repupone),1,IF(AND(L79&lt;repuptwo,L79&gt;replowtwo),2,IF(AND(L79&lt;repupthree,L79&gt;replowthree),3,IF(AND(2&gt;repupthree),4))))</f>
        <v>3</v>
      </c>
      <c r="S79" s="0" t="n">
        <v>4.373</v>
      </c>
      <c r="T79" s="0" t="n">
        <v>45.84</v>
      </c>
    </row>
    <row r="80" customFormat="false" ht="15" hidden="false" customHeight="false" outlineLevel="0" collapsed="false">
      <c r="A80" s="0" t="s">
        <v>484</v>
      </c>
      <c r="B80" s="162" t="n">
        <f aca="false">IF(AND(D80&lt;upone),1,IF(AND(D80&gt;uptwo),3,2))</f>
        <v>3</v>
      </c>
      <c r="C80" s="162" t="n">
        <f aca="false">IF(AND(E80&lt;upone),1,IF(AND(E80&gt;uptwo),3,2))</f>
        <v>1</v>
      </c>
      <c r="D80" s="163" t="n">
        <f aca="false">AVERAGE(M80,N80,O80)</f>
        <v>3.33333333333333</v>
      </c>
      <c r="E80" s="163" t="n">
        <f aca="false">AVERAGE(P80,Q80,R80)</f>
        <v>1</v>
      </c>
      <c r="F80" s="164" t="n">
        <v>2126936.73641729</v>
      </c>
      <c r="G80" s="149" t="n">
        <v>0.308704249412112</v>
      </c>
      <c r="H80" s="165" t="n">
        <v>917.5396411</v>
      </c>
      <c r="I80" s="150" t="n">
        <v>0.252505803509155</v>
      </c>
      <c r="J80" s="151" t="n">
        <v>69249</v>
      </c>
      <c r="K80" s="151" t="n">
        <v>167605.372093055</v>
      </c>
      <c r="L80" s="149" t="n">
        <v>0.00238946346503407</v>
      </c>
      <c r="M80" s="166" t="n">
        <f aca="false">IF(AND(G80&lt;eezupone),1,IF(AND(G80&lt;eezuptwo,G80&gt;eezlowtwo),2,IF(AND(G80&lt;eezupthree,G80&gt;eezlowthree),3,IF(AND(G80&gt;eezupthree),4))))</f>
        <v>3</v>
      </c>
      <c r="N80" s="166" t="n">
        <f aca="false">IF(AND(H80&lt;disupone),1,IF(AND(H80&lt;disuptwo,H80&gt;dislowtwo),2,IF(AND(H80&lt;disupthree,H80&gt;dislowthree),3,IF(AND(H80&gt;disupthree),4))))</f>
        <v>3</v>
      </c>
      <c r="O80" s="166" t="n">
        <f aca="false">IF(AND(I80&lt;subupone),1,IF(AND(I80&lt;subuptwo,I80&gt;sublowtwo),2,IF(AND(I80&lt;subupthree,I80&gt;sublowthree),3,IF(AND(I80&gt;subupthree),4))))</f>
        <v>4</v>
      </c>
      <c r="P80" s="166" t="n">
        <f aca="false">IF(AND(J80&lt;GDPupone),4,IF(AND(J80&lt;gdpuptwo,J80&gt;GDPlowtwo),3,IF(AND(J80&lt;gdpupthree,J80&gt;gdplowthree),2,IF(AND(J80&gt;gdpupthree),1))))</f>
        <v>1</v>
      </c>
      <c r="Q80" s="166" t="n">
        <f aca="false">IF(AND(K80&lt;valupone),4,IF(AND(K80&lt;valuptwo,K80&gt;vallowtwo),3,IF(AND(K80&lt;valupthree,K80&gt;vallowthree),2,IF(AND(K80&gt;valupthree),1))))</f>
        <v>1</v>
      </c>
      <c r="R80" s="166" t="n">
        <f aca="false">IF(AND(L80&lt;repupone),1,IF(AND(L80&lt;repuptwo,L80&gt;replowtwo),2,IF(AND(L80&lt;repupthree,L80&gt;replowthree),3,IF(AND(2&gt;repupthree),4))))</f>
        <v>1</v>
      </c>
      <c r="S80" s="0" t="n">
        <v>0.018</v>
      </c>
      <c r="T80" s="0" t="n">
        <v>21.88</v>
      </c>
    </row>
    <row r="81" customFormat="false" ht="15" hidden="false" customHeight="false" outlineLevel="0" collapsed="false">
      <c r="A81" s="0" t="s">
        <v>485</v>
      </c>
      <c r="B81" s="162" t="n">
        <f aca="false">IF(AND(D81&lt;upone),1,IF(AND(D81&gt;uptwo),3,2))</f>
        <v>2</v>
      </c>
      <c r="C81" s="162" t="n">
        <f aca="false">IF(AND(E81&lt;upone),1,IF(AND(E81&gt;uptwo),3,2))</f>
        <v>1</v>
      </c>
      <c r="D81" s="163" t="n">
        <f aca="false">AVERAGE(M81,N81,O81)</f>
        <v>2.33333333333333</v>
      </c>
      <c r="E81" s="163" t="n">
        <f aca="false">AVERAGE(P81,Q81,R81)</f>
        <v>1.66666666666667</v>
      </c>
      <c r="F81" s="164" t="n">
        <v>46285.0313343728</v>
      </c>
      <c r="G81" s="149" t="n">
        <v>0.0709946002683634</v>
      </c>
      <c r="H81" s="165" t="n">
        <v>234.8278567</v>
      </c>
      <c r="I81" s="150" t="n">
        <v>0.136198501230025</v>
      </c>
      <c r="J81" s="151" t="n">
        <v>46698</v>
      </c>
      <c r="K81" s="151" t="n">
        <v>3082.22410359616</v>
      </c>
      <c r="L81" s="149" t="n">
        <v>0</v>
      </c>
      <c r="M81" s="166" t="n">
        <f aca="false">IF(AND(G81&lt;eezupone),1,IF(AND(G81&lt;eezuptwo,G81&gt;eezlowtwo),2,IF(AND(G81&lt;eezupthree,G81&gt;eezlowthree),3,IF(AND(G81&gt;eezupthree),4))))</f>
        <v>2</v>
      </c>
      <c r="N81" s="166" t="n">
        <f aca="false">IF(AND(H81&lt;disupone),1,IF(AND(H81&lt;disuptwo,H81&gt;dislowtwo),2,IF(AND(H81&lt;disupthree,H81&gt;dislowthree),3,IF(AND(H81&gt;disupthree),4))))</f>
        <v>2</v>
      </c>
      <c r="O81" s="166" t="n">
        <f aca="false">IF(AND(I81&lt;subupone),1,IF(AND(I81&lt;subuptwo,I81&gt;sublowtwo),2,IF(AND(I81&lt;subupthree,I81&gt;sublowthree),3,IF(AND(I81&gt;subupthree),4))))</f>
        <v>3</v>
      </c>
      <c r="P81" s="166" t="n">
        <f aca="false">IF(AND(J81&lt;GDPupone),4,IF(AND(J81&lt;gdpuptwo,J81&gt;GDPlowtwo),3,IF(AND(J81&lt;gdpupthree,J81&gt;gdplowthree),2,IF(AND(J81&gt;gdpupthree),1))))</f>
        <v>1</v>
      </c>
      <c r="Q81" s="166" t="n">
        <f aca="false">IF(AND(K81&lt;valupone),4,IF(AND(K81&lt;valuptwo,K81&gt;vallowtwo),3,IF(AND(K81&lt;valupthree,K81&gt;vallowthree),2,IF(AND(K81&gt;valupthree),1))))</f>
        <v>3</v>
      </c>
      <c r="R81" s="166" t="n">
        <f aca="false">IF(AND(L81&lt;repupone),1,IF(AND(L81&lt;repuptwo,L81&gt;replowtwo),2,IF(AND(L81&lt;repupthree,L81&gt;replowthree),3,IF(AND(2&gt;repupthree),4))))</f>
        <v>1</v>
      </c>
      <c r="S81" s="0" t="n">
        <v>0.295</v>
      </c>
      <c r="T81" s="0" t="n">
        <v>38.54</v>
      </c>
    </row>
    <row r="82" customFormat="false" ht="15" hidden="false" customHeight="false" outlineLevel="0" collapsed="false">
      <c r="A82" s="0" t="s">
        <v>486</v>
      </c>
      <c r="B82" s="162" t="n">
        <f aca="false">IF(AND(D82&lt;upone),1,IF(AND(D82&gt;uptwo),3,2))</f>
        <v>1</v>
      </c>
      <c r="C82" s="162" t="n">
        <f aca="false">IF(AND(E82&lt;upone),1,IF(AND(E82&gt;uptwo),3,2))</f>
        <v>3</v>
      </c>
      <c r="D82" s="163" t="n">
        <f aca="false">AVERAGE(M82,N82,O82)</f>
        <v>1.33333333333333</v>
      </c>
      <c r="E82" s="163" t="n">
        <f aca="false">AVERAGE(P82,Q82,R82)</f>
        <v>3.66666666666667</v>
      </c>
      <c r="F82" s="164" t="n">
        <v>318632.01291656</v>
      </c>
      <c r="G82" s="149" t="n">
        <v>0.0887977214631999</v>
      </c>
      <c r="H82" s="165" t="n">
        <v>129.7192028</v>
      </c>
      <c r="I82" s="150" t="n">
        <v>0.00405158039055842</v>
      </c>
      <c r="J82" s="151" t="n">
        <v>4906</v>
      </c>
      <c r="K82" s="151" t="n">
        <v>2808.03770942898</v>
      </c>
      <c r="L82" s="149" t="n">
        <v>0.446595829113285</v>
      </c>
      <c r="M82" s="166" t="n">
        <f aca="false">IF(AND(G82&lt;eezupone),1,IF(AND(G82&lt;eezuptwo,G82&gt;eezlowtwo),2,IF(AND(G82&lt;eezupthree,G82&gt;eezlowthree),3,IF(AND(G82&gt;eezupthree),4))))</f>
        <v>2</v>
      </c>
      <c r="N82" s="166" t="n">
        <f aca="false">IF(AND(H82&lt;disupone),1,IF(AND(H82&lt;disuptwo,H82&gt;dislowtwo),2,IF(AND(H82&lt;disupthree,H82&gt;dislowthree),3,IF(AND(H82&gt;disupthree),4))))</f>
        <v>1</v>
      </c>
      <c r="O82" s="166" t="n">
        <f aca="false">IF(AND(I82&lt;subupone),1,IF(AND(I82&lt;subuptwo,I82&gt;sublowtwo),2,IF(AND(I82&lt;subupthree,I82&gt;sublowthree),3,IF(AND(I82&gt;subupthree),4))))</f>
        <v>1</v>
      </c>
      <c r="P82" s="166" t="n">
        <f aca="false">IF(AND(J82&lt;GDPupone),4,IF(AND(J82&lt;gdpuptwo,J82&gt;GDPlowtwo),3,IF(AND(J82&lt;gdpupthree,J82&gt;gdplowthree),2,IF(AND(J82&gt;gdpupthree),1))))</f>
        <v>4</v>
      </c>
      <c r="Q82" s="166" t="n">
        <f aca="false">IF(AND(K82&lt;valupone),4,IF(AND(K82&lt;valuptwo,K82&gt;vallowtwo),3,IF(AND(K82&lt;valupthree,K82&gt;vallowthree),2,IF(AND(K82&gt;valupthree),1))))</f>
        <v>3</v>
      </c>
      <c r="R82" s="166" t="n">
        <f aca="false">IF(AND(L82&lt;repupone),1,IF(AND(L82&lt;repuptwo,L82&gt;replowtwo),2,IF(AND(L82&lt;repupthree,L82&gt;replowthree),3,IF(AND(2&gt;repupthree),4))))</f>
        <v>4</v>
      </c>
      <c r="S82" s="0" t="n">
        <v>1.13</v>
      </c>
      <c r="T82" s="0" t="n">
        <v>62.47</v>
      </c>
    </row>
    <row r="83" customFormat="false" ht="15" hidden="false" customHeight="false" outlineLevel="0" collapsed="false">
      <c r="A83" s="0" t="s">
        <v>488</v>
      </c>
      <c r="B83" s="162" t="n">
        <f aca="false">IF(AND(D83&lt;upone),1,IF(AND(D83&gt;uptwo),3,2))</f>
        <v>3</v>
      </c>
      <c r="C83" s="162" t="n">
        <f aca="false">IF(AND(E83&lt;upone),1,IF(AND(E83&gt;uptwo),3,2))</f>
        <v>2</v>
      </c>
      <c r="D83" s="163" t="n">
        <f aca="false">AVERAGE(M83,N83,O83)</f>
        <v>3</v>
      </c>
      <c r="E83" s="163" t="n">
        <f aca="false">AVERAGE(P83,Q83,R83)</f>
        <v>2</v>
      </c>
      <c r="F83" s="164" t="n">
        <v>221614.100725309</v>
      </c>
      <c r="G83" s="149" t="n">
        <v>0.557350393632782</v>
      </c>
      <c r="H83" s="165" t="n">
        <v>1248.32767</v>
      </c>
      <c r="I83" s="150" t="n">
        <v>0.0610312424681877</v>
      </c>
      <c r="J83" s="151" t="n">
        <v>23024</v>
      </c>
      <c r="K83" s="151" t="n">
        <v>22413.1988837284</v>
      </c>
      <c r="L83" s="149" t="n">
        <v>0.0562621587807974</v>
      </c>
      <c r="M83" s="166" t="n">
        <f aca="false">IF(AND(G83&lt;eezupone),1,IF(AND(G83&lt;eezuptwo,G83&gt;eezlowtwo),2,IF(AND(G83&lt;eezupthree,G83&gt;eezlowthree),3,IF(AND(G83&gt;eezupthree),4))))</f>
        <v>3</v>
      </c>
      <c r="N83" s="166" t="n">
        <f aca="false">IF(AND(H83&lt;disupone),1,IF(AND(H83&lt;disuptwo,H83&gt;dislowtwo),2,IF(AND(H83&lt;disupthree,H83&gt;dislowthree),3,IF(AND(H83&gt;disupthree),4))))</f>
        <v>3</v>
      </c>
      <c r="O83" s="166" t="n">
        <f aca="false">IF(AND(I83&lt;subupone),1,IF(AND(I83&lt;subuptwo,I83&gt;sublowtwo),2,IF(AND(I83&lt;subupthree,I83&gt;sublowthree),3,IF(AND(I83&gt;subupthree),4))))</f>
        <v>3</v>
      </c>
      <c r="P83" s="166" t="n">
        <f aca="false">IF(AND(J83&lt;GDPupone),4,IF(AND(J83&lt;gdpuptwo,J83&gt;GDPlowtwo),3,IF(AND(J83&lt;gdpupthree,J83&gt;gdplowthree),2,IF(AND(J83&gt;gdpupthree),1))))</f>
        <v>2</v>
      </c>
      <c r="Q83" s="166" t="n">
        <f aca="false">IF(AND(K83&lt;valupone),4,IF(AND(K83&lt;valuptwo,K83&gt;vallowtwo),3,IF(AND(K83&lt;valupthree,K83&gt;vallowthree),2,IF(AND(K83&gt;valupthree),1))))</f>
        <v>2</v>
      </c>
      <c r="R83" s="166" t="n">
        <f aca="false">IF(AND(L83&lt;repupone),1,IF(AND(L83&lt;repuptwo,L83&gt;replowtwo),2,IF(AND(L83&lt;repupthree,L83&gt;replowthree),3,IF(AND(2&gt;repupthree),4))))</f>
        <v>2</v>
      </c>
      <c r="S83" s="0" t="n">
        <v>0.404</v>
      </c>
      <c r="T83" s="0" t="n">
        <v>34.08</v>
      </c>
    </row>
    <row r="84" customFormat="false" ht="15" hidden="false" customHeight="false" outlineLevel="0" collapsed="false">
      <c r="A84" s="0" t="s">
        <v>489</v>
      </c>
      <c r="B84" s="162" t="n">
        <f aca="false">IF(AND(D84&lt;upone),1,IF(AND(D84&gt;uptwo),3,2))</f>
        <v>3</v>
      </c>
      <c r="C84" s="162" t="n">
        <f aca="false">IF(AND(E84&lt;upone),1,IF(AND(E84&gt;uptwo),3,2))</f>
        <v>3</v>
      </c>
      <c r="D84" s="163" t="n">
        <f aca="false">AVERAGE(M84,N84,O84)</f>
        <v>3.66666666666667</v>
      </c>
      <c r="E84" s="163" t="n">
        <f aca="false">AVERAGE(P84,Q84,R84)</f>
        <v>3</v>
      </c>
      <c r="F84" s="164" t="n">
        <v>207584.568988779</v>
      </c>
      <c r="G84" s="149" t="n">
        <v>0.681599075883406</v>
      </c>
      <c r="H84" s="165" t="n">
        <v>1816.381882</v>
      </c>
      <c r="I84" s="150" t="n">
        <v>0.482667377091343</v>
      </c>
      <c r="J84" s="151" t="n">
        <v>3541</v>
      </c>
      <c r="K84" s="151" t="n">
        <v>486.084746947842</v>
      </c>
      <c r="L84" s="149" t="n">
        <v>0.0140683039281521</v>
      </c>
      <c r="M84" s="166" t="n">
        <f aca="false">IF(AND(G84&lt;eezupone),1,IF(AND(G84&lt;eezuptwo,G84&gt;eezlowtwo),2,IF(AND(G84&lt;eezupthree,G84&gt;eezlowthree),3,IF(AND(G84&gt;eezupthree),4))))</f>
        <v>3</v>
      </c>
      <c r="N84" s="166" t="n">
        <f aca="false">IF(AND(H84&lt;disupone),1,IF(AND(H84&lt;disuptwo,H84&gt;dislowtwo),2,IF(AND(H84&lt;disupthree,H84&gt;dislowthree),3,IF(AND(H84&gt;disupthree),4))))</f>
        <v>4</v>
      </c>
      <c r="O84" s="166" t="n">
        <f aca="false">IF(AND(I84&lt;subupone),1,IF(AND(I84&lt;subuptwo,I84&gt;sublowtwo),2,IF(AND(I84&lt;subupthree,I84&gt;sublowthree),3,IF(AND(I84&gt;subupthree),4))))</f>
        <v>4</v>
      </c>
      <c r="P84" s="166" t="n">
        <f aca="false">IF(AND(J84&lt;GDPupone),4,IF(AND(J84&lt;gdpuptwo,J84&gt;GDPlowtwo),3,IF(AND(J84&lt;gdpupthree,J84&gt;gdplowthree),2,IF(AND(J84&gt;gdpupthree),1))))</f>
        <v>4</v>
      </c>
      <c r="Q84" s="166" t="n">
        <f aca="false">IF(AND(K84&lt;valupone),4,IF(AND(K84&lt;valuptwo,K84&gt;vallowtwo),3,IF(AND(K84&lt;valupthree,K84&gt;vallowthree),2,IF(AND(K84&gt;valupthree),1))))</f>
        <v>4</v>
      </c>
      <c r="R84" s="166" t="n">
        <f aca="false">IF(AND(L84&lt;repupone),1,IF(AND(L84&lt;repuptwo,L84&gt;replowtwo),2,IF(AND(L84&lt;repupthree,L84&gt;replowthree),3,IF(AND(2&gt;repupthree),4))))</f>
        <v>1</v>
      </c>
      <c r="S84" s="0" t="n">
        <v>0.62</v>
      </c>
      <c r="T84" s="0" t="n">
        <v>59.02</v>
      </c>
    </row>
    <row r="85" customFormat="false" ht="15" hidden="false" customHeight="false" outlineLevel="0" collapsed="false">
      <c r="A85" s="0" t="s">
        <v>491</v>
      </c>
      <c r="B85" s="162" t="n">
        <f aca="false">IF(AND(D85&lt;upone),1,IF(AND(D85&gt;uptwo),3,2))</f>
        <v>1</v>
      </c>
      <c r="C85" s="162" t="n">
        <f aca="false">IF(AND(E85&lt;upone),1,IF(AND(E85&gt;uptwo),3,2))</f>
        <v>2</v>
      </c>
      <c r="D85" s="163" t="n">
        <f aca="false">AVERAGE(M85,N85,O85)</f>
        <v>1.33333333333333</v>
      </c>
      <c r="E85" s="163" t="n">
        <f aca="false">AVERAGE(P85,Q85,R85)</f>
        <v>2</v>
      </c>
      <c r="F85" s="164" t="n">
        <v>6753423.80069417</v>
      </c>
      <c r="G85" s="149" t="n">
        <v>0.00345681682465735</v>
      </c>
      <c r="H85" s="165" t="n">
        <v>106.483763</v>
      </c>
      <c r="I85" s="150" t="n">
        <v>0.0328301812191104</v>
      </c>
      <c r="J85" s="151" t="n">
        <v>12903</v>
      </c>
      <c r="K85" s="151" t="n">
        <v>28392.0397354825</v>
      </c>
      <c r="L85" s="149" t="n">
        <v>0.134877864155511</v>
      </c>
      <c r="M85" s="166" t="n">
        <f aca="false">IF(AND(G85&lt;eezupone),1,IF(AND(G85&lt;eezuptwo,G85&gt;eezlowtwo),2,IF(AND(G85&lt;eezupthree,G85&gt;eezlowthree),3,IF(AND(G85&gt;eezupthree),4))))</f>
        <v>1</v>
      </c>
      <c r="N85" s="166" t="n">
        <f aca="false">IF(AND(H85&lt;disupone),1,IF(AND(H85&lt;disuptwo,H85&gt;dislowtwo),2,IF(AND(H85&lt;disupthree,H85&gt;dislowthree),3,IF(AND(H85&gt;disupthree),4))))</f>
        <v>1</v>
      </c>
      <c r="O85" s="166" t="n">
        <f aca="false">IF(AND(I85&lt;subupone),1,IF(AND(I85&lt;subuptwo,I85&gt;sublowtwo),2,IF(AND(I85&lt;subupthree,I85&gt;sublowthree),3,IF(AND(I85&gt;subupthree),4))))</f>
        <v>2</v>
      </c>
      <c r="P85" s="166" t="n">
        <f aca="false">IF(AND(J85&lt;GDPupone),4,IF(AND(J85&lt;gdpuptwo,J85&gt;GDPlowtwo),3,IF(AND(J85&lt;gdpupthree,J85&gt;gdplowthree),2,IF(AND(J85&gt;gdpupthree),1))))</f>
        <v>3</v>
      </c>
      <c r="Q85" s="166" t="n">
        <f aca="false">IF(AND(K85&lt;valupone),4,IF(AND(K85&lt;valuptwo,K85&gt;vallowtwo),3,IF(AND(K85&lt;valupthree,K85&gt;vallowthree),2,IF(AND(K85&gt;valupthree),1))))</f>
        <v>1</v>
      </c>
      <c r="R85" s="166" t="n">
        <f aca="false">IF(AND(L85&lt;repupone),1,IF(AND(L85&lt;repuptwo,L85&gt;replowtwo),2,IF(AND(L85&lt;repupthree,L85&gt;replowthree),3,IF(AND(2&gt;repupthree),4))))</f>
        <v>2</v>
      </c>
      <c r="S85" s="0" t="n">
        <v>0.639</v>
      </c>
      <c r="T85" s="0" t="n">
        <v>37.74</v>
      </c>
    </row>
    <row r="86" customFormat="false" ht="15" hidden="false" customHeight="false" outlineLevel="0" collapsed="false">
      <c r="A86" s="0" t="s">
        <v>492</v>
      </c>
      <c r="B86" s="162" t="n">
        <f aca="false">IF(AND(D86&lt;upone),1,IF(AND(D86&gt;uptwo),3,2))</f>
        <v>3</v>
      </c>
      <c r="C86" s="162" t="n">
        <f aca="false">IF(AND(E86&lt;upone),1,IF(AND(E86&gt;uptwo),3,2))</f>
        <v>3</v>
      </c>
      <c r="D86" s="163" t="n">
        <f aca="false">AVERAGE(M86,N86,O86)</f>
        <v>3</v>
      </c>
      <c r="E86" s="163" t="n">
        <f aca="false">AVERAGE(P86,Q86,R86)</f>
        <v>3</v>
      </c>
      <c r="F86" s="164" t="n">
        <v>1620692.40391689</v>
      </c>
      <c r="G86" s="149" t="n">
        <v>0.14531544639847</v>
      </c>
      <c r="H86" s="165" t="n">
        <v>598.2283519</v>
      </c>
      <c r="I86" s="150" t="n">
        <v>0.240812038349496</v>
      </c>
      <c r="J86" s="151" t="n">
        <v>7728</v>
      </c>
      <c r="K86" s="151" t="n">
        <v>1117.4253000549</v>
      </c>
      <c r="L86" s="149" t="n">
        <v>0.308824650565962</v>
      </c>
      <c r="M86" s="166" t="n">
        <f aca="false">IF(AND(G86&lt;eezupone),1,IF(AND(G86&lt;eezuptwo,G86&gt;eezlowtwo),2,IF(AND(G86&lt;eezupthree,G86&gt;eezlowthree),3,IF(AND(G86&gt;eezupthree),4))))</f>
        <v>2</v>
      </c>
      <c r="N86" s="166" t="n">
        <f aca="false">IF(AND(H86&lt;disupone),1,IF(AND(H86&lt;disuptwo,H86&gt;dislowtwo),2,IF(AND(H86&lt;disupthree,H86&gt;dislowthree),3,IF(AND(H86&gt;disupthree),4))))</f>
        <v>3</v>
      </c>
      <c r="O86" s="166" t="n">
        <f aca="false">IF(AND(I86&lt;subupone),1,IF(AND(I86&lt;subuptwo,I86&gt;sublowtwo),2,IF(AND(I86&lt;subupthree,I86&gt;sublowthree),3,IF(AND(I86&gt;subupthree),4))))</f>
        <v>4</v>
      </c>
      <c r="P86" s="166" t="n">
        <f aca="false">IF(AND(J86&lt;GDPupone),4,IF(AND(J86&lt;gdpuptwo,J86&gt;GDPlowtwo),3,IF(AND(J86&lt;gdpupthree,J86&gt;gdplowthree),2,IF(AND(J86&gt;gdpupthree),1))))</f>
        <v>3</v>
      </c>
      <c r="Q86" s="166" t="n">
        <f aca="false">IF(AND(K86&lt;valupone),4,IF(AND(K86&lt;valuptwo,K86&gt;vallowtwo),3,IF(AND(K86&lt;valupthree,K86&gt;vallowthree),2,IF(AND(K86&gt;valupthree),1))))</f>
        <v>3</v>
      </c>
      <c r="R86" s="166" t="n">
        <f aca="false">IF(AND(L86&lt;repupone),1,IF(AND(L86&lt;repuptwo,L86&gt;replowtwo),2,IF(AND(L86&lt;repupthree,L86&gt;replowthree),3,IF(AND(2&gt;repupthree),4))))</f>
        <v>3</v>
      </c>
      <c r="S86" s="0" t="n">
        <v>0.398</v>
      </c>
      <c r="T86" s="0" t="n">
        <v>47.67</v>
      </c>
    </row>
    <row r="87" customFormat="false" ht="15" hidden="false" customHeight="false" outlineLevel="0" collapsed="false">
      <c r="A87" s="0" t="s">
        <v>493</v>
      </c>
      <c r="B87" s="162" t="n">
        <f aca="false">IF(AND(D87&lt;upone),1,IF(AND(D87&gt;uptwo),3,2))</f>
        <v>3</v>
      </c>
      <c r="C87" s="162" t="n">
        <f aca="false">IF(AND(E87&lt;upone),1,IF(AND(E87&gt;uptwo),3,2))</f>
        <v>2</v>
      </c>
      <c r="D87" s="163" t="n">
        <f aca="false">AVERAGE(M87,N87,O87)</f>
        <v>4</v>
      </c>
      <c r="E87" s="163" t="n">
        <f aca="false">AVERAGE(P87,Q87,R87)</f>
        <v>2.33333333333333</v>
      </c>
      <c r="F87" s="164" t="n">
        <v>398439.544487134</v>
      </c>
      <c r="G87" s="149" t="n">
        <v>0.861048120280552</v>
      </c>
      <c r="H87" s="165" t="n">
        <v>3655.263915</v>
      </c>
      <c r="I87" s="150" t="n">
        <v>6.02557159284193</v>
      </c>
      <c r="J87" s="151" t="n">
        <v>27764</v>
      </c>
      <c r="K87" s="151" t="n">
        <v>75397.8110233069</v>
      </c>
      <c r="L87" s="149" t="n">
        <v>0.651282004640427</v>
      </c>
      <c r="M87" s="166" t="n">
        <f aca="false">IF(AND(G87&lt;eezupone),1,IF(AND(G87&lt;eezuptwo,G87&gt;eezlowtwo),2,IF(AND(G87&lt;eezupthree,G87&gt;eezlowthree),3,IF(AND(G87&gt;eezupthree),4))))</f>
        <v>4</v>
      </c>
      <c r="N87" s="166" t="n">
        <f aca="false">IF(AND(H87&lt;disupone),1,IF(AND(H87&lt;disuptwo,H87&gt;dislowtwo),2,IF(AND(H87&lt;disupthree,H87&gt;dislowthree),3,IF(AND(H87&gt;disupthree),4))))</f>
        <v>4</v>
      </c>
      <c r="O87" s="166" t="n">
        <f aca="false">IF(AND(I87&lt;subupone),1,IF(AND(I87&lt;subuptwo,I87&gt;sublowtwo),2,IF(AND(I87&lt;subupthree,I87&gt;sublowthree),3,IF(AND(I87&gt;subupthree),4))))</f>
        <v>4</v>
      </c>
      <c r="P87" s="166" t="n">
        <f aca="false">IF(AND(J87&lt;GDPupone),4,IF(AND(J87&lt;gdpuptwo,J87&gt;GDPlowtwo),3,IF(AND(J87&lt;gdpupthree,J87&gt;gdplowthree),2,IF(AND(J87&gt;gdpupthree),1))))</f>
        <v>2</v>
      </c>
      <c r="Q87" s="166" t="n">
        <f aca="false">IF(AND(K87&lt;valupone),4,IF(AND(K87&lt;valuptwo,K87&gt;vallowtwo),3,IF(AND(K87&lt;valupthree,K87&gt;vallowthree),2,IF(AND(K87&gt;valupthree),1))))</f>
        <v>1</v>
      </c>
      <c r="R87" s="166" t="n">
        <f aca="false">IF(AND(L87&lt;repupone),1,IF(AND(L87&lt;repuptwo,L87&gt;replowtwo),2,IF(AND(L87&lt;repupthree,L87&gt;replowthree),3,IF(AND(2&gt;repupthree),4))))</f>
        <v>4</v>
      </c>
      <c r="S87" s="0" t="n">
        <v>0.476</v>
      </c>
      <c r="T87" s="0" t="n">
        <v>26.66</v>
      </c>
    </row>
    <row r="88" customFormat="false" ht="15" hidden="false" customHeight="false" outlineLevel="0" collapsed="false">
      <c r="A88" s="0" t="s">
        <v>494</v>
      </c>
      <c r="B88" s="162" t="n">
        <f aca="false">IF(AND(D88&lt;upone),1,IF(AND(D88&gt;uptwo),3,2))</f>
        <v>2</v>
      </c>
      <c r="C88" s="162" t="n">
        <f aca="false">IF(AND(E88&lt;upone),1,IF(AND(E88&gt;uptwo),3,2))</f>
        <v>2</v>
      </c>
      <c r="D88" s="163" t="n">
        <f aca="false">AVERAGE(M88,N88,O88)</f>
        <v>2.66666666666667</v>
      </c>
      <c r="E88" s="163" t="n">
        <f aca="false">AVERAGE(P88,Q88,R88)</f>
        <v>2</v>
      </c>
      <c r="F88" s="164" t="n">
        <v>179674.946890967</v>
      </c>
      <c r="G88" s="149" t="n">
        <v>0.440558277752735</v>
      </c>
      <c r="H88" s="165" t="n">
        <v>100</v>
      </c>
      <c r="I88" s="150" t="n">
        <v>0.383662117802848</v>
      </c>
      <c r="J88" s="151" t="n">
        <v>28933</v>
      </c>
      <c r="K88" s="151" t="n">
        <v>17899.3986782476</v>
      </c>
      <c r="L88" s="149" t="n">
        <v>0.106078542111165</v>
      </c>
      <c r="M88" s="166" t="n">
        <f aca="false">IF(AND(G88&lt;eezupone),1,IF(AND(G88&lt;eezuptwo,G88&gt;eezlowtwo),2,IF(AND(G88&lt;eezupthree,G88&gt;eezlowthree),3,IF(AND(G88&gt;eezupthree),4))))</f>
        <v>3</v>
      </c>
      <c r="N88" s="166" t="n">
        <f aca="false">IF(AND(H88&lt;disupone),1,IF(AND(H88&lt;disuptwo,H88&gt;dislowtwo),2,IF(AND(H88&lt;disupthree,H88&gt;dislowthree),3,IF(AND(H88&gt;disupthree),4))))</f>
        <v>1</v>
      </c>
      <c r="O88" s="166" t="n">
        <f aca="false">IF(AND(I88&lt;subupone),1,IF(AND(I88&lt;subuptwo,I88&gt;sublowtwo),2,IF(AND(I88&lt;subupthree,I88&gt;sublowthree),3,IF(AND(I88&gt;subupthree),4))))</f>
        <v>4</v>
      </c>
      <c r="P88" s="166" t="n">
        <f aca="false">IF(AND(J88&lt;GDPupone),4,IF(AND(J88&lt;gdpuptwo,J88&gt;GDPlowtwo),3,IF(AND(J88&lt;gdpupthree,J88&gt;gdplowthree),2,IF(AND(J88&gt;gdpupthree),1))))</f>
        <v>2</v>
      </c>
      <c r="Q88" s="166" t="n">
        <f aca="false">IF(AND(K88&lt;valupone),4,IF(AND(K88&lt;valuptwo,K88&gt;vallowtwo),3,IF(AND(K88&lt;valupthree,K88&gt;vallowthree),2,IF(AND(K88&gt;valupthree),1))))</f>
        <v>2</v>
      </c>
      <c r="R88" s="166" t="n">
        <f aca="false">IF(AND(L88&lt;repupone),1,IF(AND(L88&lt;repuptwo,L88&gt;replowtwo),2,IF(AND(L88&lt;repupthree,L88&gt;replowthree),3,IF(AND(2&gt;repupthree),4))))</f>
        <v>2</v>
      </c>
      <c r="S88" s="0" t="n">
        <v>0.123</v>
      </c>
      <c r="T88" s="0" t="n">
        <v>19.27</v>
      </c>
    </row>
    <row r="89" customFormat="false" ht="15" hidden="false" customHeight="false" outlineLevel="0" collapsed="false">
      <c r="A89" s="0" t="s">
        <v>495</v>
      </c>
      <c r="B89" s="162" t="n">
        <f aca="false">IF(AND(D89&lt;upone),1,IF(AND(D89&gt;uptwo),3,2))</f>
        <v>2</v>
      </c>
      <c r="C89" s="162" t="n">
        <f aca="false">IF(AND(E89&lt;upone),1,IF(AND(E89&gt;uptwo),3,2))</f>
        <v>2</v>
      </c>
      <c r="D89" s="163" t="n">
        <f aca="false">AVERAGE(M89,N89,O89)</f>
        <v>2.33333333333333</v>
      </c>
      <c r="E89" s="163" t="n">
        <f aca="false">AVERAGE(P89,Q89,R89)</f>
        <v>2</v>
      </c>
      <c r="F89" s="164" t="n">
        <v>194.4</v>
      </c>
      <c r="G89" s="149" t="n">
        <v>1</v>
      </c>
      <c r="H89" s="165" t="n">
        <v>100</v>
      </c>
      <c r="I89" s="150" t="n">
        <v>0.0180339983545866</v>
      </c>
      <c r="J89" s="151" t="n">
        <v>127660</v>
      </c>
      <c r="K89" s="151" t="n">
        <v>105.309888888889</v>
      </c>
      <c r="L89" s="149" t="n">
        <v>0</v>
      </c>
      <c r="M89" s="166" t="n">
        <f aca="false">IF(AND(G89&lt;eezupone),1,IF(AND(G89&lt;eezuptwo,G89&gt;eezlowtwo),2,IF(AND(G89&lt;eezupthree,G89&gt;eezlowthree),3,IF(AND(G89&gt;eezupthree),4))))</f>
        <v>4</v>
      </c>
      <c r="N89" s="166" t="n">
        <f aca="false">IF(AND(H89&lt;disupone),1,IF(AND(H89&lt;disuptwo,H89&gt;dislowtwo),2,IF(AND(H89&lt;disupthree,H89&gt;dislowthree),3,IF(AND(H89&gt;disupthree),4))))</f>
        <v>1</v>
      </c>
      <c r="O89" s="166" t="n">
        <f aca="false">IF(AND(I89&lt;subupone),1,IF(AND(I89&lt;subuptwo,I89&gt;sublowtwo),2,IF(AND(I89&lt;subupthree,I89&gt;sublowthree),3,IF(AND(I89&gt;subupthree),4))))</f>
        <v>2</v>
      </c>
      <c r="P89" s="166" t="n">
        <f aca="false">IF(AND(J89&lt;GDPupone),4,IF(AND(J89&lt;gdpuptwo,J89&gt;GDPlowtwo),3,IF(AND(J89&lt;gdpupthree,J89&gt;gdplowthree),2,IF(AND(J89&gt;gdpupthree),1))))</f>
        <v>1</v>
      </c>
      <c r="Q89" s="166" t="n">
        <f aca="false">IF(AND(K89&lt;valupone),4,IF(AND(K89&lt;valuptwo,K89&gt;vallowtwo),3,IF(AND(K89&lt;valupthree,K89&gt;vallowthree),2,IF(AND(K89&gt;valupthree),1))))</f>
        <v>4</v>
      </c>
      <c r="R89" s="166" t="n">
        <f aca="false">IF(AND(L89&lt;repupone),1,IF(AND(L89&lt;repuptwo,L89&gt;replowtwo),2,IF(AND(L89&lt;repupthree,L89&gt;replowthree),3,IF(AND(2&gt;repupthree),4))))</f>
        <v>1</v>
      </c>
      <c r="S89" s="0" t="n">
        <v>1.356</v>
      </c>
      <c r="T89" s="0" t="n">
        <v>31.71</v>
      </c>
    </row>
    <row r="90" customFormat="false" ht="15" hidden="false" customHeight="false" outlineLevel="0" collapsed="false">
      <c r="A90" s="0" t="s">
        <v>864</v>
      </c>
      <c r="B90" s="162" t="n">
        <f aca="false">IF(AND(D90&lt;upone),1,IF(AND(D90&gt;uptwo),3,2))</f>
        <v>1</v>
      </c>
      <c r="C90" s="162" t="n">
        <f aca="false">IF(AND(E90&lt;upone),1,IF(AND(E90&gt;uptwo),3,2))</f>
        <v>3</v>
      </c>
      <c r="D90" s="163" t="n">
        <f aca="false">AVERAGE(M90,N90,O90)</f>
        <v>1.66666666666667</v>
      </c>
      <c r="E90" s="163" t="n">
        <f aca="false">AVERAGE(P90,Q90,R90)</f>
        <v>3.33333333333333</v>
      </c>
      <c r="F90" s="164" t="n">
        <v>10220.6916022463</v>
      </c>
      <c r="G90" s="149" t="n">
        <v>0.153120471594737</v>
      </c>
      <c r="H90" s="165" t="n">
        <v>247.5257791</v>
      </c>
      <c r="I90" s="150" t="n">
        <v>1.59900062460962E-005</v>
      </c>
      <c r="J90" s="151" t="n">
        <v>6676</v>
      </c>
      <c r="K90" s="151" t="n">
        <v>4894.6832618057</v>
      </c>
      <c r="L90" s="149" t="n">
        <v>0.508826280516995</v>
      </c>
      <c r="M90" s="166" t="n">
        <f aca="false">IF(AND(G90&lt;eezupone),1,IF(AND(G90&lt;eezuptwo,G90&gt;eezlowtwo),2,IF(AND(G90&lt;eezupthree,G90&gt;eezlowthree),3,IF(AND(G90&gt;eezupthree),4))))</f>
        <v>2</v>
      </c>
      <c r="N90" s="166" t="n">
        <f aca="false">IF(AND(H90&lt;disupone),1,IF(AND(H90&lt;disuptwo,H90&gt;dislowtwo),2,IF(AND(H90&lt;disupthree,H90&gt;dislowthree),3,IF(AND(H90&gt;disupthree),4))))</f>
        <v>2</v>
      </c>
      <c r="O90" s="166" t="n">
        <f aca="false">IF(AND(I90&lt;subupone),1,IF(AND(I90&lt;subuptwo,I90&gt;sublowtwo),2,IF(AND(I90&lt;subupthree,I90&gt;sublowthree),3,IF(AND(I90&gt;subupthree),4))))</f>
        <v>1</v>
      </c>
      <c r="P90" s="166" t="n">
        <f aca="false">IF(AND(J90&lt;GDPupone),4,IF(AND(J90&lt;gdpuptwo,J90&gt;GDPlowtwo),3,IF(AND(J90&lt;gdpupthree,J90&gt;gdplowthree),2,IF(AND(J90&gt;gdpupthree),1))))</f>
        <v>4</v>
      </c>
      <c r="Q90" s="166" t="n">
        <f aca="false">IF(AND(K90&lt;valupone),4,IF(AND(K90&lt;valuptwo,K90&gt;vallowtwo),3,IF(AND(K90&lt;valupthree,K90&gt;vallowthree),2,IF(AND(K90&gt;valupthree),1))))</f>
        <v>2</v>
      </c>
      <c r="R90" s="166" t="n">
        <f aca="false">IF(AND(L90&lt;repupone),1,IF(AND(L90&lt;repuptwo,L90&gt;replowtwo),2,IF(AND(L90&lt;repupthree,L90&gt;replowthree),3,IF(AND(2&gt;repupthree),4))))</f>
        <v>4</v>
      </c>
      <c r="S90" s="0" t="n">
        <v>0.638</v>
      </c>
      <c r="T90" s="0" t="n">
        <v>47.81</v>
      </c>
    </row>
    <row r="91" customFormat="false" ht="15" hidden="false" customHeight="false" outlineLevel="0" collapsed="false">
      <c r="A91" s="0" t="s">
        <v>496</v>
      </c>
      <c r="B91" s="162" t="n">
        <f aca="false">IF(AND(D91&lt;upone),1,IF(AND(D91&gt;uptwo),3,2))</f>
        <v>3</v>
      </c>
      <c r="C91" s="162" t="n">
        <f aca="false">IF(AND(E91&lt;upone),1,IF(AND(E91&gt;uptwo),3,2))</f>
        <v>3</v>
      </c>
      <c r="D91" s="163" t="n">
        <f aca="false">AVERAGE(M91,N91,O91)</f>
        <v>4</v>
      </c>
      <c r="E91" s="163" t="n">
        <f aca="false">AVERAGE(P91,Q91,R91)</f>
        <v>3</v>
      </c>
      <c r="F91" s="164" t="n">
        <v>38924.5432224233</v>
      </c>
      <c r="G91" s="149" t="n">
        <v>0.984812783570892</v>
      </c>
      <c r="H91" s="165" t="n">
        <v>4704.980606</v>
      </c>
      <c r="I91" s="150" t="n">
        <v>9.97988526576187</v>
      </c>
      <c r="J91" s="151" t="n">
        <v>22348</v>
      </c>
      <c r="K91" s="151" t="n">
        <v>2551.13355561201</v>
      </c>
      <c r="L91" s="149" t="n">
        <v>0.984812783570892</v>
      </c>
      <c r="M91" s="166" t="n">
        <f aca="false">IF(AND(G91&lt;eezupone),1,IF(AND(G91&lt;eezuptwo,G91&gt;eezlowtwo),2,IF(AND(G91&lt;eezupthree,G91&gt;eezlowthree),3,IF(AND(G91&gt;eezupthree),4))))</f>
        <v>4</v>
      </c>
      <c r="N91" s="166" t="n">
        <f aca="false">IF(AND(H91&lt;disupone),1,IF(AND(H91&lt;disuptwo,H91&gt;dislowtwo),2,IF(AND(H91&lt;disupthree,H91&gt;dislowthree),3,IF(AND(H91&gt;disupthree),4))))</f>
        <v>4</v>
      </c>
      <c r="O91" s="166" t="n">
        <f aca="false">IF(AND(I91&lt;subupone),1,IF(AND(I91&lt;subuptwo,I91&gt;sublowtwo),2,IF(AND(I91&lt;subupthree,I91&gt;sublowthree),3,IF(AND(I91&gt;subupthree),4))))</f>
        <v>4</v>
      </c>
      <c r="P91" s="166" t="n">
        <f aca="false">IF(AND(J91&lt;GDPupone),4,IF(AND(J91&lt;gdpuptwo,J91&gt;GDPlowtwo),3,IF(AND(J91&lt;gdpupthree,J91&gt;gdplowthree),2,IF(AND(J91&gt;gdpupthree),1))))</f>
        <v>2</v>
      </c>
      <c r="Q91" s="166" t="n">
        <f aca="false">IF(AND(K91&lt;valupone),4,IF(AND(K91&lt;valuptwo,K91&gt;vallowtwo),3,IF(AND(K91&lt;valupthree,K91&gt;vallowthree),2,IF(AND(K91&gt;valupthree),1))))</f>
        <v>3</v>
      </c>
      <c r="R91" s="166" t="n">
        <f aca="false">IF(AND(L91&lt;repupone),1,IF(AND(L91&lt;repuptwo,L91&gt;replowtwo),2,IF(AND(L91&lt;repupthree,L91&gt;replowthree),3,IF(AND(2&gt;repupthree),4))))</f>
        <v>4</v>
      </c>
      <c r="S91" s="0" t="n">
        <v>0.404</v>
      </c>
      <c r="T91" s="0" t="n">
        <v>28.92</v>
      </c>
    </row>
    <row r="92" customFormat="false" ht="15" hidden="false" customHeight="false" outlineLevel="0" collapsed="false">
      <c r="A92" s="0" t="s">
        <v>815</v>
      </c>
      <c r="B92" s="162" t="n">
        <f aca="false">IF(AND(D92&lt;upone),1,IF(AND(D92&gt;uptwo),3,2))</f>
        <v>3</v>
      </c>
      <c r="C92" s="162" t="n">
        <f aca="false">IF(AND(E92&lt;upone),1,IF(AND(E92&gt;uptwo),3,2))</f>
        <v>2</v>
      </c>
      <c r="D92" s="163" t="n">
        <f aca="false">AVERAGE(M92,N92,O92)</f>
        <v>3.33333333333333</v>
      </c>
      <c r="E92" s="163" t="n">
        <f aca="false">AVERAGE(P92,Q92,R92)</f>
        <v>2.33333333333333</v>
      </c>
      <c r="F92" s="164" t="n">
        <v>4406364.88946469</v>
      </c>
      <c r="G92" s="149" t="n">
        <v>0.212184717751626</v>
      </c>
      <c r="H92" s="165" t="n">
        <v>1694.730852</v>
      </c>
      <c r="I92" s="150" t="n">
        <v>0.465632435365725</v>
      </c>
      <c r="J92" s="151" t="n">
        <v>26490</v>
      </c>
      <c r="K92" s="151" t="n">
        <v>10385.4010051474</v>
      </c>
      <c r="L92" s="149" t="n">
        <v>0.337786802474626</v>
      </c>
      <c r="M92" s="166" t="n">
        <f aca="false">IF(AND(G92&lt;eezupone),1,IF(AND(G92&lt;eezuptwo,G92&gt;eezlowtwo),2,IF(AND(G92&lt;eezupthree,G92&gt;eezlowthree),3,IF(AND(G92&gt;eezupthree),4))))</f>
        <v>2</v>
      </c>
      <c r="N92" s="166" t="n">
        <f aca="false">IF(AND(H92&lt;disupone),1,IF(AND(H92&lt;disuptwo,H92&gt;dislowtwo),2,IF(AND(H92&lt;disupthree,H92&gt;dislowthree),3,IF(AND(H92&gt;disupthree),4))))</f>
        <v>4</v>
      </c>
      <c r="O92" s="166" t="n">
        <f aca="false">IF(AND(I92&lt;subupone),1,IF(AND(I92&lt;subuptwo,I92&gt;sublowtwo),2,IF(AND(I92&lt;subupthree,I92&gt;sublowthree),3,IF(AND(I92&gt;subupthree),4))))</f>
        <v>4</v>
      </c>
      <c r="P92" s="166" t="n">
        <f aca="false">IF(AND(J92&lt;GDPupone),4,IF(AND(J92&lt;gdpuptwo,J92&gt;GDPlowtwo),3,IF(AND(J92&lt;gdpupthree,J92&gt;gdplowthree),2,IF(AND(J92&gt;gdpupthree),1))))</f>
        <v>2</v>
      </c>
      <c r="Q92" s="166" t="n">
        <f aca="false">IF(AND(K92&lt;valupone),4,IF(AND(K92&lt;valuptwo,K92&gt;vallowtwo),3,IF(AND(K92&lt;valupthree,K92&gt;vallowthree),2,IF(AND(K92&gt;valupthree),1))))</f>
        <v>2</v>
      </c>
      <c r="R92" s="166" t="n">
        <f aca="false">IF(AND(L92&lt;repupone),1,IF(AND(L92&lt;repuptwo,L92&gt;replowtwo),2,IF(AND(L92&lt;repupthree,L92&gt;replowthree),3,IF(AND(2&gt;repupthree),4))))</f>
        <v>3</v>
      </c>
      <c r="S92" s="0" t="n">
        <v>0.732</v>
      </c>
      <c r="T92" s="0" t="n">
        <v>43.45</v>
      </c>
    </row>
    <row r="93" customFormat="false" ht="15" hidden="false" customHeight="false" outlineLevel="0" collapsed="false">
      <c r="A93" s="0" t="s">
        <v>503</v>
      </c>
      <c r="B93" s="162" t="n">
        <f aca="false">IF(AND(D93&lt;upone),1,IF(AND(D93&gt;uptwo),3,2))</f>
        <v>2</v>
      </c>
      <c r="C93" s="162" t="n">
        <f aca="false">IF(AND(E93&lt;upone),1,IF(AND(E93&gt;uptwo),3,2))</f>
        <v>2</v>
      </c>
      <c r="D93" s="163" t="n">
        <f aca="false">AVERAGE(M93,N93,O93)</f>
        <v>2.33333333333333</v>
      </c>
      <c r="E93" s="163" t="n">
        <f aca="false">AVERAGE(P93,Q93,R93)</f>
        <v>2.33333333333333</v>
      </c>
      <c r="F93" s="164" t="n">
        <v>17547.5995491513</v>
      </c>
      <c r="G93" s="149" t="n">
        <v>0.379646398219776</v>
      </c>
      <c r="H93" s="165" t="n">
        <v>222.0571255</v>
      </c>
      <c r="I93" s="150" t="n">
        <v>0.0323551957143727</v>
      </c>
      <c r="J93" s="151" t="n">
        <v>55158</v>
      </c>
      <c r="K93" s="151" t="n">
        <v>6868.0046318213</v>
      </c>
      <c r="L93" s="149" t="n">
        <v>0.453919738363108</v>
      </c>
      <c r="M93" s="166" t="n">
        <f aca="false">IF(AND(G93&lt;eezupone),1,IF(AND(G93&lt;eezuptwo,G93&gt;eezlowtwo),2,IF(AND(G93&lt;eezupthree,G93&gt;eezlowthree),3,IF(AND(G93&gt;eezupthree),4))))</f>
        <v>3</v>
      </c>
      <c r="N93" s="166" t="n">
        <f aca="false">IF(AND(H93&lt;disupone),1,IF(AND(H93&lt;disuptwo,H93&gt;dislowtwo),2,IF(AND(H93&lt;disupthree,H93&gt;dislowthree),3,IF(AND(H93&gt;disupthree),4))))</f>
        <v>2</v>
      </c>
      <c r="O93" s="166" t="n">
        <f aca="false">IF(AND(I93&lt;subupone),1,IF(AND(I93&lt;subuptwo,I93&gt;sublowtwo),2,IF(AND(I93&lt;subupthree,I93&gt;sublowthree),3,IF(AND(I93&gt;subupthree),4))))</f>
        <v>2</v>
      </c>
      <c r="P93" s="166" t="n">
        <f aca="false">IF(AND(J93&lt;GDPupone),4,IF(AND(J93&lt;gdpuptwo,J93&gt;GDPlowtwo),3,IF(AND(J93&lt;gdpupthree,J93&gt;gdplowthree),2,IF(AND(J93&gt;gdpupthree),1))))</f>
        <v>1</v>
      </c>
      <c r="Q93" s="166" t="n">
        <f aca="false">IF(AND(K93&lt;valupone),4,IF(AND(K93&lt;valuptwo,K93&gt;vallowtwo),3,IF(AND(K93&lt;valupthree,K93&gt;vallowthree),2,IF(AND(K93&gt;valupthree),1))))</f>
        <v>2</v>
      </c>
      <c r="R93" s="166" t="n">
        <f aca="false">IF(AND(L93&lt;repupone),1,IF(AND(L93&lt;repuptwo,L93&gt;replowtwo),2,IF(AND(L93&lt;repupthree,L93&gt;replowthree),3,IF(AND(2&gt;repupthree),4))))</f>
        <v>4</v>
      </c>
      <c r="S93" s="0" t="n">
        <v>0.292</v>
      </c>
      <c r="T93" s="0" t="n">
        <v>40.47</v>
      </c>
    </row>
    <row r="94" customFormat="false" ht="15" hidden="false" customHeight="false" outlineLevel="0" collapsed="false">
      <c r="A94" s="0" t="s">
        <v>504</v>
      </c>
      <c r="B94" s="162" t="n">
        <f aca="false">IF(AND(D94&lt;upone),1,IF(AND(D94&gt;uptwo),3,2))</f>
        <v>2</v>
      </c>
      <c r="C94" s="162" t="n">
        <f aca="false">IF(AND(E94&lt;upone),1,IF(AND(E94&gt;uptwo),3,2))</f>
        <v>3</v>
      </c>
      <c r="D94" s="163" t="n">
        <f aca="false">AVERAGE(M94,N94,O94)</f>
        <v>2.33333333333333</v>
      </c>
      <c r="E94" s="163" t="n">
        <f aca="false">AVERAGE(P94,Q94,R94)</f>
        <v>3.33333333333333</v>
      </c>
      <c r="F94" s="164" t="n">
        <v>483183.954243086</v>
      </c>
      <c r="G94" s="149" t="n">
        <v>0.80382929304466</v>
      </c>
      <c r="H94" s="165" t="n">
        <v>277.9665193</v>
      </c>
      <c r="I94" s="150" t="n">
        <v>0.0112636438923395</v>
      </c>
      <c r="J94" s="151" t="n">
        <v>2577</v>
      </c>
      <c r="K94" s="151" t="n">
        <v>16368.6338454458</v>
      </c>
      <c r="L94" s="149" t="n">
        <v>0.661139780551638</v>
      </c>
      <c r="M94" s="166" t="n">
        <f aca="false">IF(AND(G94&lt;eezupone),1,IF(AND(G94&lt;eezuptwo,G94&gt;eezlowtwo),2,IF(AND(G94&lt;eezupthree,G94&gt;eezlowthree),3,IF(AND(G94&gt;eezupthree),4))))</f>
        <v>4</v>
      </c>
      <c r="N94" s="166" t="n">
        <f aca="false">IF(AND(H94&lt;disupone),1,IF(AND(H94&lt;disuptwo,H94&gt;dislowtwo),2,IF(AND(H94&lt;disupthree,H94&gt;dislowthree),3,IF(AND(H94&gt;disupthree),4))))</f>
        <v>2</v>
      </c>
      <c r="O94" s="166" t="n">
        <f aca="false">IF(AND(I94&lt;subupone),1,IF(AND(I94&lt;subuptwo,I94&gt;sublowtwo),2,IF(AND(I94&lt;subupthree,I94&gt;sublowthree),3,IF(AND(I94&gt;subupthree),4))))</f>
        <v>1</v>
      </c>
      <c r="P94" s="166" t="n">
        <f aca="false">IF(AND(J94&lt;GDPupone),4,IF(AND(J94&lt;gdpuptwo,J94&gt;GDPlowtwo),3,IF(AND(J94&lt;gdpupthree,J94&gt;gdplowthree),2,IF(AND(J94&gt;gdpupthree),1))))</f>
        <v>4</v>
      </c>
      <c r="Q94" s="166" t="n">
        <f aca="false">IF(AND(K94&lt;valupone),4,IF(AND(K94&lt;valuptwo,K94&gt;vallowtwo),3,IF(AND(K94&lt;valupthree,K94&gt;vallowthree),2,IF(AND(K94&gt;valupthree),1))))</f>
        <v>2</v>
      </c>
      <c r="R94" s="166" t="n">
        <f aca="false">IF(AND(L94&lt;repupone),1,IF(AND(L94&lt;repuptwo,L94&gt;replowtwo),2,IF(AND(L94&lt;repupthree,L94&gt;replowthree),3,IF(AND(2&gt;repupthree),4))))</f>
        <v>4</v>
      </c>
      <c r="S94" s="0" t="n">
        <v>0.52</v>
      </c>
      <c r="T94" s="0" t="n">
        <v>39.93</v>
      </c>
    </row>
    <row r="95" customFormat="false" ht="15" hidden="false" customHeight="false" outlineLevel="0" collapsed="false">
      <c r="A95" s="0" t="s">
        <v>507</v>
      </c>
      <c r="B95" s="162" t="n">
        <f aca="false">IF(AND(D95&lt;upone),1,IF(AND(D95&gt;uptwo),3,2))</f>
        <v>2</v>
      </c>
      <c r="C95" s="162" t="n">
        <f aca="false">IF(AND(E95&lt;upone),1,IF(AND(E95&gt;uptwo),3,2))</f>
        <v>3</v>
      </c>
      <c r="D95" s="163" t="n">
        <f aca="false">AVERAGE(M95,N95,O95)</f>
        <v>2.33333333333333</v>
      </c>
      <c r="E95" s="163" t="n">
        <f aca="false">AVERAGE(P95,Q95,R95)</f>
        <v>3.66666666666667</v>
      </c>
      <c r="F95" s="164" t="n">
        <v>56055.2916873696</v>
      </c>
      <c r="G95" s="149" t="n">
        <v>0.565605141428826</v>
      </c>
      <c r="H95" s="165" t="n">
        <v>457.7582383</v>
      </c>
      <c r="I95" s="150" t="n">
        <v>0.0424785945328851</v>
      </c>
      <c r="J95" s="151" t="n">
        <v>1672</v>
      </c>
      <c r="K95" s="151" t="n">
        <v>2556.86506421798</v>
      </c>
      <c r="L95" s="149" t="n">
        <v>0.972249971496516</v>
      </c>
      <c r="M95" s="166" t="n">
        <f aca="false">IF(AND(G95&lt;eezupone),1,IF(AND(G95&lt;eezuptwo,G95&gt;eezlowtwo),2,IF(AND(G95&lt;eezupthree,G95&gt;eezlowthree),3,IF(AND(G95&gt;eezupthree),4))))</f>
        <v>3</v>
      </c>
      <c r="N95" s="166" t="n">
        <f aca="false">IF(AND(H95&lt;disupone),1,IF(AND(H95&lt;disuptwo,H95&gt;dislowtwo),2,IF(AND(H95&lt;disupthree,H95&gt;dislowthree),3,IF(AND(H95&gt;disupthree),4))))</f>
        <v>2</v>
      </c>
      <c r="O95" s="166" t="n">
        <f aca="false">IF(AND(I95&lt;subupone),1,IF(AND(I95&lt;subuptwo,I95&gt;sublowtwo),2,IF(AND(I95&lt;subupthree,I95&gt;sublowthree),3,IF(AND(I95&gt;subupthree),4))))</f>
        <v>2</v>
      </c>
      <c r="P95" s="166" t="n">
        <f aca="false">IF(AND(J95&lt;GDPupone),4,IF(AND(J95&lt;gdpuptwo,J95&gt;GDPlowtwo),3,IF(AND(J95&lt;gdpupthree,J95&gt;gdplowthree),2,IF(AND(J95&gt;gdpupthree),1))))</f>
        <v>4</v>
      </c>
      <c r="Q95" s="166" t="n">
        <f aca="false">IF(AND(K95&lt;valupone),4,IF(AND(K95&lt;valuptwo,K95&gt;vallowtwo),3,IF(AND(K95&lt;valupthree,K95&gt;vallowthree),2,IF(AND(K95&gt;valupthree),1))))</f>
        <v>3</v>
      </c>
      <c r="R95" s="166" t="n">
        <f aca="false">IF(AND(L95&lt;repupone),1,IF(AND(L95&lt;repuptwo,L95&gt;replowtwo),2,IF(AND(L95&lt;repupthree,L95&gt;replowthree),3,IF(AND(2&gt;repupthree),4))))</f>
        <v>4</v>
      </c>
      <c r="S95" s="0" t="n">
        <v>0.674</v>
      </c>
      <c r="T95" s="0" t="n">
        <v>40.82</v>
      </c>
    </row>
    <row r="96" customFormat="false" ht="15" hidden="false" customHeight="false" outlineLevel="0" collapsed="false">
      <c r="A96" s="0" t="s">
        <v>508</v>
      </c>
      <c r="B96" s="162" t="n">
        <f aca="false">IF(AND(D96&lt;upone),1,IF(AND(D96&gt;uptwo),3,2))</f>
        <v>2</v>
      </c>
      <c r="C96" s="162" t="n">
        <f aca="false">IF(AND(E96&lt;upone),1,IF(AND(E96&gt;uptwo),3,2))</f>
        <v>2</v>
      </c>
      <c r="D96" s="163" t="n">
        <f aca="false">AVERAGE(M96,N96,O96)</f>
        <v>2.33333333333333</v>
      </c>
      <c r="E96" s="163" t="n">
        <f aca="false">AVERAGE(P96,Q96,R96)</f>
        <v>2</v>
      </c>
      <c r="F96" s="164" t="n">
        <v>680.64506209563</v>
      </c>
      <c r="G96" s="149" t="n">
        <v>1</v>
      </c>
      <c r="H96" s="165" t="n">
        <v>446.5291123</v>
      </c>
      <c r="I96" s="150" t="n">
        <v>0</v>
      </c>
      <c r="J96" s="151" t="n">
        <v>87855</v>
      </c>
      <c r="K96" s="151" t="n">
        <v>101.483440581738</v>
      </c>
      <c r="L96" s="149" t="n">
        <v>0</v>
      </c>
      <c r="M96" s="166" t="n">
        <f aca="false">IF(AND(G96&lt;eezupone),1,IF(AND(G96&lt;eezuptwo,G96&gt;eezlowtwo),2,IF(AND(G96&lt;eezupthree,G96&gt;eezlowthree),3,IF(AND(G96&gt;eezupthree),4))))</f>
        <v>4</v>
      </c>
      <c r="N96" s="166" t="n">
        <f aca="false">IF(AND(H96&lt;disupone),1,IF(AND(H96&lt;disuptwo,H96&gt;dislowtwo),2,IF(AND(H96&lt;disupthree,H96&gt;dislowthree),3,IF(AND(H96&gt;disupthree),4))))</f>
        <v>2</v>
      </c>
      <c r="O96" s="166" t="n">
        <f aca="false">IF(AND(I96&lt;subupone),1,IF(AND(I96&lt;subuptwo,I96&gt;sublowtwo),2,IF(AND(I96&lt;subupthree,I96&gt;sublowthree),3,IF(AND(I96&gt;subupthree),4))))</f>
        <v>1</v>
      </c>
      <c r="P96" s="166" t="n">
        <f aca="false">IF(AND(J96&lt;GDPupone),4,IF(AND(J96&lt;gdpuptwo,J96&gt;GDPlowtwo),3,IF(AND(J96&lt;gdpupthree,J96&gt;gdplowthree),2,IF(AND(J96&gt;gdpupthree),1))))</f>
        <v>1</v>
      </c>
      <c r="Q96" s="166" t="n">
        <f aca="false">IF(AND(K96&lt;valupone),4,IF(AND(K96&lt;valuptwo,K96&gt;vallowtwo),3,IF(AND(K96&lt;valupthree,K96&gt;vallowthree),2,IF(AND(K96&gt;valupthree),1))))</f>
        <v>4</v>
      </c>
      <c r="R96" s="166" t="n">
        <f aca="false">IF(AND(L96&lt;repupone),1,IF(AND(L96&lt;repuptwo,L96&gt;replowtwo),2,IF(AND(L96&lt;repupthree,L96&gt;replowthree),3,IF(AND(2&gt;repupthree),4))))</f>
        <v>1</v>
      </c>
      <c r="S96" s="0" t="n">
        <v>0.165</v>
      </c>
      <c r="T96" s="0" t="n">
        <v>18.39</v>
      </c>
    </row>
    <row r="97" customFormat="false" ht="15" hidden="false" customHeight="false" outlineLevel="0" collapsed="false">
      <c r="A97" s="0" t="s">
        <v>510</v>
      </c>
      <c r="B97" s="162" t="n">
        <f aca="false">IF(AND(D97&lt;upone),1,IF(AND(D97&gt;uptwo),3,2))</f>
        <v>3</v>
      </c>
      <c r="C97" s="162" t="n">
        <f aca="false">IF(AND(E97&lt;upone),1,IF(AND(E97&gt;uptwo),3,2))</f>
        <v>3</v>
      </c>
      <c r="D97" s="163" t="n">
        <f aca="false">AVERAGE(M97,N97,O97)</f>
        <v>4</v>
      </c>
      <c r="E97" s="163" t="n">
        <f aca="false">AVERAGE(P97,Q97,R97)</f>
        <v>3.33333333333333</v>
      </c>
      <c r="F97" s="164" t="n">
        <v>13147.8146089242</v>
      </c>
      <c r="G97" s="149" t="n">
        <v>0.956828209334901</v>
      </c>
      <c r="H97" s="165" t="n">
        <v>3633.904458</v>
      </c>
      <c r="I97" s="150" t="n">
        <v>3.28315736551031</v>
      </c>
      <c r="J97" s="151" t="n">
        <v>32085</v>
      </c>
      <c r="K97" s="168"/>
      <c r="L97" s="149" t="n">
        <v>0.963120106692797</v>
      </c>
      <c r="M97" s="166" t="n">
        <f aca="false">IF(AND(G97&lt;eezupone),1,IF(AND(G97&lt;eezuptwo,G97&gt;eezlowtwo),2,IF(AND(G97&lt;eezupthree,G97&gt;eezlowthree),3,IF(AND(G97&gt;eezupthree),4))))</f>
        <v>4</v>
      </c>
      <c r="N97" s="166" t="n">
        <f aca="false">IF(AND(H97&lt;disupone),1,IF(AND(H97&lt;disuptwo,H97&gt;dislowtwo),2,IF(AND(H97&lt;disupthree,H97&gt;dislowthree),3,IF(AND(H97&gt;disupthree),4))))</f>
        <v>4</v>
      </c>
      <c r="O97" s="166" t="n">
        <f aca="false">IF(AND(I97&lt;subupone),1,IF(AND(I97&lt;subuptwo,I97&gt;sublowtwo),2,IF(AND(I97&lt;subupthree,I97&gt;sublowthree),3,IF(AND(I97&gt;subupthree),4))))</f>
        <v>4</v>
      </c>
      <c r="P97" s="166" t="n">
        <f aca="false">IF(AND(J97&lt;GDPupone),4,IF(AND(J97&lt;gdpuptwo,J97&gt;GDPlowtwo),3,IF(AND(J97&lt;gdpupthree,J97&gt;gdplowthree),2,IF(AND(J97&gt;gdpupthree),1))))</f>
        <v>2</v>
      </c>
      <c r="Q97" s="166" t="n">
        <f aca="false">IF(AND(K97&lt;valupone),4,IF(AND(K97&lt;valuptwo,K97&gt;vallowtwo),3,IF(AND(K97&lt;valupthree,K97&gt;vallowthree),2,IF(AND(K97&gt;valupthree),1))))</f>
        <v>4</v>
      </c>
      <c r="R97" s="166" t="n">
        <f aca="false">IF(AND(L97&lt;repupone),1,IF(AND(L97&lt;repuptwo,L97&gt;replowtwo),2,IF(AND(L97&lt;repupthree,L97&gt;replowthree),3,IF(AND(2&gt;repupthree),4))))</f>
        <v>4</v>
      </c>
      <c r="S97" s="0" t="n">
        <v>0.228</v>
      </c>
      <c r="T97" s="0" t="n">
        <v>21.53</v>
      </c>
    </row>
    <row r="98" customFormat="false" ht="15" hidden="false" customHeight="false" outlineLevel="0" collapsed="false">
      <c r="A98" s="0" t="s">
        <v>512</v>
      </c>
      <c r="B98" s="162" t="n">
        <f aca="false">IF(AND(D98&lt;upone),1,IF(AND(D98&gt;uptwo),3,2))</f>
        <v>1</v>
      </c>
      <c r="C98" s="162" t="n">
        <f aca="false">IF(AND(E98&lt;upone),1,IF(AND(E98&gt;uptwo),3,2))</f>
        <v>3</v>
      </c>
      <c r="D98" s="163" t="n">
        <f aca="false">AVERAGE(M98,N98,O98)</f>
        <v>1</v>
      </c>
      <c r="E98" s="163" t="n">
        <f aca="false">AVERAGE(P98,Q98,R98)</f>
        <v>3</v>
      </c>
      <c r="F98" s="164" t="n">
        <v>12288.5561431067</v>
      </c>
      <c r="G98" s="149" t="n">
        <v>0.0213133821465478</v>
      </c>
      <c r="H98" s="165" t="n">
        <v>102.0946354</v>
      </c>
      <c r="I98" s="150" t="n">
        <v>0.00418216126656848</v>
      </c>
      <c r="J98" s="167" t="n">
        <v>434.1</v>
      </c>
      <c r="K98" s="151" t="n">
        <v>759.702719888732</v>
      </c>
      <c r="L98" s="149" t="n">
        <v>0.0213133821465478</v>
      </c>
      <c r="M98" s="166" t="n">
        <f aca="false">IF(AND(G98&lt;eezupone),1,IF(AND(G98&lt;eezuptwo,G98&gt;eezlowtwo),2,IF(AND(G98&lt;eezupthree,G98&gt;eezlowthree),3,IF(AND(G98&gt;eezupthree),4))))</f>
        <v>1</v>
      </c>
      <c r="N98" s="166" t="n">
        <f aca="false">IF(AND(H98&lt;disupone),1,IF(AND(H98&lt;disuptwo,H98&gt;dislowtwo),2,IF(AND(H98&lt;disupthree,H98&gt;dislowthree),3,IF(AND(H98&gt;disupthree),4))))</f>
        <v>1</v>
      </c>
      <c r="O98" s="166" t="n">
        <f aca="false">IF(AND(I98&lt;subupone),1,IF(AND(I98&lt;subuptwo,I98&gt;sublowtwo),2,IF(AND(I98&lt;subupthree,I98&gt;sublowthree),3,IF(AND(I98&gt;subupthree),4))))</f>
        <v>1</v>
      </c>
      <c r="P98" s="166" t="n">
        <f aca="false">IF(AND(J98&lt;GDPupone),4,IF(AND(J98&lt;gdpuptwo,J98&gt;GDPlowtwo),3,IF(AND(J98&lt;gdpupthree,J98&gt;gdplowthree),2,IF(AND(J98&gt;gdpupthree),1))))</f>
        <v>4</v>
      </c>
      <c r="Q98" s="166" t="n">
        <f aca="false">IF(AND(K98&lt;valupone),4,IF(AND(K98&lt;valuptwo,K98&gt;vallowtwo),3,IF(AND(K98&lt;valupthree,K98&gt;vallowthree),2,IF(AND(K98&gt;valupthree),1))))</f>
        <v>4</v>
      </c>
      <c r="R98" s="166" t="n">
        <f aca="false">IF(AND(L98&lt;repupone),1,IF(AND(L98&lt;repuptwo,L98&gt;replowtwo),2,IF(AND(L98&lt;repupthree,L98&gt;replowthree),3,IF(AND(2&gt;repupthree),4))))</f>
        <v>1</v>
      </c>
      <c r="S98" s="0" t="n">
        <v>1.13</v>
      </c>
      <c r="T98" s="0" t="n">
        <v>67.07</v>
      </c>
    </row>
    <row r="99" customFormat="false" ht="15" hidden="false" customHeight="false" outlineLevel="0" collapsed="false">
      <c r="A99" s="0" t="s">
        <v>513</v>
      </c>
      <c r="B99" s="162" t="n">
        <f aca="false">IF(AND(D99&lt;upone),1,IF(AND(D99&gt;uptwo),3,2))</f>
        <v>2</v>
      </c>
      <c r="C99" s="162" t="n">
        <f aca="false">IF(AND(E99&lt;upone),1,IF(AND(E99&gt;uptwo),3,2))</f>
        <v>1</v>
      </c>
      <c r="D99" s="163" t="n">
        <f aca="false">AVERAGE(M99,N99,O99)</f>
        <v>2</v>
      </c>
      <c r="E99" s="163" t="n">
        <f aca="false">AVERAGE(P99,Q99,R99)</f>
        <v>1.66666666666667</v>
      </c>
      <c r="F99" s="164" t="n">
        <v>595305.224624856</v>
      </c>
      <c r="G99" s="149" t="n">
        <v>0.0156585174012478</v>
      </c>
      <c r="H99" s="165" t="n">
        <v>734.4294359</v>
      </c>
      <c r="I99" s="150" t="n">
        <v>0.0535997692465743</v>
      </c>
      <c r="J99" s="151" t="n">
        <v>13225</v>
      </c>
      <c r="K99" s="151" t="n">
        <v>26888.0006541796</v>
      </c>
      <c r="L99" s="149" t="n">
        <v>0.0145244249593422</v>
      </c>
      <c r="M99" s="166" t="n">
        <f aca="false">IF(AND(G99&lt;eezupone),1,IF(AND(G99&lt;eezuptwo,G99&gt;eezlowtwo),2,IF(AND(G99&lt;eezupthree,G99&gt;eezlowthree),3,IF(AND(G99&gt;eezupthree),4))))</f>
        <v>1</v>
      </c>
      <c r="N99" s="166" t="n">
        <f aca="false">IF(AND(H99&lt;disupone),1,IF(AND(H99&lt;disuptwo,H99&gt;dislowtwo),2,IF(AND(H99&lt;disupthree,H99&gt;dislowthree),3,IF(AND(H99&gt;disupthree),4))))</f>
        <v>3</v>
      </c>
      <c r="O99" s="166" t="n">
        <f aca="false">IF(AND(I99&lt;subupone),1,IF(AND(I99&lt;subuptwo,I99&gt;sublowtwo),2,IF(AND(I99&lt;subupthree,I99&gt;sublowthree),3,IF(AND(I99&gt;subupthree),4))))</f>
        <v>2</v>
      </c>
      <c r="P99" s="166" t="n">
        <f aca="false">IF(AND(J99&lt;GDPupone),4,IF(AND(J99&lt;gdpuptwo,J99&gt;GDPlowtwo),3,IF(AND(J99&lt;gdpupthree,J99&gt;gdplowthree),2,IF(AND(J99&gt;gdpupthree),1))))</f>
        <v>3</v>
      </c>
      <c r="Q99" s="166" t="n">
        <f aca="false">IF(AND(K99&lt;valupone),4,IF(AND(K99&lt;valuptwo,K99&gt;vallowtwo),3,IF(AND(K99&lt;valupthree,K99&gt;vallowthree),2,IF(AND(K99&gt;valupthree),1))))</f>
        <v>1</v>
      </c>
      <c r="R99" s="166" t="n">
        <f aca="false">IF(AND(L99&lt;repupone),1,IF(AND(L99&lt;repuptwo,L99&gt;replowtwo),2,IF(AND(L99&lt;repupthree,L99&gt;replowthree),3,IF(AND(2&gt;repupthree),4))))</f>
        <v>1</v>
      </c>
      <c r="S99" s="0" t="n">
        <v>0.453</v>
      </c>
      <c r="T99" s="0" t="n">
        <v>45.87</v>
      </c>
    </row>
    <row r="100" customFormat="false" ht="15" hidden="false" customHeight="false" outlineLevel="0" collapsed="false">
      <c r="A100" s="0" t="s">
        <v>814</v>
      </c>
      <c r="B100" s="162" t="n">
        <f aca="false">IF(AND(D100&lt;upone),1,IF(AND(D100&gt;uptwo),3,2))</f>
        <v>3</v>
      </c>
      <c r="C100" s="162" t="n">
        <f aca="false">IF(AND(E100&lt;upone),1,IF(AND(E100&gt;uptwo),3,2))</f>
        <v>1</v>
      </c>
      <c r="D100" s="163" t="n">
        <f aca="false">AVERAGE(M100,N100,O100)</f>
        <v>3.66666666666667</v>
      </c>
      <c r="E100" s="163" t="n">
        <f aca="false">AVERAGE(P100,Q100,R100)</f>
        <v>1.66666666666667</v>
      </c>
      <c r="F100" s="164" t="n">
        <v>1704474.40135075</v>
      </c>
      <c r="G100" s="149" t="n">
        <v>0.553908131451885</v>
      </c>
      <c r="H100" s="165" t="n">
        <v>4289.893737</v>
      </c>
      <c r="I100" s="150" t="n">
        <v>0.231553738545872</v>
      </c>
      <c r="J100" s="151" t="n">
        <v>37740</v>
      </c>
      <c r="K100" s="151" t="n">
        <v>15961.0223842221</v>
      </c>
      <c r="L100" s="149" t="n">
        <v>0.100661030293093</v>
      </c>
      <c r="M100" s="166" t="n">
        <f aca="false">IF(AND(G100&lt;eezupone),1,IF(AND(G100&lt;eezuptwo,G100&gt;eezlowtwo),2,IF(AND(G100&lt;eezupthree,G100&gt;eezlowthree),3,IF(AND(G100&gt;eezupthree),4))))</f>
        <v>3</v>
      </c>
      <c r="N100" s="166" t="n">
        <f aca="false">IF(AND(H100&lt;disupone),1,IF(AND(H100&lt;disuptwo,H100&gt;dislowtwo),2,IF(AND(H100&lt;disupthree,H100&gt;dislowthree),3,IF(AND(H100&gt;disupthree),4))))</f>
        <v>4</v>
      </c>
      <c r="O100" s="166" t="n">
        <f aca="false">IF(AND(I100&lt;subupone),1,IF(AND(I100&lt;subuptwo,I100&gt;sublowtwo),2,IF(AND(I100&lt;subupthree,I100&gt;sublowthree),3,IF(AND(I100&gt;subupthree),4))))</f>
        <v>4</v>
      </c>
      <c r="P100" s="166" t="n">
        <f aca="false">IF(AND(J100&lt;GDPupone),4,IF(AND(J100&lt;gdpuptwo,J100&gt;GDPlowtwo),3,IF(AND(J100&lt;gdpupthree,J100&gt;gdplowthree),2,IF(AND(J100&gt;gdpupthree),1))))</f>
        <v>1</v>
      </c>
      <c r="Q100" s="166" t="n">
        <f aca="false">IF(AND(K100&lt;valupone),4,IF(AND(K100&lt;valuptwo,K100&gt;vallowtwo),3,IF(AND(K100&lt;valupthree,K100&gt;vallowthree),2,IF(AND(K100&gt;valupthree),1))))</f>
        <v>2</v>
      </c>
      <c r="R100" s="166" t="n">
        <f aca="false">IF(AND(L100&lt;repupone),1,IF(AND(L100&lt;repuptwo,L100&gt;replowtwo),2,IF(AND(L100&lt;repupthree,L100&gt;replowthree),3,IF(AND(2&gt;repupthree),4))))</f>
        <v>2</v>
      </c>
      <c r="S100" s="0" t="n">
        <v>0.404</v>
      </c>
      <c r="T100" s="0" t="n">
        <v>29.78</v>
      </c>
    </row>
    <row r="101" customFormat="false" ht="15" hidden="false" customHeight="false" outlineLevel="0" collapsed="false">
      <c r="A101" s="0" t="s">
        <v>515</v>
      </c>
      <c r="B101" s="162" t="n">
        <f aca="false">IF(AND(D101&lt;upone),1,IF(AND(D101&gt;uptwo),3,2))</f>
        <v>3</v>
      </c>
      <c r="C101" s="162" t="n">
        <f aca="false">IF(AND(E101&lt;upone),1,IF(AND(E101&gt;uptwo),3,2))</f>
        <v>1</v>
      </c>
      <c r="D101" s="163" t="n">
        <f aca="false">AVERAGE(M101,N101,O101)</f>
        <v>4</v>
      </c>
      <c r="E101" s="163" t="n">
        <f aca="false">AVERAGE(P101,Q101,R101)</f>
        <v>1.66666666666667</v>
      </c>
      <c r="F101" s="164" t="n">
        <v>1298689.82262945</v>
      </c>
      <c r="G101" s="149" t="n">
        <v>0.774896697233861</v>
      </c>
      <c r="H101" s="165" t="n">
        <v>2833.091548</v>
      </c>
      <c r="I101" s="150" t="n">
        <v>0.581906621850919</v>
      </c>
      <c r="J101" s="151" t="n">
        <v>36416</v>
      </c>
      <c r="K101" s="151" t="n">
        <v>62707.1813155686</v>
      </c>
      <c r="L101" s="149" t="n">
        <v>0.289946803820534</v>
      </c>
      <c r="M101" s="166" t="n">
        <f aca="false">IF(AND(G101&lt;eezupone),1,IF(AND(G101&lt;eezuptwo,G101&gt;eezlowtwo),2,IF(AND(G101&lt;eezupthree,G101&gt;eezlowthree),3,IF(AND(G101&gt;eezupthree),4))))</f>
        <v>4</v>
      </c>
      <c r="N101" s="166" t="n">
        <f aca="false">IF(AND(H101&lt;disupone),1,IF(AND(H101&lt;disuptwo,H101&gt;dislowtwo),2,IF(AND(H101&lt;disupthree,H101&gt;dislowthree),3,IF(AND(H101&gt;disupthree),4))))</f>
        <v>4</v>
      </c>
      <c r="O101" s="166" t="n">
        <f aca="false">IF(AND(I101&lt;subupone),1,IF(AND(I101&lt;subuptwo,I101&gt;sublowtwo),2,IF(AND(I101&lt;subupthree,I101&gt;sublowthree),3,IF(AND(I101&gt;subupthree),4))))</f>
        <v>4</v>
      </c>
      <c r="P101" s="166" t="n">
        <f aca="false">IF(AND(J101&lt;GDPupone),4,IF(AND(J101&lt;gdpuptwo,J101&gt;GDPlowtwo),3,IF(AND(J101&lt;gdpupthree,J101&gt;gdplowthree),2,IF(AND(J101&gt;gdpupthree),1))))</f>
        <v>1</v>
      </c>
      <c r="Q101" s="166" t="n">
        <f aca="false">IF(AND(K101&lt;valupone),4,IF(AND(K101&lt;valuptwo,K101&gt;vallowtwo),3,IF(AND(K101&lt;valupthree,K101&gt;vallowthree),2,IF(AND(K101&gt;valupthree),1))))</f>
        <v>1</v>
      </c>
      <c r="R101" s="166" t="n">
        <f aca="false">IF(AND(L101&lt;repupone),1,IF(AND(L101&lt;repuptwo,L101&gt;replowtwo),2,IF(AND(L101&lt;repupthree,L101&gt;replowthree),3,IF(AND(2&gt;repupthree),4))))</f>
        <v>3</v>
      </c>
      <c r="S101" s="0" t="n">
        <v>0.018</v>
      </c>
      <c r="T101" s="0" t="n">
        <v>24.16</v>
      </c>
    </row>
    <row r="102" customFormat="false" ht="15" hidden="false" customHeight="false" outlineLevel="0" collapsed="false">
      <c r="A102" s="0" t="s">
        <v>516</v>
      </c>
      <c r="B102" s="162" t="n">
        <f aca="false">IF(AND(D102&lt;upone),1,IF(AND(D102&gt;uptwo),3,2))</f>
        <v>3</v>
      </c>
      <c r="C102" s="162" t="n">
        <f aca="false">IF(AND(E102&lt;upone),1,IF(AND(E102&gt;uptwo),3,2))</f>
        <v>2</v>
      </c>
      <c r="D102" s="163" t="n">
        <f aca="false">AVERAGE(M102,N102,O102)</f>
        <v>3.33333333333333</v>
      </c>
      <c r="E102" s="163" t="n">
        <f aca="false">AVERAGE(P102,Q102,R102)</f>
        <v>2.33333333333333</v>
      </c>
      <c r="F102" s="164" t="n">
        <v>188091.113414745</v>
      </c>
      <c r="G102" s="149" t="n">
        <v>0.483004403660731</v>
      </c>
      <c r="H102" s="165" t="n">
        <v>510.8381185</v>
      </c>
      <c r="I102" s="150" t="n">
        <v>0.209399638608969</v>
      </c>
      <c r="J102" s="151" t="n">
        <v>12262</v>
      </c>
      <c r="K102" s="151" t="n">
        <v>1215.29728271052</v>
      </c>
      <c r="L102" s="149" t="n">
        <v>0</v>
      </c>
      <c r="M102" s="166" t="n">
        <f aca="false">IF(AND(G102&lt;eezupone),1,IF(AND(G102&lt;eezuptwo,G102&gt;eezlowtwo),2,IF(AND(G102&lt;eezupthree,G102&gt;eezlowthree),3,IF(AND(G102&gt;eezupthree),4))))</f>
        <v>3</v>
      </c>
      <c r="N102" s="166" t="n">
        <f aca="false">IF(AND(H102&lt;disupone),1,IF(AND(H102&lt;disuptwo,H102&gt;dislowtwo),2,IF(AND(H102&lt;disupthree,H102&gt;dislowthree),3,IF(AND(H102&gt;disupthree),4))))</f>
        <v>3</v>
      </c>
      <c r="O102" s="166" t="n">
        <f aca="false">IF(AND(I102&lt;subupone),1,IF(AND(I102&lt;subuptwo,I102&gt;sublowtwo),2,IF(AND(I102&lt;subupthree,I102&gt;sublowthree),3,IF(AND(I102&gt;subupthree),4))))</f>
        <v>4</v>
      </c>
      <c r="P102" s="166" t="n">
        <f aca="false">IF(AND(J102&lt;GDPupone),4,IF(AND(J102&lt;gdpuptwo,J102&gt;GDPlowtwo),3,IF(AND(J102&lt;gdpupthree,J102&gt;gdplowthree),2,IF(AND(J102&gt;gdpupthree),1))))</f>
        <v>3</v>
      </c>
      <c r="Q102" s="166" t="n">
        <f aca="false">IF(AND(K102&lt;valupone),4,IF(AND(K102&lt;valuptwo,K102&gt;vallowtwo),3,IF(AND(K102&lt;valupthree,K102&gt;vallowthree),2,IF(AND(K102&gt;valupthree),1))))</f>
        <v>3</v>
      </c>
      <c r="R102" s="166" t="n">
        <f aca="false">IF(AND(L102&lt;repupone),1,IF(AND(L102&lt;repuptwo,L102&gt;replowtwo),2,IF(AND(L102&lt;repupthree,L102&gt;replowthree),3,IF(AND(2&gt;repupthree),4))))</f>
        <v>1</v>
      </c>
      <c r="S102" s="0" t="n">
        <v>0.221</v>
      </c>
      <c r="T102" s="0" t="n">
        <v>36.26</v>
      </c>
    </row>
    <row r="103" customFormat="false" ht="15" hidden="false" customHeight="false" outlineLevel="0" collapsed="false">
      <c r="A103" s="0" t="s">
        <v>517</v>
      </c>
      <c r="B103" s="162" t="n">
        <f aca="false">IF(AND(D103&lt;upone),1,IF(AND(D103&gt;uptwo),3,2))</f>
        <v>3</v>
      </c>
      <c r="C103" s="162" t="n">
        <f aca="false">IF(AND(E103&lt;upone),1,IF(AND(E103&gt;uptwo),3,2))</f>
        <v>2</v>
      </c>
      <c r="D103" s="163" t="n">
        <f aca="false">AVERAGE(M103,N103,O103)</f>
        <v>3.66666666666667</v>
      </c>
      <c r="E103" s="163" t="n">
        <f aca="false">AVERAGE(P103,Q103,R103)</f>
        <v>2.66666666666667</v>
      </c>
      <c r="F103" s="164" t="n">
        <v>3490.9972173981</v>
      </c>
      <c r="G103" s="149" t="n">
        <v>1</v>
      </c>
      <c r="H103" s="165" t="n">
        <v>3099.241802</v>
      </c>
      <c r="I103" s="150" t="n">
        <v>0.0700211899791232</v>
      </c>
      <c r="J103" s="151" t="n">
        <v>4447</v>
      </c>
      <c r="K103" s="151" t="n">
        <v>1926.27357811722</v>
      </c>
      <c r="L103" s="149" t="n">
        <v>0.0367933187380374</v>
      </c>
      <c r="M103" s="166" t="n">
        <f aca="false">IF(AND(G103&lt;eezupone),1,IF(AND(G103&lt;eezuptwo,G103&gt;eezlowtwo),2,IF(AND(G103&lt;eezupthree,G103&gt;eezlowthree),3,IF(AND(G103&gt;eezupthree),4))))</f>
        <v>4</v>
      </c>
      <c r="N103" s="166" t="n">
        <f aca="false">IF(AND(H103&lt;disupone),1,IF(AND(H103&lt;disuptwo,H103&gt;dislowtwo),2,IF(AND(H103&lt;disupthree,H103&gt;dislowthree),3,IF(AND(H103&gt;disupthree),4))))</f>
        <v>4</v>
      </c>
      <c r="O103" s="166" t="n">
        <f aca="false">IF(AND(I103&lt;subupone),1,IF(AND(I103&lt;subuptwo,I103&gt;sublowtwo),2,IF(AND(I103&lt;subupthree,I103&gt;sublowthree),3,IF(AND(I103&gt;subupthree),4))))</f>
        <v>3</v>
      </c>
      <c r="P103" s="166" t="n">
        <f aca="false">IF(AND(J103&lt;GDPupone),4,IF(AND(J103&lt;gdpuptwo,J103&gt;GDPlowtwo),3,IF(AND(J103&lt;gdpupthree,J103&gt;gdplowthree),2,IF(AND(J103&gt;gdpupthree),1))))</f>
        <v>4</v>
      </c>
      <c r="Q103" s="166" t="n">
        <f aca="false">IF(AND(K103&lt;valupone),4,IF(AND(K103&lt;valuptwo,K103&gt;vallowtwo),3,IF(AND(K103&lt;valupthree,K103&gt;vallowthree),2,IF(AND(K103&gt;valupthree),1))))</f>
        <v>3</v>
      </c>
      <c r="R103" s="166" t="n">
        <f aca="false">IF(AND(L103&lt;repupone),1,IF(AND(L103&lt;repuptwo,L103&gt;replowtwo),2,IF(AND(L103&lt;repupthree,L103&gt;replowthree),3,IF(AND(2&gt;repupthree),4))))</f>
        <v>1</v>
      </c>
      <c r="S103" s="0" t="n">
        <v>1.13</v>
      </c>
      <c r="T103" s="0" t="n">
        <v>66.49</v>
      </c>
    </row>
    <row r="104" customFormat="false" ht="15" hidden="false" customHeight="false" outlineLevel="0" collapsed="false">
      <c r="A104" s="0" t="s">
        <v>518</v>
      </c>
      <c r="B104" s="162" t="n">
        <f aca="false">IF(AND(D104&lt;upone),1,IF(AND(D104&gt;uptwo),3,2))</f>
        <v>1</v>
      </c>
      <c r="C104" s="162" t="n">
        <f aca="false">IF(AND(E104&lt;upone),1,IF(AND(E104&gt;uptwo),3,2))</f>
        <v>2</v>
      </c>
      <c r="D104" s="163" t="n">
        <f aca="false">AVERAGE(M104,N104,O104)</f>
        <v>1.33333333333333</v>
      </c>
      <c r="E104" s="163" t="n">
        <f aca="false">AVERAGE(P104,Q104,R104)</f>
        <v>2.33333333333333</v>
      </c>
      <c r="F104" s="164" t="n">
        <v>12652.4939793342</v>
      </c>
      <c r="G104" s="149" t="n">
        <v>0.0445871998492187</v>
      </c>
      <c r="H104" s="165" t="n">
        <v>106.6672957</v>
      </c>
      <c r="I104" s="150" t="n">
        <v>0.0492684959610207</v>
      </c>
      <c r="J104" s="151" t="n">
        <v>13988</v>
      </c>
      <c r="K104" s="151" t="n">
        <v>2401.99920852151</v>
      </c>
      <c r="L104" s="149" t="n">
        <v>0</v>
      </c>
      <c r="M104" s="166" t="n">
        <f aca="false">IF(AND(G104&lt;eezupone),1,IF(AND(G104&lt;eezuptwo,G104&gt;eezlowtwo),2,IF(AND(G104&lt;eezupthree,G104&gt;eezlowthree),3,IF(AND(G104&gt;eezupthree),4))))</f>
        <v>1</v>
      </c>
      <c r="N104" s="166" t="n">
        <f aca="false">IF(AND(H104&lt;disupone),1,IF(AND(H104&lt;disuptwo,H104&gt;dislowtwo),2,IF(AND(H104&lt;disupthree,H104&gt;dislowthree),3,IF(AND(H104&gt;disupthree),4))))</f>
        <v>1</v>
      </c>
      <c r="O104" s="166" t="n">
        <f aca="false">IF(AND(I104&lt;subupone),1,IF(AND(I104&lt;subuptwo,I104&gt;sublowtwo),2,IF(AND(I104&lt;subupthree,I104&gt;sublowthree),3,IF(AND(I104&gt;subupthree),4))))</f>
        <v>2</v>
      </c>
      <c r="P104" s="166" t="n">
        <f aca="false">IF(AND(J104&lt;GDPupone),4,IF(AND(J104&lt;gdpuptwo,J104&gt;GDPlowtwo),3,IF(AND(J104&lt;gdpupthree,J104&gt;gdplowthree),2,IF(AND(J104&gt;gdpupthree),1))))</f>
        <v>3</v>
      </c>
      <c r="Q104" s="166" t="n">
        <f aca="false">IF(AND(K104&lt;valupone),4,IF(AND(K104&lt;valuptwo,K104&gt;vallowtwo),3,IF(AND(K104&lt;valupthree,K104&gt;vallowthree),2,IF(AND(K104&gt;valupthree),1))))</f>
        <v>3</v>
      </c>
      <c r="R104" s="166" t="n">
        <f aca="false">IF(AND(L104&lt;repupone),1,IF(AND(L104&lt;repuptwo,L104&gt;replowtwo),2,IF(AND(L104&lt;repupthree,L104&gt;replowthree),3,IF(AND(2&gt;repupthree),4))))</f>
        <v>1</v>
      </c>
      <c r="S104" s="0" t="n">
        <v>0.453</v>
      </c>
      <c r="T104" s="0" t="n">
        <v>38.67</v>
      </c>
    </row>
    <row r="105" customFormat="false" ht="15" hidden="false" customHeight="false" outlineLevel="0" collapsed="false">
      <c r="A105" s="0" t="s">
        <v>520</v>
      </c>
      <c r="B105" s="162" t="n">
        <f aca="false">IF(AND(D105&lt;upone),1,IF(AND(D105&gt;uptwo),3,2))</f>
        <v>3</v>
      </c>
      <c r="C105" s="162" t="n">
        <f aca="false">IF(AND(E105&lt;upone),1,IF(AND(E105&gt;uptwo),3,2))</f>
        <v>1</v>
      </c>
      <c r="D105" s="163" t="n">
        <f aca="false">AVERAGE(M105,N105,O105)</f>
        <v>3</v>
      </c>
      <c r="E105" s="163" t="n">
        <f aca="false">AVERAGE(P105,Q105,R105)</f>
        <v>1.33333333333333</v>
      </c>
      <c r="F105" s="164" t="n">
        <v>206861.04773924</v>
      </c>
      <c r="G105" s="149" t="n">
        <v>0.684462556549474</v>
      </c>
      <c r="H105" s="165" t="n">
        <v>405.8719492</v>
      </c>
      <c r="I105" s="150" t="n">
        <v>0.928768566012394</v>
      </c>
      <c r="J105" s="151" t="n">
        <v>49836</v>
      </c>
      <c r="K105" s="151" t="n">
        <v>101292.336335663</v>
      </c>
      <c r="L105" s="149" t="n">
        <v>0.0822334678903435</v>
      </c>
      <c r="M105" s="166" t="n">
        <f aca="false">IF(AND(G105&lt;eezupone),1,IF(AND(G105&lt;eezuptwo,G105&gt;eezlowtwo),2,IF(AND(G105&lt;eezupthree,G105&gt;eezlowthree),3,IF(AND(G105&gt;eezupthree),4))))</f>
        <v>3</v>
      </c>
      <c r="N105" s="166" t="n">
        <f aca="false">IF(AND(H105&lt;disupone),1,IF(AND(H105&lt;disuptwo,H105&gt;dislowtwo),2,IF(AND(H105&lt;disupthree,H105&gt;dislowthree),3,IF(AND(H105&gt;disupthree),4))))</f>
        <v>2</v>
      </c>
      <c r="O105" s="166" t="n">
        <f aca="false">IF(AND(I105&lt;subupone),1,IF(AND(I105&lt;subuptwo,I105&gt;sublowtwo),2,IF(AND(I105&lt;subupthree,I105&gt;sublowthree),3,IF(AND(I105&gt;subupthree),4))))</f>
        <v>4</v>
      </c>
      <c r="P105" s="166" t="n">
        <f aca="false">IF(AND(J105&lt;GDPupone),4,IF(AND(J105&lt;gdpuptwo,J105&gt;GDPlowtwo),3,IF(AND(J105&lt;gdpupthree,J105&gt;gdplowthree),2,IF(AND(J105&gt;gdpupthree),1))))</f>
        <v>1</v>
      </c>
      <c r="Q105" s="166" t="n">
        <f aca="false">IF(AND(K105&lt;valupone),4,IF(AND(K105&lt;valuptwo,K105&gt;vallowtwo),3,IF(AND(K105&lt;valupthree,K105&gt;vallowthree),2,IF(AND(K105&gt;valupthree),1))))</f>
        <v>1</v>
      </c>
      <c r="R105" s="166" t="n">
        <f aca="false">IF(AND(L105&lt;repupone),1,IF(AND(L105&lt;repuptwo,L105&gt;replowtwo),2,IF(AND(L105&lt;repupthree,L105&gt;replowthree),3,IF(AND(2&gt;repupthree),4))))</f>
        <v>2</v>
      </c>
      <c r="S105" s="0" t="n">
        <v>0.018</v>
      </c>
      <c r="T105" s="0" t="n">
        <v>22.63</v>
      </c>
    </row>
    <row r="106" customFormat="false" ht="15" hidden="false" customHeight="false" outlineLevel="0" collapsed="false">
      <c r="A106" s="0" t="s">
        <v>803</v>
      </c>
      <c r="B106" s="162" t="n">
        <f aca="false">IF(AND(D106&lt;upone),1,IF(AND(D106&gt;uptwo),3,2))</f>
        <v>2</v>
      </c>
      <c r="C106" s="162" t="n">
        <f aca="false">IF(AND(E106&lt;upone),1,IF(AND(E106&gt;uptwo),3,2))</f>
        <v>3</v>
      </c>
      <c r="D106" s="163" t="n">
        <f aca="false">AVERAGE(M106,N106,O106)</f>
        <v>2</v>
      </c>
      <c r="E106" s="163" t="n">
        <f aca="false">AVERAGE(P106,Q106,R106)</f>
        <v>3.66666666666667</v>
      </c>
      <c r="F106" s="164" t="n">
        <v>1861.71849553839</v>
      </c>
      <c r="G106" s="149" t="n">
        <v>0.097730988909944</v>
      </c>
      <c r="H106" s="165" t="n">
        <v>841.7240657</v>
      </c>
      <c r="I106" s="150" t="n">
        <v>0</v>
      </c>
      <c r="J106" s="167" t="n">
        <v>2900</v>
      </c>
      <c r="K106" s="151" t="n">
        <v>1991.23712180736</v>
      </c>
      <c r="L106" s="149" t="n">
        <v>0.415115927489615</v>
      </c>
      <c r="M106" s="166" t="n">
        <f aca="false">IF(AND(G106&lt;eezupone),1,IF(AND(G106&lt;eezuptwo,G106&gt;eezlowtwo),2,IF(AND(G106&lt;eezupthree,G106&gt;eezlowthree),3,IF(AND(G106&gt;eezupthree),4))))</f>
        <v>2</v>
      </c>
      <c r="N106" s="166" t="n">
        <f aca="false">IF(AND(H106&lt;disupone),1,IF(AND(H106&lt;disuptwo,H106&gt;dislowtwo),2,IF(AND(H106&lt;disupthree,H106&gt;dislowthree),3,IF(AND(H106&gt;disupthree),4))))</f>
        <v>3</v>
      </c>
      <c r="O106" s="166" t="n">
        <f aca="false">IF(AND(I106&lt;subupone),1,IF(AND(I106&lt;subuptwo,I106&gt;sublowtwo),2,IF(AND(I106&lt;subupthree,I106&gt;sublowthree),3,IF(AND(I106&gt;subupthree),4))))</f>
        <v>1</v>
      </c>
      <c r="P106" s="166" t="n">
        <f aca="false">IF(AND(J106&lt;GDPupone),4,IF(AND(J106&lt;gdpuptwo,J106&gt;GDPlowtwo),3,IF(AND(J106&lt;gdpupthree,J106&gt;gdplowthree),2,IF(AND(J106&gt;gdpupthree),1))))</f>
        <v>4</v>
      </c>
      <c r="Q106" s="166" t="n">
        <f aca="false">IF(AND(K106&lt;valupone),4,IF(AND(K106&lt;valuptwo,K106&gt;vallowtwo),3,IF(AND(K106&lt;valupthree,K106&gt;vallowthree),2,IF(AND(K106&gt;valupthree),1))))</f>
        <v>3</v>
      </c>
      <c r="R106" s="166" t="n">
        <f aca="false">IF(AND(L106&lt;repupone),1,IF(AND(L106&lt;repuptwo,L106&gt;replowtwo),2,IF(AND(L106&lt;repupthree,L106&gt;replowthree),3,IF(AND(2&gt;repupthree),4))))</f>
        <v>4</v>
      </c>
      <c r="S106" s="0" t="n">
        <v>1.13</v>
      </c>
      <c r="T106" s="0" t="n">
        <v>66.39</v>
      </c>
    </row>
    <row r="107" customFormat="false" ht="15" hidden="false" customHeight="false" outlineLevel="0" collapsed="false">
      <c r="A107" s="0" t="s">
        <v>834</v>
      </c>
      <c r="B107" s="162" t="n">
        <f aca="false">IF(AND(D107&lt;upone),1,IF(AND(D107&gt;uptwo),3,2))</f>
        <v>3</v>
      </c>
      <c r="C107" s="162" t="n">
        <f aca="false">IF(AND(E107&lt;upone),1,IF(AND(E107&gt;uptwo),3,2))</f>
        <v>2</v>
      </c>
      <c r="D107" s="163" t="n">
        <f aca="false">AVERAGE(M107,N107,O107)</f>
        <v>4</v>
      </c>
      <c r="E107" s="163" t="n">
        <f aca="false">AVERAGE(P107,Q107,R107)</f>
        <v>2</v>
      </c>
      <c r="F107" s="164" t="n">
        <v>1072968.557473</v>
      </c>
      <c r="G107" s="149" t="n">
        <v>0.778491146283247</v>
      </c>
      <c r="H107" s="165" t="n">
        <v>4156.383209</v>
      </c>
      <c r="I107" s="150" t="n">
        <v>0.841490050097982</v>
      </c>
      <c r="J107" s="151" t="n">
        <v>48095</v>
      </c>
      <c r="K107" s="151" t="n">
        <v>6913.20037909999</v>
      </c>
      <c r="L107" s="149" t="n">
        <v>0.181442047754861</v>
      </c>
      <c r="M107" s="166" t="n">
        <f aca="false">IF(AND(G107&lt;eezupone),1,IF(AND(G107&lt;eezuptwo,G107&gt;eezlowtwo),2,IF(AND(G107&lt;eezupthree,G107&gt;eezlowthree),3,IF(AND(G107&gt;eezupthree),4))))</f>
        <v>4</v>
      </c>
      <c r="N107" s="166" t="n">
        <f aca="false">IF(AND(H107&lt;disupone),1,IF(AND(H107&lt;disuptwo,H107&gt;dislowtwo),2,IF(AND(H107&lt;disupthree,H107&gt;dislowthree),3,IF(AND(H107&gt;disupthree),4))))</f>
        <v>4</v>
      </c>
      <c r="O107" s="166" t="n">
        <f aca="false">IF(AND(I107&lt;subupone),1,IF(AND(I107&lt;subuptwo,I107&gt;sublowtwo),2,IF(AND(I107&lt;subupthree,I107&gt;sublowthree),3,IF(AND(I107&gt;subupthree),4))))</f>
        <v>4</v>
      </c>
      <c r="P107" s="166" t="n">
        <f aca="false">IF(AND(J107&lt;GDPupone),4,IF(AND(J107&lt;gdpuptwo,J107&gt;GDPlowtwo),3,IF(AND(J107&lt;gdpupthree,J107&gt;gdplowthree),2,IF(AND(J107&gt;gdpupthree),1))))</f>
        <v>1</v>
      </c>
      <c r="Q107" s="166" t="n">
        <f aca="false">IF(AND(K107&lt;valupone),4,IF(AND(K107&lt;valuptwo,K107&gt;vallowtwo),3,IF(AND(K107&lt;valupthree,K107&gt;vallowthree),2,IF(AND(K107&gt;valupthree),1))))</f>
        <v>2</v>
      </c>
      <c r="R107" s="166" t="n">
        <f aca="false">IF(AND(L107&lt;repupone),1,IF(AND(L107&lt;repuptwo,L107&gt;replowtwo),2,IF(AND(L107&lt;repupthree,L107&gt;replowthree),3,IF(AND(2&gt;repupthree),4))))</f>
        <v>3</v>
      </c>
      <c r="S107" s="0" t="n">
        <v>0.228</v>
      </c>
      <c r="T107" s="0" t="n">
        <v>23.1</v>
      </c>
    </row>
    <row r="108" customFormat="false" ht="15" hidden="false" customHeight="false" outlineLevel="0" collapsed="false">
      <c r="A108" s="0" t="s">
        <v>865</v>
      </c>
      <c r="B108" s="162" t="n">
        <f aca="false">IF(AND(D108&lt;upone),1,IF(AND(D108&gt;uptwo),3,2))</f>
        <v>2</v>
      </c>
      <c r="C108" s="162" t="n">
        <f aca="false">IF(AND(E108&lt;upone),1,IF(AND(E108&gt;uptwo),3,2))</f>
        <v>3</v>
      </c>
      <c r="D108" s="163" t="n">
        <f aca="false">AVERAGE(M108,N108,O108)</f>
        <v>2.66666666666667</v>
      </c>
      <c r="E108" s="163" t="n">
        <f aca="false">AVERAGE(P108,Q108,R108)</f>
        <v>4</v>
      </c>
      <c r="F108" s="164" t="n">
        <v>4486.10329563535</v>
      </c>
      <c r="G108" s="149" t="n">
        <v>0.701281432228181</v>
      </c>
      <c r="H108" s="165" t="n">
        <v>412.3554946</v>
      </c>
      <c r="I108" s="150" t="n">
        <v>0.02086812702828</v>
      </c>
      <c r="J108" s="151" t="n">
        <v>3080</v>
      </c>
      <c r="K108" s="151" t="n">
        <v>292.433698110335</v>
      </c>
      <c r="L108" s="149" t="n">
        <v>0.422864312965373</v>
      </c>
      <c r="M108" s="166" t="n">
        <f aca="false">IF(AND(G108&lt;eezupone),1,IF(AND(G108&lt;eezuptwo,G108&gt;eezlowtwo),2,IF(AND(G108&lt;eezupthree,G108&gt;eezlowthree),3,IF(AND(G108&gt;eezupthree),4))))</f>
        <v>4</v>
      </c>
      <c r="N108" s="166" t="n">
        <f aca="false">IF(AND(H108&lt;disupone),1,IF(AND(H108&lt;disuptwo,H108&gt;dislowtwo),2,IF(AND(H108&lt;disupthree,H108&gt;dislowthree),3,IF(AND(H108&gt;disupthree),4))))</f>
        <v>2</v>
      </c>
      <c r="O108" s="166" t="n">
        <f aca="false">IF(AND(I108&lt;subupone),1,IF(AND(I108&lt;subuptwo,I108&gt;sublowtwo),2,IF(AND(I108&lt;subupthree,I108&gt;sublowthree),3,IF(AND(I108&gt;subupthree),4))))</f>
        <v>2</v>
      </c>
      <c r="P108" s="166" t="n">
        <f aca="false">IF(AND(J108&lt;GDPupone),4,IF(AND(J108&lt;gdpuptwo,J108&gt;GDPlowtwo),3,IF(AND(J108&lt;gdpupthree,J108&gt;gdplowthree),2,IF(AND(J108&gt;gdpupthree),1))))</f>
        <v>4</v>
      </c>
      <c r="Q108" s="166" t="n">
        <f aca="false">IF(AND(K108&lt;valupone),4,IF(AND(K108&lt;valuptwo,K108&gt;vallowtwo),3,IF(AND(K108&lt;valupthree,K108&gt;vallowthree),2,IF(AND(K108&gt;valupthree),1))))</f>
        <v>4</v>
      </c>
      <c r="R108" s="166" t="n">
        <f aca="false">IF(AND(L108&lt;repupone),1,IF(AND(L108&lt;repuptwo,L108&gt;replowtwo),2,IF(AND(L108&lt;repupthree,L108&gt;replowthree),3,IF(AND(2&gt;repupthree),4))))</f>
        <v>4</v>
      </c>
      <c r="S108" s="0" t="n">
        <v>0.638</v>
      </c>
      <c r="T108" s="0" t="n">
        <v>48.61</v>
      </c>
    </row>
    <row r="109" customFormat="false" ht="15" hidden="false" customHeight="false" outlineLevel="0" collapsed="false">
      <c r="A109" s="0" t="s">
        <v>526</v>
      </c>
      <c r="B109" s="162" t="n">
        <f aca="false">IF(AND(D109&lt;upone),1,IF(AND(D109&gt;uptwo),3,2))</f>
        <v>3</v>
      </c>
      <c r="C109" s="162" t="n">
        <f aca="false">IF(AND(E109&lt;upone),1,IF(AND(E109&gt;uptwo),3,2))</f>
        <v>3</v>
      </c>
      <c r="D109" s="163" t="n">
        <f aca="false">AVERAGE(M109,N109,O109)</f>
        <v>3.66666666666667</v>
      </c>
      <c r="E109" s="163" t="n">
        <f aca="false">AVERAGE(P109,Q109,R109)</f>
        <v>3</v>
      </c>
      <c r="F109" s="164" t="n">
        <v>5727084.6820968</v>
      </c>
      <c r="G109" s="149" t="n">
        <v>0.808303248987064</v>
      </c>
      <c r="H109" s="165" t="n">
        <v>1399.300405</v>
      </c>
      <c r="I109" s="150" t="n">
        <v>0.173603431949664</v>
      </c>
      <c r="J109" s="151" t="n">
        <v>16888</v>
      </c>
      <c r="K109" s="151" t="n">
        <v>11942.6372999023</v>
      </c>
      <c r="L109" s="149" t="n">
        <v>0.726010628555973</v>
      </c>
      <c r="M109" s="166" t="n">
        <f aca="false">IF(AND(G109&lt;eezupone),1,IF(AND(G109&lt;eezuptwo,G109&gt;eezlowtwo),2,IF(AND(G109&lt;eezupthree,G109&gt;eezlowthree),3,IF(AND(G109&gt;eezupthree),4))))</f>
        <v>4</v>
      </c>
      <c r="N109" s="166" t="n">
        <f aca="false">IF(AND(H109&lt;disupone),1,IF(AND(H109&lt;disuptwo,H109&gt;dislowtwo),2,IF(AND(H109&lt;disupthree,H109&gt;dislowthree),3,IF(AND(H109&gt;disupthree),4))))</f>
        <v>4</v>
      </c>
      <c r="O109" s="166" t="n">
        <f aca="false">IF(AND(I109&lt;subupone),1,IF(AND(I109&lt;subuptwo,I109&gt;sublowtwo),2,IF(AND(I109&lt;subupthree,I109&gt;sublowthree),3,IF(AND(I109&gt;subupthree),4))))</f>
        <v>3</v>
      </c>
      <c r="P109" s="166" t="n">
        <f aca="false">IF(AND(J109&lt;GDPupone),4,IF(AND(J109&lt;gdpuptwo,J109&gt;GDPlowtwo),3,IF(AND(J109&lt;gdpupthree,J109&gt;gdplowthree),2,IF(AND(J109&gt;gdpupthree),1))))</f>
        <v>3</v>
      </c>
      <c r="Q109" s="166" t="n">
        <f aca="false">IF(AND(K109&lt;valupone),4,IF(AND(K109&lt;valuptwo,K109&gt;vallowtwo),3,IF(AND(K109&lt;valupthree,K109&gt;vallowthree),2,IF(AND(K109&gt;valupthree),1))))</f>
        <v>2</v>
      </c>
      <c r="R109" s="166" t="n">
        <f aca="false">IF(AND(L109&lt;repupone),1,IF(AND(L109&lt;repuptwo,L109&gt;replowtwo),2,IF(AND(L109&lt;repupthree,L109&gt;replowthree),3,IF(AND(2&gt;repupthree),4))))</f>
        <v>4</v>
      </c>
      <c r="S109" s="0" t="n">
        <v>0.626</v>
      </c>
      <c r="T109" s="0" t="n">
        <v>47.54</v>
      </c>
    </row>
    <row r="110" customFormat="false" ht="15" hidden="false" customHeight="false" outlineLevel="0" collapsed="false">
      <c r="A110" s="0" t="s">
        <v>527</v>
      </c>
      <c r="B110" s="162" t="n">
        <f aca="false">IF(AND(D110&lt;upone),1,IF(AND(D110&gt;uptwo),3,2))</f>
        <v>2</v>
      </c>
      <c r="C110" s="162" t="n">
        <f aca="false">IF(AND(E110&lt;upone),1,IF(AND(E110&gt;uptwo),3,2))</f>
        <v>3</v>
      </c>
      <c r="D110" s="163" t="n">
        <f aca="false">AVERAGE(M110,N110,O110)</f>
        <v>2</v>
      </c>
      <c r="E110" s="163" t="n">
        <f aca="false">AVERAGE(P110,Q110,R110)</f>
        <v>3</v>
      </c>
      <c r="F110" s="164" t="n">
        <v>3.2311353751</v>
      </c>
      <c r="G110" s="149" t="n">
        <v>1</v>
      </c>
      <c r="H110" s="167" t="n">
        <v>100</v>
      </c>
      <c r="I110" s="150" t="n">
        <v>0</v>
      </c>
      <c r="J110" s="151" t="n">
        <v>4187</v>
      </c>
      <c r="K110" s="168"/>
      <c r="L110" s="149" t="n">
        <v>0</v>
      </c>
      <c r="M110" s="166" t="n">
        <f aca="false">IF(AND(G110&lt;eezupone),1,IF(AND(G110&lt;eezuptwo,G110&gt;eezlowtwo),2,IF(AND(G110&lt;eezupthree,G110&gt;eezlowthree),3,IF(AND(G110&gt;eezupthree),4))))</f>
        <v>4</v>
      </c>
      <c r="N110" s="166" t="n">
        <f aca="false">IF(AND(H110&lt;disupone),1,IF(AND(H110&lt;disuptwo,H110&gt;dislowtwo),2,IF(AND(H110&lt;disupthree,H110&gt;dislowthree),3,IF(AND(H110&gt;disupthree),4))))</f>
        <v>1</v>
      </c>
      <c r="O110" s="166" t="n">
        <f aca="false">IF(AND(I110&lt;subupone),1,IF(AND(I110&lt;subuptwo,I110&gt;sublowtwo),2,IF(AND(I110&lt;subupthree,I110&gt;sublowthree),3,IF(AND(I110&gt;subupthree),4))))</f>
        <v>1</v>
      </c>
      <c r="P110" s="166" t="n">
        <f aca="false">IF(AND(J110&lt;GDPupone),4,IF(AND(J110&lt;gdpuptwo,J110&gt;GDPlowtwo),3,IF(AND(J110&lt;gdpupthree,J110&gt;gdplowthree),2,IF(AND(J110&gt;gdpupthree),1))))</f>
        <v>4</v>
      </c>
      <c r="Q110" s="166" t="n">
        <f aca="false">IF(AND(K110&lt;valupone),4,IF(AND(K110&lt;valuptwo,K110&gt;vallowtwo),3,IF(AND(K110&lt;valupthree,K110&gt;vallowthree),2,IF(AND(K110&gt;valupthree),1))))</f>
        <v>4</v>
      </c>
      <c r="R110" s="166" t="n">
        <f aca="false">IF(AND(L110&lt;repupone),1,IF(AND(L110&lt;repuptwo,L110&gt;replowtwo),2,IF(AND(L110&lt;repupthree,L110&gt;replowthree),3,IF(AND(2&gt;repupthree),4))))</f>
        <v>1</v>
      </c>
      <c r="S110" s="0" t="n">
        <v>0.286</v>
      </c>
      <c r="T110" s="0" t="n">
        <v>39.13</v>
      </c>
    </row>
    <row r="111" customFormat="false" ht="15" hidden="false" customHeight="false" outlineLevel="0" collapsed="false">
      <c r="A111" s="0" t="s">
        <v>528</v>
      </c>
      <c r="B111" s="162" t="n">
        <f aca="false">IF(AND(D111&lt;upone),1,IF(AND(D111&gt;uptwo),3,2))</f>
        <v>2</v>
      </c>
      <c r="C111" s="162" t="n">
        <f aca="false">IF(AND(E111&lt;upone),1,IF(AND(E111&gt;uptwo),3,2))</f>
        <v>3</v>
      </c>
      <c r="D111" s="163" t="n">
        <f aca="false">AVERAGE(M111,N111,O111)</f>
        <v>2.33333333333333</v>
      </c>
      <c r="E111" s="163" t="n">
        <f aca="false">AVERAGE(P111,Q111,R111)</f>
        <v>4</v>
      </c>
      <c r="F111" s="164" t="n">
        <v>3449.82684991274</v>
      </c>
      <c r="G111" s="149" t="n">
        <v>0.601488416597678</v>
      </c>
      <c r="H111" s="165" t="n">
        <v>737.3119028</v>
      </c>
      <c r="I111" s="150" t="n">
        <v>0.00727443970117396</v>
      </c>
      <c r="J111" s="151" t="n">
        <v>1550</v>
      </c>
      <c r="K111" s="151" t="n">
        <v>453.862113646165</v>
      </c>
      <c r="L111" s="149" t="n">
        <v>0.928685736939866</v>
      </c>
      <c r="M111" s="166" t="n">
        <f aca="false">IF(AND(G111&lt;eezupone),1,IF(AND(G111&lt;eezuptwo,G111&gt;eezlowtwo),2,IF(AND(G111&lt;eezupthree,G111&gt;eezlowthree),3,IF(AND(G111&gt;eezupthree),4))))</f>
        <v>3</v>
      </c>
      <c r="N111" s="166" t="n">
        <f aca="false">IF(AND(H111&lt;disupone),1,IF(AND(H111&lt;disuptwo,H111&gt;dislowtwo),2,IF(AND(H111&lt;disupthree,H111&gt;dislowthree),3,IF(AND(H111&gt;disupthree),4))))</f>
        <v>3</v>
      </c>
      <c r="O111" s="166" t="n">
        <f aca="false">IF(AND(I111&lt;subupone),1,IF(AND(I111&lt;subuptwo,I111&gt;sublowtwo),2,IF(AND(I111&lt;subupthree,I111&gt;sublowthree),3,IF(AND(I111&gt;subupthree),4))))</f>
        <v>1</v>
      </c>
      <c r="P111" s="166" t="n">
        <f aca="false">IF(AND(J111&lt;GDPupone),4,IF(AND(J111&lt;gdpuptwo,J111&gt;GDPlowtwo),3,IF(AND(J111&lt;gdpupthree,J111&gt;gdplowthree),2,IF(AND(J111&gt;gdpupthree),1))))</f>
        <v>4</v>
      </c>
      <c r="Q111" s="166" t="n">
        <f aca="false">IF(AND(K111&lt;valupone),4,IF(AND(K111&lt;valuptwo,K111&gt;vallowtwo),3,IF(AND(K111&lt;valupthree,K111&gt;vallowthree),2,IF(AND(K111&gt;valupthree),1))))</f>
        <v>4</v>
      </c>
      <c r="R111" s="166" t="n">
        <f aca="false">IF(AND(L111&lt;repupone),1,IF(AND(L111&lt;repuptwo,L111&gt;replowtwo),2,IF(AND(L111&lt;repupthree,L111&gt;replowthree),3,IF(AND(2&gt;repupthree),4))))</f>
        <v>4</v>
      </c>
      <c r="S111" s="0" t="n">
        <v>0.638</v>
      </c>
      <c r="T111" s="0" t="n">
        <v>44.12</v>
      </c>
    </row>
    <row r="112" customFormat="false" ht="15" hidden="false" customHeight="false" outlineLevel="0" collapsed="false">
      <c r="A112" s="0" t="s">
        <v>530</v>
      </c>
      <c r="B112" s="162" t="n">
        <f aca="false">IF(AND(D112&lt;upone),1,IF(AND(D112&gt;uptwo),3,2))</f>
        <v>3</v>
      </c>
      <c r="C112" s="162" t="n">
        <f aca="false">IF(AND(E112&lt;upone),1,IF(AND(E112&gt;uptwo),3,2))</f>
        <v>2</v>
      </c>
      <c r="D112" s="163" t="n">
        <f aca="false">AVERAGE(M112,N112,O112)</f>
        <v>3</v>
      </c>
      <c r="E112" s="163" t="n">
        <f aca="false">AVERAGE(P112,Q112,R112)</f>
        <v>2</v>
      </c>
      <c r="F112" s="164" t="n">
        <v>5228.11119208181</v>
      </c>
      <c r="G112" s="149" t="n">
        <v>0.637102630810846</v>
      </c>
      <c r="H112" s="165" t="n">
        <v>857.9574364</v>
      </c>
      <c r="I112" s="150" t="n">
        <v>0.131679176672384</v>
      </c>
      <c r="J112" s="151" t="n">
        <v>31870</v>
      </c>
      <c r="K112" s="151" t="n">
        <v>2441.88475220134</v>
      </c>
      <c r="L112" s="149" t="n">
        <v>0</v>
      </c>
      <c r="M112" s="166" t="n">
        <f aca="false">IF(AND(G112&lt;eezupone),1,IF(AND(G112&lt;eezuptwo,G112&gt;eezlowtwo),2,IF(AND(G112&lt;eezupthree,G112&gt;eezlowthree),3,IF(AND(G112&gt;eezupthree),4))))</f>
        <v>3</v>
      </c>
      <c r="N112" s="166" t="n">
        <f aca="false">IF(AND(H112&lt;disupone),1,IF(AND(H112&lt;disuptwo,H112&gt;dislowtwo),2,IF(AND(H112&lt;disupthree,H112&gt;dislowthree),3,IF(AND(H112&gt;disupthree),4))))</f>
        <v>3</v>
      </c>
      <c r="O112" s="166" t="n">
        <f aca="false">IF(AND(I112&lt;subupone),1,IF(AND(I112&lt;subuptwo,I112&gt;sublowtwo),2,IF(AND(I112&lt;subupthree,I112&gt;sublowthree),3,IF(AND(I112&gt;subupthree),4))))</f>
        <v>3</v>
      </c>
      <c r="P112" s="166" t="n">
        <f aca="false">IF(AND(J112&lt;GDPupone),4,IF(AND(J112&lt;gdpuptwo,J112&gt;GDPlowtwo),3,IF(AND(J112&lt;gdpupthree,J112&gt;gdplowthree),2,IF(AND(J112&gt;gdpupthree),1))))</f>
        <v>2</v>
      </c>
      <c r="Q112" s="166" t="n">
        <f aca="false">IF(AND(K112&lt;valupone),4,IF(AND(K112&lt;valuptwo,K112&gt;vallowtwo),3,IF(AND(K112&lt;valupthree,K112&gt;vallowthree),2,IF(AND(K112&gt;valupthree),1))))</f>
        <v>3</v>
      </c>
      <c r="R112" s="166" t="n">
        <f aca="false">IF(AND(L112&lt;repupone),1,IF(AND(L112&lt;repuptwo,L112&gt;replowtwo),2,IF(AND(L112&lt;repupthree,L112&gt;replowthree),3,IF(AND(2&gt;repupthree),4))))</f>
        <v>1</v>
      </c>
      <c r="S112" s="0" t="n">
        <v>0.453</v>
      </c>
      <c r="T112" s="0" t="n">
        <v>33.38</v>
      </c>
    </row>
    <row r="113" customFormat="false" ht="15" hidden="false" customHeight="false" outlineLevel="0" collapsed="false">
      <c r="A113" s="0" t="s">
        <v>531</v>
      </c>
      <c r="B113" s="162" t="n">
        <f aca="false">IF(AND(D113&lt;upone),1,IF(AND(D113&gt;uptwo),3,2))</f>
        <v>1</v>
      </c>
      <c r="C113" s="162" t="n">
        <f aca="false">IF(AND(E113&lt;upone),1,IF(AND(E113&gt;uptwo),3,2))</f>
        <v>2</v>
      </c>
      <c r="D113" s="163" t="n">
        <f aca="false">AVERAGE(M113,N113,O113)</f>
        <v>1.66666666666667</v>
      </c>
      <c r="E113" s="163" t="n">
        <f aca="false">AVERAGE(P113,Q113,R113)</f>
        <v>2.33333333333333</v>
      </c>
      <c r="F113" s="164" t="n">
        <v>70434.8996282379</v>
      </c>
      <c r="G113" s="149" t="n">
        <v>0.00609104371584952</v>
      </c>
      <c r="H113" s="165" t="n">
        <v>131.7793086</v>
      </c>
      <c r="I113" s="150" t="n">
        <v>0.0581520438683948</v>
      </c>
      <c r="J113" s="151" t="n">
        <v>11634</v>
      </c>
      <c r="K113" s="151" t="n">
        <v>2436.31103158941</v>
      </c>
      <c r="L113" s="149" t="n">
        <v>0</v>
      </c>
      <c r="M113" s="166" t="n">
        <f aca="false">IF(AND(G113&lt;eezupone),1,IF(AND(G113&lt;eezuptwo,G113&gt;eezlowtwo),2,IF(AND(G113&lt;eezupthree,G113&gt;eezlowthree),3,IF(AND(G113&gt;eezupthree),4))))</f>
        <v>1</v>
      </c>
      <c r="N113" s="166" t="n">
        <f aca="false">IF(AND(H113&lt;disupone),1,IF(AND(H113&lt;disuptwo,H113&gt;dislowtwo),2,IF(AND(H113&lt;disupthree,H113&gt;dislowthree),3,IF(AND(H113&gt;disupthree),4))))</f>
        <v>1</v>
      </c>
      <c r="O113" s="166" t="n">
        <f aca="false">IF(AND(I113&lt;subupone),1,IF(AND(I113&lt;subuptwo,I113&gt;sublowtwo),2,IF(AND(I113&lt;subupthree,I113&gt;sublowthree),3,IF(AND(I113&gt;subupthree),4))))</f>
        <v>3</v>
      </c>
      <c r="P113" s="166" t="n">
        <f aca="false">IF(AND(J113&lt;GDPupone),4,IF(AND(J113&lt;gdpuptwo,J113&gt;GDPlowtwo),3,IF(AND(J113&lt;gdpupthree,J113&gt;gdplowthree),2,IF(AND(J113&gt;gdpupthree),1))))</f>
        <v>3</v>
      </c>
      <c r="Q113" s="166" t="n">
        <f aca="false">IF(AND(K113&lt;valupone),4,IF(AND(K113&lt;valuptwo,K113&gt;vallowtwo),3,IF(AND(K113&lt;valupthree,K113&gt;vallowthree),2,IF(AND(K113&gt;valupthree),1))))</f>
        <v>3</v>
      </c>
      <c r="R113" s="166" t="n">
        <f aca="false">IF(AND(L113&lt;repupone),1,IF(AND(L113&lt;repuptwo,L113&gt;replowtwo),2,IF(AND(L113&lt;repupthree,L113&gt;replowthree),3,IF(AND(2&gt;repupthree),4))))</f>
        <v>1</v>
      </c>
      <c r="S113" s="0" t="n">
        <v>0.766</v>
      </c>
      <c r="T113" s="0" t="n">
        <v>34.43</v>
      </c>
    </row>
    <row r="114" customFormat="false" ht="15" hidden="false" customHeight="false" outlineLevel="0" collapsed="false">
      <c r="A114" s="0" t="s">
        <v>532</v>
      </c>
      <c r="B114" s="162" t="n">
        <f aca="false">IF(AND(D114&lt;upone),1,IF(AND(D114&gt;uptwo),3,2))</f>
        <v>2</v>
      </c>
      <c r="C114" s="162" t="n">
        <f aca="false">IF(AND(E114&lt;upone),1,IF(AND(E114&gt;uptwo),3,2))</f>
        <v>2</v>
      </c>
      <c r="D114" s="163" t="n">
        <f aca="false">AVERAGE(M114,N114,O114)</f>
        <v>2</v>
      </c>
      <c r="E114" s="163" t="n">
        <f aca="false">AVERAGE(P114,Q114,R114)</f>
        <v>2.33333333333333</v>
      </c>
      <c r="F114" s="164" t="n">
        <v>596304.828470255</v>
      </c>
      <c r="G114" s="149" t="n">
        <v>0.0760371616707555</v>
      </c>
      <c r="H114" s="165" t="n">
        <v>121.5245075</v>
      </c>
      <c r="I114" s="150" t="n">
        <v>0.0855974834323932</v>
      </c>
      <c r="J114" s="151" t="n">
        <v>24912</v>
      </c>
      <c r="K114" s="151" t="n">
        <v>9499.11919967705</v>
      </c>
      <c r="L114" s="149" t="n">
        <v>0.304146367281068</v>
      </c>
      <c r="M114" s="166" t="n">
        <f aca="false">IF(AND(G114&lt;eezupone),1,IF(AND(G114&lt;eezuptwo,G114&gt;eezlowtwo),2,IF(AND(G114&lt;eezupthree,G114&gt;eezlowthree),3,IF(AND(G114&gt;eezupthree),4))))</f>
        <v>2</v>
      </c>
      <c r="N114" s="166" t="n">
        <f aca="false">IF(AND(H114&lt;disupone),1,IF(AND(H114&lt;disuptwo,H114&gt;dislowtwo),2,IF(AND(H114&lt;disupthree,H114&gt;dislowthree),3,IF(AND(H114&gt;disupthree),4))))</f>
        <v>1</v>
      </c>
      <c r="O114" s="166" t="n">
        <f aca="false">IF(AND(I114&lt;subupone),1,IF(AND(I114&lt;subuptwo,I114&gt;sublowtwo),2,IF(AND(I114&lt;subupthree,I114&gt;sublowthree),3,IF(AND(I114&gt;subupthree),4))))</f>
        <v>3</v>
      </c>
      <c r="P114" s="166" t="n">
        <f aca="false">IF(AND(J114&lt;GDPupone),4,IF(AND(J114&lt;gdpuptwo,J114&gt;GDPlowtwo),3,IF(AND(J114&lt;gdpupthree,J114&gt;gdplowthree),2,IF(AND(J114&gt;gdpupthree),1))))</f>
        <v>2</v>
      </c>
      <c r="Q114" s="166" t="n">
        <f aca="false">IF(AND(K114&lt;valupone),4,IF(AND(K114&lt;valuptwo,K114&gt;vallowtwo),3,IF(AND(K114&lt;valupthree,K114&gt;vallowthree),2,IF(AND(K114&gt;valupthree),1))))</f>
        <v>2</v>
      </c>
      <c r="R114" s="166" t="n">
        <f aca="false">IF(AND(L114&lt;repupone),1,IF(AND(L114&lt;repuptwo,L114&gt;replowtwo),2,IF(AND(L114&lt;repupthree,L114&gt;replowthree),3,IF(AND(2&gt;repupthree),4))))</f>
        <v>3</v>
      </c>
      <c r="S114" s="0" t="n">
        <v>0.626</v>
      </c>
      <c r="T114" s="0" t="n">
        <v>44.13</v>
      </c>
    </row>
    <row r="115" customFormat="false" ht="15" hidden="false" customHeight="false" outlineLevel="0" collapsed="false">
      <c r="A115" s="0" t="s">
        <v>536</v>
      </c>
      <c r="B115" s="162" t="n">
        <f aca="false">IF(AND(D115&lt;upone),1,IF(AND(D115&gt;uptwo),3,2))</f>
        <v>3</v>
      </c>
      <c r="C115" s="162" t="n">
        <f aca="false">IF(AND(E115&lt;upone),1,IF(AND(E115&gt;uptwo),3,2))</f>
        <v>2</v>
      </c>
      <c r="D115" s="163" t="n">
        <f aca="false">AVERAGE(M115,N115,O115)</f>
        <v>4</v>
      </c>
      <c r="E115" s="163" t="n">
        <f aca="false">AVERAGE(P115,Q115,R115)</f>
        <v>2.66666666666667</v>
      </c>
      <c r="F115" s="164" t="n">
        <v>300800.764489874</v>
      </c>
      <c r="G115" s="149" t="n">
        <v>0.75527116304095</v>
      </c>
      <c r="H115" s="165" t="n">
        <v>7218.102959</v>
      </c>
      <c r="I115" s="150" t="n">
        <v>0.344736023883238</v>
      </c>
      <c r="J115" s="151" t="n">
        <v>8305</v>
      </c>
      <c r="K115" s="151" t="n">
        <v>8097.72456252815</v>
      </c>
      <c r="L115" s="149" t="n">
        <v>0.257004809878998</v>
      </c>
      <c r="M115" s="166" t="n">
        <f aca="false">IF(AND(G115&lt;eezupone),1,IF(AND(G115&lt;eezuptwo,G115&gt;eezlowtwo),2,IF(AND(G115&lt;eezupthree,G115&gt;eezlowthree),3,IF(AND(G115&gt;eezupthree),4))))</f>
        <v>4</v>
      </c>
      <c r="N115" s="166" t="n">
        <f aca="false">IF(AND(H115&lt;disupone),1,IF(AND(H115&lt;disuptwo,H115&gt;dislowtwo),2,IF(AND(H115&lt;disupthree,H115&gt;dislowthree),3,IF(AND(H115&gt;disupthree),4))))</f>
        <v>4</v>
      </c>
      <c r="O115" s="166" t="n">
        <f aca="false">IF(AND(I115&lt;subupone),1,IF(AND(I115&lt;subuptwo,I115&gt;sublowtwo),2,IF(AND(I115&lt;subupthree,I115&gt;sublowthree),3,IF(AND(I115&gt;subupthree),4))))</f>
        <v>4</v>
      </c>
      <c r="P115" s="166" t="n">
        <f aca="false">IF(AND(J115&lt;GDPupone),4,IF(AND(J115&lt;gdpuptwo,J115&gt;GDPlowtwo),3,IF(AND(J115&lt;gdpupthree,J115&gt;gdplowthree),2,IF(AND(J115&gt;gdpupthree),1))))</f>
        <v>3</v>
      </c>
      <c r="Q115" s="166" t="n">
        <f aca="false">IF(AND(K115&lt;valupone),4,IF(AND(K115&lt;valuptwo,K115&gt;vallowtwo),3,IF(AND(K115&lt;valupthree,K115&gt;vallowthree),2,IF(AND(K115&gt;valupthree),1))))</f>
        <v>2</v>
      </c>
      <c r="R115" s="166" t="n">
        <f aca="false">IF(AND(L115&lt;repupone),1,IF(AND(L115&lt;repuptwo,L115&gt;replowtwo),2,IF(AND(L115&lt;repupthree,L115&gt;replowthree),3,IF(AND(2&gt;repupthree),4))))</f>
        <v>3</v>
      </c>
      <c r="S115" s="0" t="n">
        <v>0.467</v>
      </c>
      <c r="T115" s="0" t="n">
        <v>40.64</v>
      </c>
    </row>
    <row r="116" customFormat="false" ht="15" hidden="false" customHeight="false" outlineLevel="0" collapsed="false">
      <c r="A116" s="0" t="s">
        <v>537</v>
      </c>
      <c r="B116" s="162" t="n">
        <f aca="false">IF(AND(D116&lt;upone),1,IF(AND(D116&gt;uptwo),3,2))</f>
        <v>2</v>
      </c>
      <c r="C116" s="162" t="n">
        <f aca="false">IF(AND(E116&lt;upone),1,IF(AND(E116&gt;uptwo),3,2))</f>
        <v>2</v>
      </c>
      <c r="D116" s="163" t="n">
        <f aca="false">AVERAGE(M116,N116,O116)</f>
        <v>2.66666666666667</v>
      </c>
      <c r="E116" s="163" t="n">
        <f aca="false">AVERAGE(P116,Q116,R116)</f>
        <v>2.66666666666667</v>
      </c>
      <c r="F116" s="164" t="n">
        <v>13861.6177523843</v>
      </c>
      <c r="G116" s="149" t="n">
        <v>0.83410469176804</v>
      </c>
      <c r="H116" s="165" t="n">
        <v>373.5095954</v>
      </c>
      <c r="I116" s="150" t="n">
        <v>0.0242998282828283</v>
      </c>
      <c r="J116" s="151" t="n">
        <v>67871</v>
      </c>
      <c r="K116" s="151" t="n">
        <v>2069.4451451896</v>
      </c>
      <c r="L116" s="149" t="n">
        <v>0.44543982185443</v>
      </c>
      <c r="M116" s="166" t="n">
        <f aca="false">IF(AND(G116&lt;eezupone),1,IF(AND(G116&lt;eezuptwo,G116&gt;eezlowtwo),2,IF(AND(G116&lt;eezupthree,G116&gt;eezlowthree),3,IF(AND(G116&gt;eezupthree),4))))</f>
        <v>4</v>
      </c>
      <c r="N116" s="166" t="n">
        <f aca="false">IF(AND(H116&lt;disupone),1,IF(AND(H116&lt;disuptwo,H116&gt;dislowtwo),2,IF(AND(H116&lt;disupthree,H116&gt;dislowthree),3,IF(AND(H116&gt;disupthree),4))))</f>
        <v>2</v>
      </c>
      <c r="O116" s="166" t="n">
        <f aca="false">IF(AND(I116&lt;subupone),1,IF(AND(I116&lt;subuptwo,I116&gt;sublowtwo),2,IF(AND(I116&lt;subupthree,I116&gt;sublowthree),3,IF(AND(I116&gt;subupthree),4))))</f>
        <v>2</v>
      </c>
      <c r="P116" s="166" t="n">
        <f aca="false">IF(AND(J116&lt;GDPupone),4,IF(AND(J116&lt;gdpuptwo,J116&gt;GDPlowtwo),3,IF(AND(J116&lt;gdpupthree,J116&gt;gdplowthree),2,IF(AND(J116&gt;gdpupthree),1))))</f>
        <v>1</v>
      </c>
      <c r="Q116" s="166" t="n">
        <f aca="false">IF(AND(K116&lt;valupone),4,IF(AND(K116&lt;valuptwo,K116&gt;vallowtwo),3,IF(AND(K116&lt;valupthree,K116&gt;vallowthree),2,IF(AND(K116&gt;valupthree),1))))</f>
        <v>3</v>
      </c>
      <c r="R116" s="166" t="n">
        <f aca="false">IF(AND(L116&lt;repupone),1,IF(AND(L116&lt;repuptwo,L116&gt;replowtwo),2,IF(AND(L116&lt;repupthree,L116&gt;replowthree),3,IF(AND(2&gt;repupthree),4))))</f>
        <v>4</v>
      </c>
      <c r="S116" s="0" t="n">
        <v>0.404</v>
      </c>
      <c r="T116" s="0" t="n">
        <v>28.37</v>
      </c>
    </row>
    <row r="117" customFormat="false" ht="15" hidden="false" customHeight="false" outlineLevel="0" collapsed="false">
      <c r="A117" s="0" t="s">
        <v>538</v>
      </c>
      <c r="B117" s="162" t="n">
        <f aca="false">IF(AND(D117&lt;upone),1,IF(AND(D117&gt;uptwo),3,2))</f>
        <v>2</v>
      </c>
      <c r="C117" s="162" t="n">
        <f aca="false">IF(AND(E117&lt;upone),1,IF(AND(E117&gt;uptwo),3,2))</f>
        <v>1</v>
      </c>
      <c r="D117" s="163" t="n">
        <f aca="false">AVERAGE(M117,N117,O117)</f>
        <v>2.33333333333333</v>
      </c>
      <c r="E117" s="163" t="n">
        <f aca="false">AVERAGE(P117,Q117,R117)</f>
        <v>1</v>
      </c>
      <c r="F117" s="164" t="n">
        <v>692712.7378305</v>
      </c>
      <c r="G117" s="149" t="n">
        <v>0.314646132106327</v>
      </c>
      <c r="H117" s="165" t="n">
        <v>100</v>
      </c>
      <c r="I117" s="150" t="n">
        <v>0.104627214481454</v>
      </c>
      <c r="J117" s="151" t="n">
        <v>42481</v>
      </c>
      <c r="K117" s="151" t="n">
        <v>141526.092050925</v>
      </c>
      <c r="L117" s="149" t="n">
        <v>0.0329231797959255</v>
      </c>
      <c r="M117" s="166" t="n">
        <f aca="false">IF(AND(G117&lt;eezupone),1,IF(AND(G117&lt;eezuptwo,G117&gt;eezlowtwo),2,IF(AND(G117&lt;eezupthree,G117&gt;eezlowthree),3,IF(AND(G117&gt;eezupthree),4))))</f>
        <v>3</v>
      </c>
      <c r="N117" s="166" t="n">
        <f aca="false">IF(AND(H117&lt;disupone),1,IF(AND(H117&lt;disuptwo,H117&gt;dislowtwo),2,IF(AND(H117&lt;disupthree,H117&gt;dislowthree),3,IF(AND(H117&gt;disupthree),4))))</f>
        <v>1</v>
      </c>
      <c r="O117" s="166" t="n">
        <f aca="false">IF(AND(I117&lt;subupone),1,IF(AND(I117&lt;subuptwo,I117&gt;sublowtwo),2,IF(AND(I117&lt;subupthree,I117&gt;sublowthree),3,IF(AND(I117&gt;subupthree),4))))</f>
        <v>3</v>
      </c>
      <c r="P117" s="166" t="n">
        <f aca="false">IF(AND(J117&lt;GDPupone),4,IF(AND(J117&lt;gdpuptwo,J117&gt;GDPlowtwo),3,IF(AND(J117&lt;gdpupthree,J117&gt;gdplowthree),2,IF(AND(J117&gt;gdpupthree),1))))</f>
        <v>1</v>
      </c>
      <c r="Q117" s="166" t="n">
        <f aca="false">IF(AND(K117&lt;valupone),4,IF(AND(K117&lt;valuptwo,K117&gt;vallowtwo),3,IF(AND(K117&lt;valupthree,K117&gt;vallowthree),2,IF(AND(K117&gt;valupthree),1))))</f>
        <v>1</v>
      </c>
      <c r="R117" s="166" t="n">
        <f aca="false">IF(AND(L117&lt;repupone),1,IF(AND(L117&lt;repuptwo,L117&gt;replowtwo),2,IF(AND(L117&lt;repupthree,L117&gt;replowthree),3,IF(AND(2&gt;repupthree),4))))</f>
        <v>1</v>
      </c>
      <c r="S117" s="0" t="n">
        <v>0.018</v>
      </c>
      <c r="T117" s="0" t="n">
        <v>26.79</v>
      </c>
    </row>
    <row r="118" customFormat="false" ht="15" hidden="false" customHeight="false" outlineLevel="0" collapsed="false">
      <c r="A118" s="0" t="s">
        <v>540</v>
      </c>
      <c r="B118" s="162" t="n">
        <f aca="false">IF(AND(D118&lt;upone),1,IF(AND(D118&gt;uptwo),3,2))</f>
        <v>2</v>
      </c>
      <c r="C118" s="162" t="n">
        <f aca="false">IF(AND(E118&lt;upone),1,IF(AND(E118&gt;uptwo),3,2))</f>
        <v>1</v>
      </c>
      <c r="D118" s="163" t="n">
        <f aca="false">AVERAGE(M118,N118,O118)</f>
        <v>2.33333333333333</v>
      </c>
      <c r="E118" s="163" t="n">
        <f aca="false">AVERAGE(P118,Q118,R118)</f>
        <v>1.33333333333333</v>
      </c>
      <c r="F118" s="164" t="n">
        <v>4109286.14858328</v>
      </c>
      <c r="G118" s="149" t="n">
        <v>0.0776234798143945</v>
      </c>
      <c r="H118" s="165" t="n">
        <v>592.2198725</v>
      </c>
      <c r="I118" s="150" t="n">
        <v>0.0472617991569927</v>
      </c>
      <c r="J118" s="151" t="n">
        <v>57436</v>
      </c>
      <c r="K118" s="151" t="n">
        <v>121957.227736572</v>
      </c>
      <c r="L118" s="149" t="n">
        <v>0.0614851734532567</v>
      </c>
      <c r="M118" s="166" t="n">
        <f aca="false">IF(AND(G118&lt;eezupone),1,IF(AND(G118&lt;eezuptwo,G118&gt;eezlowtwo),2,IF(AND(G118&lt;eezupthree,G118&gt;eezlowthree),3,IF(AND(G118&gt;eezupthree),4))))</f>
        <v>2</v>
      </c>
      <c r="N118" s="166" t="n">
        <f aca="false">IF(AND(H118&lt;disupone),1,IF(AND(H118&lt;disuptwo,H118&gt;dislowtwo),2,IF(AND(H118&lt;disupthree,H118&gt;dislowthree),3,IF(AND(H118&gt;disupthree),4))))</f>
        <v>3</v>
      </c>
      <c r="O118" s="166" t="n">
        <f aca="false">IF(AND(I118&lt;subupone),1,IF(AND(I118&lt;subuptwo,I118&gt;sublowtwo),2,IF(AND(I118&lt;subupthree,I118&gt;sublowthree),3,IF(AND(I118&gt;subupthree),4))))</f>
        <v>2</v>
      </c>
      <c r="P118" s="166" t="n">
        <f aca="false">IF(AND(J118&lt;GDPupone),4,IF(AND(J118&lt;gdpuptwo,J118&gt;GDPlowtwo),3,IF(AND(J118&lt;gdpupthree,J118&gt;gdplowthree),2,IF(AND(J118&gt;gdpupthree),1))))</f>
        <v>1</v>
      </c>
      <c r="Q118" s="166" t="n">
        <f aca="false">IF(AND(K118&lt;valupone),4,IF(AND(K118&lt;valuptwo,K118&gt;vallowtwo),3,IF(AND(K118&lt;valupthree,K118&gt;vallowthree),2,IF(AND(K118&gt;valupthree),1))))</f>
        <v>1</v>
      </c>
      <c r="R118" s="166" t="n">
        <f aca="false">IF(AND(L118&lt;repupone),1,IF(AND(L118&lt;repuptwo,L118&gt;replowtwo),2,IF(AND(L118&lt;repupthree,L118&gt;replowthree),3,IF(AND(2&gt;repupthree),4))))</f>
        <v>2</v>
      </c>
      <c r="S118" s="0" t="n">
        <v>0.018</v>
      </c>
      <c r="T118" s="0" t="n">
        <v>27.5</v>
      </c>
    </row>
    <row r="119" customFormat="false" ht="15" hidden="false" customHeight="false" outlineLevel="0" collapsed="false">
      <c r="A119" s="0" t="s">
        <v>541</v>
      </c>
      <c r="B119" s="162" t="n">
        <f aca="false">IF(AND(D119&lt;upone),1,IF(AND(D119&gt;uptwo),3,2))</f>
        <v>1</v>
      </c>
      <c r="C119" s="162" t="n">
        <f aca="false">IF(AND(E119&lt;upone),1,IF(AND(E119&gt;uptwo),3,2))</f>
        <v>1</v>
      </c>
      <c r="D119" s="163" t="n">
        <f aca="false">AVERAGE(M119,N119,O119)</f>
        <v>1.33333333333333</v>
      </c>
      <c r="E119" s="163" t="n">
        <f aca="false">AVERAGE(P119,Q119,R119)</f>
        <v>1.33333333333333</v>
      </c>
      <c r="F119" s="164" t="n">
        <v>91356.5613834439</v>
      </c>
      <c r="G119" s="149" t="n">
        <v>0.0399751387353592</v>
      </c>
      <c r="H119" s="165" t="n">
        <v>179.8654669</v>
      </c>
      <c r="I119" s="150" t="n">
        <v>5.94285714285714E-005</v>
      </c>
      <c r="J119" s="151" t="n">
        <v>21527</v>
      </c>
      <c r="K119" s="151" t="n">
        <v>80706.6801838596</v>
      </c>
      <c r="L119" s="149" t="n">
        <v>2.67056464123018E-005</v>
      </c>
      <c r="M119" s="166" t="n">
        <f aca="false">IF(AND(G119&lt;eezupone),1,IF(AND(G119&lt;eezuptwo,G119&gt;eezlowtwo),2,IF(AND(G119&lt;eezupthree,G119&gt;eezlowthree),3,IF(AND(G119&gt;eezupthree),4))))</f>
        <v>1</v>
      </c>
      <c r="N119" s="166" t="n">
        <f aca="false">IF(AND(H119&lt;disupone),1,IF(AND(H119&lt;disuptwo,H119&gt;dislowtwo),2,IF(AND(H119&lt;disupthree,H119&gt;dislowthree),3,IF(AND(H119&gt;disupthree),4))))</f>
        <v>2</v>
      </c>
      <c r="O119" s="166" t="n">
        <f aca="false">IF(AND(I119&lt;subupone),1,IF(AND(I119&lt;subuptwo,I119&gt;sublowtwo),2,IF(AND(I119&lt;subupthree,I119&gt;sublowthree),3,IF(AND(I119&gt;subupthree),4))))</f>
        <v>1</v>
      </c>
      <c r="P119" s="166" t="n">
        <f aca="false">IF(AND(J119&lt;GDPupone),4,IF(AND(J119&lt;gdpuptwo,J119&gt;GDPlowtwo),3,IF(AND(J119&lt;gdpupthree,J119&gt;gdplowthree),2,IF(AND(J119&gt;gdpupthree),1))))</f>
        <v>2</v>
      </c>
      <c r="Q119" s="166" t="n">
        <f aca="false">IF(AND(K119&lt;valupone),4,IF(AND(K119&lt;valuptwo,K119&gt;vallowtwo),3,IF(AND(K119&lt;valupthree,K119&gt;vallowthree),2,IF(AND(K119&gt;valupthree),1))))</f>
        <v>1</v>
      </c>
      <c r="R119" s="166" t="n">
        <f aca="false">IF(AND(L119&lt;repupone),1,IF(AND(L119&lt;repuptwo,L119&gt;replowtwo),2,IF(AND(L119&lt;repupthree,L119&gt;replowthree),3,IF(AND(2&gt;repupthree),4))))</f>
        <v>1</v>
      </c>
      <c r="S119" s="0" t="n">
        <v>0.228</v>
      </c>
      <c r="T119" s="0" t="n">
        <v>22.4</v>
      </c>
    </row>
    <row r="120" customFormat="false" ht="15" hidden="false" customHeight="false" outlineLevel="0" collapsed="false">
      <c r="A120" s="0" t="s">
        <v>809</v>
      </c>
      <c r="B120" s="162" t="n">
        <f aca="false">IF(AND(D120&lt;upone),1,IF(AND(D120&gt;uptwo),3,2))</f>
        <v>3</v>
      </c>
      <c r="C120" s="162" t="n">
        <f aca="false">IF(AND(E120&lt;upone),1,IF(AND(E120&gt;uptwo),3,2))</f>
        <v>2</v>
      </c>
      <c r="D120" s="163" t="n">
        <f aca="false">AVERAGE(M120,N120,O120)</f>
        <v>3.33333333333333</v>
      </c>
      <c r="E120" s="163" t="n">
        <f aca="false">AVERAGE(P120,Q120,R120)</f>
        <v>2.33333333333333</v>
      </c>
      <c r="F120" s="164" t="n">
        <v>98839.3552422766</v>
      </c>
      <c r="G120" s="149" t="n">
        <v>0.888410961041205</v>
      </c>
      <c r="H120" s="165" t="n">
        <v>1450.825191</v>
      </c>
      <c r="I120" s="150" t="n">
        <v>0.0398939867618206</v>
      </c>
      <c r="J120" s="151" t="n">
        <v>13761</v>
      </c>
      <c r="K120" s="151" t="n">
        <v>3206.67299562861</v>
      </c>
      <c r="L120" s="149" t="n">
        <v>0.0367914643262574</v>
      </c>
      <c r="M120" s="166" t="n">
        <f aca="false">IF(AND(G120&lt;eezupone),1,IF(AND(G120&lt;eezuptwo,G120&gt;eezlowtwo),2,IF(AND(G120&lt;eezupthree,G120&gt;eezlowthree),3,IF(AND(G120&gt;eezupthree),4))))</f>
        <v>4</v>
      </c>
      <c r="N120" s="166" t="n">
        <f aca="false">IF(AND(H120&lt;disupone),1,IF(AND(H120&lt;disuptwo,H120&gt;dislowtwo),2,IF(AND(H120&lt;disupthree,H120&gt;dislowthree),3,IF(AND(H120&gt;disupthree),4))))</f>
        <v>4</v>
      </c>
      <c r="O120" s="166" t="n">
        <f aca="false">IF(AND(I120&lt;subupone),1,IF(AND(I120&lt;subuptwo,I120&gt;sublowtwo),2,IF(AND(I120&lt;subupthree,I120&gt;sublowthree),3,IF(AND(I120&gt;subupthree),4))))</f>
        <v>2</v>
      </c>
      <c r="P120" s="166" t="n">
        <f aca="false">IF(AND(J120&lt;GDPupone),4,IF(AND(J120&lt;gdpuptwo,J120&gt;GDPlowtwo),3,IF(AND(J120&lt;gdpupthree,J120&gt;gdplowthree),2,IF(AND(J120&gt;gdpupthree),1))))</f>
        <v>3</v>
      </c>
      <c r="Q120" s="166" t="n">
        <f aca="false">IF(AND(K120&lt;valupone),4,IF(AND(K120&lt;valuptwo,K120&gt;vallowtwo),3,IF(AND(K120&lt;valupthree,K120&gt;vallowthree),2,IF(AND(K120&gt;valupthree),1))))</f>
        <v>3</v>
      </c>
      <c r="R120" s="166" t="n">
        <f aca="false">IF(AND(L120&lt;repupone),1,IF(AND(L120&lt;repuptwo,L120&gt;replowtwo),2,IF(AND(L120&lt;repupthree,L120&gt;replowthree),3,IF(AND(2&gt;repupthree),4))))</f>
        <v>1</v>
      </c>
      <c r="S120" s="0" t="n">
        <v>0.639</v>
      </c>
      <c r="T120" s="0" t="n">
        <v>44.48</v>
      </c>
    </row>
    <row r="121" customFormat="false" ht="15" hidden="false" customHeight="false" outlineLevel="0" collapsed="false">
      <c r="A121" s="0" t="s">
        <v>823</v>
      </c>
      <c r="B121" s="162" t="n">
        <f aca="false">IF(AND(D121&lt;upone),1,IF(AND(D121&gt;uptwo),3,2))</f>
        <v>2</v>
      </c>
      <c r="C121" s="162" t="n">
        <f aca="false">IF(AND(E121&lt;upone),1,IF(AND(E121&gt;uptwo),3,2))</f>
        <v>3</v>
      </c>
      <c r="D121" s="163" t="n">
        <f aca="false">AVERAGE(M121,N121,O121)</f>
        <v>2</v>
      </c>
      <c r="E121" s="163" t="n">
        <f aca="false">AVERAGE(P121,Q121,R121)</f>
        <v>3.33333333333333</v>
      </c>
      <c r="F121" s="164" t="n">
        <v>1570816.72331828</v>
      </c>
      <c r="G121" s="149" t="n">
        <v>0.022415759867345</v>
      </c>
      <c r="H121" s="165" t="n">
        <v>211.1238867</v>
      </c>
      <c r="I121" s="150" t="n">
        <v>0.13666901784287</v>
      </c>
      <c r="J121" s="151" t="n">
        <v>6429</v>
      </c>
      <c r="K121" s="151" t="n">
        <v>3908.13244220222</v>
      </c>
      <c r="L121" s="149" t="n">
        <v>0.166463131819847</v>
      </c>
      <c r="M121" s="166" t="n">
        <f aca="false">IF(AND(G121&lt;eezupone),1,IF(AND(G121&lt;eezuptwo,G121&gt;eezlowtwo),2,IF(AND(G121&lt;eezupthree,G121&gt;eezlowthree),3,IF(AND(G121&gt;eezupthree),4))))</f>
        <v>1</v>
      </c>
      <c r="N121" s="166" t="n">
        <f aca="false">IF(AND(H121&lt;disupone),1,IF(AND(H121&lt;disuptwo,H121&gt;dislowtwo),2,IF(AND(H121&lt;disupthree,H121&gt;dislowthree),3,IF(AND(H121&gt;disupthree),4))))</f>
        <v>2</v>
      </c>
      <c r="O121" s="166" t="n">
        <f aca="false">IF(AND(I121&lt;subupone),1,IF(AND(I121&lt;subuptwo,I121&gt;sublowtwo),2,IF(AND(I121&lt;subupthree,I121&gt;sublowthree),3,IF(AND(I121&gt;subupthree),4))))</f>
        <v>3</v>
      </c>
      <c r="P121" s="166" t="n">
        <f aca="false">IF(AND(J121&lt;GDPupone),4,IF(AND(J121&lt;gdpuptwo,J121&gt;GDPlowtwo),3,IF(AND(J121&lt;gdpupthree,J121&gt;gdplowthree),2,IF(AND(J121&gt;gdpupthree),1))))</f>
        <v>4</v>
      </c>
      <c r="Q121" s="166" t="n">
        <f aca="false">IF(AND(K121&lt;valupone),4,IF(AND(K121&lt;valuptwo,K121&gt;vallowtwo),3,IF(AND(K121&lt;valupthree,K121&gt;vallowthree),2,IF(AND(K121&gt;valupthree),1))))</f>
        <v>3</v>
      </c>
      <c r="R121" s="166" t="n">
        <f aca="false">IF(AND(L121&lt;repupone),1,IF(AND(L121&lt;repuptwo,L121&gt;replowtwo),2,IF(AND(L121&lt;repupthree,L121&gt;replowthree),3,IF(AND(2&gt;repupthree),4))))</f>
        <v>3</v>
      </c>
      <c r="S121" s="0" t="n">
        <v>0.152</v>
      </c>
      <c r="T121" s="0" t="n">
        <v>29.34</v>
      </c>
    </row>
    <row r="122" customFormat="false" ht="15" hidden="false" customHeight="false" outlineLevel="0" collapsed="false">
      <c r="A122" s="0" t="s">
        <v>546</v>
      </c>
      <c r="B122" s="162" t="n">
        <f aca="false">IF(AND(D122&lt;upone),1,IF(AND(D122&gt;uptwo),3,2))</f>
        <v>3</v>
      </c>
      <c r="C122" s="162" t="n">
        <f aca="false">IF(AND(E122&lt;upone),1,IF(AND(E122&gt;uptwo),3,2))</f>
        <v>2</v>
      </c>
      <c r="D122" s="163" t="n">
        <f aca="false">AVERAGE(M122,N122,O122)</f>
        <v>3.33333333333333</v>
      </c>
      <c r="E122" s="163" t="n">
        <f aca="false">AVERAGE(P122,Q122,R122)</f>
        <v>2.66666666666667</v>
      </c>
      <c r="F122" s="164" t="n">
        <v>83420.4990131263</v>
      </c>
      <c r="G122" s="149" t="n">
        <v>0.571545769734275</v>
      </c>
      <c r="H122" s="165" t="n">
        <v>2458.959848</v>
      </c>
      <c r="I122" s="150" t="n">
        <v>0.180480513595166</v>
      </c>
      <c r="J122" s="151" t="n">
        <v>2375</v>
      </c>
      <c r="K122" s="151" t="n">
        <v>2447.30566486829</v>
      </c>
      <c r="L122" s="149" t="n">
        <v>0.0110934639259449</v>
      </c>
      <c r="M122" s="166" t="n">
        <f aca="false">IF(AND(G122&lt;eezupone),1,IF(AND(G122&lt;eezuptwo,G122&gt;eezlowtwo),2,IF(AND(G122&lt;eezupthree,G122&gt;eezlowthree),3,IF(AND(G122&gt;eezupthree),4))))</f>
        <v>3</v>
      </c>
      <c r="N122" s="166" t="n">
        <f aca="false">IF(AND(H122&lt;disupone),1,IF(AND(H122&lt;disuptwo,H122&gt;dislowtwo),2,IF(AND(H122&lt;disupthree,H122&gt;dislowthree),3,IF(AND(H122&gt;disupthree),4))))</f>
        <v>4</v>
      </c>
      <c r="O122" s="166" t="n">
        <f aca="false">IF(AND(I122&lt;subupone),1,IF(AND(I122&lt;subuptwo,I122&gt;sublowtwo),2,IF(AND(I122&lt;subupthree,I122&gt;sublowthree),3,IF(AND(I122&gt;subupthree),4))))</f>
        <v>3</v>
      </c>
      <c r="P122" s="166" t="n">
        <f aca="false">IF(AND(J122&lt;GDPupone),4,IF(AND(J122&lt;gdpuptwo,J122&gt;GDPlowtwo),3,IF(AND(J122&lt;gdpupthree,J122&gt;gdplowthree),2,IF(AND(J122&gt;gdpupthree),1))))</f>
        <v>4</v>
      </c>
      <c r="Q122" s="166" t="n">
        <f aca="false">IF(AND(K122&lt;valupone),4,IF(AND(K122&lt;valuptwo,K122&gt;vallowtwo),3,IF(AND(K122&lt;valupthree,K122&gt;vallowthree),2,IF(AND(K122&gt;valupthree),1))))</f>
        <v>3</v>
      </c>
      <c r="R122" s="166" t="n">
        <f aca="false">IF(AND(L122&lt;repupone),1,IF(AND(L122&lt;repuptwo,L122&gt;replowtwo),2,IF(AND(L122&lt;repupthree,L122&gt;replowthree),3,IF(AND(2&gt;repupthree),4))))</f>
        <v>1</v>
      </c>
      <c r="S122" s="0" t="n">
        <v>1.13</v>
      </c>
      <c r="T122" s="0" t="n">
        <v>60.81</v>
      </c>
    </row>
  </sheetData>
  <conditionalFormatting sqref="B1:E1048576">
    <cfRule type="containsText" priority="2" operator="containsText" aboveAverage="0" equalAverage="0" bottom="0" percent="0" rank="0" text="NA" dxfId="6">
      <formula>NOT(ISERROR(SEARCH("NA",B1)))</formula>
    </cfRule>
  </conditionalFormatting>
  <conditionalFormatting sqref="M1:T1048576">
    <cfRule type="containsText" priority="3" operator="containsText" aboveAverage="0" equalAverage="0" bottom="0" percent="0" rank="0" text="NA" dxfId="7">
      <formula>NOT(ISERROR(SEARCH("NA",M1)))</formula>
    </cfRule>
  </conditionalFormatting>
  <conditionalFormatting sqref="J1:L1 F1:H120">
    <cfRule type="containsText" priority="4" operator="containsText" aboveAverage="0" equalAverage="0" bottom="0" percent="0" rank="0" text="NA" dxfId="8">
      <formula>NOT(ISERROR(SEARCH("NA",F1)))</formula>
    </cfRule>
  </conditionalFormatting>
  <conditionalFormatting sqref="J2:J50 K2:L112 J52:J66 J68:J88 J90:J99 J101:J107 J109:J1048576 L113:L114 K115:L1048576 F121:G121 F122:H1048576">
    <cfRule type="containsText" priority="5" operator="containsText" aboveAverage="0" equalAverage="0" bottom="0" percent="0" rank="0" text="NA" dxfId="9">
      <formula>NOT(ISERROR(SEARCH("NA",F2)))</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3" activeCellId="0" sqref="L13"/>
    </sheetView>
  </sheetViews>
  <sheetFormatPr defaultColWidth="8.6796875" defaultRowHeight="14.25" zeroHeight="false" outlineLevelRow="0" outlineLevelCol="0"/>
  <cols>
    <col collapsed="false" customWidth="true" hidden="false" outlineLevel="0" max="1" min="1" style="0" width="31"/>
    <col collapsed="false" customWidth="true" hidden="false" outlineLevel="0" max="2" min="2" style="0" width="11.82"/>
    <col collapsed="false" customWidth="true" hidden="false" outlineLevel="0" max="3" min="3" style="0" width="17.54"/>
    <col collapsed="false" customWidth="true" hidden="false" outlineLevel="0" max="4" min="4" style="0" width="19.82"/>
    <col collapsed="false" customWidth="true" hidden="false" outlineLevel="0" max="6" min="5" style="0" width="11.82"/>
  </cols>
  <sheetData>
    <row r="1" customFormat="false" ht="14.25" hidden="false" customHeight="false" outlineLevel="0" collapsed="false">
      <c r="A1" s="169" t="s">
        <v>866</v>
      </c>
      <c r="B1" s="0" t="n">
        <v>1</v>
      </c>
      <c r="C1" s="0" t="n">
        <v>2</v>
      </c>
      <c r="D1" s="0" t="n">
        <v>3</v>
      </c>
      <c r="E1" s="0" t="n">
        <v>4</v>
      </c>
    </row>
    <row r="2" customFormat="false" ht="14.25" hidden="false" customHeight="false" outlineLevel="0" collapsed="false">
      <c r="A2" s="0" t="s">
        <v>867</v>
      </c>
      <c r="B2" s="0" t="s">
        <v>868</v>
      </c>
      <c r="C2" s="0" t="s">
        <v>869</v>
      </c>
      <c r="D2" s="0" t="s">
        <v>870</v>
      </c>
      <c r="E2" s="0" t="s">
        <v>871</v>
      </c>
    </row>
    <row r="3" customFormat="false" ht="14.25" hidden="false" customHeight="false" outlineLevel="0" collapsed="false">
      <c r="A3" s="0" t="s">
        <v>849</v>
      </c>
      <c r="B3" s="0" t="s">
        <v>872</v>
      </c>
      <c r="C3" s="0" t="s">
        <v>873</v>
      </c>
      <c r="D3" s="0" t="s">
        <v>874</v>
      </c>
      <c r="E3" s="0" t="s">
        <v>875</v>
      </c>
    </row>
    <row r="4" customFormat="false" ht="14.25" hidden="false" customHeight="false" outlineLevel="0" collapsed="false">
      <c r="A4" s="0" t="s">
        <v>876</v>
      </c>
      <c r="B4" s="0" t="s">
        <v>877</v>
      </c>
      <c r="C4" s="0" t="s">
        <v>878</v>
      </c>
      <c r="D4" s="0" t="s">
        <v>879</v>
      </c>
      <c r="E4" s="0" t="s">
        <v>880</v>
      </c>
    </row>
    <row r="5" customFormat="false" ht="14.25" hidden="false" customHeight="false" outlineLevel="0" collapsed="false">
      <c r="A5" s="0" t="s">
        <v>881</v>
      </c>
      <c r="B5" s="0" t="s">
        <v>882</v>
      </c>
      <c r="C5" s="0" t="s">
        <v>883</v>
      </c>
      <c r="D5" s="0" t="s">
        <v>884</v>
      </c>
      <c r="E5" s="0" t="s">
        <v>885</v>
      </c>
    </row>
    <row r="6" customFormat="false" ht="14.25" hidden="false" customHeight="false" outlineLevel="0" collapsed="false">
      <c r="A6" s="0" t="s">
        <v>886</v>
      </c>
      <c r="B6" s="0" t="s">
        <v>887</v>
      </c>
      <c r="C6" s="0" t="s">
        <v>888</v>
      </c>
      <c r="D6" s="0" t="s">
        <v>889</v>
      </c>
      <c r="E6" s="0" t="s">
        <v>890</v>
      </c>
    </row>
    <row r="7" customFormat="false" ht="14.25" hidden="false" customHeight="false" outlineLevel="0" collapsed="false">
      <c r="A7" s="0" t="s">
        <v>891</v>
      </c>
      <c r="B7" s="170" t="s">
        <v>868</v>
      </c>
      <c r="C7" s="0" t="s">
        <v>892</v>
      </c>
      <c r="D7" s="0" t="s">
        <v>893</v>
      </c>
      <c r="E7" s="171" t="s">
        <v>894</v>
      </c>
    </row>
    <row r="9" customFormat="false" ht="14.25" hidden="false" customHeight="false" outlineLevel="0" collapsed="false">
      <c r="A9" s="172" t="s">
        <v>895</v>
      </c>
    </row>
    <row r="10" customFormat="false" ht="14.25" hidden="false" customHeight="false" outlineLevel="0" collapsed="false">
      <c r="A10" s="169" t="s">
        <v>866</v>
      </c>
      <c r="B10" s="0" t="s">
        <v>896</v>
      </c>
      <c r="C10" s="0" t="s">
        <v>897</v>
      </c>
      <c r="D10" s="0" t="s">
        <v>898</v>
      </c>
      <c r="E10" s="0" t="s">
        <v>899</v>
      </c>
      <c r="F10" s="0" t="s">
        <v>900</v>
      </c>
    </row>
    <row r="11" customFormat="false" ht="14.25" hidden="false" customHeight="false" outlineLevel="0" collapsed="false">
      <c r="A11" s="0" t="s">
        <v>867</v>
      </c>
      <c r="B11" s="173" t="n">
        <v>0.0449</v>
      </c>
      <c r="C11" s="173" t="n">
        <v>0.045</v>
      </c>
      <c r="D11" s="173" t="n">
        <v>0.2949</v>
      </c>
      <c r="E11" s="173" t="n">
        <v>0.295</v>
      </c>
      <c r="F11" s="173" t="n">
        <v>0.699</v>
      </c>
    </row>
    <row r="12" customFormat="false" ht="14.25" hidden="false" customHeight="false" outlineLevel="0" collapsed="false">
      <c r="A12" s="0" t="s">
        <v>849</v>
      </c>
      <c r="B12" s="0" t="n">
        <v>150</v>
      </c>
      <c r="C12" s="0" t="n">
        <v>151</v>
      </c>
      <c r="D12" s="0" t="n">
        <v>500</v>
      </c>
      <c r="E12" s="0" t="n">
        <v>501</v>
      </c>
      <c r="F12" s="0" t="n">
        <v>1300</v>
      </c>
    </row>
    <row r="13" customFormat="false" ht="14.25" hidden="false" customHeight="false" outlineLevel="0" collapsed="false">
      <c r="A13" s="0" t="s">
        <v>876</v>
      </c>
      <c r="B13" s="174" t="n">
        <v>0.0149</v>
      </c>
      <c r="C13" s="174" t="n">
        <v>0.01499</v>
      </c>
      <c r="D13" s="173" t="n">
        <v>0.0549</v>
      </c>
      <c r="E13" s="175" t="n">
        <v>0.055</v>
      </c>
      <c r="F13" s="175" t="n">
        <v>0.2</v>
      </c>
    </row>
    <row r="14" customFormat="false" ht="14.25" hidden="false" customHeight="false" outlineLevel="0" collapsed="false">
      <c r="A14" s="0" t="s">
        <v>891</v>
      </c>
      <c r="B14" s="173" t="n">
        <v>0.0449</v>
      </c>
      <c r="C14" s="175" t="n">
        <v>0.05</v>
      </c>
      <c r="D14" s="173" t="n">
        <v>0.1549</v>
      </c>
      <c r="E14" s="173" t="n">
        <v>0.155</v>
      </c>
      <c r="F14" s="175" t="n">
        <v>0.395</v>
      </c>
    </row>
    <row r="15" customFormat="false" ht="14.25" hidden="false" customHeight="false" outlineLevel="0" collapsed="false">
      <c r="A15" s="0" t="s">
        <v>881</v>
      </c>
      <c r="B15" s="0" t="n">
        <v>6999</v>
      </c>
      <c r="C15" s="0" t="n">
        <v>7000</v>
      </c>
      <c r="D15" s="0" t="n">
        <v>16999</v>
      </c>
      <c r="E15" s="0" t="n">
        <v>17000</v>
      </c>
      <c r="F15" s="0" t="n">
        <v>34999</v>
      </c>
    </row>
    <row r="16" customFormat="false" ht="14.25" hidden="false" customHeight="false" outlineLevel="0" collapsed="false">
      <c r="A16" s="0" t="s">
        <v>886</v>
      </c>
      <c r="B16" s="0" t="n">
        <v>999</v>
      </c>
      <c r="C16" s="0" t="n">
        <v>1000</v>
      </c>
      <c r="D16" s="0" t="n">
        <v>3999</v>
      </c>
      <c r="E16" s="0" t="n">
        <v>4000</v>
      </c>
      <c r="F16" s="0" t="n">
        <v>25000</v>
      </c>
    </row>
    <row r="19" customFormat="false" ht="14.25" hidden="false" customHeight="false" outlineLevel="0" collapsed="false">
      <c r="A19" s="169" t="s">
        <v>901</v>
      </c>
      <c r="B19" s="169" t="s">
        <v>902</v>
      </c>
      <c r="C19" s="169" t="s">
        <v>903</v>
      </c>
      <c r="D19" s="169" t="s">
        <v>904</v>
      </c>
    </row>
    <row r="20" customFormat="false" ht="14.25" hidden="false" customHeight="false" outlineLevel="0" collapsed="false">
      <c r="A20" s="0" t="s">
        <v>905</v>
      </c>
      <c r="B20" s="176" t="s">
        <v>906</v>
      </c>
      <c r="C20" s="0" t="s">
        <v>907</v>
      </c>
      <c r="D20" s="0" t="s">
        <v>908</v>
      </c>
    </row>
    <row r="21" customFormat="false" ht="14.25" hidden="false" customHeight="false" outlineLevel="0" collapsed="false">
      <c r="A21" s="0" t="s">
        <v>909</v>
      </c>
      <c r="B21" s="176" t="s">
        <v>906</v>
      </c>
      <c r="C21" s="0" t="s">
        <v>910</v>
      </c>
      <c r="D21" s="0" t="s">
        <v>908</v>
      </c>
    </row>
    <row r="23" customFormat="false" ht="14.25" hidden="false" customHeight="false" outlineLevel="0" collapsed="false">
      <c r="A23" s="172" t="s">
        <v>911</v>
      </c>
    </row>
    <row r="24" customFormat="false" ht="14.25" hidden="false" customHeight="false" outlineLevel="0" collapsed="false">
      <c r="A24" s="0" t="s">
        <v>912</v>
      </c>
      <c r="B24" s="0" t="s">
        <v>913</v>
      </c>
      <c r="C24" s="0" t="s">
        <v>914</v>
      </c>
    </row>
    <row r="25" customFormat="false" ht="14.25" hidden="false" customHeight="false" outlineLevel="0" collapsed="false">
      <c r="A25" s="0" t="n">
        <v>1</v>
      </c>
      <c r="B25" s="171" t="s">
        <v>915</v>
      </c>
      <c r="C25" s="0" t="n">
        <v>1.9999</v>
      </c>
    </row>
    <row r="26" customFormat="false" ht="14.25" hidden="false" customHeight="false" outlineLevel="0" collapsed="false">
      <c r="A26" s="0" t="n">
        <v>2</v>
      </c>
      <c r="B26" s="0" t="n">
        <v>2</v>
      </c>
      <c r="C26" s="0" t="n">
        <v>2.9999</v>
      </c>
    </row>
    <row r="27" customFormat="false" ht="14.25" hidden="false" customHeight="false" outlineLevel="0" collapsed="false">
      <c r="A27" s="0" t="n">
        <v>3</v>
      </c>
      <c r="B27" s="0" t="n">
        <v>3</v>
      </c>
      <c r="C27" s="0" t="n">
        <v>4.01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B23" activeCellId="0" sqref="B23"/>
    </sheetView>
  </sheetViews>
  <sheetFormatPr defaultColWidth="8.82421875" defaultRowHeight="14.25" zeroHeight="false" outlineLevelRow="0" outlineLevelCol="0"/>
  <cols>
    <col collapsed="false" customWidth="true" hidden="false" outlineLevel="0" max="1" min="1" style="177" width="4.27"/>
    <col collapsed="false" customWidth="true" hidden="false" outlineLevel="0" max="2" min="2" style="177" width="49.18"/>
    <col collapsed="false" customWidth="true" hidden="false" outlineLevel="0" max="3" min="3" style="177" width="81.45"/>
    <col collapsed="false" customWidth="true" hidden="false" outlineLevel="0" max="4" min="4" style="177" width="44.18"/>
    <col collapsed="false" customWidth="false" hidden="false" outlineLevel="0" max="16384" min="5" style="177" width="8.82"/>
  </cols>
  <sheetData>
    <row r="1" customFormat="false" ht="28.5" hidden="false" customHeight="false" outlineLevel="0" collapsed="false">
      <c r="A1" s="177" t="s">
        <v>916</v>
      </c>
      <c r="B1" s="177" t="s">
        <v>917</v>
      </c>
      <c r="C1" s="177" t="s">
        <v>918</v>
      </c>
      <c r="D1" s="177" t="s">
        <v>5</v>
      </c>
    </row>
    <row r="2" customFormat="false" ht="14.25" hidden="false" customHeight="false" outlineLevel="0" collapsed="false">
      <c r="A2" s="177" t="n">
        <v>1</v>
      </c>
      <c r="B2" s="177" t="s">
        <v>842</v>
      </c>
      <c r="C2" s="177" t="s">
        <v>919</v>
      </c>
      <c r="D2" s="177" t="s">
        <v>920</v>
      </c>
    </row>
    <row r="3" customFormat="false" ht="14.25" hidden="false" customHeight="false" outlineLevel="0" collapsed="false">
      <c r="A3" s="177" t="n">
        <v>2</v>
      </c>
      <c r="B3" s="177" t="s">
        <v>843</v>
      </c>
      <c r="C3" s="177" t="s">
        <v>921</v>
      </c>
      <c r="D3" s="177" t="s">
        <v>922</v>
      </c>
    </row>
    <row r="4" customFormat="false" ht="14.25" hidden="false" customHeight="false" outlineLevel="0" collapsed="false">
      <c r="A4" s="177" t="n">
        <v>3</v>
      </c>
      <c r="B4" s="177" t="s">
        <v>844</v>
      </c>
      <c r="C4" s="177" t="s">
        <v>923</v>
      </c>
      <c r="D4" s="177" t="s">
        <v>922</v>
      </c>
    </row>
    <row r="5" customFormat="false" ht="43.5" hidden="false" customHeight="false" outlineLevel="0" collapsed="false">
      <c r="A5" s="177" t="n">
        <v>4</v>
      </c>
      <c r="B5" s="177" t="s">
        <v>845</v>
      </c>
      <c r="C5" s="177" t="s">
        <v>924</v>
      </c>
      <c r="D5" s="177" t="s">
        <v>925</v>
      </c>
    </row>
    <row r="6" customFormat="false" ht="43.5" hidden="false" customHeight="false" outlineLevel="0" collapsed="false">
      <c r="A6" s="177" t="n">
        <v>5</v>
      </c>
      <c r="B6" s="177" t="s">
        <v>846</v>
      </c>
      <c r="C6" s="177" t="s">
        <v>926</v>
      </c>
      <c r="D6" s="177" t="s">
        <v>925</v>
      </c>
    </row>
    <row r="7" customFormat="false" ht="43.5" hidden="false" customHeight="false" outlineLevel="0" collapsed="false">
      <c r="A7" s="177" t="n">
        <v>6</v>
      </c>
      <c r="B7" s="177" t="s">
        <v>847</v>
      </c>
      <c r="C7" s="177" t="s">
        <v>927</v>
      </c>
      <c r="D7" s="177" t="s">
        <v>928</v>
      </c>
    </row>
    <row r="8" customFormat="false" ht="28.5" hidden="false" customHeight="false" outlineLevel="0" collapsed="false">
      <c r="A8" s="177" t="n">
        <v>7</v>
      </c>
      <c r="B8" s="177" t="s">
        <v>848</v>
      </c>
      <c r="C8" s="177" t="s">
        <v>929</v>
      </c>
      <c r="D8" s="177" t="s">
        <v>928</v>
      </c>
    </row>
    <row r="9" customFormat="false" ht="28.5" hidden="false" customHeight="false" outlineLevel="0" collapsed="false">
      <c r="A9" s="177" t="n">
        <v>8</v>
      </c>
      <c r="B9" s="177" t="s">
        <v>849</v>
      </c>
      <c r="C9" s="177" t="s">
        <v>930</v>
      </c>
      <c r="D9" s="177" t="s">
        <v>928</v>
      </c>
    </row>
    <row r="10" customFormat="false" ht="28.5" hidden="false" customHeight="false" outlineLevel="0" collapsed="false">
      <c r="A10" s="177" t="n">
        <v>9</v>
      </c>
      <c r="B10" s="177" t="s">
        <v>850</v>
      </c>
      <c r="C10" s="177" t="s">
        <v>931</v>
      </c>
      <c r="D10" s="177" t="s">
        <v>928</v>
      </c>
    </row>
    <row r="11" customFormat="false" ht="43.5" hidden="false" customHeight="false" outlineLevel="0" collapsed="false">
      <c r="A11" s="177" t="n">
        <v>10</v>
      </c>
      <c r="B11" s="177" t="s">
        <v>851</v>
      </c>
      <c r="C11" s="177" t="s">
        <v>932</v>
      </c>
      <c r="D11" s="177" t="s">
        <v>933</v>
      </c>
    </row>
    <row r="12" customFormat="false" ht="57.75" hidden="false" customHeight="false" outlineLevel="0" collapsed="false">
      <c r="A12" s="177" t="n">
        <v>11</v>
      </c>
      <c r="B12" s="177" t="s">
        <v>852</v>
      </c>
      <c r="C12" s="177" t="s">
        <v>934</v>
      </c>
      <c r="D12" s="177" t="s">
        <v>935</v>
      </c>
    </row>
    <row r="13" customFormat="false" ht="14.25" hidden="false" customHeight="false" outlineLevel="0" collapsed="false">
      <c r="A13" s="177" t="n">
        <v>12</v>
      </c>
      <c r="B13" s="177" t="s">
        <v>853</v>
      </c>
      <c r="C13" s="177" t="s">
        <v>936</v>
      </c>
      <c r="D13" s="177" t="s">
        <v>928</v>
      </c>
    </row>
    <row r="14" customFormat="false" ht="14.25" hidden="false" customHeight="true" outlineLevel="0" collapsed="false">
      <c r="A14" s="177" t="n">
        <v>13</v>
      </c>
      <c r="B14" s="177" t="s">
        <v>854</v>
      </c>
      <c r="C14" s="177" t="s">
        <v>937</v>
      </c>
      <c r="D14" s="178" t="s">
        <v>938</v>
      </c>
    </row>
    <row r="15" customFormat="false" ht="14.25" hidden="false" customHeight="false" outlineLevel="0" collapsed="false">
      <c r="A15" s="177" t="n">
        <v>14</v>
      </c>
      <c r="B15" s="177" t="s">
        <v>855</v>
      </c>
      <c r="C15" s="177" t="s">
        <v>939</v>
      </c>
      <c r="D15" s="178"/>
    </row>
    <row r="16" customFormat="false" ht="14.25" hidden="false" customHeight="false" outlineLevel="0" collapsed="false">
      <c r="A16" s="177" t="n">
        <v>15</v>
      </c>
      <c r="B16" s="177" t="s">
        <v>856</v>
      </c>
      <c r="C16" s="177" t="s">
        <v>940</v>
      </c>
      <c r="D16" s="178"/>
    </row>
    <row r="17" customFormat="false" ht="14.25" hidden="false" customHeight="false" outlineLevel="0" collapsed="false">
      <c r="A17" s="177" t="n">
        <v>16</v>
      </c>
      <c r="B17" s="177" t="s">
        <v>857</v>
      </c>
      <c r="C17" s="177" t="s">
        <v>941</v>
      </c>
      <c r="D17" s="178"/>
    </row>
    <row r="18" customFormat="false" ht="14.25" hidden="false" customHeight="false" outlineLevel="0" collapsed="false">
      <c r="A18" s="177" t="n">
        <v>17</v>
      </c>
      <c r="B18" s="177" t="s">
        <v>858</v>
      </c>
      <c r="C18" s="177" t="s">
        <v>942</v>
      </c>
      <c r="D18" s="178"/>
    </row>
    <row r="19" customFormat="false" ht="14.25" hidden="false" customHeight="false" outlineLevel="0" collapsed="false">
      <c r="A19" s="177" t="n">
        <v>18</v>
      </c>
      <c r="B19" s="177" t="s">
        <v>859</v>
      </c>
      <c r="C19" s="177" t="s">
        <v>943</v>
      </c>
      <c r="D19" s="178"/>
    </row>
    <row r="20" customFormat="false" ht="14.25" hidden="false" customHeight="false" outlineLevel="0" collapsed="false">
      <c r="A20" s="177" t="n">
        <v>19</v>
      </c>
      <c r="B20" s="177" t="s">
        <v>860</v>
      </c>
      <c r="C20" s="177" t="s">
        <v>944</v>
      </c>
      <c r="D20" s="177" t="s">
        <v>920</v>
      </c>
    </row>
    <row r="21" customFormat="false" ht="14.25" hidden="false" customHeight="false" outlineLevel="0" collapsed="false">
      <c r="A21" s="177" t="n">
        <v>20</v>
      </c>
      <c r="B21" s="177" t="s">
        <v>861</v>
      </c>
      <c r="C21" s="177" t="s">
        <v>945</v>
      </c>
      <c r="D21" s="177" t="s">
        <v>920</v>
      </c>
    </row>
  </sheetData>
  <mergeCells count="1">
    <mergeCell ref="D14:D1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_rels/item5.xml.rels><?xml version="1.0" encoding="UTF-8"?>
<Relationships xmlns="http://schemas.openxmlformats.org/package/2006/relationships"><Relationship Id="rId1" Type="http://schemas.openxmlformats.org/officeDocument/2006/relationships/customXmlProps" Target="itemProps5.xml"/>
</Relationships>
</file>

<file path=customXml/item1.xml><?xml version="1.0" encoding="utf-8"?>
<ct:contentTypeSchema xmlns:ct="http://schemas.microsoft.com/office/2006/metadata/contentType" xmlns:ma="http://schemas.microsoft.com/office/2006/metadata/properties/metaAttributes" ct:_="" ma:_="" ma:contentTypeName="Excel Spreadsheet" ma:contentTypeID="0x01010011BE212375D21747994FD40CFDB2CFA1030035DB5455E3B3714B87AA09E3A5884767" ma:contentTypeVersion="0" ma:contentTypeDescription="" ma:contentTypeScope="" ma:versionID="0d5ea4d2c9ed3768e68c7f0dbb95d267">
  <xsd:schema xmlns:xsd="http://www.w3.org/2001/XMLSchema" xmlns:xs="http://www.w3.org/2001/XMLSchema" xmlns:p="http://schemas.microsoft.com/office/2006/metadata/properties" xmlns:ns2="f3afbf2d-beef-446a-8758-84a7ca43c063" xmlns:ns3="9fd4432a-144b-407a-b5c0-3f4ed8389bd1" targetNamespace="http://schemas.microsoft.com/office/2006/metadata/properties" ma:root="true" ma:fieldsID="5d8dc046b02dbcd48d645478a534d037" ns2:_="" ns3:_="">
    <xsd:import namespace="f3afbf2d-beef-446a-8758-84a7ca43c063"/>
    <xsd:import namespace="9fd4432a-144b-407a-b5c0-3f4ed8389bd1"/>
    <xsd:element name="properties">
      <xsd:complexType>
        <xsd:sequence>
          <xsd:element name="documentManagement">
            <xsd:complexType>
              <xsd:all>
                <xsd:element ref="ns2:ReferenceDate" minOccurs="0"/>
                <xsd:element ref="ns2:ExternalReference" minOccurs="0"/>
                <xsd:element ref="ns2:a56f4471668a4971aa5e522031e743d4" minOccurs="0"/>
                <xsd:element ref="ns2:k3db5a6ad8144d86b71ffb3933be1fde" minOccurs="0"/>
                <xsd:element ref="ns2:pef3073c00d0478f9309cb7481f1c06f" minOccurs="0"/>
                <xsd:element ref="ns2:c74b6a8103324c29a83f9d5791147f18" minOccurs="0"/>
                <xsd:element ref="ns2:TaxCatchAllLabel" minOccurs="0"/>
                <xsd:element ref="ns2:bae8dbfb9d2943418f2fcf8e1975c6e3" minOccurs="0"/>
                <xsd:element ref="ns2:TaxCatchAll" minOccurs="0"/>
                <xsd:element ref="ns2:DocumentDescription"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afbf2d-beef-446a-8758-84a7ca43c063" elementFormDefault="qualified">
    <xsd:import namespace="http://schemas.microsoft.com/office/2006/documentManagement/types"/>
    <xsd:import namespace="http://schemas.microsoft.com/office/infopath/2007/PartnerControls"/>
    <xsd:element name="ReferenceDate" ma:index="7" nillable="true" ma:displayName="Reference Date" ma:format="DateOnly" ma:internalName="ReferenceDate">
      <xsd:simpleType>
        <xsd:restriction base="dms:DateTime"/>
      </xsd:simpleType>
    </xsd:element>
    <xsd:element name="ExternalReference" ma:index="8" nillable="true" ma:displayName="External Reference" ma:internalName="ExternalReference">
      <xsd:simpleType>
        <xsd:restriction base="dms:Text">
          <xsd:maxLength value="255"/>
        </xsd:restriction>
      </xsd:simpleType>
    </xsd:element>
    <xsd:element name="a56f4471668a4971aa5e522031e743d4" ma:index="10" nillable="true" ma:taxonomy="true" ma:internalName="a56f4471668a4971aa5e522031e743d4" ma:taxonomyFieldName="DocumentStatus" ma:displayName="Document Status" ma:default="" ma:fieldId="{a56f4471-668a-4971-aa5e-522031e743d4}" ma:sspId="a73a0f41-acff-4f94-90ca-11a2a97b1bb5" ma:termSetId="1531b75f-dc97-46e2-88c8-af7c16b93446" ma:anchorId="00000000-0000-0000-0000-000000000000" ma:open="false" ma:isKeyword="false">
      <xsd:complexType>
        <xsd:sequence>
          <xsd:element ref="pc:Terms" minOccurs="0" maxOccurs="1"/>
        </xsd:sequence>
      </xsd:complexType>
    </xsd:element>
    <xsd:element name="k3db5a6ad8144d86b71ffb3933be1fde" ma:index="12" nillable="true" ma:taxonomy="true" ma:internalName="k3db5a6ad8144d86b71ffb3933be1fde" ma:taxonomyFieldName="DocumentType" ma:displayName="Document Type" ma:readOnly="false" ma:default="" ma:fieldId="{43db5a6a-d814-4d86-b71f-fb3933be1fde}" ma:sspId="a73a0f41-acff-4f94-90ca-11a2a97b1bb5" ma:termSetId="e3998010-6486-4855-8941-6a24532caf10" ma:anchorId="00000000-0000-0000-0000-000000000000" ma:open="false" ma:isKeyword="false">
      <xsd:complexType>
        <xsd:sequence>
          <xsd:element ref="pc:Terms" minOccurs="0" maxOccurs="1"/>
        </xsd:sequence>
      </xsd:complexType>
    </xsd:element>
    <xsd:element name="pef3073c00d0478f9309cb7481f1c06f" ma:index="14" nillable="true" ma:taxonomy="true" ma:internalName="pef3073c00d0478f9309cb7481f1c06f" ma:taxonomyFieldName="OrganisationalUnit" ma:displayName="Organisational Unit" ma:readOnly="false" ma:default="4;#Walkfree Foundation|cddaa79f-2016-4435-b0dc-e5af95851677" ma:fieldId="{9ef3073c-00d0-478f-9309-cb7481f1c06f}" ma:sspId="a73a0f41-acff-4f94-90ca-11a2a97b1bb5" ma:termSetId="8eb3006d-20d6-4439-b2d1-f367395f31d6" ma:anchorId="00000000-0000-0000-0000-000000000000" ma:open="false" ma:isKeyword="false">
      <xsd:complexType>
        <xsd:sequence>
          <xsd:element ref="pc:Terms" minOccurs="0" maxOccurs="1"/>
        </xsd:sequence>
      </xsd:complexType>
    </xsd:element>
    <xsd:element name="c74b6a8103324c29a83f9d5791147f18" ma:index="18" nillable="true" ma:taxonomy="true" ma:internalName="c74b6a8103324c29a83f9d5791147f18" ma:taxonomyFieldName="DocumentCategory" ma:displayName="Document Category" ma:default="" ma:fieldId="{c74b6a81-0332-4c29-a83f-9d5791147f18}" ma:sspId="a73a0f41-acff-4f94-90ca-11a2a97b1bb5" ma:termSetId="7446d940-36d7-4f1b-8cfa-1244b7c496a5" ma:anchorId="00000000-0000-0000-0000-000000000000" ma:open="true" ma:isKeyword="false">
      <xsd:complexType>
        <xsd:sequence>
          <xsd:element ref="pc:Terms" minOccurs="0" maxOccurs="1"/>
        </xsd:sequence>
      </xsd:complexType>
    </xsd:element>
    <xsd:element name="TaxCatchAllLabel" ma:index="19" nillable="true" ma:displayName="Taxonomy Catch All Column1" ma:hidden="true" ma:list="{8cfffbb6-956e-42e5-a54e-e788d8f607d7}" ma:internalName="TaxCatchAllLabel" ma:readOnly="true" ma:showField="CatchAllDataLabel" ma:web="868e6268-ac32-4537-8a15-6d65bd39e194">
      <xsd:complexType>
        <xsd:complexContent>
          <xsd:extension base="dms:MultiChoiceLookup">
            <xsd:sequence>
              <xsd:element name="Value" type="dms:Lookup" maxOccurs="unbounded" minOccurs="0" nillable="true"/>
            </xsd:sequence>
          </xsd:extension>
        </xsd:complexContent>
      </xsd:complexType>
    </xsd:element>
    <xsd:element name="bae8dbfb9d2943418f2fcf8e1975c6e3" ma:index="20" nillable="true" ma:taxonomy="true" ma:internalName="bae8dbfb9d2943418f2fcf8e1975c6e3" ma:taxonomyFieldName="DocumentAudience" ma:displayName="Document Audience" ma:default="" ma:fieldId="{bae8dbfb-9d29-4341-8f2f-cf8e1975c6e3}" ma:sspId="a73a0f41-acff-4f94-90ca-11a2a97b1bb5" ma:termSetId="f9a742cc-5edb-4713-9c99-14a7bd374f2f" ma:anchorId="00000000-0000-0000-0000-000000000000" ma:open="false" ma:isKeyword="false">
      <xsd:complexType>
        <xsd:sequence>
          <xsd:element ref="pc:Terms" minOccurs="0" maxOccurs="1"/>
        </xsd:sequence>
      </xsd:complexType>
    </xsd:element>
    <xsd:element name="TaxCatchAll" ma:index="21" nillable="true" ma:displayName="Taxonomy Catch All Column" ma:hidden="true" ma:list="{8cfffbb6-956e-42e5-a54e-e788d8f607d7}" ma:internalName="TaxCatchAll" ma:showField="CatchAllData" ma:web="868e6268-ac32-4537-8a15-6d65bd39e194">
      <xsd:complexType>
        <xsd:complexContent>
          <xsd:extension base="dms:MultiChoiceLookup">
            <xsd:sequence>
              <xsd:element name="Value" type="dms:Lookup" maxOccurs="unbounded" minOccurs="0" nillable="true"/>
            </xsd:sequence>
          </xsd:extension>
        </xsd:complexContent>
      </xsd:complexType>
    </xsd:element>
    <xsd:element name="DocumentDescription" ma:index="22" nillable="true" ma:displayName="Document Description" ma:internalName="Document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d4432a-144b-407a-b5c0-3f4ed8389bd1" elementFormDefault="qualified">
    <xsd:import namespace="http://schemas.microsoft.com/office/2006/documentManagement/types"/>
    <xsd:import namespace="http://schemas.microsoft.com/office/infopath/2007/PartnerControls"/>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xternalReference xmlns="f3afbf2d-beef-446a-8758-84a7ca43c063" xsi:nil="true"/>
    <ReferenceDate xmlns="f3afbf2d-beef-446a-8758-84a7ca43c063" xsi:nil="true"/>
    <TaxCatchAll xmlns="f3afbf2d-beef-446a-8758-84a7ca43c063">
      <Value>2</Value>
    </TaxCatchAll>
    <a56f4471668a4971aa5e522031e743d4 xmlns="f3afbf2d-beef-446a-8758-84a7ca43c063">
      <Terms xmlns="http://schemas.microsoft.com/office/infopath/2007/PartnerControls"/>
    </a56f4471668a4971aa5e522031e743d4>
    <DocumentDescription xmlns="f3afbf2d-beef-446a-8758-84a7ca43c063" xsi:nil="true"/>
    <c74b6a8103324c29a83f9d5791147f18 xmlns="f3afbf2d-beef-446a-8758-84a7ca43c063">
      <Terms xmlns="http://schemas.microsoft.com/office/infopath/2007/PartnerControls"/>
    </c74b6a8103324c29a83f9d5791147f18>
    <k3db5a6ad8144d86b71ffb3933be1fde xmlns="f3afbf2d-beef-446a-8758-84a7ca43c063">
      <Terms xmlns="http://schemas.microsoft.com/office/infopath/2007/PartnerControls"/>
    </k3db5a6ad8144d86b71ffb3933be1fde>
    <pef3073c00d0478f9309cb7481f1c06f xmlns="f3afbf2d-beef-446a-8758-84a7ca43c063">
      <Terms xmlns="http://schemas.microsoft.com/office/infopath/2007/PartnerControls">
        <TermInfo>
          <TermName>Minderoo</TermName>
          <TermId>22603e25-903d-4c60-9e9b-ab3370a51ab9</TermId>
        </TermInfo>
      </Terms>
    </pef3073c00d0478f9309cb7481f1c06f>
    <bae8dbfb9d2943418f2fcf8e1975c6e3 xmlns="f3afbf2d-beef-446a-8758-84a7ca43c063">
      <Terms xmlns="http://schemas.microsoft.com/office/infopath/2007/PartnerControls"/>
    </bae8dbfb9d2943418f2fcf8e1975c6e3>
    <_dlc_DocId xmlns="9fd4432a-144b-407a-b5c0-3f4ed8389bd1">WFF1-1605847479-1770</_dlc_DocId>
    <_dlc_DocIdUrl xmlns="9fd4432a-144b-407a-b5c0-3f4ed8389bd1">
      <Url>https://minderoofoundationtrust.sharepoint.com/sites/wf/edms/_layouts/15/DocIdRedir.aspx?ID=WFF1-1605847479-1770</Url>
      <Description>WFF1-1605847479-1770</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SharedContentType xmlns="Microsoft.SharePoint.Taxonomy.ContentTypeSync" SourceId="a73a0f41-acff-4f94-90ca-11a2a97b1bb5" ContentTypeId="0x01010011BE212375D21747994FD40CFDB2CFA103" PreviousValue="false"/>
</file>

<file path=customXml/itemProps1.xml><?xml version="1.0" encoding="utf-8"?>
<ds:datastoreItem xmlns:ds="http://schemas.openxmlformats.org/officeDocument/2006/customXml" ds:itemID="{014CE4A0-7C6E-4D39-9CC0-AF45E3CB85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afbf2d-beef-446a-8758-84a7ca43c063"/>
    <ds:schemaRef ds:uri="9fd4432a-144b-407a-b5c0-3f4ed8389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B159EB-E37B-40B5-A018-925108A1FEA0}">
  <ds:schemaRefs>
    <ds:schemaRef ds:uri="http://schemas.microsoft.com/office/2006/metadata/properties"/>
    <ds:schemaRef ds:uri="http://schemas.microsoft.com/office/infopath/2007/PartnerControls"/>
    <ds:schemaRef ds:uri="f3afbf2d-beef-446a-8758-84a7ca43c063"/>
    <ds:schemaRef ds:uri="9fd4432a-144b-407a-b5c0-3f4ed8389bd1"/>
  </ds:schemaRefs>
</ds:datastoreItem>
</file>

<file path=customXml/itemProps3.xml><?xml version="1.0" encoding="utf-8"?>
<ds:datastoreItem xmlns:ds="http://schemas.openxmlformats.org/officeDocument/2006/customXml" ds:itemID="{44BA2E88-5220-406A-923C-E20E472CF122}">
  <ds:schemaRefs>
    <ds:schemaRef ds:uri="http://schemas.microsoft.com/sharepoint/v3/contenttype/forms"/>
  </ds:schemaRefs>
</ds:datastoreItem>
</file>

<file path=customXml/itemProps4.xml><?xml version="1.0" encoding="utf-8"?>
<ds:datastoreItem xmlns:ds="http://schemas.openxmlformats.org/officeDocument/2006/customXml" ds:itemID="{83719DDB-BA4B-4D21-A62E-86AF3CFE9A2B}">
  <ds:schemaRefs>
    <ds:schemaRef ds:uri="http://schemas.microsoft.com/sharepoint/events"/>
  </ds:schemaRefs>
</ds:datastoreItem>
</file>

<file path=customXml/itemProps5.xml><?xml version="1.0" encoding="utf-8"?>
<ds:datastoreItem xmlns:ds="http://schemas.openxmlformats.org/officeDocument/2006/customXml" ds:itemID="{C7C76E49-9031-4109-B705-CF23E785FC5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Template/>
  <TotalTime>1</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2018-02-12T17:27:41Z</dcterms:created>
  <dc:creator>Jacqueline Joudo Larsen</dc:creator>
  <dc:description/>
  <dc:language>en-US</dc:language>
  <cp:lastModifiedBy/>
  <dcterms:modified xsi:type="dcterms:W3CDTF">2024-12-29T13:22:19Z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13824">
    <vt:lpwstr>72</vt:lpwstr>
  </property>
  <property fmtid="{D5CDD505-2E9C-101B-9397-08002B2CF9AE}" pid="3" name="ContentTypeId">
    <vt:lpwstr>0x01010011BE212375D21747994FD40CFDB2CFA1030035DB5455E3B3714B87AA09E3A5884767</vt:lpwstr>
  </property>
  <property fmtid="{D5CDD505-2E9C-101B-9397-08002B2CF9AE}" pid="4" name="DocumentAudience">
    <vt:lpwstr/>
  </property>
  <property fmtid="{D5CDD505-2E9C-101B-9397-08002B2CF9AE}" pid="5" name="DocumentCategory">
    <vt:lpwstr/>
  </property>
  <property fmtid="{D5CDD505-2E9C-101B-9397-08002B2CF9AE}" pid="6" name="DocumentStatus">
    <vt:lpwstr/>
  </property>
  <property fmtid="{D5CDD505-2E9C-101B-9397-08002B2CF9AE}" pid="7" name="DocumentType">
    <vt:lpwstr/>
  </property>
  <property fmtid="{D5CDD505-2E9C-101B-9397-08002B2CF9AE}" pid="8" name="MediaServiceImageTags">
    <vt:lpwstr/>
  </property>
  <property fmtid="{D5CDD505-2E9C-101B-9397-08002B2CF9AE}" pid="9" name="OrganisationalUnit">
    <vt:lpwstr>2;#Minderoo|22603e25-903d-4c60-9e9b-ab3370a51ab9</vt:lpwstr>
  </property>
  <property fmtid="{D5CDD505-2E9C-101B-9397-08002B2CF9AE}" pid="10" name="SharedWithUsers">
    <vt:lpwstr>235;#Matt Bolt</vt:lpwstr>
  </property>
  <property fmtid="{D5CDD505-2E9C-101B-9397-08002B2CF9AE}" pid="11" name="_dlc_DocIdItemGuid">
    <vt:lpwstr>4307910e-20d7-440d-a7c2-77d4198033e2</vt:lpwstr>
  </property>
  <property fmtid="{D5CDD505-2E9C-101B-9397-08002B2CF9AE}" pid="12" name="lcf76f155ced4ddcb4097134ff3c332f">
    <vt:lpwstr/>
  </property>
</Properties>
</file>