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EP\"/>
    </mc:Choice>
  </mc:AlternateContent>
  <xr:revisionPtr revIDLastSave="0" documentId="13_ncr:1_{00730F17-7E31-4764-8488-E1655B83CC0D}" xr6:coauthVersionLast="47" xr6:coauthVersionMax="47" xr10:uidLastSave="{00000000-0000-0000-0000-000000000000}"/>
  <bookViews>
    <workbookView xWindow="-120" yWindow="-120" windowWidth="29040" windowHeight="15720" activeTab="1" xr2:uid="{FB0B28C4-7C7C-43D5-A475-6A2EBCDA5BB4}"/>
  </bookViews>
  <sheets>
    <sheet name="Hoja2" sheetId="2" r:id="rId1"/>
    <sheet name="Hoja6" sheetId="6" r:id="rId2"/>
    <sheet name="Hoja5" sheetId="5" r:id="rId3"/>
    <sheet name="Hoja1" sheetId="1" r:id="rId4"/>
    <sheet name="Hoja4" sheetId="4" r:id="rId5"/>
    <sheet name="Hoja3" sheetId="3" r:id="rId6"/>
  </sheets>
  <calcPr calcId="191029"/>
  <pivotCaches>
    <pivotCache cacheId="51" r:id="rId7"/>
    <pivotCache cacheId="50" r:id="rId8"/>
    <pivotCache cacheId="5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3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0" i="2"/>
  <c r="E6" i="3"/>
  <c r="B52" i="2"/>
</calcChain>
</file>

<file path=xl/sharedStrings.xml><?xml version="1.0" encoding="utf-8"?>
<sst xmlns="http://schemas.openxmlformats.org/spreadsheetml/2006/main" count="292" uniqueCount="119">
  <si>
    <t>Actividad</t>
  </si>
  <si>
    <t>Rol Profesional</t>
  </si>
  <si>
    <t>Horas Estimadas</t>
  </si>
  <si>
    <t>Costo por Actividad (PEN)</t>
  </si>
  <si>
    <t>A. Recopilar datos históricos de ventas</t>
  </si>
  <si>
    <t>Analista de datos</t>
  </si>
  <si>
    <t>B. Validar la calidad de los datos</t>
  </si>
  <si>
    <t>Especialista en QA</t>
  </si>
  <si>
    <t>C. Analizar tendencias y patrones de ventas</t>
  </si>
  <si>
    <t>D. Definir requisitos del usuario para el tablero</t>
  </si>
  <si>
    <t>Consultor estratégico</t>
  </si>
  <si>
    <t>E. Redactar el informe con hallazgos clave</t>
  </si>
  <si>
    <t>Redactor técnico</t>
  </si>
  <si>
    <t>F. Seleccionar indicadores a incluir</t>
  </si>
  <si>
    <t>G. Crear prototipos del diseño</t>
  </si>
  <si>
    <t>Diseñador UX/UI</t>
  </si>
  <si>
    <t>H. Revisar el prototipo</t>
  </si>
  <si>
    <t>Jefe de proyecto</t>
  </si>
  <si>
    <t>I. Ajustar el diseño basado en feedback</t>
  </si>
  <si>
    <t>J. Presentar el informe a interesados</t>
  </si>
  <si>
    <t>K. Instalar y configurar Power BI</t>
  </si>
  <si>
    <t>Desarrollador BI</t>
  </si>
  <si>
    <t>L. Integrar fuentes de datos en Power BI</t>
  </si>
  <si>
    <t>M. Desarrollar visualizaciones y gráficos</t>
  </si>
  <si>
    <t>N. Validar la funcionalidad y precisión</t>
  </si>
  <si>
    <t>O. Redactar el informe técnico</t>
  </si>
  <si>
    <t>P. Presentar el informe a la dirección</t>
  </si>
  <si>
    <t>Q. Compilar todos los informes</t>
  </si>
  <si>
    <t>R. Analizar resultados finales del proyecto</t>
  </si>
  <si>
    <t>S. Redactar el informe final</t>
  </si>
  <si>
    <t>T. Revisar el informe con el equipo</t>
  </si>
  <si>
    <t>U. Presentar el informe final</t>
  </si>
  <si>
    <t>V. Archivar y documentar lecciones</t>
  </si>
  <si>
    <t>W. Identificar problemas de mejora</t>
  </si>
  <si>
    <t>X. Formular recomendaciones</t>
  </si>
  <si>
    <t>Y. Recolectar datos de desempeño</t>
  </si>
  <si>
    <t>Z. Realizar ajustes</t>
  </si>
  <si>
    <t>AA. Documentar el diseño final</t>
  </si>
  <si>
    <t>AB. Analizar feedback de usuarios</t>
  </si>
  <si>
    <t>AC. Presentar recomendaciones</t>
  </si>
  <si>
    <t>Total general</t>
  </si>
  <si>
    <t>Etiquetas de fila</t>
  </si>
  <si>
    <t>Costo (PEN)</t>
  </si>
  <si>
    <t>Recopilar datos históricos de ventas</t>
  </si>
  <si>
    <t>Validar la calidad de los datos</t>
  </si>
  <si>
    <t>Analizar tendencias y patrones de ventas</t>
  </si>
  <si>
    <t>Redactar el informe con hallazgos clave</t>
  </si>
  <si>
    <t>Instalar y configurar Power BI</t>
  </si>
  <si>
    <t>Cantidad de horas</t>
  </si>
  <si>
    <t>Costo por actividad</t>
  </si>
  <si>
    <t>Categoría</t>
  </si>
  <si>
    <t>Detalle</t>
  </si>
  <si>
    <t>Costos Operativos</t>
  </si>
  <si>
    <t>Licencias Power BI (5 usuarios, 1 año)</t>
  </si>
  <si>
    <t>Licencias necesarias para el sistema</t>
  </si>
  <si>
    <t>Almacenamiento en la nube (100 GB/mes)</t>
  </si>
  <si>
    <t>Espacio para datos y reportes</t>
  </si>
  <si>
    <t>Equipos adicionales</t>
  </si>
  <si>
    <t>2 laptops para desarrollo BI</t>
  </si>
  <si>
    <t>Software adicional/imprevistos</t>
  </si>
  <si>
    <t>Costo estimado para herramientas extras</t>
  </si>
  <si>
    <t>Margen de Contingencia</t>
  </si>
  <si>
    <t>10% del total estimado</t>
  </si>
  <si>
    <t>Sub categoría</t>
  </si>
  <si>
    <t>Contigencia</t>
  </si>
  <si>
    <t>Suma de Costo (PEN)</t>
  </si>
  <si>
    <t>TOTAL ESTIMADO PARA EL PROYECTO</t>
  </si>
  <si>
    <t>vacio</t>
  </si>
  <si>
    <t>Detalle de costos adicionales</t>
  </si>
  <si>
    <t/>
  </si>
  <si>
    <t xml:space="preserve">‎ </t>
  </si>
  <si>
    <t>Costo de Profesionales</t>
  </si>
  <si>
    <t>Presupuesto por profesional y sus actividades</t>
  </si>
  <si>
    <t>Costo por hora</t>
  </si>
  <si>
    <t>Horas a dias</t>
  </si>
  <si>
    <t>Profesional</t>
  </si>
  <si>
    <t>Horas/Días</t>
  </si>
  <si>
    <t>Jefe de Proyecto</t>
  </si>
  <si>
    <t>Analista de Datos</t>
  </si>
  <si>
    <t>18 horas</t>
  </si>
  <si>
    <t>12 horas</t>
  </si>
  <si>
    <t>15 horas</t>
  </si>
  <si>
    <t>Consultor Estratégico</t>
  </si>
  <si>
    <t>Definir requisitos del usuario para el tablero</t>
  </si>
  <si>
    <t>10 horas</t>
  </si>
  <si>
    <t>Redactor Técnico</t>
  </si>
  <si>
    <t>Crear prototipos del diseño del tablero</t>
  </si>
  <si>
    <t>20 horas</t>
  </si>
  <si>
    <t>Seleccionar indicadores a incluir en el tablero</t>
  </si>
  <si>
    <t>8 horas</t>
  </si>
  <si>
    <t>Revisar el prototipo con las partes interesadas</t>
  </si>
  <si>
    <t>Ajustar el diseño basado en el feedback recibido</t>
  </si>
  <si>
    <t>Presentar el informe a los interesados</t>
  </si>
  <si>
    <t>6 horas</t>
  </si>
  <si>
    <t>Integrar fuentes de datos en Power BI</t>
  </si>
  <si>
    <t>19 horas</t>
  </si>
  <si>
    <t>Desarrollar visualizaciones y gráficos necesarios</t>
  </si>
  <si>
    <t>Validar la funcionalidad y precisión de los informes</t>
  </si>
  <si>
    <t>16 horas</t>
  </si>
  <si>
    <t>Redactar el informe de implementación con detalles técnicos</t>
  </si>
  <si>
    <t>Presentar el informe a la dirección</t>
  </si>
  <si>
    <t>Compilar todos los informes y datos relevantes</t>
  </si>
  <si>
    <t>Analizar resultados finales del proyecto</t>
  </si>
  <si>
    <t>Redactar el informe final con conclusiones y aprendizajes</t>
  </si>
  <si>
    <t>Revisar el informe final con el equipo del proyecto</t>
  </si>
  <si>
    <t>Presentar el informe final a las partes interesadas</t>
  </si>
  <si>
    <t>Archivar y documentar lecciones aprendidas</t>
  </si>
  <si>
    <t>Identificar problemas y oportunidades de mejora</t>
  </si>
  <si>
    <t>Formular recomendaciones para optimización</t>
  </si>
  <si>
    <t>11 horas</t>
  </si>
  <si>
    <t>Recolectar datos de uso y desempeño del tablero</t>
  </si>
  <si>
    <t>Realizar ajustes basados en el feedback del usuario</t>
  </si>
  <si>
    <t>Documentar el diseño final del tablero</t>
  </si>
  <si>
    <t>Analizar el feedback de usuarios sobre Power BI</t>
  </si>
  <si>
    <t>Presentar recomendaciones a la dirección</t>
  </si>
  <si>
    <t>Total general de gastos en personal</t>
  </si>
  <si>
    <t>Total general de gastos Operativos</t>
  </si>
  <si>
    <t>Gastos Operativos</t>
  </si>
  <si>
    <t>Costo por actividad (PEN)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</si>
</sst>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S/&quot;\ #,##0.00"/>
    <numFmt numFmtId="171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169" fontId="0" fillId="0" borderId="0" xfId="0" applyNumberFormat="1"/>
    <xf numFmtId="0" fontId="3" fillId="2" borderId="0" xfId="1"/>
    <xf numFmtId="169" fontId="2" fillId="0" borderId="2" xfId="0" applyNumberFormat="1" applyFont="1" applyBorder="1" applyAlignment="1">
      <alignment horizontal="right"/>
    </xf>
    <xf numFmtId="0" fontId="1" fillId="3" borderId="0" xfId="0" applyFont="1" applyFill="1" applyBorder="1"/>
    <xf numFmtId="0" fontId="3" fillId="0" borderId="0" xfId="0" applyFont="1"/>
    <xf numFmtId="169" fontId="3" fillId="0" borderId="0" xfId="0" applyNumberFormat="1" applyFont="1"/>
    <xf numFmtId="169" fontId="4" fillId="4" borderId="0" xfId="0" applyNumberFormat="1" applyFont="1" applyFill="1"/>
    <xf numFmtId="0" fontId="0" fillId="4" borderId="0" xfId="0" applyFill="1" applyAlignment="1">
      <alignment horizontal="left"/>
    </xf>
    <xf numFmtId="169" fontId="0" fillId="4" borderId="0" xfId="0" applyNumberFormat="1" applyFill="1"/>
    <xf numFmtId="0" fontId="0" fillId="0" borderId="0" xfId="0" applyAlignment="1">
      <alignment horizontal="right"/>
    </xf>
    <xf numFmtId="0" fontId="2" fillId="0" borderId="0" xfId="0" pivotButton="1" applyFont="1" applyBorder="1"/>
    <xf numFmtId="0" fontId="2" fillId="0" borderId="0" xfId="0" applyFont="1" applyBorder="1"/>
    <xf numFmtId="0" fontId="2" fillId="0" borderId="0" xfId="0" applyFont="1" applyFill="1" applyBorder="1"/>
    <xf numFmtId="169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169" fontId="2" fillId="0" borderId="2" xfId="0" applyNumberFormat="1" applyFont="1" applyBorder="1" applyAlignment="1"/>
    <xf numFmtId="0" fontId="1" fillId="2" borderId="0" xfId="1" applyFont="1"/>
  </cellXfs>
  <cellStyles count="2">
    <cellStyle name="Énfasis1" xfId="1" builtinId="29"/>
    <cellStyle name="Normal" xfId="0" builtinId="0"/>
  </cellStyles>
  <dxfs count="89">
    <dxf>
      <alignment horizontal="right"/>
    </dxf>
    <dxf>
      <alignment horizontal="right"/>
    </dxf>
    <dxf>
      <numFmt numFmtId="169" formatCode="&quot;S/&quot;\ #,##0.00"/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numFmt numFmtId="169" formatCode="&quot;S/&quot;\ #,##0.00"/>
    </dxf>
    <dxf>
      <font>
        <color theme="0"/>
      </font>
    </dxf>
    <dxf>
      <font>
        <color theme="0"/>
      </font>
    </dxf>
    <dxf>
      <font>
        <color theme="3" tint="0.89999084444715716"/>
      </font>
    </dxf>
    <dxf>
      <font>
        <color theme="3" tint="0.89999084444715716"/>
      </font>
    </dxf>
    <dxf>
      <fill>
        <patternFill patternType="solid"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numFmt numFmtId="169" formatCode="&quot;S/&quot;\ #,##0.00"/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numFmt numFmtId="171" formatCode="[$-F400]h:mm:ss\ AM/PM"/>
      <alignment horizontal="general" vertical="center" textRotation="0" wrapText="0" indent="0" justifyLastLine="0" shrinkToFit="0" readingOrder="0"/>
    </dxf>
    <dxf>
      <numFmt numFmtId="169" formatCode="&quot;S/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numFmt numFmtId="169" formatCode="&quot;S/&quot;\ #,##0.0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numFmt numFmtId="169" formatCode="&quot;S/&quot;\ #,##0.00"/>
    </dxf>
    <dxf>
      <alignment horizontal="center"/>
    </dxf>
    <dxf>
      <numFmt numFmtId="169" formatCode="&quot;S/&quot;\ #,##0.00"/>
    </dxf>
    <dxf>
      <font>
        <color theme="0"/>
      </font>
    </dxf>
    <dxf>
      <font>
        <color theme="0"/>
      </font>
    </dxf>
    <dxf>
      <font>
        <color theme="3" tint="0.89999084444715716"/>
      </font>
    </dxf>
    <dxf>
      <font>
        <color theme="3" tint="0.89999084444715716"/>
      </font>
    </dxf>
    <dxf>
      <fill>
        <patternFill patternType="solid"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9" formatCode="&quot;S/&quot;\ #,##0.00"/>
    </dxf>
    <dxf>
      <font>
        <color theme="0"/>
      </font>
    </dxf>
    <dxf>
      <font>
        <color theme="0"/>
      </font>
    </dxf>
    <dxf>
      <font>
        <color theme="3" tint="0.89999084444715716"/>
      </font>
    </dxf>
    <dxf>
      <font>
        <color theme="3" tint="0.89999084444715716"/>
      </font>
    </dxf>
    <dxf>
      <fill>
        <patternFill patternType="solid"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9" formatCode="&quot;S/&quot;\ #,##0.00"/>
    </dxf>
    <dxf>
      <font>
        <color theme="0"/>
      </font>
    </dxf>
    <dxf>
      <font>
        <color theme="0"/>
      </font>
    </dxf>
    <dxf>
      <font>
        <color theme="3" tint="0.89999084444715716"/>
      </font>
    </dxf>
    <dxf>
      <font>
        <color theme="3" tint="0.89999084444715716"/>
      </font>
    </dxf>
    <dxf>
      <fill>
        <patternFill patternType="solid"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ont>
        <color theme="3" tint="0.89999084444715716"/>
      </font>
    </dxf>
    <dxf>
      <font>
        <color theme="3" tint="0.89999084444715716"/>
      </font>
    </dxf>
    <dxf>
      <font>
        <color theme="0"/>
      </font>
    </dxf>
    <dxf>
      <font>
        <color theme="0"/>
      </font>
    </dxf>
    <dxf>
      <numFmt numFmtId="169" formatCode="&quot;S/&quot;\ #,##0.00"/>
    </dxf>
    <dxf>
      <numFmt numFmtId="169" formatCode="&quot;S/&quot;\ #,##0.00"/>
    </dxf>
    <dxf>
      <numFmt numFmtId="169" formatCode="&quot;S/&quot;\ #,##0.00"/>
    </dxf>
    <dxf>
      <numFmt numFmtId="169" formatCode="&quot;S/&quot;\ #,##0.00"/>
    </dxf>
    <dxf>
      <numFmt numFmtId="169" formatCode="&quot;S/&quot;\ #,##0.00"/>
    </dxf>
    <dxf>
      <alignment horizontal="general" vertical="center" textRotation="0" wrapText="0" indent="0" justifyLastLine="0" shrinkToFit="0" readingOrder="0"/>
    </dxf>
    <dxf>
      <numFmt numFmtId="169" formatCode="&quot;S/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Daniel Mendoza Torres" refreshedDate="45626.940893287036" createdVersion="8" refreshedVersion="8" minRefreshableVersion="3" recordCount="29" xr:uid="{DCDBE240-CA40-4E83-A227-ABF72D26C96A}">
  <cacheSource type="worksheet">
    <worksheetSource name="Tabla1"/>
  </cacheSource>
  <cacheFields count="4">
    <cacheField name="Rol Profesional" numFmtId="0">
      <sharedItems count="7">
        <s v="Analista de datos"/>
        <s v="Especialista en QA"/>
        <s v="Consultor estratégico"/>
        <s v="Redactor técnico"/>
        <s v="Diseñador UX/UI"/>
        <s v="Jefe de proyecto"/>
        <s v="Desarrollador BI"/>
      </sharedItems>
    </cacheField>
    <cacheField name="Actividad" numFmtId="0">
      <sharedItems count="29">
        <s v="A. Recopilar datos históricos de ventas"/>
        <s v="B. Validar la calidad de los datos"/>
        <s v="C. Analizar tendencias y patrones de ventas"/>
        <s v="D. Definir requisitos del usuario para el tablero"/>
        <s v="E. Redactar el informe con hallazgos clave"/>
        <s v="F. Seleccionar indicadores a incluir"/>
        <s v="G. Crear prototipos del diseño"/>
        <s v="H. Revisar el prototipo"/>
        <s v="I. Ajustar el diseño basado en feedback"/>
        <s v="J. Presentar el informe a interesados"/>
        <s v="K. Instalar y configurar Power BI"/>
        <s v="L. Integrar fuentes de datos en Power BI"/>
        <s v="M. Desarrollar visualizaciones y gráficos"/>
        <s v="N. Validar la funcionalidad y precisión"/>
        <s v="O. Redactar el informe técnico"/>
        <s v="P. Presentar el informe a la dirección"/>
        <s v="Q. Compilar todos los informes"/>
        <s v="R. Analizar resultados finales del proyecto"/>
        <s v="S. Redactar el informe final"/>
        <s v="T. Revisar el informe con el equipo"/>
        <s v="U. Presentar el informe final"/>
        <s v="V. Archivar y documentar lecciones"/>
        <s v="W. Identificar problemas de mejora"/>
        <s v="X. Formular recomendaciones"/>
        <s v="Y. Recolectar datos de desempeño"/>
        <s v="Z. Realizar ajustes"/>
        <s v="AA. Documentar el diseño final"/>
        <s v="AB. Analizar feedback de usuarios"/>
        <s v="AC. Presentar recomendaciones"/>
      </sharedItems>
    </cacheField>
    <cacheField name="Horas Estimadas" numFmtId="0">
      <sharedItems containsSemiMixedTypes="0" containsString="0" containsNumber="1" containsInteger="1" minValue="6" maxValue="20"/>
    </cacheField>
    <cacheField name="Costo por Actividad (PEN)" numFmtId="0">
      <sharedItems containsSemiMixedTypes="0" containsString="0" containsNumber="1" containsInteger="1" minValue="120" maxValue="700" count="17">
        <n v="300"/>
        <n v="160"/>
        <n v="375"/>
        <n v="400"/>
        <n v="320"/>
        <n v="600"/>
        <n v="360"/>
        <n v="120"/>
        <n v="490"/>
        <n v="560"/>
        <n v="700"/>
        <n v="240"/>
        <n v="450"/>
        <n v="480"/>
        <n v="250"/>
        <n v="200"/>
        <n v="4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Daniel Mendoza Torres" refreshedDate="45626.943241203706" createdVersion="8" refreshedVersion="8" minRefreshableVersion="3" recordCount="5" xr:uid="{9F79BF9B-33B5-496C-AF99-38F30E4A2014}">
  <cacheSource type="worksheet">
    <worksheetSource name="Tabla2"/>
  </cacheSource>
  <cacheFields count="5">
    <cacheField name="Categoría" numFmtId="0">
      <sharedItems count="2">
        <s v="Costos Operativos"/>
        <s v="Contigencia"/>
      </sharedItems>
    </cacheField>
    <cacheField name="Sub categoría" numFmtId="0">
      <sharedItems count="5">
        <s v="Licencias Power BI (5 usuarios, 1 año)"/>
        <s v="Almacenamiento en la nube (100 GB/mes)"/>
        <s v="Equipos adicionales"/>
        <s v="Software adicional/imprevistos"/>
        <s v="Margen de Contingencia"/>
      </sharedItems>
    </cacheField>
    <cacheField name="vacio" numFmtId="0">
      <sharedItems containsNonDate="0" containsString="0" containsBlank="1" count="1">
        <m/>
      </sharedItems>
    </cacheField>
    <cacheField name="Detalle" numFmtId="0">
      <sharedItems/>
    </cacheField>
    <cacheField name="Costo (PEN)" numFmtId="0">
      <sharedItems containsSemiMixedTypes="0" containsString="0" containsNumber="1" minValue="480" maxValue="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Daniel Mendoza Torres" refreshedDate="45627.038571064812" createdVersion="8" refreshedVersion="8" minRefreshableVersion="3" recordCount="29" xr:uid="{3F2F5607-8086-40C7-AA7F-5F0CC1F02739}">
  <cacheSource type="worksheet">
    <worksheetSource name="Tabla3"/>
  </cacheSource>
  <cacheFields count="4">
    <cacheField name="Profesional" numFmtId="0">
      <sharedItems count="7">
        <s v="Analista de Datos"/>
        <s v="Especialista en QA"/>
        <s v="Consultor Estratégico"/>
        <s v="Redactor Técnico"/>
        <s v="Diseñador UX/UI"/>
        <s v="Jefe de Proyecto"/>
        <s v="Desarrollador BI"/>
      </sharedItems>
    </cacheField>
    <cacheField name="Actividad" numFmtId="0">
      <sharedItems count="29">
        <s v="Recopilar datos históricos de ventas"/>
        <s v="Validar la calidad de los datos"/>
        <s v="Analizar tendencias y patrones de ventas"/>
        <s v="Definir requisitos del usuario para el tablero"/>
        <s v="Redactar el informe con hallazgos clave"/>
        <s v="Crear prototipos del diseño del tablero"/>
        <s v="Seleccionar indicadores a incluir en el tablero"/>
        <s v="Revisar el prototipo con las partes interesadas"/>
        <s v="Ajustar el diseño basado en el feedback recibido"/>
        <s v="Presentar el informe a los interesados"/>
        <s v="Instalar y configurar Power BI"/>
        <s v="Integrar fuentes de datos en Power BI"/>
        <s v="Desarrollar visualizaciones y gráficos necesarios"/>
        <s v="Validar la funcionalidad y precisión de los informes"/>
        <s v="Redactar el informe de implementación con detalles técnicos"/>
        <s v="Presentar el informe a la dirección"/>
        <s v="Compilar todos los informes y datos relevantes"/>
        <s v="Analizar resultados finales del proyecto"/>
        <s v="Redactar el informe final con conclusiones y aprendizajes"/>
        <s v="Revisar el informe final con el equipo del proyecto"/>
        <s v="Presentar el informe final a las partes interesadas"/>
        <s v="Archivar y documentar lecciones aprendidas"/>
        <s v="Identificar problemas y oportunidades de mejora"/>
        <s v="Formular recomendaciones para optimización"/>
        <s v="Recolectar datos de uso y desempeño del tablero"/>
        <s v="Realizar ajustes basados en el feedback del usuario"/>
        <s v="Documentar el diseño final del tablero"/>
        <s v="Analizar el feedback de usuarios sobre Power BI"/>
        <s v="Presentar recomendaciones a la dirección"/>
      </sharedItems>
    </cacheField>
    <cacheField name="Costo (PEN)" numFmtId="169">
      <sharedItems containsSemiMixedTypes="0" containsString="0" containsNumber="1" containsInteger="1" minValue="140" maxValue="735"/>
    </cacheField>
    <cacheField name="Horas/Días" numFmtId="171">
      <sharedItems containsNonDate="0" count="10">
        <s v="18 horas"/>
        <s v="12 horas"/>
        <s v="15 horas"/>
        <s v="10 horas"/>
        <s v="20 horas"/>
        <s v="8 horas"/>
        <s v="6 horas"/>
        <s v="19 horas"/>
        <s v="16 horas"/>
        <s v="11 hor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12"/>
    <x v="0"/>
  </r>
  <r>
    <x v="1"/>
    <x v="1"/>
    <n v="8"/>
    <x v="1"/>
  </r>
  <r>
    <x v="0"/>
    <x v="2"/>
    <n v="15"/>
    <x v="2"/>
  </r>
  <r>
    <x v="2"/>
    <x v="3"/>
    <n v="10"/>
    <x v="3"/>
  </r>
  <r>
    <x v="3"/>
    <x v="4"/>
    <n v="8"/>
    <x v="1"/>
  </r>
  <r>
    <x v="2"/>
    <x v="5"/>
    <n v="8"/>
    <x v="4"/>
  </r>
  <r>
    <x v="4"/>
    <x v="6"/>
    <n v="20"/>
    <x v="5"/>
  </r>
  <r>
    <x v="5"/>
    <x v="7"/>
    <n v="8"/>
    <x v="6"/>
  </r>
  <r>
    <x v="4"/>
    <x v="8"/>
    <n v="10"/>
    <x v="0"/>
  </r>
  <r>
    <x v="3"/>
    <x v="9"/>
    <n v="6"/>
    <x v="7"/>
  </r>
  <r>
    <x v="6"/>
    <x v="10"/>
    <n v="14"/>
    <x v="8"/>
  </r>
  <r>
    <x v="6"/>
    <x v="11"/>
    <n v="16"/>
    <x v="9"/>
  </r>
  <r>
    <x v="6"/>
    <x v="12"/>
    <n v="20"/>
    <x v="10"/>
  </r>
  <r>
    <x v="1"/>
    <x v="13"/>
    <n v="12"/>
    <x v="11"/>
  </r>
  <r>
    <x v="3"/>
    <x v="14"/>
    <n v="12"/>
    <x v="11"/>
  </r>
  <r>
    <x v="2"/>
    <x v="15"/>
    <n v="10"/>
    <x v="3"/>
  </r>
  <r>
    <x v="5"/>
    <x v="16"/>
    <n v="8"/>
    <x v="6"/>
  </r>
  <r>
    <x v="0"/>
    <x v="17"/>
    <n v="12"/>
    <x v="0"/>
  </r>
  <r>
    <x v="3"/>
    <x v="18"/>
    <n v="12"/>
    <x v="11"/>
  </r>
  <r>
    <x v="5"/>
    <x v="19"/>
    <n v="10"/>
    <x v="12"/>
  </r>
  <r>
    <x v="2"/>
    <x v="20"/>
    <n v="12"/>
    <x v="13"/>
  </r>
  <r>
    <x v="3"/>
    <x v="21"/>
    <n v="8"/>
    <x v="1"/>
  </r>
  <r>
    <x v="0"/>
    <x v="22"/>
    <n v="10"/>
    <x v="14"/>
  </r>
  <r>
    <x v="2"/>
    <x v="23"/>
    <n v="10"/>
    <x v="3"/>
  </r>
  <r>
    <x v="0"/>
    <x v="24"/>
    <n v="8"/>
    <x v="15"/>
  </r>
  <r>
    <x v="6"/>
    <x v="25"/>
    <n v="12"/>
    <x v="16"/>
  </r>
  <r>
    <x v="3"/>
    <x v="26"/>
    <n v="8"/>
    <x v="1"/>
  </r>
  <r>
    <x v="1"/>
    <x v="27"/>
    <n v="8"/>
    <x v="1"/>
  </r>
  <r>
    <x v="2"/>
    <x v="28"/>
    <n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s v="Licencias necesarias para el sistema"/>
    <n v="3000"/>
  </r>
  <r>
    <x v="0"/>
    <x v="1"/>
    <x v="0"/>
    <s v="Espacio para datos y reportes"/>
    <n v="480"/>
  </r>
  <r>
    <x v="0"/>
    <x v="2"/>
    <x v="0"/>
    <s v="2 laptops para desarrollo BI"/>
    <n v="6400"/>
  </r>
  <r>
    <x v="0"/>
    <x v="3"/>
    <x v="0"/>
    <s v="Costo estimado para herramientas extras"/>
    <n v="2000"/>
  </r>
  <r>
    <x v="1"/>
    <x v="4"/>
    <x v="0"/>
    <s v="10% del total estimado"/>
    <n v="2150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450"/>
    <x v="0"/>
  </r>
  <r>
    <x v="1"/>
    <x v="1"/>
    <n v="260"/>
    <x v="1"/>
  </r>
  <r>
    <x v="0"/>
    <x v="2"/>
    <n v="375"/>
    <x v="2"/>
  </r>
  <r>
    <x v="2"/>
    <x v="3"/>
    <n v="440"/>
    <x v="3"/>
  </r>
  <r>
    <x v="3"/>
    <x v="4"/>
    <n v="220"/>
    <x v="3"/>
  </r>
  <r>
    <x v="4"/>
    <x v="5"/>
    <n v="630"/>
    <x v="4"/>
  </r>
  <r>
    <x v="2"/>
    <x v="6"/>
    <n v="360"/>
    <x v="5"/>
  </r>
  <r>
    <x v="5"/>
    <x v="7"/>
    <n v="405"/>
    <x v="5"/>
  </r>
  <r>
    <x v="4"/>
    <x v="8"/>
    <n v="330"/>
    <x v="3"/>
  </r>
  <r>
    <x v="3"/>
    <x v="9"/>
    <n v="140"/>
    <x v="6"/>
  </r>
  <r>
    <x v="6"/>
    <x v="10"/>
    <n v="455"/>
    <x v="1"/>
  </r>
  <r>
    <x v="6"/>
    <x v="11"/>
    <n v="700"/>
    <x v="7"/>
  </r>
  <r>
    <x v="6"/>
    <x v="12"/>
    <n v="735"/>
    <x v="4"/>
  </r>
  <r>
    <x v="1"/>
    <x v="13"/>
    <n v="340"/>
    <x v="8"/>
  </r>
  <r>
    <x v="3"/>
    <x v="14"/>
    <n v="260"/>
    <x v="1"/>
  </r>
  <r>
    <x v="2"/>
    <x v="15"/>
    <n v="440"/>
    <x v="3"/>
  </r>
  <r>
    <x v="5"/>
    <x v="16"/>
    <n v="405"/>
    <x v="5"/>
  </r>
  <r>
    <x v="0"/>
    <x v="17"/>
    <n v="300"/>
    <x v="1"/>
  </r>
  <r>
    <x v="3"/>
    <x v="18"/>
    <n v="260"/>
    <x v="1"/>
  </r>
  <r>
    <x v="5"/>
    <x v="19"/>
    <n v="495"/>
    <x v="3"/>
  </r>
  <r>
    <x v="2"/>
    <x v="20"/>
    <n v="360"/>
    <x v="5"/>
  </r>
  <r>
    <x v="3"/>
    <x v="21"/>
    <n v="260"/>
    <x v="1"/>
  </r>
  <r>
    <x v="0"/>
    <x v="22"/>
    <n v="300"/>
    <x v="1"/>
  </r>
  <r>
    <x v="2"/>
    <x v="23"/>
    <n v="480"/>
    <x v="9"/>
  </r>
  <r>
    <x v="0"/>
    <x v="24"/>
    <n v="200"/>
    <x v="5"/>
  </r>
  <r>
    <x v="6"/>
    <x v="25"/>
    <n v="455"/>
    <x v="1"/>
  </r>
  <r>
    <x v="3"/>
    <x v="26"/>
    <n v="180"/>
    <x v="5"/>
  </r>
  <r>
    <x v="1"/>
    <x v="27"/>
    <n v="180"/>
    <x v="5"/>
  </r>
  <r>
    <x v="2"/>
    <x v="28"/>
    <n v="36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8E19C-95DF-4B8C-8533-C55293515583}" name="TablaDinámica4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talle de costos adicionales" colHeaderCaption="">
  <location ref="A41:C50" firstHeaderRow="1" firstDataRow="2" firstDataCol="1"/>
  <pivotFields count="5">
    <pivotField axis="axisRow" showAll="0">
      <items count="3">
        <item x="1"/>
        <item x="0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2">
        <item n="‎ " x="0"/>
        <item t="default"/>
      </items>
    </pivotField>
    <pivotField showAll="0"/>
    <pivotField dataField="1" showAll="0"/>
  </pivotFields>
  <rowFields count="2">
    <field x="0"/>
    <field x="1"/>
  </rowFields>
  <rowItems count="8">
    <i>
      <x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name="Costos Operativos" fld="4" baseField="0" baseItem="0" numFmtId="169"/>
  </dataFields>
  <formats count="11">
    <format dxfId="83">
      <pivotArea outline="0" collapsedLevelsAreSubtotals="1" fieldPosition="0"/>
    </format>
    <format dxfId="76">
      <pivotArea outline="0" collapsedLevelsAreSubtotals="1" fieldPosition="0">
        <references count="1">
          <reference field="2" count="0" selected="0"/>
        </references>
      </pivotArea>
    </format>
    <format dxfId="75">
      <pivotArea dataOnly="0" labelOnly="1" fieldPosition="0">
        <references count="1">
          <reference field="2" count="0"/>
        </references>
      </pivotArea>
    </format>
    <format dxfId="74">
      <pivotArea collapsedLevelsAreSubtotals="1" fieldPosition="0">
        <references count="2">
          <reference field="0" count="1">
            <x v="1"/>
          </reference>
          <reference field="2" count="0" selected="0"/>
        </references>
      </pivotArea>
    </format>
    <format dxfId="73">
      <pivotArea collapsedLevelsAreSubtotals="1" fieldPosition="0">
        <references count="2">
          <reference field="0" count="1">
            <x v="0"/>
          </reference>
          <reference field="2" count="0" selected="0"/>
        </references>
      </pivotArea>
    </format>
    <format dxfId="72">
      <pivotArea collapsedLevelsAreSubtotals="1" fieldPosition="0">
        <references count="2">
          <reference field="0" count="1">
            <x v="0"/>
          </reference>
          <reference field="2" count="0" selected="0"/>
        </references>
      </pivotArea>
    </format>
    <format dxfId="71">
      <pivotArea collapsedLevelsAreSubtotals="1" fieldPosition="0">
        <references count="1">
          <reference field="0" count="1">
            <x v="0"/>
          </reference>
        </references>
      </pivotArea>
    </format>
    <format dxfId="70">
      <pivotArea dataOnly="0" labelOnly="1" fieldPosition="0">
        <references count="1">
          <reference field="0" count="1">
            <x v="0"/>
          </reference>
        </references>
      </pivotArea>
    </format>
    <format dxfId="69">
      <pivotArea collapsedLevelsAreSubtotals="1" fieldPosition="0">
        <references count="1">
          <reference field="0" count="1">
            <x v="1"/>
          </reference>
        </references>
      </pivotArea>
    </format>
    <format dxfId="68">
      <pivotArea dataOnly="0" labelOnly="1" fieldPosition="0">
        <references count="1">
          <reference field="0" count="1">
            <x v="1"/>
          </reference>
        </references>
      </pivotArea>
    </format>
    <format dxfId="37">
      <pivotArea type="topRight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6A80E-4BD1-4750-8292-E242B3699532}" name="TablaDinámica1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esupuesto por profesional y sus actividades">
  <location ref="A2:C39" firstHeaderRow="0" firstDataRow="1" firstDataCol="1"/>
  <pivotFields count="4">
    <pivotField axis="axisRow" showAll="0">
      <items count="8">
        <item x="0"/>
        <item x="2"/>
        <item x="6"/>
        <item x="4"/>
        <item x="1"/>
        <item x="5"/>
        <item x="3"/>
        <item t="default"/>
      </items>
    </pivotField>
    <pivotField axis="axisRow" showAll="0">
      <items count="30">
        <item x="0"/>
        <item x="26"/>
        <item x="27"/>
        <item x="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 r="1">
      <x v="5"/>
    </i>
    <i r="1">
      <x v="20"/>
    </i>
    <i r="1">
      <x v="25"/>
    </i>
    <i r="1">
      <x v="27"/>
    </i>
    <i>
      <x v="1"/>
    </i>
    <i r="1">
      <x v="3"/>
    </i>
    <i r="1">
      <x v="6"/>
    </i>
    <i r="1">
      <x v="8"/>
    </i>
    <i r="1">
      <x v="18"/>
    </i>
    <i r="1">
      <x v="23"/>
    </i>
    <i r="1">
      <x v="26"/>
    </i>
    <i>
      <x v="2"/>
    </i>
    <i r="1">
      <x v="13"/>
    </i>
    <i r="1">
      <x v="14"/>
    </i>
    <i r="1">
      <x v="15"/>
    </i>
    <i r="1">
      <x v="28"/>
    </i>
    <i>
      <x v="3"/>
    </i>
    <i r="1">
      <x v="9"/>
    </i>
    <i r="1">
      <x v="11"/>
    </i>
    <i>
      <x v="4"/>
    </i>
    <i r="1">
      <x v="2"/>
    </i>
    <i r="1">
      <x v="4"/>
    </i>
    <i r="1">
      <x v="16"/>
    </i>
    <i>
      <x v="5"/>
    </i>
    <i r="1">
      <x v="10"/>
    </i>
    <i r="1">
      <x v="19"/>
    </i>
    <i r="1">
      <x v="22"/>
    </i>
    <i>
      <x v="6"/>
    </i>
    <i r="1">
      <x v="1"/>
    </i>
    <i r="1">
      <x v="7"/>
    </i>
    <i r="1">
      <x v="12"/>
    </i>
    <i r="1">
      <x v="17"/>
    </i>
    <i r="1">
      <x v="21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de horas" fld="2" baseField="0" baseItem="0"/>
    <dataField name="Costo por actividad" fld="3" baseField="0" baseItem="0" numFmtId="169"/>
  </dataFields>
  <formats count="3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D4064-27E1-4315-84E6-E9981139BAF4}" name="TablaDinámica6" cacheId="50" applyNumberFormats="0" applyBorderFormats="0" applyFontFormats="0" applyPatternFormats="0" applyAlignmentFormats="0" applyWidthHeightFormats="1" dataCaption="Valores" grandTotalCaption="Total general de gastos Operativos" updatedVersion="8" minRefreshableVersion="3" useAutoFormatting="1" itemPrintTitles="1" createdVersion="8" indent="0" outline="1" outlineData="1" multipleFieldFilters="0" rowHeaderCaption="Detalle de costos adicionales" colHeaderCaption="">
  <location ref="A42:B50" firstHeaderRow="1" firstDataRow="1" firstDataCol="1"/>
  <pivotFields count="5">
    <pivotField axis="axisRow" showAll="0">
      <items count="3">
        <item x="1"/>
        <item x="0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>
      <items count="2">
        <item n="‎ " x="0"/>
        <item t="default"/>
      </items>
    </pivotField>
    <pivotField showAll="0"/>
    <pivotField dataField="1" showAll="0"/>
  </pivotFields>
  <rowFields count="2">
    <field x="0"/>
    <field x="1"/>
  </rowFields>
  <rowItems count="8">
    <i>
      <x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Costos Operativos" fld="4" baseField="0" baseItem="0" numFmtId="169"/>
  </dataFields>
  <formats count="6">
    <format dxfId="19">
      <pivotArea outline="0" collapsedLevelsAreSubtotals="1" fieldPosition="0"/>
    </format>
    <format dxfId="20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collapsedLevelsAreSubtotals="1" fieldPosition="0">
        <references count="1">
          <reference field="0" count="1">
            <x v="1"/>
          </reference>
        </references>
      </pivotArea>
    </format>
    <format dxfId="23">
      <pivotArea dataOnly="0" labelOnly="1" fieldPosition="0">
        <references count="1">
          <reference field="0" count="1">
            <x v="1"/>
          </reference>
        </references>
      </pivotArea>
    </format>
    <format dxfId="24">
      <pivotArea type="topRight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5379-23E1-4D0F-AB38-C02138D9DEB3}" name="TablaDinámica5" cacheId="57" applyNumberFormats="0" applyBorderFormats="0" applyFontFormats="0" applyPatternFormats="0" applyAlignmentFormats="0" applyWidthHeightFormats="1" dataCaption="Valores" grandTotalCaption="Total general de gastos en personal" updatedVersion="8" minRefreshableVersion="3" useAutoFormatting="1" itemPrintTitles="1" createdVersion="8" indent="0" outline="1" outlineData="1" multipleFieldFilters="0" rowHeaderCaption="Presupuesto por profesional y sus actividades">
  <location ref="A2:B39" firstHeaderRow="1" firstDataRow="1" firstDataCol="1"/>
  <pivotFields count="4">
    <pivotField axis="axisRow" showAll="0">
      <items count="8">
        <item x="0"/>
        <item x="2"/>
        <item x="6"/>
        <item x="4"/>
        <item x="1"/>
        <item x="5"/>
        <item x="3"/>
        <item t="default"/>
      </items>
    </pivotField>
    <pivotField axis="axisRow" showAll="0">
      <items count="30">
        <item x="8"/>
        <item x="27"/>
        <item x="17"/>
        <item x="2"/>
        <item x="21"/>
        <item x="16"/>
        <item x="5"/>
        <item x="3"/>
        <item x="12"/>
        <item x="26"/>
        <item x="23"/>
        <item x="22"/>
        <item x="10"/>
        <item x="11"/>
        <item x="15"/>
        <item x="9"/>
        <item x="20"/>
        <item x="28"/>
        <item x="25"/>
        <item x="24"/>
        <item x="0"/>
        <item x="4"/>
        <item x="14"/>
        <item x="18"/>
        <item x="19"/>
        <item x="7"/>
        <item x="6"/>
        <item x="1"/>
        <item x="13"/>
        <item t="default"/>
      </items>
    </pivotField>
    <pivotField dataField="1" numFmtId="169" showAll="0"/>
    <pivotField showAll="0">
      <items count="11">
        <item x="3"/>
        <item x="9"/>
        <item x="1"/>
        <item x="2"/>
        <item x="8"/>
        <item x="0"/>
        <item x="7"/>
        <item x="4"/>
        <item x="6"/>
        <item x="5"/>
        <item t="default"/>
      </items>
    </pivotField>
  </pivotFields>
  <rowFields count="2">
    <field x="0"/>
    <field x="1"/>
  </rowFields>
  <rowItems count="37">
    <i>
      <x/>
    </i>
    <i r="1">
      <x v="2"/>
    </i>
    <i r="1">
      <x v="3"/>
    </i>
    <i r="1">
      <x v="11"/>
    </i>
    <i r="1">
      <x v="19"/>
    </i>
    <i r="1">
      <x v="20"/>
    </i>
    <i>
      <x v="1"/>
    </i>
    <i r="1">
      <x v="7"/>
    </i>
    <i r="1">
      <x v="10"/>
    </i>
    <i r="1">
      <x v="14"/>
    </i>
    <i r="1">
      <x v="16"/>
    </i>
    <i r="1">
      <x v="17"/>
    </i>
    <i r="1">
      <x v="26"/>
    </i>
    <i>
      <x v="2"/>
    </i>
    <i r="1">
      <x v="8"/>
    </i>
    <i r="1">
      <x v="12"/>
    </i>
    <i r="1">
      <x v="13"/>
    </i>
    <i r="1">
      <x v="18"/>
    </i>
    <i>
      <x v="3"/>
    </i>
    <i r="1">
      <x/>
    </i>
    <i r="1">
      <x v="6"/>
    </i>
    <i>
      <x v="4"/>
    </i>
    <i r="1">
      <x v="1"/>
    </i>
    <i r="1">
      <x v="27"/>
    </i>
    <i r="1">
      <x v="28"/>
    </i>
    <i>
      <x v="5"/>
    </i>
    <i r="1">
      <x v="5"/>
    </i>
    <i r="1">
      <x v="24"/>
    </i>
    <i r="1">
      <x v="25"/>
    </i>
    <i>
      <x v="6"/>
    </i>
    <i r="1">
      <x v="4"/>
    </i>
    <i r="1">
      <x v="9"/>
    </i>
    <i r="1">
      <x v="15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Costo por actividad (PEN)" fld="2" baseField="0" baseItem="0" numFmtId="169"/>
  </dataFields>
  <formats count="1"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FEFB-AC90-487E-84AF-36C96DC09BE4}" name="TablaDinámica3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axis="axisRow" showAll="0">
      <items count="3">
        <item x="1"/>
        <item x="0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8">
    <i>
      <x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Suma de Costo (PEN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238325-FACF-40AA-B154-97254A312ABF}" name="Tabla3" displayName="Tabla3" ref="A1:D30" totalsRowShown="0" headerRowDxfId="28" dataDxfId="29">
  <autoFilter ref="A1:D30" xr:uid="{BA238325-FACF-40AA-B154-97254A312ABF}"/>
  <tableColumns count="4">
    <tableColumn id="1" xr3:uid="{8E73B892-9686-411D-BB46-56218EB6E15F}" name="Profesional" dataDxfId="30"/>
    <tableColumn id="2" xr3:uid="{6CE7C3A4-F818-41D7-9EBA-8138A4E10EB5}" name="Actividad" dataDxfId="27"/>
    <tableColumn id="3" xr3:uid="{3FC7F4D3-971C-4653-85CA-B67C8A2B94E0}" name="Costo (PEN)" dataDxfId="26"/>
    <tableColumn id="4" xr3:uid="{62A9FDF5-CC11-4EBD-AC75-49D78C02A871}" name="Horas/Días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56A98-6483-4C3E-AFB6-5668CBA6E7C3}" name="Tabla1" displayName="Tabla1" ref="A1:D30" totalsRowShown="0">
  <autoFilter ref="A1:D30" xr:uid="{C1656A98-6483-4C3E-AFB6-5668CBA6E7C3}"/>
  <tableColumns count="4">
    <tableColumn id="1" xr3:uid="{74F7DEE5-C665-42DA-9FEC-16464220C13D}" name="Rol Profesional"/>
    <tableColumn id="2" xr3:uid="{DB46C68D-1CFC-4008-AD77-BDFE54A71A24}" name="Actividad"/>
    <tableColumn id="3" xr3:uid="{A511CD26-BDB0-455D-883B-1B09DB980479}" name="Horas Estimadas"/>
    <tableColumn id="4" xr3:uid="{AE63A901-2868-4AC4-97B8-8B0843FAA817}" name="Costo por Actividad (PE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44004-7EB1-4B68-80A5-862598F8F867}" name="Tabla2" displayName="Tabla2" ref="A1:E6" totalsRowShown="0" headerRowDxfId="84">
  <autoFilter ref="A1:E6" xr:uid="{A9244004-7EB1-4B68-80A5-862598F8F867}"/>
  <tableColumns count="5">
    <tableColumn id="1" xr3:uid="{4DBFF15B-B5B2-42FB-9B72-415C440975D0}" name="Categoría" dataDxfId="88"/>
    <tableColumn id="2" xr3:uid="{E863798A-572D-4662-831D-48A369CB6BA8}" name="Sub categoría" dataDxfId="87"/>
    <tableColumn id="5" xr3:uid="{D6ABE3A3-7962-4C7D-984E-C3791ECBB723}" name="vacio" dataDxfId="82"/>
    <tableColumn id="3" xr3:uid="{66469431-0C56-405B-8F24-83E58683AAA6}" name="Detalle" dataDxfId="86"/>
    <tableColumn id="4" xr3:uid="{EDBAC341-531E-40C2-A414-E40DC349A245}" name="Costo (PEN)" dataDxfId="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83D0-EC02-44B6-81AC-825645FBA626}">
  <sheetPr>
    <pageSetUpPr fitToPage="1"/>
  </sheetPr>
  <dimension ref="A1:E52"/>
  <sheetViews>
    <sheetView zoomScale="145" zoomScaleNormal="145" workbookViewId="0"/>
  </sheetViews>
  <sheetFormatPr baseColWidth="10" defaultRowHeight="15" x14ac:dyDescent="0.25"/>
  <cols>
    <col min="1" max="1" width="51.7109375" bestFit="1" customWidth="1"/>
    <col min="2" max="2" width="17.42578125" bestFit="1" customWidth="1"/>
    <col min="3" max="3" width="18.5703125" bestFit="1" customWidth="1"/>
    <col min="4" max="4" width="14.28515625" bestFit="1" customWidth="1"/>
    <col min="5" max="5" width="5" bestFit="1" customWidth="1"/>
    <col min="6" max="6" width="4" bestFit="1" customWidth="1"/>
    <col min="7" max="8" width="5" bestFit="1" customWidth="1"/>
    <col min="9" max="9" width="12.5703125" bestFit="1" customWidth="1"/>
    <col min="10" max="10" width="32.7109375" bestFit="1" customWidth="1"/>
    <col min="11" max="11" width="28.5703125" bestFit="1" customWidth="1"/>
    <col min="12" max="12" width="21.42578125" bestFit="1" customWidth="1"/>
    <col min="13" max="13" width="36.42578125" bestFit="1" customWidth="1"/>
    <col min="14" max="14" width="34.28515625" bestFit="1" customWidth="1"/>
    <col min="15" max="15" width="29.42578125" bestFit="1" customWidth="1"/>
    <col min="16" max="16" width="37.140625" bestFit="1" customWidth="1"/>
    <col min="17" max="17" width="37.42578125" bestFit="1" customWidth="1"/>
    <col min="18" max="18" width="35.140625" bestFit="1" customWidth="1"/>
    <col min="19" max="19" width="28.7109375" bestFit="1" customWidth="1"/>
    <col min="20" max="20" width="34.42578125" bestFit="1" customWidth="1"/>
    <col min="21" max="21" width="29.42578125" bestFit="1" customWidth="1"/>
    <col min="22" max="22" width="39.28515625" bestFit="1" customWidth="1"/>
    <col min="23" max="23" width="25.5703125" bestFit="1" customWidth="1"/>
    <col min="24" max="24" width="32.5703125" bestFit="1" customWidth="1"/>
    <col min="25" max="25" width="26.5703125" bestFit="1" customWidth="1"/>
    <col min="26" max="26" width="32.85546875" bestFit="1" customWidth="1"/>
    <col min="27" max="27" width="33.140625" bestFit="1" customWidth="1"/>
    <col min="28" max="28" width="28.140625" bestFit="1" customWidth="1"/>
    <col min="29" max="29" width="32.7109375" bestFit="1" customWidth="1"/>
    <col min="30" max="30" width="17.28515625" bestFit="1" customWidth="1"/>
    <col min="31" max="31" width="12.5703125" bestFit="1" customWidth="1"/>
  </cols>
  <sheetData>
    <row r="1" spans="1:5" x14ac:dyDescent="0.25">
      <c r="A1" s="19" t="s">
        <v>71</v>
      </c>
      <c r="B1" s="19"/>
      <c r="C1" s="19"/>
    </row>
    <row r="2" spans="1:5" x14ac:dyDescent="0.25">
      <c r="A2" s="26" t="s">
        <v>72</v>
      </c>
      <c r="B2" s="27" t="s">
        <v>48</v>
      </c>
      <c r="C2" s="27" t="s">
        <v>49</v>
      </c>
      <c r="D2" s="28" t="s">
        <v>73</v>
      </c>
      <c r="E2" s="28" t="s">
        <v>74</v>
      </c>
    </row>
    <row r="3" spans="1:5" x14ac:dyDescent="0.25">
      <c r="A3" s="9" t="s">
        <v>5</v>
      </c>
      <c r="B3" s="7">
        <v>57</v>
      </c>
      <c r="C3" s="16">
        <v>1425</v>
      </c>
      <c r="D3" s="16">
        <f t="shared" ref="D3:D9" si="0">C3/B3</f>
        <v>25</v>
      </c>
      <c r="E3">
        <f>B3/8</f>
        <v>7.125</v>
      </c>
    </row>
    <row r="4" spans="1:5" x14ac:dyDescent="0.25">
      <c r="A4" s="10" t="s">
        <v>4</v>
      </c>
      <c r="B4" s="7">
        <v>12</v>
      </c>
      <c r="C4" s="16">
        <v>300</v>
      </c>
      <c r="D4" s="16">
        <f t="shared" si="0"/>
        <v>25</v>
      </c>
      <c r="E4">
        <f t="shared" ref="E4:E39" si="1">B4/8</f>
        <v>1.5</v>
      </c>
    </row>
    <row r="5" spans="1:5" x14ac:dyDescent="0.25">
      <c r="A5" s="10" t="s">
        <v>8</v>
      </c>
      <c r="B5" s="7">
        <v>15</v>
      </c>
      <c r="C5" s="16">
        <v>375</v>
      </c>
      <c r="D5" s="16">
        <f t="shared" si="0"/>
        <v>25</v>
      </c>
      <c r="E5">
        <f t="shared" si="1"/>
        <v>1.875</v>
      </c>
    </row>
    <row r="6" spans="1:5" x14ac:dyDescent="0.25">
      <c r="A6" s="10" t="s">
        <v>28</v>
      </c>
      <c r="B6" s="7">
        <v>12</v>
      </c>
      <c r="C6" s="16">
        <v>300</v>
      </c>
      <c r="D6" s="16">
        <f t="shared" si="0"/>
        <v>25</v>
      </c>
      <c r="E6">
        <f t="shared" si="1"/>
        <v>1.5</v>
      </c>
    </row>
    <row r="7" spans="1:5" x14ac:dyDescent="0.25">
      <c r="A7" s="10" t="s">
        <v>33</v>
      </c>
      <c r="B7" s="7">
        <v>10</v>
      </c>
      <c r="C7" s="16">
        <v>250</v>
      </c>
      <c r="D7" s="16">
        <f t="shared" si="0"/>
        <v>25</v>
      </c>
      <c r="E7">
        <f t="shared" si="1"/>
        <v>1.25</v>
      </c>
    </row>
    <row r="8" spans="1:5" x14ac:dyDescent="0.25">
      <c r="A8" s="10" t="s">
        <v>35</v>
      </c>
      <c r="B8" s="7">
        <v>8</v>
      </c>
      <c r="C8" s="16">
        <v>200</v>
      </c>
      <c r="D8" s="16">
        <f t="shared" si="0"/>
        <v>25</v>
      </c>
      <c r="E8">
        <f t="shared" si="1"/>
        <v>1</v>
      </c>
    </row>
    <row r="9" spans="1:5" x14ac:dyDescent="0.25">
      <c r="A9" s="9" t="s">
        <v>10</v>
      </c>
      <c r="B9" s="7">
        <v>58</v>
      </c>
      <c r="C9" s="16">
        <v>2320</v>
      </c>
      <c r="D9" s="16">
        <f t="shared" si="0"/>
        <v>40</v>
      </c>
      <c r="E9">
        <f t="shared" si="1"/>
        <v>7.25</v>
      </c>
    </row>
    <row r="10" spans="1:5" x14ac:dyDescent="0.25">
      <c r="A10" s="10" t="s">
        <v>39</v>
      </c>
      <c r="B10" s="7">
        <v>8</v>
      </c>
      <c r="C10" s="16">
        <v>320</v>
      </c>
      <c r="D10" s="16">
        <f>C10/B10</f>
        <v>40</v>
      </c>
      <c r="E10">
        <f t="shared" si="1"/>
        <v>1</v>
      </c>
    </row>
    <row r="11" spans="1:5" x14ac:dyDescent="0.25">
      <c r="A11" s="10" t="s">
        <v>9</v>
      </c>
      <c r="B11" s="7">
        <v>10</v>
      </c>
      <c r="C11" s="16">
        <v>400</v>
      </c>
      <c r="D11" s="16">
        <f t="shared" ref="D11:D39" si="2">C11/B11</f>
        <v>40</v>
      </c>
      <c r="E11">
        <f t="shared" si="1"/>
        <v>1.25</v>
      </c>
    </row>
    <row r="12" spans="1:5" x14ac:dyDescent="0.25">
      <c r="A12" s="10" t="s">
        <v>13</v>
      </c>
      <c r="B12" s="7">
        <v>8</v>
      </c>
      <c r="C12" s="16">
        <v>320</v>
      </c>
      <c r="D12" s="16">
        <f t="shared" si="2"/>
        <v>40</v>
      </c>
      <c r="E12">
        <f t="shared" si="1"/>
        <v>1</v>
      </c>
    </row>
    <row r="13" spans="1:5" x14ac:dyDescent="0.25">
      <c r="A13" s="10" t="s">
        <v>26</v>
      </c>
      <c r="B13" s="7">
        <v>10</v>
      </c>
      <c r="C13" s="16">
        <v>400</v>
      </c>
      <c r="D13" s="16">
        <f t="shared" si="2"/>
        <v>40</v>
      </c>
      <c r="E13">
        <f t="shared" si="1"/>
        <v>1.25</v>
      </c>
    </row>
    <row r="14" spans="1:5" x14ac:dyDescent="0.25">
      <c r="A14" s="10" t="s">
        <v>31</v>
      </c>
      <c r="B14" s="7">
        <v>12</v>
      </c>
      <c r="C14" s="16">
        <v>480</v>
      </c>
      <c r="D14" s="16">
        <f t="shared" si="2"/>
        <v>40</v>
      </c>
      <c r="E14">
        <f t="shared" si="1"/>
        <v>1.5</v>
      </c>
    </row>
    <row r="15" spans="1:5" x14ac:dyDescent="0.25">
      <c r="A15" s="10" t="s">
        <v>34</v>
      </c>
      <c r="B15" s="7">
        <v>10</v>
      </c>
      <c r="C15" s="16">
        <v>400</v>
      </c>
      <c r="D15" s="16">
        <f t="shared" si="2"/>
        <v>40</v>
      </c>
      <c r="E15">
        <f t="shared" si="1"/>
        <v>1.25</v>
      </c>
    </row>
    <row r="16" spans="1:5" x14ac:dyDescent="0.25">
      <c r="A16" s="9" t="s">
        <v>21</v>
      </c>
      <c r="B16" s="7">
        <v>62</v>
      </c>
      <c r="C16" s="16">
        <v>2170</v>
      </c>
      <c r="D16" s="16">
        <f t="shared" si="2"/>
        <v>35</v>
      </c>
      <c r="E16">
        <f t="shared" si="1"/>
        <v>7.75</v>
      </c>
    </row>
    <row r="17" spans="1:5" x14ac:dyDescent="0.25">
      <c r="A17" s="10" t="s">
        <v>20</v>
      </c>
      <c r="B17" s="7">
        <v>14</v>
      </c>
      <c r="C17" s="16">
        <v>490</v>
      </c>
      <c r="D17" s="16">
        <f t="shared" si="2"/>
        <v>35</v>
      </c>
      <c r="E17">
        <f t="shared" si="1"/>
        <v>1.75</v>
      </c>
    </row>
    <row r="18" spans="1:5" x14ac:dyDescent="0.25">
      <c r="A18" s="10" t="s">
        <v>22</v>
      </c>
      <c r="B18" s="7">
        <v>16</v>
      </c>
      <c r="C18" s="16">
        <v>560</v>
      </c>
      <c r="D18" s="16">
        <f t="shared" si="2"/>
        <v>35</v>
      </c>
      <c r="E18">
        <f t="shared" si="1"/>
        <v>2</v>
      </c>
    </row>
    <row r="19" spans="1:5" x14ac:dyDescent="0.25">
      <c r="A19" s="10" t="s">
        <v>23</v>
      </c>
      <c r="B19" s="7">
        <v>20</v>
      </c>
      <c r="C19" s="16">
        <v>700</v>
      </c>
      <c r="D19" s="16">
        <f t="shared" si="2"/>
        <v>35</v>
      </c>
      <c r="E19">
        <f t="shared" si="1"/>
        <v>2.5</v>
      </c>
    </row>
    <row r="20" spans="1:5" x14ac:dyDescent="0.25">
      <c r="A20" s="10" t="s">
        <v>36</v>
      </c>
      <c r="B20" s="7">
        <v>12</v>
      </c>
      <c r="C20" s="16">
        <v>420</v>
      </c>
      <c r="D20" s="16">
        <f t="shared" si="2"/>
        <v>35</v>
      </c>
      <c r="E20">
        <f t="shared" si="1"/>
        <v>1.5</v>
      </c>
    </row>
    <row r="21" spans="1:5" x14ac:dyDescent="0.25">
      <c r="A21" s="9" t="s">
        <v>15</v>
      </c>
      <c r="B21" s="7">
        <v>30</v>
      </c>
      <c r="C21" s="16">
        <v>900</v>
      </c>
      <c r="D21" s="16">
        <f t="shared" si="2"/>
        <v>30</v>
      </c>
      <c r="E21">
        <f t="shared" si="1"/>
        <v>3.75</v>
      </c>
    </row>
    <row r="22" spans="1:5" x14ac:dyDescent="0.25">
      <c r="A22" s="10" t="s">
        <v>14</v>
      </c>
      <c r="B22" s="7">
        <v>20</v>
      </c>
      <c r="C22" s="16">
        <v>600</v>
      </c>
      <c r="D22" s="16">
        <f t="shared" si="2"/>
        <v>30</v>
      </c>
      <c r="E22">
        <f t="shared" si="1"/>
        <v>2.5</v>
      </c>
    </row>
    <row r="23" spans="1:5" x14ac:dyDescent="0.25">
      <c r="A23" s="10" t="s">
        <v>18</v>
      </c>
      <c r="B23" s="7">
        <v>10</v>
      </c>
      <c r="C23" s="16">
        <v>300</v>
      </c>
      <c r="D23" s="16">
        <f t="shared" si="2"/>
        <v>30</v>
      </c>
      <c r="E23">
        <f t="shared" si="1"/>
        <v>1.25</v>
      </c>
    </row>
    <row r="24" spans="1:5" x14ac:dyDescent="0.25">
      <c r="A24" s="9" t="s">
        <v>7</v>
      </c>
      <c r="B24" s="7">
        <v>28</v>
      </c>
      <c r="C24" s="16">
        <v>560</v>
      </c>
      <c r="D24" s="16">
        <f t="shared" si="2"/>
        <v>20</v>
      </c>
      <c r="E24">
        <f t="shared" si="1"/>
        <v>3.5</v>
      </c>
    </row>
    <row r="25" spans="1:5" x14ac:dyDescent="0.25">
      <c r="A25" s="10" t="s">
        <v>38</v>
      </c>
      <c r="B25" s="7">
        <v>8</v>
      </c>
      <c r="C25" s="16">
        <v>160</v>
      </c>
      <c r="D25" s="16">
        <f t="shared" si="2"/>
        <v>20</v>
      </c>
      <c r="E25">
        <f t="shared" si="1"/>
        <v>1</v>
      </c>
    </row>
    <row r="26" spans="1:5" x14ac:dyDescent="0.25">
      <c r="A26" s="10" t="s">
        <v>6</v>
      </c>
      <c r="B26" s="7">
        <v>8</v>
      </c>
      <c r="C26" s="16">
        <v>160</v>
      </c>
      <c r="D26" s="16">
        <f t="shared" si="2"/>
        <v>20</v>
      </c>
      <c r="E26">
        <f t="shared" si="1"/>
        <v>1</v>
      </c>
    </row>
    <row r="27" spans="1:5" x14ac:dyDescent="0.25">
      <c r="A27" s="10" t="s">
        <v>24</v>
      </c>
      <c r="B27" s="7">
        <v>12</v>
      </c>
      <c r="C27" s="16">
        <v>240</v>
      </c>
      <c r="D27" s="16">
        <f t="shared" si="2"/>
        <v>20</v>
      </c>
      <c r="E27">
        <f t="shared" si="1"/>
        <v>1.5</v>
      </c>
    </row>
    <row r="28" spans="1:5" x14ac:dyDescent="0.25">
      <c r="A28" s="9" t="s">
        <v>17</v>
      </c>
      <c r="B28" s="7">
        <v>26</v>
      </c>
      <c r="C28" s="16">
        <v>1170</v>
      </c>
      <c r="D28" s="16">
        <f t="shared" si="2"/>
        <v>45</v>
      </c>
      <c r="E28">
        <f t="shared" si="1"/>
        <v>3.25</v>
      </c>
    </row>
    <row r="29" spans="1:5" x14ac:dyDescent="0.25">
      <c r="A29" s="10" t="s">
        <v>16</v>
      </c>
      <c r="B29" s="7">
        <v>8</v>
      </c>
      <c r="C29" s="16">
        <v>360</v>
      </c>
      <c r="D29" s="16">
        <f t="shared" si="2"/>
        <v>45</v>
      </c>
      <c r="E29">
        <f t="shared" si="1"/>
        <v>1</v>
      </c>
    </row>
    <row r="30" spans="1:5" x14ac:dyDescent="0.25">
      <c r="A30" s="10" t="s">
        <v>27</v>
      </c>
      <c r="B30" s="7">
        <v>8</v>
      </c>
      <c r="C30" s="16">
        <v>360</v>
      </c>
      <c r="D30" s="16">
        <f t="shared" si="2"/>
        <v>45</v>
      </c>
      <c r="E30">
        <f t="shared" si="1"/>
        <v>1</v>
      </c>
    </row>
    <row r="31" spans="1:5" x14ac:dyDescent="0.25">
      <c r="A31" s="10" t="s">
        <v>30</v>
      </c>
      <c r="B31" s="7">
        <v>10</v>
      </c>
      <c r="C31" s="16">
        <v>450</v>
      </c>
      <c r="D31" s="16">
        <f t="shared" si="2"/>
        <v>45</v>
      </c>
      <c r="E31">
        <f t="shared" si="1"/>
        <v>1.25</v>
      </c>
    </row>
    <row r="32" spans="1:5" x14ac:dyDescent="0.25">
      <c r="A32" s="9" t="s">
        <v>12</v>
      </c>
      <c r="B32" s="7">
        <v>54</v>
      </c>
      <c r="C32" s="16">
        <v>1080</v>
      </c>
      <c r="D32" s="16">
        <f t="shared" si="2"/>
        <v>20</v>
      </c>
      <c r="E32">
        <f t="shared" si="1"/>
        <v>6.75</v>
      </c>
    </row>
    <row r="33" spans="1:5" x14ac:dyDescent="0.25">
      <c r="A33" s="10" t="s">
        <v>37</v>
      </c>
      <c r="B33" s="7">
        <v>8</v>
      </c>
      <c r="C33" s="16">
        <v>160</v>
      </c>
      <c r="D33" s="16">
        <f t="shared" si="2"/>
        <v>20</v>
      </c>
      <c r="E33">
        <f t="shared" si="1"/>
        <v>1</v>
      </c>
    </row>
    <row r="34" spans="1:5" x14ac:dyDescent="0.25">
      <c r="A34" s="10" t="s">
        <v>11</v>
      </c>
      <c r="B34" s="7">
        <v>8</v>
      </c>
      <c r="C34" s="16">
        <v>160</v>
      </c>
      <c r="D34" s="16">
        <f t="shared" si="2"/>
        <v>20</v>
      </c>
      <c r="E34">
        <f t="shared" si="1"/>
        <v>1</v>
      </c>
    </row>
    <row r="35" spans="1:5" x14ac:dyDescent="0.25">
      <c r="A35" s="10" t="s">
        <v>19</v>
      </c>
      <c r="B35" s="7">
        <v>6</v>
      </c>
      <c r="C35" s="16">
        <v>120</v>
      </c>
      <c r="D35" s="16">
        <f t="shared" si="2"/>
        <v>20</v>
      </c>
      <c r="E35">
        <f t="shared" si="1"/>
        <v>0.75</v>
      </c>
    </row>
    <row r="36" spans="1:5" x14ac:dyDescent="0.25">
      <c r="A36" s="10" t="s">
        <v>25</v>
      </c>
      <c r="B36" s="7">
        <v>12</v>
      </c>
      <c r="C36" s="16">
        <v>240</v>
      </c>
      <c r="D36" s="16">
        <f t="shared" si="2"/>
        <v>20</v>
      </c>
      <c r="E36">
        <f t="shared" si="1"/>
        <v>1.5</v>
      </c>
    </row>
    <row r="37" spans="1:5" x14ac:dyDescent="0.25">
      <c r="A37" s="10" t="s">
        <v>29</v>
      </c>
      <c r="B37" s="7">
        <v>12</v>
      </c>
      <c r="C37" s="16">
        <v>240</v>
      </c>
      <c r="D37" s="16">
        <f t="shared" si="2"/>
        <v>20</v>
      </c>
      <c r="E37">
        <f t="shared" si="1"/>
        <v>1.5</v>
      </c>
    </row>
    <row r="38" spans="1:5" x14ac:dyDescent="0.25">
      <c r="A38" s="10" t="s">
        <v>32</v>
      </c>
      <c r="B38" s="7">
        <v>8</v>
      </c>
      <c r="C38" s="16">
        <v>160</v>
      </c>
      <c r="D38" s="16">
        <f t="shared" si="2"/>
        <v>20</v>
      </c>
      <c r="E38">
        <f t="shared" si="1"/>
        <v>1</v>
      </c>
    </row>
    <row r="39" spans="1:5" x14ac:dyDescent="0.25">
      <c r="A39" s="9" t="s">
        <v>40</v>
      </c>
      <c r="B39" s="7">
        <v>315</v>
      </c>
      <c r="C39" s="16">
        <v>9625</v>
      </c>
      <c r="D39" s="16">
        <f t="shared" si="2"/>
        <v>30.555555555555557</v>
      </c>
      <c r="E39">
        <f t="shared" si="1"/>
        <v>39.375</v>
      </c>
    </row>
    <row r="41" spans="1:5" x14ac:dyDescent="0.25">
      <c r="A41" s="8" t="s">
        <v>52</v>
      </c>
      <c r="B41" s="8" t="s">
        <v>69</v>
      </c>
    </row>
    <row r="42" spans="1:5" x14ac:dyDescent="0.25">
      <c r="A42" s="8" t="s">
        <v>68</v>
      </c>
      <c r="B42" s="20" t="s">
        <v>70</v>
      </c>
      <c r="C42" s="25" t="s">
        <v>40</v>
      </c>
    </row>
    <row r="43" spans="1:5" x14ac:dyDescent="0.25">
      <c r="A43" s="23" t="s">
        <v>64</v>
      </c>
      <c r="B43" s="22">
        <v>2150.5</v>
      </c>
      <c r="C43" s="24">
        <v>2150.5</v>
      </c>
    </row>
    <row r="44" spans="1:5" x14ac:dyDescent="0.25">
      <c r="A44" s="10" t="s">
        <v>61</v>
      </c>
      <c r="B44" s="21">
        <v>2150.5</v>
      </c>
      <c r="C44" s="16">
        <v>2150.5</v>
      </c>
    </row>
    <row r="45" spans="1:5" x14ac:dyDescent="0.25">
      <c r="A45" s="23" t="s">
        <v>52</v>
      </c>
      <c r="B45" s="22">
        <v>11880</v>
      </c>
      <c r="C45" s="24">
        <v>11880</v>
      </c>
    </row>
    <row r="46" spans="1:5" x14ac:dyDescent="0.25">
      <c r="A46" s="10" t="s">
        <v>55</v>
      </c>
      <c r="B46" s="21">
        <v>480</v>
      </c>
      <c r="C46" s="16">
        <v>480</v>
      </c>
    </row>
    <row r="47" spans="1:5" x14ac:dyDescent="0.25">
      <c r="A47" s="10" t="s">
        <v>57</v>
      </c>
      <c r="B47" s="21">
        <v>6400</v>
      </c>
      <c r="C47" s="16">
        <v>6400</v>
      </c>
    </row>
    <row r="48" spans="1:5" x14ac:dyDescent="0.25">
      <c r="A48" s="10" t="s">
        <v>53</v>
      </c>
      <c r="B48" s="21">
        <v>3000</v>
      </c>
      <c r="C48" s="16">
        <v>3000</v>
      </c>
    </row>
    <row r="49" spans="1:3" x14ac:dyDescent="0.25">
      <c r="A49" s="10" t="s">
        <v>59</v>
      </c>
      <c r="B49" s="21">
        <v>2000</v>
      </c>
      <c r="C49" s="16">
        <v>2000</v>
      </c>
    </row>
    <row r="50" spans="1:3" x14ac:dyDescent="0.25">
      <c r="A50" s="9" t="s">
        <v>40</v>
      </c>
      <c r="B50" s="21">
        <v>14030.5</v>
      </c>
      <c r="C50" s="16">
        <v>14030.5</v>
      </c>
    </row>
    <row r="52" spans="1:3" ht="15.75" thickBot="1" x14ac:dyDescent="0.3">
      <c r="A52" s="17" t="s">
        <v>66</v>
      </c>
      <c r="B52" s="18">
        <f>GETPIVOTDATA("Costo por actividad",$A$2)+GETPIVOTDATA("Costo (PEN)",$A$41)</f>
        <v>23655.5</v>
      </c>
      <c r="C52" s="18"/>
    </row>
  </sheetData>
  <mergeCells count="1">
    <mergeCell ref="B52:C5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3C3-1906-4F25-83B1-B2BCF8A66957}">
  <sheetPr>
    <pageSetUpPr fitToPage="1"/>
  </sheetPr>
  <dimension ref="A1:B53"/>
  <sheetViews>
    <sheetView tabSelected="1" workbookViewId="0">
      <selection activeCell="B2" sqref="B2"/>
    </sheetView>
  </sheetViews>
  <sheetFormatPr baseColWidth="10" defaultRowHeight="15" x14ac:dyDescent="0.25"/>
  <cols>
    <col min="1" max="1" width="70.5703125" customWidth="1"/>
    <col min="2" max="2" width="24.28515625" bestFit="1" customWidth="1"/>
    <col min="3" max="3" width="20.85546875" bestFit="1" customWidth="1"/>
    <col min="4" max="4" width="10.42578125" bestFit="1" customWidth="1"/>
    <col min="5" max="8" width="8.85546875" bestFit="1" customWidth="1"/>
    <col min="9" max="9" width="10.42578125" bestFit="1" customWidth="1"/>
    <col min="10" max="10" width="8.85546875" bestFit="1" customWidth="1"/>
    <col min="11" max="11" width="10.42578125" bestFit="1" customWidth="1"/>
    <col min="12" max="12" width="12.5703125" bestFit="1" customWidth="1"/>
  </cols>
  <sheetData>
    <row r="1" spans="1:2" x14ac:dyDescent="0.25">
      <c r="A1" s="11" t="s">
        <v>71</v>
      </c>
      <c r="B1" s="11"/>
    </row>
    <row r="2" spans="1:2" x14ac:dyDescent="0.25">
      <c r="A2" s="8" t="s">
        <v>72</v>
      </c>
      <c r="B2" s="25" t="s">
        <v>118</v>
      </c>
    </row>
    <row r="3" spans="1:2" x14ac:dyDescent="0.25">
      <c r="A3" s="9" t="s">
        <v>78</v>
      </c>
      <c r="B3" s="16">
        <v>1625</v>
      </c>
    </row>
    <row r="4" spans="1:2" x14ac:dyDescent="0.25">
      <c r="A4" s="10" t="s">
        <v>102</v>
      </c>
      <c r="B4" s="16">
        <v>300</v>
      </c>
    </row>
    <row r="5" spans="1:2" x14ac:dyDescent="0.25">
      <c r="A5" s="10" t="s">
        <v>45</v>
      </c>
      <c r="B5" s="16">
        <v>375</v>
      </c>
    </row>
    <row r="6" spans="1:2" x14ac:dyDescent="0.25">
      <c r="A6" s="10" t="s">
        <v>107</v>
      </c>
      <c r="B6" s="16">
        <v>300</v>
      </c>
    </row>
    <row r="7" spans="1:2" x14ac:dyDescent="0.25">
      <c r="A7" s="10" t="s">
        <v>110</v>
      </c>
      <c r="B7" s="16">
        <v>200</v>
      </c>
    </row>
    <row r="8" spans="1:2" x14ac:dyDescent="0.25">
      <c r="A8" s="10" t="s">
        <v>43</v>
      </c>
      <c r="B8" s="16">
        <v>450</v>
      </c>
    </row>
    <row r="9" spans="1:2" x14ac:dyDescent="0.25">
      <c r="A9" s="9" t="s">
        <v>82</v>
      </c>
      <c r="B9" s="16">
        <v>2440</v>
      </c>
    </row>
    <row r="10" spans="1:2" x14ac:dyDescent="0.25">
      <c r="A10" s="10" t="s">
        <v>83</v>
      </c>
      <c r="B10" s="16">
        <v>440</v>
      </c>
    </row>
    <row r="11" spans="1:2" x14ac:dyDescent="0.25">
      <c r="A11" s="10" t="s">
        <v>108</v>
      </c>
      <c r="B11" s="16">
        <v>480</v>
      </c>
    </row>
    <row r="12" spans="1:2" x14ac:dyDescent="0.25">
      <c r="A12" s="10" t="s">
        <v>100</v>
      </c>
      <c r="B12" s="16">
        <v>440</v>
      </c>
    </row>
    <row r="13" spans="1:2" x14ac:dyDescent="0.25">
      <c r="A13" s="10" t="s">
        <v>105</v>
      </c>
      <c r="B13" s="16">
        <v>360</v>
      </c>
    </row>
    <row r="14" spans="1:2" x14ac:dyDescent="0.25">
      <c r="A14" s="10" t="s">
        <v>114</v>
      </c>
      <c r="B14" s="16">
        <v>360</v>
      </c>
    </row>
    <row r="15" spans="1:2" x14ac:dyDescent="0.25">
      <c r="A15" s="10" t="s">
        <v>88</v>
      </c>
      <c r="B15" s="16">
        <v>360</v>
      </c>
    </row>
    <row r="16" spans="1:2" x14ac:dyDescent="0.25">
      <c r="A16" s="9" t="s">
        <v>21</v>
      </c>
      <c r="B16" s="16">
        <v>2345</v>
      </c>
    </row>
    <row r="17" spans="1:2" x14ac:dyDescent="0.25">
      <c r="A17" s="10" t="s">
        <v>96</v>
      </c>
      <c r="B17" s="16">
        <v>735</v>
      </c>
    </row>
    <row r="18" spans="1:2" x14ac:dyDescent="0.25">
      <c r="A18" s="10" t="s">
        <v>47</v>
      </c>
      <c r="B18" s="16">
        <v>455</v>
      </c>
    </row>
    <row r="19" spans="1:2" x14ac:dyDescent="0.25">
      <c r="A19" s="10" t="s">
        <v>94</v>
      </c>
      <c r="B19" s="16">
        <v>700</v>
      </c>
    </row>
    <row r="20" spans="1:2" x14ac:dyDescent="0.25">
      <c r="A20" s="10" t="s">
        <v>111</v>
      </c>
      <c r="B20" s="16">
        <v>455</v>
      </c>
    </row>
    <row r="21" spans="1:2" x14ac:dyDescent="0.25">
      <c r="A21" s="9" t="s">
        <v>15</v>
      </c>
      <c r="B21" s="16">
        <v>960</v>
      </c>
    </row>
    <row r="22" spans="1:2" x14ac:dyDescent="0.25">
      <c r="A22" s="10" t="s">
        <v>91</v>
      </c>
      <c r="B22" s="16">
        <v>330</v>
      </c>
    </row>
    <row r="23" spans="1:2" x14ac:dyDescent="0.25">
      <c r="A23" s="10" t="s">
        <v>86</v>
      </c>
      <c r="B23" s="16">
        <v>630</v>
      </c>
    </row>
    <row r="24" spans="1:2" x14ac:dyDescent="0.25">
      <c r="A24" s="9" t="s">
        <v>7</v>
      </c>
      <c r="B24" s="16">
        <v>780</v>
      </c>
    </row>
    <row r="25" spans="1:2" x14ac:dyDescent="0.25">
      <c r="A25" s="10" t="s">
        <v>113</v>
      </c>
      <c r="B25" s="16">
        <v>180</v>
      </c>
    </row>
    <row r="26" spans="1:2" x14ac:dyDescent="0.25">
      <c r="A26" s="10" t="s">
        <v>44</v>
      </c>
      <c r="B26" s="16">
        <v>260</v>
      </c>
    </row>
    <row r="27" spans="1:2" x14ac:dyDescent="0.25">
      <c r="A27" s="10" t="s">
        <v>97</v>
      </c>
      <c r="B27" s="16">
        <v>340</v>
      </c>
    </row>
    <row r="28" spans="1:2" x14ac:dyDescent="0.25">
      <c r="A28" s="9" t="s">
        <v>77</v>
      </c>
      <c r="B28" s="16">
        <v>1305</v>
      </c>
    </row>
    <row r="29" spans="1:2" x14ac:dyDescent="0.25">
      <c r="A29" s="10" t="s">
        <v>101</v>
      </c>
      <c r="B29" s="16">
        <v>405</v>
      </c>
    </row>
    <row r="30" spans="1:2" x14ac:dyDescent="0.25">
      <c r="A30" s="10" t="s">
        <v>104</v>
      </c>
      <c r="B30" s="16">
        <v>495</v>
      </c>
    </row>
    <row r="31" spans="1:2" x14ac:dyDescent="0.25">
      <c r="A31" s="10" t="s">
        <v>90</v>
      </c>
      <c r="B31" s="16">
        <v>405</v>
      </c>
    </row>
    <row r="32" spans="1:2" x14ac:dyDescent="0.25">
      <c r="A32" s="9" t="s">
        <v>85</v>
      </c>
      <c r="B32" s="16">
        <v>1320</v>
      </c>
    </row>
    <row r="33" spans="1:2" x14ac:dyDescent="0.25">
      <c r="A33" s="10" t="s">
        <v>106</v>
      </c>
      <c r="B33" s="16">
        <v>260</v>
      </c>
    </row>
    <row r="34" spans="1:2" x14ac:dyDescent="0.25">
      <c r="A34" s="10" t="s">
        <v>112</v>
      </c>
      <c r="B34" s="16">
        <v>180</v>
      </c>
    </row>
    <row r="35" spans="1:2" x14ac:dyDescent="0.25">
      <c r="A35" s="10" t="s">
        <v>92</v>
      </c>
      <c r="B35" s="16">
        <v>140</v>
      </c>
    </row>
    <row r="36" spans="1:2" x14ac:dyDescent="0.25">
      <c r="A36" s="10" t="s">
        <v>46</v>
      </c>
      <c r="B36" s="16">
        <v>220</v>
      </c>
    </row>
    <row r="37" spans="1:2" x14ac:dyDescent="0.25">
      <c r="A37" s="10" t="s">
        <v>99</v>
      </c>
      <c r="B37" s="16">
        <v>260</v>
      </c>
    </row>
    <row r="38" spans="1:2" x14ac:dyDescent="0.25">
      <c r="A38" s="10" t="s">
        <v>103</v>
      </c>
      <c r="B38" s="16">
        <v>260</v>
      </c>
    </row>
    <row r="39" spans="1:2" x14ac:dyDescent="0.25">
      <c r="A39" s="9" t="s">
        <v>115</v>
      </c>
      <c r="B39" s="16">
        <v>10775</v>
      </c>
    </row>
    <row r="40" spans="1:2" ht="15.75" thickBot="1" x14ac:dyDescent="0.3"/>
    <row r="41" spans="1:2" x14ac:dyDescent="0.25">
      <c r="A41" s="11" t="s">
        <v>117</v>
      </c>
      <c r="B41" s="11"/>
    </row>
    <row r="42" spans="1:2" x14ac:dyDescent="0.25">
      <c r="A42" s="8" t="s">
        <v>68</v>
      </c>
      <c r="B42" s="12" t="s">
        <v>52</v>
      </c>
    </row>
    <row r="43" spans="1:2" x14ac:dyDescent="0.25">
      <c r="A43" s="23" t="s">
        <v>64</v>
      </c>
      <c r="B43" s="24">
        <v>2150.5</v>
      </c>
    </row>
    <row r="44" spans="1:2" x14ac:dyDescent="0.25">
      <c r="A44" s="10" t="s">
        <v>61</v>
      </c>
      <c r="B44" s="16">
        <v>2150.5</v>
      </c>
    </row>
    <row r="45" spans="1:2" x14ac:dyDescent="0.25">
      <c r="A45" s="23" t="s">
        <v>52</v>
      </c>
      <c r="B45" s="24">
        <v>11880</v>
      </c>
    </row>
    <row r="46" spans="1:2" x14ac:dyDescent="0.25">
      <c r="A46" s="10" t="s">
        <v>55</v>
      </c>
      <c r="B46" s="16">
        <v>480</v>
      </c>
    </row>
    <row r="47" spans="1:2" x14ac:dyDescent="0.25">
      <c r="A47" s="10" t="s">
        <v>57</v>
      </c>
      <c r="B47" s="16">
        <v>6400</v>
      </c>
    </row>
    <row r="48" spans="1:2" x14ac:dyDescent="0.25">
      <c r="A48" s="10" t="s">
        <v>53</v>
      </c>
      <c r="B48" s="16">
        <v>3000</v>
      </c>
    </row>
    <row r="49" spans="1:2" x14ac:dyDescent="0.25">
      <c r="A49" s="10" t="s">
        <v>59</v>
      </c>
      <c r="B49" s="16">
        <v>2000</v>
      </c>
    </row>
    <row r="50" spans="1:2" x14ac:dyDescent="0.25">
      <c r="A50" s="9" t="s">
        <v>116</v>
      </c>
      <c r="B50" s="16">
        <v>14030.5</v>
      </c>
    </row>
    <row r="53" spans="1:2" ht="15.75" thickBot="1" x14ac:dyDescent="0.3">
      <c r="A53" s="32" t="s">
        <v>66</v>
      </c>
      <c r="B53" s="31">
        <f>B39+B50</f>
        <v>24805.5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E330-E59F-4456-B5BA-1EB79152C369}">
  <dimension ref="A1:D30"/>
  <sheetViews>
    <sheetView workbookViewId="0">
      <selection activeCell="A7" sqref="A7"/>
    </sheetView>
  </sheetViews>
  <sheetFormatPr baseColWidth="10" defaultRowHeight="15" x14ac:dyDescent="0.25"/>
  <cols>
    <col min="1" max="1" width="20.7109375" bestFit="1" customWidth="1"/>
    <col min="2" max="2" width="55.7109375" bestFit="1" customWidth="1"/>
    <col min="3" max="3" width="14.140625" customWidth="1"/>
    <col min="4" max="4" width="13.140625" customWidth="1"/>
  </cols>
  <sheetData>
    <row r="1" spans="1:4" x14ac:dyDescent="0.25">
      <c r="A1" s="4" t="s">
        <v>75</v>
      </c>
      <c r="B1" s="4" t="s">
        <v>0</v>
      </c>
      <c r="C1" s="4" t="s">
        <v>42</v>
      </c>
      <c r="D1" s="4" t="s">
        <v>76</v>
      </c>
    </row>
    <row r="2" spans="1:4" x14ac:dyDescent="0.25">
      <c r="A2" s="5" t="s">
        <v>78</v>
      </c>
      <c r="B2" s="6" t="s">
        <v>43</v>
      </c>
      <c r="C2" s="29">
        <v>450</v>
      </c>
      <c r="D2" s="30" t="s">
        <v>79</v>
      </c>
    </row>
    <row r="3" spans="1:4" x14ac:dyDescent="0.25">
      <c r="A3" s="5" t="s">
        <v>7</v>
      </c>
      <c r="B3" s="6" t="s">
        <v>44</v>
      </c>
      <c r="C3" s="29">
        <v>260</v>
      </c>
      <c r="D3" s="30" t="s">
        <v>80</v>
      </c>
    </row>
    <row r="4" spans="1:4" x14ac:dyDescent="0.25">
      <c r="A4" s="5" t="s">
        <v>78</v>
      </c>
      <c r="B4" s="6" t="s">
        <v>45</v>
      </c>
      <c r="C4" s="29">
        <v>375</v>
      </c>
      <c r="D4" s="30" t="s">
        <v>81</v>
      </c>
    </row>
    <row r="5" spans="1:4" x14ac:dyDescent="0.25">
      <c r="A5" s="5" t="s">
        <v>82</v>
      </c>
      <c r="B5" s="6" t="s">
        <v>83</v>
      </c>
      <c r="C5" s="29">
        <v>440</v>
      </c>
      <c r="D5" s="30" t="s">
        <v>84</v>
      </c>
    </row>
    <row r="6" spans="1:4" x14ac:dyDescent="0.25">
      <c r="A6" s="5" t="s">
        <v>85</v>
      </c>
      <c r="B6" s="6" t="s">
        <v>46</v>
      </c>
      <c r="C6" s="29">
        <v>220</v>
      </c>
      <c r="D6" s="30" t="s">
        <v>84</v>
      </c>
    </row>
    <row r="7" spans="1:4" x14ac:dyDescent="0.25">
      <c r="A7" s="5" t="s">
        <v>15</v>
      </c>
      <c r="B7" s="6" t="s">
        <v>86</v>
      </c>
      <c r="C7" s="29">
        <v>630</v>
      </c>
      <c r="D7" s="30" t="s">
        <v>87</v>
      </c>
    </row>
    <row r="8" spans="1:4" x14ac:dyDescent="0.25">
      <c r="A8" s="5" t="s">
        <v>82</v>
      </c>
      <c r="B8" s="6" t="s">
        <v>88</v>
      </c>
      <c r="C8" s="29">
        <v>360</v>
      </c>
      <c r="D8" s="30" t="s">
        <v>89</v>
      </c>
    </row>
    <row r="9" spans="1:4" x14ac:dyDescent="0.25">
      <c r="A9" s="5" t="s">
        <v>77</v>
      </c>
      <c r="B9" s="6" t="s">
        <v>90</v>
      </c>
      <c r="C9" s="29">
        <v>405</v>
      </c>
      <c r="D9" s="30" t="s">
        <v>89</v>
      </c>
    </row>
    <row r="10" spans="1:4" x14ac:dyDescent="0.25">
      <c r="A10" s="5" t="s">
        <v>15</v>
      </c>
      <c r="B10" s="6" t="s">
        <v>91</v>
      </c>
      <c r="C10" s="29">
        <v>330</v>
      </c>
      <c r="D10" s="30" t="s">
        <v>84</v>
      </c>
    </row>
    <row r="11" spans="1:4" x14ac:dyDescent="0.25">
      <c r="A11" s="5" t="s">
        <v>85</v>
      </c>
      <c r="B11" s="6" t="s">
        <v>92</v>
      </c>
      <c r="C11" s="29">
        <v>140</v>
      </c>
      <c r="D11" s="30" t="s">
        <v>93</v>
      </c>
    </row>
    <row r="12" spans="1:4" x14ac:dyDescent="0.25">
      <c r="A12" s="5" t="s">
        <v>21</v>
      </c>
      <c r="B12" s="6" t="s">
        <v>47</v>
      </c>
      <c r="C12" s="29">
        <v>455</v>
      </c>
      <c r="D12" s="30" t="s">
        <v>80</v>
      </c>
    </row>
    <row r="13" spans="1:4" x14ac:dyDescent="0.25">
      <c r="A13" s="5" t="s">
        <v>21</v>
      </c>
      <c r="B13" s="6" t="s">
        <v>94</v>
      </c>
      <c r="C13" s="29">
        <v>700</v>
      </c>
      <c r="D13" s="30" t="s">
        <v>95</v>
      </c>
    </row>
    <row r="14" spans="1:4" x14ac:dyDescent="0.25">
      <c r="A14" s="5" t="s">
        <v>21</v>
      </c>
      <c r="B14" s="6" t="s">
        <v>96</v>
      </c>
      <c r="C14" s="29">
        <v>735</v>
      </c>
      <c r="D14" s="30" t="s">
        <v>87</v>
      </c>
    </row>
    <row r="15" spans="1:4" x14ac:dyDescent="0.25">
      <c r="A15" s="5" t="s">
        <v>7</v>
      </c>
      <c r="B15" s="6" t="s">
        <v>97</v>
      </c>
      <c r="C15" s="29">
        <v>340</v>
      </c>
      <c r="D15" s="30" t="s">
        <v>98</v>
      </c>
    </row>
    <row r="16" spans="1:4" x14ac:dyDescent="0.25">
      <c r="A16" s="5" t="s">
        <v>85</v>
      </c>
      <c r="B16" s="6" t="s">
        <v>99</v>
      </c>
      <c r="C16" s="29">
        <v>260</v>
      </c>
      <c r="D16" s="30" t="s">
        <v>80</v>
      </c>
    </row>
    <row r="17" spans="1:4" x14ac:dyDescent="0.25">
      <c r="A17" s="5" t="s">
        <v>82</v>
      </c>
      <c r="B17" s="6" t="s">
        <v>100</v>
      </c>
      <c r="C17" s="29">
        <v>440</v>
      </c>
      <c r="D17" s="30" t="s">
        <v>84</v>
      </c>
    </row>
    <row r="18" spans="1:4" x14ac:dyDescent="0.25">
      <c r="A18" s="5" t="s">
        <v>77</v>
      </c>
      <c r="B18" s="6" t="s">
        <v>101</v>
      </c>
      <c r="C18" s="29">
        <v>405</v>
      </c>
      <c r="D18" s="30" t="s">
        <v>89</v>
      </c>
    </row>
    <row r="19" spans="1:4" x14ac:dyDescent="0.25">
      <c r="A19" s="5" t="s">
        <v>78</v>
      </c>
      <c r="B19" s="6" t="s">
        <v>102</v>
      </c>
      <c r="C19" s="29">
        <v>300</v>
      </c>
      <c r="D19" s="30" t="s">
        <v>80</v>
      </c>
    </row>
    <row r="20" spans="1:4" x14ac:dyDescent="0.25">
      <c r="A20" s="5" t="s">
        <v>85</v>
      </c>
      <c r="B20" s="6" t="s">
        <v>103</v>
      </c>
      <c r="C20" s="29">
        <v>260</v>
      </c>
      <c r="D20" s="30" t="s">
        <v>80</v>
      </c>
    </row>
    <row r="21" spans="1:4" x14ac:dyDescent="0.25">
      <c r="A21" s="5" t="s">
        <v>77</v>
      </c>
      <c r="B21" s="6" t="s">
        <v>104</v>
      </c>
      <c r="C21" s="29">
        <v>495</v>
      </c>
      <c r="D21" s="30" t="s">
        <v>84</v>
      </c>
    </row>
    <row r="22" spans="1:4" x14ac:dyDescent="0.25">
      <c r="A22" s="5" t="s">
        <v>82</v>
      </c>
      <c r="B22" s="6" t="s">
        <v>105</v>
      </c>
      <c r="C22" s="29">
        <v>360</v>
      </c>
      <c r="D22" s="30" t="s">
        <v>89</v>
      </c>
    </row>
    <row r="23" spans="1:4" x14ac:dyDescent="0.25">
      <c r="A23" s="5" t="s">
        <v>85</v>
      </c>
      <c r="B23" s="6" t="s">
        <v>106</v>
      </c>
      <c r="C23" s="29">
        <v>260</v>
      </c>
      <c r="D23" s="30" t="s">
        <v>80</v>
      </c>
    </row>
    <row r="24" spans="1:4" x14ac:dyDescent="0.25">
      <c r="A24" s="5" t="s">
        <v>78</v>
      </c>
      <c r="B24" s="6" t="s">
        <v>107</v>
      </c>
      <c r="C24" s="29">
        <v>300</v>
      </c>
      <c r="D24" s="30" t="s">
        <v>80</v>
      </c>
    </row>
    <row r="25" spans="1:4" x14ac:dyDescent="0.25">
      <c r="A25" s="5" t="s">
        <v>82</v>
      </c>
      <c r="B25" s="6" t="s">
        <v>108</v>
      </c>
      <c r="C25" s="29">
        <v>480</v>
      </c>
      <c r="D25" s="30" t="s">
        <v>109</v>
      </c>
    </row>
    <row r="26" spans="1:4" x14ac:dyDescent="0.25">
      <c r="A26" s="5" t="s">
        <v>78</v>
      </c>
      <c r="B26" s="6" t="s">
        <v>110</v>
      </c>
      <c r="C26" s="29">
        <v>200</v>
      </c>
      <c r="D26" s="30" t="s">
        <v>89</v>
      </c>
    </row>
    <row r="27" spans="1:4" x14ac:dyDescent="0.25">
      <c r="A27" s="5" t="s">
        <v>21</v>
      </c>
      <c r="B27" s="6" t="s">
        <v>111</v>
      </c>
      <c r="C27" s="29">
        <v>455</v>
      </c>
      <c r="D27" s="30" t="s">
        <v>80</v>
      </c>
    </row>
    <row r="28" spans="1:4" x14ac:dyDescent="0.25">
      <c r="A28" s="5" t="s">
        <v>85</v>
      </c>
      <c r="B28" s="6" t="s">
        <v>112</v>
      </c>
      <c r="C28" s="29">
        <v>180</v>
      </c>
      <c r="D28" s="30" t="s">
        <v>89</v>
      </c>
    </row>
    <row r="29" spans="1:4" x14ac:dyDescent="0.25">
      <c r="A29" s="5" t="s">
        <v>7</v>
      </c>
      <c r="B29" s="6" t="s">
        <v>113</v>
      </c>
      <c r="C29" s="29">
        <v>180</v>
      </c>
      <c r="D29" s="30" t="s">
        <v>89</v>
      </c>
    </row>
    <row r="30" spans="1:4" x14ac:dyDescent="0.25">
      <c r="A30" s="5" t="s">
        <v>82</v>
      </c>
      <c r="B30" s="6" t="s">
        <v>114</v>
      </c>
      <c r="C30" s="29">
        <v>360</v>
      </c>
      <c r="D30" s="30" t="s">
        <v>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58D-A64E-4475-811B-4B5D25543FBF}">
  <dimension ref="A1:K30"/>
  <sheetViews>
    <sheetView zoomScale="115" zoomScaleNormal="115" workbookViewId="0">
      <selection activeCell="B2" sqref="B2:B30"/>
    </sheetView>
  </sheetViews>
  <sheetFormatPr baseColWidth="10" defaultRowHeight="15" x14ac:dyDescent="0.25"/>
  <cols>
    <col min="1" max="1" width="19.85546875" bestFit="1" customWidth="1"/>
    <col min="2" max="2" width="43" bestFit="1" customWidth="1"/>
    <col min="3" max="3" width="18.140625" customWidth="1"/>
    <col min="4" max="4" width="26.2851562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G1" s="4"/>
      <c r="H1" s="4"/>
      <c r="I1" s="4"/>
      <c r="J1" s="4"/>
      <c r="K1" s="4"/>
    </row>
    <row r="2" spans="1:11" x14ac:dyDescent="0.25">
      <c r="A2" s="2" t="s">
        <v>5</v>
      </c>
      <c r="B2" s="2" t="s">
        <v>4</v>
      </c>
      <c r="C2" s="2">
        <v>12</v>
      </c>
      <c r="D2" s="2">
        <v>300</v>
      </c>
      <c r="G2" s="5"/>
      <c r="H2" s="6"/>
      <c r="I2" s="6"/>
      <c r="J2" s="6"/>
      <c r="K2" s="6"/>
    </row>
    <row r="3" spans="1:11" x14ac:dyDescent="0.25">
      <c r="A3" s="2" t="s">
        <v>7</v>
      </c>
      <c r="B3" s="2" t="s">
        <v>6</v>
      </c>
      <c r="C3" s="2">
        <v>8</v>
      </c>
      <c r="D3" s="2">
        <v>160</v>
      </c>
      <c r="G3" s="6"/>
      <c r="H3" s="6"/>
      <c r="I3" s="6"/>
      <c r="J3" s="6"/>
      <c r="K3" s="6"/>
    </row>
    <row r="4" spans="1:11" x14ac:dyDescent="0.25">
      <c r="A4" s="2" t="s">
        <v>5</v>
      </c>
      <c r="B4" s="2" t="s">
        <v>8</v>
      </c>
      <c r="C4" s="2">
        <v>15</v>
      </c>
      <c r="D4" s="2">
        <v>375</v>
      </c>
      <c r="G4" s="5"/>
      <c r="H4" s="6"/>
      <c r="I4" s="6"/>
      <c r="J4" s="6"/>
      <c r="K4" s="6"/>
    </row>
    <row r="5" spans="1:11" x14ac:dyDescent="0.25">
      <c r="A5" s="2" t="s">
        <v>10</v>
      </c>
      <c r="B5" s="2" t="s">
        <v>9</v>
      </c>
      <c r="C5" s="2">
        <v>10</v>
      </c>
      <c r="D5" s="2">
        <v>400</v>
      </c>
      <c r="G5" s="6"/>
      <c r="H5" s="6"/>
      <c r="I5" s="6"/>
      <c r="J5" s="6"/>
      <c r="K5" s="6"/>
    </row>
    <row r="6" spans="1:11" x14ac:dyDescent="0.25">
      <c r="A6" s="2" t="s">
        <v>12</v>
      </c>
      <c r="B6" s="2" t="s">
        <v>11</v>
      </c>
      <c r="C6" s="2">
        <v>8</v>
      </c>
      <c r="D6" s="2">
        <v>160</v>
      </c>
      <c r="G6" s="6"/>
      <c r="H6" s="6"/>
      <c r="I6" s="6"/>
      <c r="J6" s="6"/>
      <c r="K6" s="6"/>
    </row>
    <row r="7" spans="1:11" x14ac:dyDescent="0.25">
      <c r="A7" s="2" t="s">
        <v>10</v>
      </c>
      <c r="B7" s="2" t="s">
        <v>13</v>
      </c>
      <c r="C7" s="2">
        <v>8</v>
      </c>
      <c r="D7" s="2">
        <v>320</v>
      </c>
      <c r="G7" s="5"/>
      <c r="H7" s="6"/>
      <c r="I7" s="6"/>
      <c r="J7" s="6"/>
      <c r="K7" s="6"/>
    </row>
    <row r="8" spans="1:11" x14ac:dyDescent="0.25">
      <c r="A8" s="2" t="s">
        <v>15</v>
      </c>
      <c r="B8" s="2" t="s">
        <v>14</v>
      </c>
      <c r="C8" s="2">
        <v>20</v>
      </c>
      <c r="D8" s="2">
        <v>600</v>
      </c>
      <c r="G8" s="6"/>
      <c r="H8" s="6"/>
      <c r="I8" s="6"/>
      <c r="J8" s="6"/>
      <c r="K8" s="6"/>
    </row>
    <row r="9" spans="1:11" x14ac:dyDescent="0.25">
      <c r="A9" s="2" t="s">
        <v>17</v>
      </c>
      <c r="B9" s="2" t="s">
        <v>16</v>
      </c>
      <c r="C9" s="2">
        <v>8</v>
      </c>
      <c r="D9" s="2">
        <v>360</v>
      </c>
      <c r="G9" s="6"/>
      <c r="H9" s="6"/>
      <c r="I9" s="6"/>
      <c r="J9" s="6"/>
      <c r="K9" s="6"/>
    </row>
    <row r="10" spans="1:11" x14ac:dyDescent="0.25">
      <c r="A10" s="2" t="s">
        <v>15</v>
      </c>
      <c r="B10" s="2" t="s">
        <v>18</v>
      </c>
      <c r="C10" s="2">
        <v>10</v>
      </c>
      <c r="D10" s="2">
        <v>300</v>
      </c>
      <c r="G10" s="5"/>
      <c r="H10" s="6"/>
      <c r="I10" s="6"/>
      <c r="J10" s="6"/>
      <c r="K10" s="6"/>
    </row>
    <row r="11" spans="1:11" x14ac:dyDescent="0.25">
      <c r="A11" s="2" t="s">
        <v>12</v>
      </c>
      <c r="B11" s="2" t="s">
        <v>19</v>
      </c>
      <c r="C11" s="2">
        <v>6</v>
      </c>
      <c r="D11" s="2">
        <v>120</v>
      </c>
      <c r="G11" s="6"/>
      <c r="H11" s="6"/>
      <c r="I11" s="6"/>
      <c r="J11" s="6"/>
      <c r="K11" s="6"/>
    </row>
    <row r="12" spans="1:11" x14ac:dyDescent="0.25">
      <c r="A12" s="2" t="s">
        <v>21</v>
      </c>
      <c r="B12" s="2" t="s">
        <v>20</v>
      </c>
      <c r="C12" s="2">
        <v>14</v>
      </c>
      <c r="D12" s="2">
        <v>490</v>
      </c>
      <c r="G12" s="5"/>
      <c r="H12" s="6"/>
      <c r="I12" s="6"/>
      <c r="J12" s="6"/>
      <c r="K12" s="6"/>
    </row>
    <row r="13" spans="1:11" x14ac:dyDescent="0.25">
      <c r="A13" s="2" t="s">
        <v>21</v>
      </c>
      <c r="B13" s="2" t="s">
        <v>22</v>
      </c>
      <c r="C13" s="2">
        <v>16</v>
      </c>
      <c r="D13" s="2">
        <v>560</v>
      </c>
      <c r="G13" s="6"/>
      <c r="H13" s="6"/>
      <c r="I13" s="6"/>
      <c r="J13" s="6"/>
      <c r="K13" s="6"/>
    </row>
    <row r="14" spans="1:11" x14ac:dyDescent="0.25">
      <c r="A14" s="2" t="s">
        <v>21</v>
      </c>
      <c r="B14" s="2" t="s">
        <v>23</v>
      </c>
      <c r="C14" s="2">
        <v>20</v>
      </c>
      <c r="D14" s="2">
        <v>700</v>
      </c>
      <c r="G14" s="5"/>
      <c r="H14" s="6"/>
      <c r="I14" s="6"/>
      <c r="J14" s="6"/>
      <c r="K14" s="6"/>
    </row>
    <row r="15" spans="1:11" x14ac:dyDescent="0.25">
      <c r="A15" s="2" t="s">
        <v>7</v>
      </c>
      <c r="B15" s="2" t="s">
        <v>24</v>
      </c>
      <c r="C15" s="2">
        <v>12</v>
      </c>
      <c r="D15" s="2">
        <v>240</v>
      </c>
      <c r="G15" s="6"/>
      <c r="H15" s="6"/>
      <c r="I15" s="6"/>
      <c r="J15" s="6"/>
      <c r="K15" s="6"/>
    </row>
    <row r="16" spans="1:11" x14ac:dyDescent="0.25">
      <c r="A16" s="3" t="s">
        <v>12</v>
      </c>
      <c r="B16" s="3" t="s">
        <v>25</v>
      </c>
      <c r="C16" s="2">
        <v>12</v>
      </c>
      <c r="D16" s="2">
        <v>240</v>
      </c>
      <c r="G16" s="5"/>
      <c r="H16" s="6"/>
      <c r="I16" s="6"/>
      <c r="J16" s="6"/>
      <c r="K16" s="6"/>
    </row>
    <row r="17" spans="1:11" x14ac:dyDescent="0.25">
      <c r="A17" s="2" t="s">
        <v>10</v>
      </c>
      <c r="B17" s="2" t="s">
        <v>26</v>
      </c>
      <c r="C17" s="2">
        <v>10</v>
      </c>
      <c r="D17" s="2">
        <v>400</v>
      </c>
      <c r="G17" s="6"/>
      <c r="H17" s="6"/>
      <c r="I17" s="6"/>
      <c r="J17" s="6"/>
      <c r="K17" s="6"/>
    </row>
    <row r="18" spans="1:11" x14ac:dyDescent="0.25">
      <c r="A18" s="2" t="s">
        <v>17</v>
      </c>
      <c r="B18" s="2" t="s">
        <v>27</v>
      </c>
      <c r="C18" s="2">
        <v>8</v>
      </c>
      <c r="D18" s="2">
        <v>360</v>
      </c>
      <c r="G18" s="6"/>
      <c r="H18" s="6"/>
      <c r="I18" s="6"/>
      <c r="J18" s="6"/>
      <c r="K18" s="6"/>
    </row>
    <row r="19" spans="1:11" x14ac:dyDescent="0.25">
      <c r="A19" s="2" t="s">
        <v>5</v>
      </c>
      <c r="B19" s="2" t="s">
        <v>28</v>
      </c>
      <c r="C19" s="2">
        <v>12</v>
      </c>
      <c r="D19" s="2">
        <v>300</v>
      </c>
      <c r="G19" s="5"/>
      <c r="H19" s="6"/>
      <c r="I19" s="6"/>
      <c r="J19" s="6"/>
      <c r="K19" s="6"/>
    </row>
    <row r="20" spans="1:11" x14ac:dyDescent="0.25">
      <c r="A20" s="2" t="s">
        <v>12</v>
      </c>
      <c r="B20" s="2" t="s">
        <v>29</v>
      </c>
      <c r="C20" s="2">
        <v>12</v>
      </c>
      <c r="D20" s="2">
        <v>240</v>
      </c>
      <c r="G20" s="6"/>
      <c r="H20" s="6"/>
      <c r="I20" s="6"/>
      <c r="J20" s="6"/>
      <c r="K20" s="6"/>
    </row>
    <row r="21" spans="1:11" x14ac:dyDescent="0.25">
      <c r="A21" s="2" t="s">
        <v>17</v>
      </c>
      <c r="B21" s="2" t="s">
        <v>30</v>
      </c>
      <c r="C21" s="2">
        <v>10</v>
      </c>
      <c r="D21" s="2">
        <v>450</v>
      </c>
      <c r="G21" s="6"/>
      <c r="H21" s="6"/>
      <c r="I21" s="6"/>
      <c r="J21" s="6"/>
      <c r="K21" s="6"/>
    </row>
    <row r="22" spans="1:11" x14ac:dyDescent="0.25">
      <c r="A22" s="2" t="s">
        <v>10</v>
      </c>
      <c r="B22" s="2" t="s">
        <v>31</v>
      </c>
      <c r="C22" s="2">
        <v>12</v>
      </c>
      <c r="D22" s="2">
        <v>480</v>
      </c>
      <c r="G22" s="5"/>
      <c r="H22" s="6"/>
      <c r="I22" s="6"/>
      <c r="J22" s="6"/>
      <c r="K22" s="6"/>
    </row>
    <row r="23" spans="1:11" x14ac:dyDescent="0.25">
      <c r="A23" s="2" t="s">
        <v>12</v>
      </c>
      <c r="B23" s="2" t="s">
        <v>32</v>
      </c>
      <c r="C23" s="2">
        <v>8</v>
      </c>
      <c r="D23" s="2">
        <v>160</v>
      </c>
      <c r="G23" s="6"/>
      <c r="H23" s="6"/>
      <c r="I23" s="6"/>
      <c r="J23" s="6"/>
      <c r="K23" s="6"/>
    </row>
    <row r="24" spans="1:11" x14ac:dyDescent="0.25">
      <c r="A24" s="2" t="s">
        <v>5</v>
      </c>
      <c r="B24" s="2" t="s">
        <v>33</v>
      </c>
      <c r="C24" s="2">
        <v>10</v>
      </c>
      <c r="D24" s="2">
        <v>250</v>
      </c>
      <c r="G24" s="5"/>
      <c r="H24" s="6"/>
      <c r="I24" s="6"/>
      <c r="J24" s="6"/>
      <c r="K24" s="6"/>
    </row>
    <row r="25" spans="1:11" x14ac:dyDescent="0.25">
      <c r="A25" s="2" t="s">
        <v>10</v>
      </c>
      <c r="B25" s="2" t="s">
        <v>34</v>
      </c>
      <c r="C25" s="2">
        <v>10</v>
      </c>
      <c r="D25" s="2">
        <v>400</v>
      </c>
      <c r="G25" s="6"/>
      <c r="H25" s="6"/>
      <c r="I25" s="6"/>
      <c r="J25" s="6"/>
      <c r="K25" s="6"/>
    </row>
    <row r="26" spans="1:11" x14ac:dyDescent="0.25">
      <c r="A26" s="2" t="s">
        <v>5</v>
      </c>
      <c r="B26" s="2" t="s">
        <v>35</v>
      </c>
      <c r="C26" s="2">
        <v>8</v>
      </c>
      <c r="D26" s="2">
        <v>200</v>
      </c>
      <c r="G26" s="5"/>
      <c r="H26" s="6"/>
      <c r="I26" s="6"/>
      <c r="J26" s="6"/>
      <c r="K26" s="6"/>
    </row>
    <row r="27" spans="1:11" x14ac:dyDescent="0.25">
      <c r="A27" s="2" t="s">
        <v>21</v>
      </c>
      <c r="B27" s="2" t="s">
        <v>36</v>
      </c>
      <c r="C27" s="2">
        <v>12</v>
      </c>
      <c r="D27" s="2">
        <v>420</v>
      </c>
      <c r="G27" s="6"/>
      <c r="H27" s="6"/>
      <c r="I27" s="6"/>
      <c r="J27" s="6"/>
      <c r="K27" s="6"/>
    </row>
    <row r="28" spans="1:11" x14ac:dyDescent="0.25">
      <c r="A28" s="2" t="s">
        <v>12</v>
      </c>
      <c r="B28" s="2" t="s">
        <v>37</v>
      </c>
      <c r="C28" s="2">
        <v>8</v>
      </c>
      <c r="D28" s="2">
        <v>160</v>
      </c>
      <c r="G28" s="6"/>
      <c r="H28" s="6"/>
      <c r="I28" s="6"/>
      <c r="J28" s="6"/>
      <c r="K28" s="6"/>
    </row>
    <row r="29" spans="1:11" x14ac:dyDescent="0.25">
      <c r="A29" s="2" t="s">
        <v>7</v>
      </c>
      <c r="B29" s="2" t="s">
        <v>38</v>
      </c>
      <c r="C29" s="2">
        <v>8</v>
      </c>
      <c r="D29" s="2">
        <v>160</v>
      </c>
      <c r="G29" s="5"/>
      <c r="H29" s="6"/>
      <c r="I29" s="6"/>
      <c r="J29" s="6"/>
      <c r="K29" s="6"/>
    </row>
    <row r="30" spans="1:11" x14ac:dyDescent="0.25">
      <c r="A30" s="2" t="s">
        <v>10</v>
      </c>
      <c r="B30" s="2" t="s">
        <v>39</v>
      </c>
      <c r="C30" s="2">
        <v>8</v>
      </c>
      <c r="D30" s="2">
        <v>320</v>
      </c>
      <c r="G30" s="6"/>
      <c r="H30" s="6"/>
      <c r="I30" s="6"/>
      <c r="J30" s="6"/>
      <c r="K30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3737-6B0C-43B9-9DF9-52282CBDCB58}">
  <dimension ref="A3:B11"/>
  <sheetViews>
    <sheetView workbookViewId="0">
      <selection activeCell="A3" sqref="A3:B11"/>
    </sheetView>
  </sheetViews>
  <sheetFormatPr baseColWidth="10" defaultRowHeight="15" x14ac:dyDescent="0.25"/>
  <cols>
    <col min="1" max="1" width="42.140625" bestFit="1" customWidth="1"/>
    <col min="2" max="2" width="20.28515625" bestFit="1" customWidth="1"/>
  </cols>
  <sheetData>
    <row r="3" spans="1:2" x14ac:dyDescent="0.25">
      <c r="A3" s="8" t="s">
        <v>41</v>
      </c>
      <c r="B3" t="s">
        <v>65</v>
      </c>
    </row>
    <row r="4" spans="1:2" x14ac:dyDescent="0.25">
      <c r="A4" s="9" t="s">
        <v>64</v>
      </c>
      <c r="B4" s="7">
        <v>2150.5</v>
      </c>
    </row>
    <row r="5" spans="1:2" x14ac:dyDescent="0.25">
      <c r="A5" s="10" t="s">
        <v>61</v>
      </c>
      <c r="B5" s="7">
        <v>2150.5</v>
      </c>
    </row>
    <row r="6" spans="1:2" x14ac:dyDescent="0.25">
      <c r="A6" s="9" t="s">
        <v>52</v>
      </c>
      <c r="B6" s="7">
        <v>11880</v>
      </c>
    </row>
    <row r="7" spans="1:2" x14ac:dyDescent="0.25">
      <c r="A7" s="10" t="s">
        <v>55</v>
      </c>
      <c r="B7" s="7">
        <v>480</v>
      </c>
    </row>
    <row r="8" spans="1:2" x14ac:dyDescent="0.25">
      <c r="A8" s="10" t="s">
        <v>57</v>
      </c>
      <c r="B8" s="7">
        <v>6400</v>
      </c>
    </row>
    <row r="9" spans="1:2" x14ac:dyDescent="0.25">
      <c r="A9" s="10" t="s">
        <v>53</v>
      </c>
      <c r="B9" s="7">
        <v>3000</v>
      </c>
    </row>
    <row r="10" spans="1:2" x14ac:dyDescent="0.25">
      <c r="A10" s="10" t="s">
        <v>59</v>
      </c>
      <c r="B10" s="7">
        <v>2000</v>
      </c>
    </row>
    <row r="11" spans="1:2" x14ac:dyDescent="0.25">
      <c r="A11" s="9" t="s">
        <v>40</v>
      </c>
      <c r="B11" s="7">
        <v>14030.5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D50A-898E-4B8A-9C3B-DB942C6031AF}">
  <dimension ref="A1:E7"/>
  <sheetViews>
    <sheetView workbookViewId="0">
      <selection activeCell="C2" sqref="C2"/>
    </sheetView>
  </sheetViews>
  <sheetFormatPr baseColWidth="10" defaultRowHeight="15" x14ac:dyDescent="0.25"/>
  <cols>
    <col min="1" max="1" width="17.85546875" bestFit="1" customWidth="1"/>
    <col min="2" max="2" width="38.42578125" bestFit="1" customWidth="1"/>
    <col min="3" max="3" width="38" bestFit="1" customWidth="1"/>
    <col min="4" max="4" width="14.140625" customWidth="1"/>
  </cols>
  <sheetData>
    <row r="1" spans="1:5" x14ac:dyDescent="0.25">
      <c r="A1" s="4" t="s">
        <v>50</v>
      </c>
      <c r="B1" s="4" t="s">
        <v>63</v>
      </c>
      <c r="C1" s="4" t="s">
        <v>67</v>
      </c>
      <c r="D1" s="4" t="s">
        <v>51</v>
      </c>
      <c r="E1" s="4" t="s">
        <v>42</v>
      </c>
    </row>
    <row r="2" spans="1:5" x14ac:dyDescent="0.25">
      <c r="A2" s="5" t="s">
        <v>52</v>
      </c>
      <c r="B2" s="6" t="s">
        <v>53</v>
      </c>
      <c r="C2" s="6"/>
      <c r="D2" s="6" t="s">
        <v>54</v>
      </c>
      <c r="E2" s="13">
        <v>3000</v>
      </c>
    </row>
    <row r="3" spans="1:5" x14ac:dyDescent="0.25">
      <c r="A3" s="5" t="s">
        <v>52</v>
      </c>
      <c r="B3" s="6" t="s">
        <v>55</v>
      </c>
      <c r="C3" s="6"/>
      <c r="D3" s="6" t="s">
        <v>56</v>
      </c>
      <c r="E3" s="6">
        <v>480</v>
      </c>
    </row>
    <row r="4" spans="1:5" x14ac:dyDescent="0.25">
      <c r="A4" s="5" t="s">
        <v>52</v>
      </c>
      <c r="B4" s="6" t="s">
        <v>57</v>
      </c>
      <c r="C4" s="6"/>
      <c r="D4" s="6" t="s">
        <v>58</v>
      </c>
      <c r="E4" s="13">
        <v>6400</v>
      </c>
    </row>
    <row r="5" spans="1:5" x14ac:dyDescent="0.25">
      <c r="A5" s="5" t="s">
        <v>52</v>
      </c>
      <c r="B5" s="6" t="s">
        <v>59</v>
      </c>
      <c r="C5" s="6"/>
      <c r="D5" s="6" t="s">
        <v>60</v>
      </c>
      <c r="E5" s="13">
        <v>2000</v>
      </c>
    </row>
    <row r="6" spans="1:5" x14ac:dyDescent="0.25">
      <c r="A6" s="5" t="s">
        <v>64</v>
      </c>
      <c r="B6" s="5" t="s">
        <v>61</v>
      </c>
      <c r="C6" s="5"/>
      <c r="D6" s="6" t="s">
        <v>62</v>
      </c>
      <c r="E6" s="15">
        <f>0.1*(SUM(E2:E5)+SUM(Tabla1[Costo por Actividad (PEN)]))</f>
        <v>2150.5</v>
      </c>
    </row>
    <row r="7" spans="1:5" x14ac:dyDescent="0.25">
      <c r="B7" s="5"/>
      <c r="C7" s="6"/>
      <c r="D7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Hoja6</vt:lpstr>
      <vt:lpstr>Hoja5</vt:lpstr>
      <vt:lpstr>Hoja1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Daniel Mendoza Torres</dc:creator>
  <cp:lastModifiedBy>Jairo Daniel Mendoza Torres</cp:lastModifiedBy>
  <cp:lastPrinted>2024-12-01T06:01:35Z</cp:lastPrinted>
  <dcterms:created xsi:type="dcterms:W3CDTF">2024-12-01T03:02:47Z</dcterms:created>
  <dcterms:modified xsi:type="dcterms:W3CDTF">2024-12-01T06:02:03Z</dcterms:modified>
</cp:coreProperties>
</file>