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S\Downloads\"/>
    </mc:Choice>
  </mc:AlternateContent>
  <xr:revisionPtr revIDLastSave="0" documentId="13_ncr:1_{C82114C4-FACE-48A0-83EB-3B05E9C1825E}" xr6:coauthVersionLast="47" xr6:coauthVersionMax="47" xr10:uidLastSave="{00000000-0000-0000-0000-000000000000}"/>
  <bookViews>
    <workbookView xWindow="-120" yWindow="-120" windowWidth="20730" windowHeight="10545" xr2:uid="{C4C4752F-C00A-4A93-BF1F-4F01A3F325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14" i="1"/>
  <c r="H14" i="1"/>
  <c r="H13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E48" i="1" l="1"/>
  <c r="E40" i="1"/>
  <c r="E36" i="1"/>
  <c r="E28" i="1"/>
  <c r="E24" i="1"/>
  <c r="E16" i="1"/>
  <c r="E52" i="1"/>
  <c r="E64" i="1"/>
  <c r="E60" i="1"/>
  <c r="E25" i="1"/>
  <c r="E61" i="1"/>
  <c r="E49" i="1"/>
  <c r="E37" i="1"/>
  <c r="E11" i="1"/>
  <c r="E12" i="1"/>
  <c r="E59" i="1"/>
  <c r="E47" i="1"/>
  <c r="E35" i="1"/>
  <c r="E23" i="1"/>
  <c r="E68" i="1"/>
  <c r="E56" i="1"/>
  <c r="E44" i="1"/>
  <c r="E32" i="1"/>
  <c r="E20" i="1"/>
  <c r="E54" i="1"/>
  <c r="E18" i="1"/>
  <c r="E66" i="1"/>
  <c r="E42" i="1"/>
  <c r="E30" i="1"/>
  <c r="E65" i="1"/>
  <c r="E53" i="1"/>
  <c r="E41" i="1"/>
  <c r="E29" i="1"/>
  <c r="E17" i="1"/>
  <c r="E57" i="1"/>
  <c r="E45" i="1"/>
  <c r="E33" i="1"/>
  <c r="E31" i="1"/>
  <c r="E43" i="1"/>
  <c r="E19" i="1"/>
  <c r="E13" i="1"/>
  <c r="E67" i="1"/>
  <c r="E55" i="1"/>
  <c r="E51" i="1"/>
  <c r="E63" i="1"/>
  <c r="E39" i="1"/>
  <c r="E27" i="1"/>
  <c r="E15" i="1"/>
  <c r="E9" i="1"/>
  <c r="E21" i="1"/>
  <c r="E14" i="1"/>
  <c r="E62" i="1"/>
  <c r="E38" i="1"/>
  <c r="E26" i="1"/>
  <c r="E50" i="1"/>
  <c r="E10" i="1"/>
  <c r="E58" i="1"/>
  <c r="E46" i="1"/>
  <c r="E34" i="1"/>
  <c r="E22" i="1"/>
  <c r="M9" i="1"/>
  <c r="H12" i="1"/>
  <c r="H11" i="1"/>
  <c r="H9" i="1"/>
  <c r="H10" i="1"/>
</calcChain>
</file>

<file path=xl/sharedStrings.xml><?xml version="1.0" encoding="utf-8"?>
<sst xmlns="http://schemas.openxmlformats.org/spreadsheetml/2006/main" count="133" uniqueCount="109">
  <si>
    <t>AMSA TECHNOLOGY</t>
  </si>
  <si>
    <t>Nube Dulces Sueños</t>
  </si>
  <si>
    <t>Unida baby Sonajas</t>
  </si>
  <si>
    <t>Sonajero de la Nube de iluminación para bebés 3 Meses</t>
  </si>
  <si>
    <t>Sonajero de la Nube de iluminación para bebés 3 Meses +</t>
  </si>
  <si>
    <t>Baby Móvil Avocado Toast Juguete para Bebés para niños a Partir de 0 Meses</t>
  </si>
  <si>
    <t>Baby Osito y proyector de Luces de Luciérnaga Juguete para bebés de 0 meses en adelante</t>
  </si>
  <si>
    <t>Thomas &amp; Friends Super Torre.</t>
  </si>
  <si>
    <t>Imaginext Jurassic World Dinosaurio Mega Rugido Salvaje</t>
  </si>
  <si>
    <t>Caja Registradora para Niños, Juguetes Educativos con Micrófono, Lector de Tarjetas de Crédito, Conjunto de Accesorios de Tienda y Supermercado Infantil.</t>
  </si>
  <si>
    <t>Mega Bloks Paw Patrol Juguete de Construcción Camión de Bomberos de Marshall</t>
  </si>
  <si>
    <t>Fisher-Price Juego de Mesa Encuentra Al Monstruo</t>
  </si>
  <si>
    <t>Little Mommy Muñeca Cuando sea grande Veterinaria.</t>
  </si>
  <si>
    <t>Polly Pocket Set de Juego Estuche Voltea y Descubre de Conejo.</t>
  </si>
  <si>
    <t>Hot Wheels Monster Trucks Vehículo a Control Remoto 5-Alarm 1:24</t>
  </si>
  <si>
    <t>Circuito de Carreras con Coches de Juguete</t>
  </si>
  <si>
    <t>Mega Bloks Juguete de Construcción Bolsa para Construir de Aprendizaje.</t>
  </si>
  <si>
    <t>Hot Wheels City Pista de Juguete Autolavado de la ciudad.</t>
  </si>
  <si>
    <t>Disney Pixar Pack de Historias Garage de Wall-E.</t>
  </si>
  <si>
    <t>Bloques Magnéticos Juguetes Construccion</t>
  </si>
  <si>
    <t>Patín del Diablo Scooter con Luces Led Juguetes Patines Altura Ajustable</t>
  </si>
  <si>
    <t>Disney Frozen Muñeca Reina Anna Frozen II</t>
  </si>
  <si>
    <t>MEGA Barbie Juguete de Construcción Estación de Cuidado para Animalitos.</t>
  </si>
  <si>
    <t>Hot Wheels Mario Kart Personajes Con Glider.</t>
  </si>
  <si>
    <t>Matchbox Basics Playset de Acción Estación de Gasolina.</t>
  </si>
  <si>
    <t>CODIGO</t>
  </si>
  <si>
    <t>ARTICULO</t>
  </si>
  <si>
    <t>ENTRADAS</t>
  </si>
  <si>
    <t xml:space="preserve">SALIDAS </t>
  </si>
  <si>
    <t>STOCK</t>
  </si>
  <si>
    <t>FECHA</t>
  </si>
  <si>
    <t>CANTIDAD</t>
  </si>
  <si>
    <t>Ríe y Aprende Smartphone De Aprendizaje, Azul</t>
  </si>
  <si>
    <t>Cangrejo Juguete para Gatear</t>
  </si>
  <si>
    <t>Infant Infantil Camión de Bloques Aprende Conmigo</t>
  </si>
  <si>
    <t>¡Arre, Arre y Juega! Juguete de Actividades para Bebés, Caballo Multisensorial</t>
  </si>
  <si>
    <t>Disney Encanto Micrófono de juguete para niños, música integrada y luces intermitentes</t>
  </si>
  <si>
    <t>Baby Einstein Pianito de Madera Magic Touch</t>
  </si>
  <si>
    <t>Alfombra musical para niños, juguete de aprendizaje temprano alfombra</t>
  </si>
  <si>
    <t>Pequephone bilingüe, teléfono Infantil con Luces, Sonidos y Canciones en inglés y español, Multicolor</t>
  </si>
  <si>
    <t>Set de 4 Rompecabezas de Madera 3-D Didáctico Infantil para su Desarrollo y Estimulación Temprana (Paq 3 Animalitos)</t>
  </si>
  <si>
    <t>Little People, Avión Viajemos Juntos</t>
  </si>
  <si>
    <t>Ríe y Aprende Perrito Aprende Conmigo</t>
  </si>
  <si>
    <t xml:space="preserve">Avión de Carrito para bebé de Minnie Mouse con Luces y Sonidos Interactivo 
</t>
  </si>
  <si>
    <t>Juego de Fregadero mágico de Minnie's Happy Helpers</t>
  </si>
  <si>
    <t>Ríe y Aprende Fisher Price Tablet De Aprendizaje Crece Conmigo</t>
  </si>
  <si>
    <t>Jardín de Actividades - Juego para Bebés y Niños Pequeños con Características Interactivas</t>
  </si>
  <si>
    <t>Mesita parlanchina 2 en 1</t>
  </si>
  <si>
    <t>Big Waffle Bloques</t>
  </si>
  <si>
    <t>Mostrador de Heladería Preparar y Servir Helado</t>
  </si>
  <si>
    <t>Hot Wheels city taller mecanico de coches</t>
  </si>
  <si>
    <t>Mega Construx Pokemon figuras medianas pikachu</t>
  </si>
  <si>
    <t>Barbie color Reveal Muñeca sirena</t>
  </si>
  <si>
    <t>Mi gatita polar- Mascotade juguete</t>
  </si>
  <si>
    <t>PAW patrol
vehículo de juguete camión de bomberos con figura de accion de marshall.</t>
  </si>
  <si>
    <t>LEGO Persecucion en moto del Dinosaurio Atrocirraptor</t>
  </si>
  <si>
    <t>LEGO Super Mario Cat peach Suitand Frozen Tower Juego de expansión</t>
  </si>
  <si>
    <t>Barbie Camper de los sueños Barbie 3 en 1 con 50 accesorios.</t>
  </si>
  <si>
    <t>Monster Truck 
Mountain Buggy Toys, paquete de 4</t>
  </si>
  <si>
    <t>Jurassic Worl Dinosaurio de juguete Ankylosaurus Hammond</t>
  </si>
  <si>
    <t>SpinMasterJuego de adivinar princesas Disney para niñas.</t>
  </si>
  <si>
    <t>FurReal GoGo My Dancin’pup. juguete electronico con mas de 50sonidos y reacciones</t>
  </si>
  <si>
    <t>Hasbro Juego de memoria electronica de mano Simon con luces y sonidos.</t>
  </si>
  <si>
    <t>Monopoly: The Lord of The Rings.</t>
  </si>
  <si>
    <t>Jenga clasico.Juego de mesa, incluye bloques de madera</t>
  </si>
  <si>
    <t>Mini cámara de video digital de 8MP con pantalla HD y tarjeta de memoria de 32G.</t>
  </si>
  <si>
    <t>Diario con cerradura, diseños de teñido anudado con 192 páginas y candado</t>
  </si>
  <si>
    <t xml:space="preserve">Nerf elite 2.0 Lanzador de juguete, incluye un lanzador adaptable con tambor de 6 con 12 dardos. 
</t>
  </si>
  <si>
    <t xml:space="preserve"> 01/03/2023</t>
  </si>
  <si>
    <t xml:space="preserve"> 16/03/2023</t>
  </si>
  <si>
    <t xml:space="preserve"> 16/03/2024</t>
  </si>
  <si>
    <t xml:space="preserve"> 16/03/2025</t>
  </si>
  <si>
    <t xml:space="preserve"> 18/03/2023</t>
  </si>
  <si>
    <t xml:space="preserve"> 02/03/2023</t>
  </si>
  <si>
    <t xml:space="preserve"> 05/03/2023</t>
  </si>
  <si>
    <t xml:space="preserve"> 08/03/2023</t>
  </si>
  <si>
    <t xml:space="preserve"> 19/03/2023</t>
  </si>
  <si>
    <t xml:space="preserve"> 19/03/2024</t>
  </si>
  <si>
    <t xml:space="preserve"> 19/03/2025</t>
  </si>
  <si>
    <t xml:space="preserve"> 19/03/2026</t>
  </si>
  <si>
    <t xml:space="preserve"> 19/03/2027</t>
  </si>
  <si>
    <t xml:space="preserve"> 19/03/2028</t>
  </si>
  <si>
    <t xml:space="preserve"> 19/03/2029</t>
  </si>
  <si>
    <t xml:space="preserve"> 19/03/2030</t>
  </si>
  <si>
    <t xml:space="preserve"> 19/03/2031</t>
  </si>
  <si>
    <t xml:space="preserve"> 19/03/2032</t>
  </si>
  <si>
    <t xml:space="preserve"> 19/03/2033</t>
  </si>
  <si>
    <t xml:space="preserve"> 19/03/2034</t>
  </si>
  <si>
    <t xml:space="preserve"> 19/03/2035</t>
  </si>
  <si>
    <t xml:space="preserve"> 19/03/2036</t>
  </si>
  <si>
    <t xml:space="preserve"> 19/03/2037</t>
  </si>
  <si>
    <t xml:space="preserve"> 19/03/2038</t>
  </si>
  <si>
    <t xml:space="preserve"> 19/03/2039</t>
  </si>
  <si>
    <t xml:space="preserve"> 19/03/2040</t>
  </si>
  <si>
    <t xml:space="preserve"> 19/03/2041</t>
  </si>
  <si>
    <t xml:space="preserve"> 19/03/2042</t>
  </si>
  <si>
    <t xml:space="preserve"> 19/03/2043</t>
  </si>
  <si>
    <t xml:space="preserve"> 19/03/2044</t>
  </si>
  <si>
    <t xml:space="preserve"> 19/03/2045</t>
  </si>
  <si>
    <t xml:space="preserve"> 19/03/2046</t>
  </si>
  <si>
    <t xml:space="preserve"> 19/03/2047</t>
  </si>
  <si>
    <t xml:space="preserve"> 19/03/2048</t>
  </si>
  <si>
    <t xml:space="preserve"> 19/03/2049</t>
  </si>
  <si>
    <t xml:space="preserve"> 19/03/2050</t>
  </si>
  <si>
    <t xml:space="preserve"> 19/03/2051</t>
  </si>
  <si>
    <t xml:space="preserve"> 19/03/2052</t>
  </si>
  <si>
    <t xml:space="preserve"> 19/03/2053</t>
  </si>
  <si>
    <t xml:space="preserve"> 22/03/2056</t>
  </si>
  <si>
    <t xml:space="preserve"> 20/03/2054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</si>
</sst>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C2C2C"/>
      <name val="Arial"/>
      <family val="2"/>
    </font>
    <font>
      <sz val="36"/>
      <color rgb="FFCC66FF"/>
      <name val="Bell MT"/>
      <family val="1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>
      <alignment horizontal="center"/>
    </xf>
    <xf numFmtId="0" fontId="4" fillId="3" borderId="0">
      <alignment horizontal="center"/>
    </xf>
    <xf numFmtId="0" fontId="1" fillId="0" borderId="1" applyFont="0" applyAlignment="0">
      <alignment horizontal="center" vertical="center" wrapText="1"/>
    </xf>
    <xf numFmtId="0" fontId="4" fillId="4" borderId="2" applyFont="0" applyAlignment="0">
      <alignment horizontal="center"/>
    </xf>
    <xf numFmtId="0" fontId="4" fillId="4" borderId="2">
      <alignment horizontal="center"/>
    </xf>
    <xf numFmtId="0" fontId="4" fillId="4" borderId="1">
      <alignment horizontal="center"/>
    </xf>
    <xf numFmtId="0" fontId="4" fillId="5" borderId="2">
      <alignment horizontal="center"/>
    </xf>
    <xf numFmtId="0" fontId="4" fillId="4" borderId="2">
      <alignment horizontal="center"/>
    </xf>
    <xf numFmtId="0" fontId="4" fillId="6" borderId="2">
      <alignment horizontal="center"/>
    </xf>
    <xf numFmtId="0" fontId="4" fillId="7" borderId="1">
      <alignment horizontal="center"/>
    </xf>
  </cellStyleXfs>
  <cellXfs count="14">
    <xf numFmtId="0" fontId="0" fillId="0" borderId="0" xfId="0"/>
    <xf numFmtId="0" fontId="0" fillId="2" borderId="0" xfId="0" applyFill="1"/>
    <xf numFmtId="0" fontId="4" fillId="3" borderId="0" xfId="2">
      <alignment horizontal="center"/>
    </xf>
    <xf numFmtId="0" fontId="1" fillId="0" borderId="1" xfId="3" applyFont="1" applyAlignment="1">
      <alignment horizontal="center" vertical="center" wrapText="1"/>
    </xf>
    <xf numFmtId="0" fontId="0" fillId="0" borderId="1" xfId="3" applyFont="1" applyAlignment="1"/>
    <xf numFmtId="0" fontId="4" fillId="4" borderId="2" xfId="4" applyFont="1" applyAlignment="1">
      <alignment horizontal="center"/>
    </xf>
    <xf numFmtId="0" fontId="2" fillId="0" borderId="1" xfId="3" applyFont="1" applyAlignment="1">
      <alignment vertical="center" wrapText="1"/>
    </xf>
    <xf numFmtId="0" fontId="1" fillId="0" borderId="1" xfId="3" applyFont="1" applyAlignment="1">
      <alignment vertical="center" wrapText="1"/>
    </xf>
    <xf numFmtId="0" fontId="4" fillId="6" borderId="2" xfId="9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1" xfId="3" applyFont="1" applyAlignment="1">
      <alignment horizontal="center"/>
    </xf>
    <xf numFmtId="0" fontId="4" fillId="7" borderId="1" xfId="10">
      <alignment horizontal="center"/>
    </xf>
    <xf numFmtId="14" fontId="4" fillId="0" borderId="1" xfId="3" applyNumberFormat="1" applyFont="1" applyAlignment="1">
      <alignment horizontal="center"/>
    </xf>
  </cellXfs>
  <cellStyles count="11">
    <cellStyle name="Estilo 1" xfId="1" xr:uid="{0198CE27-51F1-4F02-B698-C16CEFE6E180}"/>
    <cellStyle name="Estilo 10" xfId="10" xr:uid="{7CCA9733-152E-446A-8BDE-6AF0A54B4A28}"/>
    <cellStyle name="Estilo 2" xfId="2" xr:uid="{365F458E-AD57-4256-BF70-9D80E4F1E5C9}"/>
    <cellStyle name="Estilo 3" xfId="3" xr:uid="{C39331EA-9B00-4924-BCE5-5C2B170A29D8}"/>
    <cellStyle name="Estilo 4" xfId="4" xr:uid="{02E05B79-73EB-4996-8A64-C961E78F0B19}"/>
    <cellStyle name="Estilo 5" xfId="5" xr:uid="{34015D2E-4B9B-4C8B-8F60-E897E982169D}"/>
    <cellStyle name="Estilo 6" xfId="6" xr:uid="{1B1FBF4E-B2EF-4330-9F07-24FD70F08A4B}"/>
    <cellStyle name="Estilo 7" xfId="7" xr:uid="{8181BA7E-BC01-46E5-970E-3AB56A0C0E9A}"/>
    <cellStyle name="Estilo 8" xfId="8" xr:uid="{90AD01F4-B768-4960-8F94-553B703B80ED}"/>
    <cellStyle name="Estilo 9" xfId="9" xr:uid="{3F436658-27BD-4FBD-8CC1-D1079582329A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FF"/>
      <color rgb="FFCC99FF"/>
      <color rgb="FFCCCCFF"/>
      <color rgb="FF9966FF"/>
      <color rgb="FF993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180975</xdr:rowOff>
    </xdr:from>
    <xdr:to>
      <xdr:col>4</xdr:col>
      <xdr:colOff>752475</xdr:colOff>
      <xdr:row>7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0A93BDE-E240-1120-88D0-EF183DF63D2F}"/>
            </a:ext>
          </a:extLst>
        </xdr:cNvPr>
        <xdr:cNvSpPr/>
      </xdr:nvSpPr>
      <xdr:spPr>
        <a:xfrm>
          <a:off x="0" y="752475"/>
          <a:ext cx="5610225" cy="590550"/>
        </a:xfrm>
        <a:prstGeom prst="rect">
          <a:avLst/>
        </a:prstGeom>
        <a:solidFill>
          <a:srgbClr val="9999FF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>
              <a:latin typeface="Arial Rounded MT Bold" panose="020F0704030504030204" pitchFamily="34" charset="0"/>
            </a:rPr>
            <a:t>Productos</a:t>
          </a:r>
          <a:endParaRPr lang="es-MX" sz="1100" b="1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5</xdr:col>
      <xdr:colOff>66674</xdr:colOff>
      <xdr:row>4</xdr:row>
      <xdr:rowOff>0</xdr:rowOff>
    </xdr:from>
    <xdr:to>
      <xdr:col>10</xdr:col>
      <xdr:colOff>0</xdr:colOff>
      <xdr:row>7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B9C20E3-E94F-4BEC-A8D4-A7967E6A0E73}"/>
            </a:ext>
          </a:extLst>
        </xdr:cNvPr>
        <xdr:cNvSpPr/>
      </xdr:nvSpPr>
      <xdr:spPr>
        <a:xfrm>
          <a:off x="5362574" y="762000"/>
          <a:ext cx="12296776" cy="581025"/>
        </a:xfrm>
        <a:prstGeom prst="rect">
          <a:avLst/>
        </a:prstGeom>
        <a:solidFill>
          <a:srgbClr val="9966FF"/>
        </a:solidFill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000">
              <a:latin typeface="Arial Rounded MT Bold" panose="020F0704030504030204" pitchFamily="34" charset="0"/>
            </a:rPr>
            <a:t>Entradas</a:t>
          </a:r>
        </a:p>
      </xdr:txBody>
    </xdr:sp>
    <xdr:clientData/>
  </xdr:twoCellAnchor>
  <xdr:twoCellAnchor>
    <xdr:from>
      <xdr:col>11</xdr:col>
      <xdr:colOff>9525</xdr:colOff>
      <xdr:row>3</xdr:row>
      <xdr:rowOff>180975</xdr:rowOff>
    </xdr:from>
    <xdr:to>
      <xdr:col>15</xdr:col>
      <xdr:colOff>0</xdr:colOff>
      <xdr:row>7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60288F0-114E-4B83-A79D-BB9AF6A717B7}"/>
            </a:ext>
          </a:extLst>
        </xdr:cNvPr>
        <xdr:cNvSpPr/>
      </xdr:nvSpPr>
      <xdr:spPr>
        <a:xfrm>
          <a:off x="7019925" y="752475"/>
          <a:ext cx="3038475" cy="590550"/>
        </a:xfrm>
        <a:prstGeom prst="rect">
          <a:avLst/>
        </a:prstGeom>
        <a:solidFill>
          <a:srgbClr val="CC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000">
              <a:latin typeface="Arial Rounded MT Bold" panose="020F0704030504030204" pitchFamily="34" charset="0"/>
            </a:rPr>
            <a:t>Salidas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CDC03-86C7-4D1E-87EB-09AA58D67F9E}" name="PRODUCTOS" displayName="PRODUCTOS" ref="A8:E68" totalsRowShown="0" headerRowDxfId="5" headerRowCellStyle="Estilo 4" dataCellStyle="Estilo 3">
  <autoFilter ref="A8:E68" xr:uid="{2BACDC03-86C7-4D1E-87EB-09AA58D67F9E}"/>
  <tableColumns count="5">
    <tableColumn id="1" xr3:uid="{EF0B7188-C870-4750-AD79-D7C3374C8005}" name="CODIGO" dataCellStyle="Estilo 3"/>
    <tableColumn id="2" xr3:uid="{4D7D164D-0E4F-4759-8092-614561791E0D}" name="ARTICULO" dataCellStyle="Estilo 3"/>
    <tableColumn id="3" xr3:uid="{0C4F8B37-F4B7-4931-BD95-9A2FF7CC14E9}" name="ENTRADAS" dataDxfId="4" dataCellStyle="Estilo 3">
      <calculatedColumnFormula>SUMIF(Tabla4[CODIGO],PRODUCTOS[[#This Row],[CODIGO]],Tabla4[CANTIDAD])</calculatedColumnFormula>
    </tableColumn>
    <tableColumn id="4" xr3:uid="{2ED9C67C-BF3D-44EC-95A7-0E335EF059C3}" name="SALIDAS " dataDxfId="3" dataCellStyle="Estilo 3">
      <calculatedColumnFormula>SUMIF(Tabla5[CODIGO],PRODUCTOS[[#This Row],[CODIGO]],Tabla5[CANTIDAD])</calculatedColumnFormula>
    </tableColumn>
    <tableColumn id="5" xr3:uid="{1F85D76B-F55A-4C1F-B76B-15B0AF318867}" name="STOCK" dataDxfId="2" dataCellStyle="Estilo 3">
      <calculatedColumnFormula>PRODUCTOS[[#This Row],[ENTRADAS]]-PRODUCTOS[[#This Row],[SALIDAS 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8D974-2EE6-46E5-AC1C-480BD2E44F9B}" name="Tabla5" displayName="Tabla5" ref="L8:O68" totalsRowShown="0" headerRowCellStyle="Estilo 9" dataCellStyle="Estilo 3">
  <autoFilter ref="L8:O68" xr:uid="{7688D974-2EE6-46E5-AC1C-480BD2E44F9B}"/>
  <tableColumns count="4">
    <tableColumn id="1" xr3:uid="{D1C82AA1-9B25-4BC7-997B-BA30B90A21B6}" name="CODIGO" dataCellStyle="Estilo 3"/>
    <tableColumn id="2" xr3:uid="{9F76E827-1A23-450E-BCA3-83F0F79DA23B}" name="ARTICULO" dataCellStyle="Estilo 3">
      <calculatedColumnFormula>IFERROR(VLOOKUP(Tabla5[[#This Row],[CODIGO]],PRODUCTOS[],2,FALSE),"NO EXISTE")</calculatedColumnFormula>
    </tableColumn>
    <tableColumn id="3" xr3:uid="{BF572B59-074A-48D1-9B9E-244A2E5ABB61}" name="FECHA" dataCellStyle="Estilo 3"/>
    <tableColumn id="4" xr3:uid="{EE7B7BFF-8300-4618-899F-1968B31D0ED5}" name="CANTIDAD" dataCellStyle="Estilo 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F02BA9-2DE6-4920-BAD9-378C124CDE54}" name="Tabla4" displayName="Tabla4" ref="G8:J68" totalsRowShown="0" headerRowDxfId="1" dataCellStyle="Estilo 10">
  <autoFilter ref="G8:J68" xr:uid="{21F02BA9-2DE6-4920-BAD9-378C124CDE54}"/>
  <tableColumns count="4">
    <tableColumn id="1" xr3:uid="{7815AFD9-7F43-4E22-B4A4-795A0E66F429}" name="CODIGO" dataCellStyle="Estilo 10"/>
    <tableColumn id="2" xr3:uid="{8953DB96-8EB5-44CF-9BF6-FB4210DEA68A}" name="ARTICULO" dataCellStyle="Estilo 10">
      <calculatedColumnFormula>IFERROR(VLOOKUP(Tabla4[[#This Row],[CODIGO]],PRODUCTOS[],2,FALSE),"NO EXISTE")</calculatedColumnFormula>
    </tableColumn>
    <tableColumn id="3" xr3:uid="{2D734D1B-50C3-4C6E-9DE4-5F48B4E601EE}" name="FECHA" dataCellStyle="Estilo 10"/>
    <tableColumn id="4" xr3:uid="{490A553F-B39E-4499-910F-FFF2A86843C6}" name="CANTIDAD" dataCellStyle="Estilo 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7189-FDCD-4A80-99D5-D124A15B7812}">
  <dimension ref="A1:O68"/>
  <sheetViews>
    <sheetView tabSelected="1" topLeftCell="G60" zoomScale="95" zoomScaleNormal="95" workbookViewId="0">
      <selection activeCell="G60" sqref="G60"/>
    </sheetView>
  </sheetViews>
  <sheetFormatPr baseColWidth="10" defaultRowHeight="15" x14ac:dyDescent="0.25"/>
  <cols>
    <col min="1" max="1" width="12" customWidth="1"/>
    <col min="2" max="2" width="28.7109375" customWidth="1"/>
    <col min="3" max="3" width="14.7109375" customWidth="1"/>
    <col min="4" max="4" width="12.5703125" customWidth="1"/>
    <col min="6" max="6" width="1" style="1" customWidth="1"/>
    <col min="7" max="7" width="14.42578125" bestFit="1" customWidth="1"/>
    <col min="8" max="8" width="140.85546875" bestFit="1" customWidth="1"/>
    <col min="9" max="9" width="12.7109375" bestFit="1" customWidth="1"/>
    <col min="10" max="10" width="16.42578125" bestFit="1" customWidth="1"/>
    <col min="11" max="11" width="1.28515625" style="1" customWidth="1"/>
    <col min="12" max="12" width="14.42578125" bestFit="1" customWidth="1"/>
    <col min="13" max="13" width="171" bestFit="1" customWidth="1"/>
    <col min="14" max="14" width="12.7109375" bestFit="1" customWidth="1"/>
    <col min="15" max="15" width="16.42578125" bestFit="1" customWidth="1"/>
  </cols>
  <sheetData>
    <row r="1" spans="1:1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8" spans="1:15" ht="15.75" thickBot="1" x14ac:dyDescent="0.3">
      <c r="A8" s="5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G8" s="2" t="s">
        <v>25</v>
      </c>
      <c r="H8" s="2" t="s">
        <v>26</v>
      </c>
      <c r="I8" s="2" t="s">
        <v>30</v>
      </c>
      <c r="J8" s="2" t="s">
        <v>31</v>
      </c>
      <c r="L8" s="8" t="s">
        <v>25</v>
      </c>
      <c r="M8" s="8" t="s">
        <v>26</v>
      </c>
      <c r="N8" s="8" t="s">
        <v>30</v>
      </c>
      <c r="O8" s="8" t="s">
        <v>31</v>
      </c>
    </row>
    <row r="9" spans="1:15" ht="15.75" thickBot="1" x14ac:dyDescent="0.3">
      <c r="A9" s="3">
        <v>1000</v>
      </c>
      <c r="B9" s="6" t="s">
        <v>1</v>
      </c>
      <c r="C9" s="4">
        <f>SUMIF(Tabla4[CODIGO],PRODUCTOS[[#This Row],[CODIGO]],Tabla4[CANTIDAD])</f>
        <v>102</v>
      </c>
      <c r="D9" s="4">
        <f>SUMIF(Tabla5[CODIGO],PRODUCTOS[[#This Row],[CODIGO]],Tabla5[CANTIDAD])</f>
        <v>5</v>
      </c>
      <c r="E9" s="4">
        <f>PRODUCTOS[[#This Row],[ENTRADAS]]-PRODUCTOS[[#This Row],[SALIDAS ]]</f>
        <v>97</v>
      </c>
      <c r="G9" s="12">
        <v>1000</v>
      </c>
      <c r="H9" s="12" t="str">
        <f>IFERROR(VLOOKUP(Tabla4[[#This Row],[CODIGO]],PRODUCTOS[],2,FALSE),"NO EXISTE")</f>
        <v>Nube Dulces Sueños</v>
      </c>
      <c r="I9" s="12">
        <v>44927</v>
      </c>
      <c r="J9" s="12">
        <v>102</v>
      </c>
      <c r="L9" s="3">
        <v>1000</v>
      </c>
      <c r="M9" s="11" t="str">
        <f>IFERROR(VLOOKUP(Tabla5[[#This Row],[CODIGO]],PRODUCTOS[],2,FALSE),"NO EXISTE")</f>
        <v>Nube Dulces Sueños</v>
      </c>
      <c r="N9" s="11" t="s">
        <v>68</v>
      </c>
      <c r="O9" s="11">
        <v>5</v>
      </c>
    </row>
    <row r="10" spans="1:15" ht="15.75" thickBot="1" x14ac:dyDescent="0.3">
      <c r="A10" s="3">
        <v>1001</v>
      </c>
      <c r="B10" s="7" t="s">
        <v>2</v>
      </c>
      <c r="C10" s="4">
        <f>SUMIF(Tabla4[CODIGO],PRODUCTOS[[#This Row],[CODIGO]],Tabla4[CANTIDAD])</f>
        <v>80</v>
      </c>
      <c r="D10" s="4">
        <f>SUMIF(Tabla5[CODIGO],PRODUCTOS[[#This Row],[CODIGO]],Tabla5[CANTIDAD])</f>
        <v>11</v>
      </c>
      <c r="E10" s="4">
        <f>PRODUCTOS[[#This Row],[ENTRADAS]]-PRODUCTOS[[#This Row],[SALIDAS ]]</f>
        <v>69</v>
      </c>
      <c r="G10" s="12">
        <v>1001</v>
      </c>
      <c r="H10" s="12" t="str">
        <f>IFERROR(VLOOKUP(Tabla4[[#This Row],[CODIGO]],PRODUCTOS[],2,FALSE),"NO EXISTE")</f>
        <v>Unida baby Sonajas</v>
      </c>
      <c r="I10" s="12">
        <v>44928</v>
      </c>
      <c r="J10" s="12">
        <v>80</v>
      </c>
      <c r="L10" s="3">
        <v>1001</v>
      </c>
      <c r="M10" s="11" t="str">
        <f>IFERROR(VLOOKUP(Tabla5[[#This Row],[CODIGO]],PRODUCTOS[],2,FALSE),"NO EXISTE")</f>
        <v>Unida baby Sonajas</v>
      </c>
      <c r="N10" s="11" t="s">
        <v>68</v>
      </c>
      <c r="O10" s="11">
        <v>11</v>
      </c>
    </row>
    <row r="11" spans="1:15" ht="45.75" thickBot="1" x14ac:dyDescent="0.3">
      <c r="A11" s="3">
        <v>1002</v>
      </c>
      <c r="B11" s="7" t="s">
        <v>3</v>
      </c>
      <c r="C11" s="4">
        <f>SUMIF(Tabla4[CODIGO],PRODUCTOS[[#This Row],[CODIGO]],Tabla4[CANTIDAD])</f>
        <v>29</v>
      </c>
      <c r="D11" s="4">
        <f>SUMIF(Tabla5[CODIGO],PRODUCTOS[[#This Row],[CODIGO]],Tabla5[CANTIDAD])</f>
        <v>22</v>
      </c>
      <c r="E11" s="4">
        <f>PRODUCTOS[[#This Row],[ENTRADAS]]-PRODUCTOS[[#This Row],[SALIDAS ]]</f>
        <v>7</v>
      </c>
      <c r="G11" s="12">
        <v>1002</v>
      </c>
      <c r="H11" s="12" t="str">
        <f>IFERROR(VLOOKUP(Tabla4[[#This Row],[CODIGO]],PRODUCTOS[],2,FALSE),"NO EXISTE")</f>
        <v>Sonajero de la Nube de iluminación para bebés 3 Meses</v>
      </c>
      <c r="I11" s="12">
        <v>44929</v>
      </c>
      <c r="J11" s="12">
        <v>29</v>
      </c>
      <c r="L11" s="3">
        <v>1002</v>
      </c>
      <c r="M11" s="11" t="str">
        <f>IFERROR(VLOOKUP(Tabla5[[#This Row],[CODIGO]],PRODUCTOS[],2,FALSE),"NO EXISTE")</f>
        <v>Sonajero de la Nube de iluminación para bebés 3 Meses</v>
      </c>
      <c r="N11" s="11" t="s">
        <v>68</v>
      </c>
      <c r="O11" s="11">
        <v>22</v>
      </c>
    </row>
    <row r="12" spans="1:15" ht="45.75" thickBot="1" x14ac:dyDescent="0.3">
      <c r="A12" s="3">
        <v>1003</v>
      </c>
      <c r="B12" s="7" t="s">
        <v>4</v>
      </c>
      <c r="C12" s="4">
        <f>SUMIF(Tabla4[CODIGO],PRODUCTOS[[#This Row],[CODIGO]],Tabla4[CANTIDAD])</f>
        <v>32</v>
      </c>
      <c r="D12" s="4">
        <f>SUMIF(Tabla5[CODIGO],PRODUCTOS[[#This Row],[CODIGO]],Tabla5[CANTIDAD])</f>
        <v>1</v>
      </c>
      <c r="E12" s="4">
        <f>PRODUCTOS[[#This Row],[ENTRADAS]]-PRODUCTOS[[#This Row],[SALIDAS ]]</f>
        <v>31</v>
      </c>
      <c r="G12" s="12">
        <v>1003</v>
      </c>
      <c r="H12" s="12" t="str">
        <f>IFERROR(VLOOKUP(Tabla4[[#This Row],[CODIGO]],PRODUCTOS[],2,FALSE),"NO EXISTE")</f>
        <v>Sonajero de la Nube de iluminación para bebés 3 Meses +</v>
      </c>
      <c r="I12" s="12">
        <v>44930</v>
      </c>
      <c r="J12" s="12">
        <v>32</v>
      </c>
      <c r="L12" s="3">
        <v>1003</v>
      </c>
      <c r="M12" s="11" t="str">
        <f>IFERROR(VLOOKUP(Tabla5[[#This Row],[CODIGO]],PRODUCTOS[],2,FALSE),"NO EXISTE")</f>
        <v>Sonajero de la Nube de iluminación para bebés 3 Meses +</v>
      </c>
      <c r="N12" s="11" t="s">
        <v>68</v>
      </c>
      <c r="O12" s="11">
        <v>1</v>
      </c>
    </row>
    <row r="13" spans="1:15" ht="45.75" thickBot="1" x14ac:dyDescent="0.3">
      <c r="A13" s="3">
        <v>1004</v>
      </c>
      <c r="B13" s="7" t="s">
        <v>5</v>
      </c>
      <c r="C13" s="4">
        <f>SUMIF(Tabla4[CODIGO],PRODUCTOS[[#This Row],[CODIGO]],Tabla4[CANTIDAD])</f>
        <v>74</v>
      </c>
      <c r="D13" s="4">
        <f>SUMIF(Tabla5[CODIGO],PRODUCTOS[[#This Row],[CODIGO]],Tabla5[CANTIDAD])</f>
        <v>8</v>
      </c>
      <c r="E13" s="4">
        <f>PRODUCTOS[[#This Row],[ENTRADAS]]-PRODUCTOS[[#This Row],[SALIDAS ]]</f>
        <v>66</v>
      </c>
      <c r="G13" s="12">
        <v>1004</v>
      </c>
      <c r="H13" s="12" t="str">
        <f>IFERROR(VLOOKUP(Tabla4[[#This Row],[CODIGO]],PRODUCTOS[],2,FALSE),"NO EXISTE")</f>
        <v>Baby Móvil Avocado Toast Juguete para Bebés para niños a Partir de 0 Meses</v>
      </c>
      <c r="I13" s="12">
        <v>44931</v>
      </c>
      <c r="J13" s="12">
        <v>74</v>
      </c>
      <c r="L13" s="3">
        <v>1004</v>
      </c>
      <c r="M13" s="11" t="str">
        <f>IFERROR(VLOOKUP(Tabla5[[#This Row],[CODIGO]],PRODUCTOS[],2,FALSE),"NO EXISTE")</f>
        <v>Baby Móvil Avocado Toast Juguete para Bebés para niños a Partir de 0 Meses</v>
      </c>
      <c r="N13" s="11" t="s">
        <v>68</v>
      </c>
      <c r="O13" s="11">
        <v>8</v>
      </c>
    </row>
    <row r="14" spans="1:15" ht="60.75" thickBot="1" x14ac:dyDescent="0.3">
      <c r="A14" s="3">
        <v>1005</v>
      </c>
      <c r="B14" s="7" t="s">
        <v>6</v>
      </c>
      <c r="C14" s="4">
        <f>SUMIF(Tabla4[CODIGO],PRODUCTOS[[#This Row],[CODIGO]],Tabla4[CANTIDAD])</f>
        <v>26</v>
      </c>
      <c r="D14" s="4">
        <f>SUMIF(Tabla5[CODIGO],PRODUCTOS[[#This Row],[CODIGO]],Tabla5[CANTIDAD])</f>
        <v>22</v>
      </c>
      <c r="E14" s="4">
        <f>PRODUCTOS[[#This Row],[ENTRADAS]]-PRODUCTOS[[#This Row],[SALIDAS ]]</f>
        <v>4</v>
      </c>
      <c r="G14" s="12">
        <v>1005</v>
      </c>
      <c r="H14" s="12" t="str">
        <f>IFERROR(VLOOKUP(Tabla4[[#This Row],[CODIGO]],PRODUCTOS[],2,FALSE),"NO EXISTE")</f>
        <v>Baby Osito y proyector de Luces de Luciérnaga Juguete para bebés de 0 meses en adelante</v>
      </c>
      <c r="I14" s="12">
        <v>44932</v>
      </c>
      <c r="J14" s="12">
        <v>26</v>
      </c>
      <c r="L14" s="3">
        <v>1005</v>
      </c>
      <c r="M14" s="11" t="str">
        <f>IFERROR(VLOOKUP(Tabla5[[#This Row],[CODIGO]],PRODUCTOS[],2,FALSE),"NO EXISTE")</f>
        <v>Baby Osito y proyector de Luces de Luciérnaga Juguete para bebés de 0 meses en adelante</v>
      </c>
      <c r="N14" s="11" t="s">
        <v>68</v>
      </c>
      <c r="O14" s="11">
        <v>22</v>
      </c>
    </row>
    <row r="15" spans="1:15" ht="30.75" thickBot="1" x14ac:dyDescent="0.3">
      <c r="A15" s="3">
        <v>1006</v>
      </c>
      <c r="B15" s="7" t="s">
        <v>32</v>
      </c>
      <c r="C15" s="4">
        <f>SUMIF(Tabla4[CODIGO],PRODUCTOS[[#This Row],[CODIGO]],Tabla4[CANTIDAD])</f>
        <v>200</v>
      </c>
      <c r="D15" s="4">
        <f>SUMIF(Tabla5[CODIGO],PRODUCTOS[[#This Row],[CODIGO]],Tabla5[CANTIDAD])</f>
        <v>34</v>
      </c>
      <c r="E15" s="4">
        <f>PRODUCTOS[[#This Row],[ENTRADAS]]-PRODUCTOS[[#This Row],[SALIDAS ]]</f>
        <v>166</v>
      </c>
      <c r="G15" s="12">
        <v>1006</v>
      </c>
      <c r="H15" s="12" t="str">
        <f>IFERROR(VLOOKUP(Tabla4[[#This Row],[CODIGO]],PRODUCTOS[],2,FALSE),"NO EXISTE")</f>
        <v>Ríe y Aprende Smartphone De Aprendizaje, Azul</v>
      </c>
      <c r="I15" s="12">
        <v>44933</v>
      </c>
      <c r="J15" s="12">
        <v>200</v>
      </c>
      <c r="L15" s="3">
        <v>1006</v>
      </c>
      <c r="M15" s="11" t="str">
        <f>IFERROR(VLOOKUP(Tabla5[[#This Row],[CODIGO]],PRODUCTOS[],2,FALSE),"NO EXISTE")</f>
        <v>Ríe y Aprende Smartphone De Aprendizaje, Azul</v>
      </c>
      <c r="N15" s="11" t="s">
        <v>73</v>
      </c>
      <c r="O15" s="11">
        <v>34</v>
      </c>
    </row>
    <row r="16" spans="1:15" ht="15.75" thickBot="1" x14ac:dyDescent="0.3">
      <c r="A16" s="3">
        <v>1007</v>
      </c>
      <c r="B16" s="7" t="s">
        <v>33</v>
      </c>
      <c r="C16" s="4">
        <f>SUMIF(Tabla4[CODIGO],PRODUCTOS[[#This Row],[CODIGO]],Tabla4[CANTIDAD])</f>
        <v>65</v>
      </c>
      <c r="D16" s="4">
        <f>SUMIF(Tabla5[CODIGO],PRODUCTOS[[#This Row],[CODIGO]],Tabla5[CANTIDAD])</f>
        <v>1</v>
      </c>
      <c r="E16" s="4">
        <f>PRODUCTOS[[#This Row],[ENTRADAS]]-PRODUCTOS[[#This Row],[SALIDAS ]]</f>
        <v>64</v>
      </c>
      <c r="G16" s="12">
        <v>1007</v>
      </c>
      <c r="H16" s="12" t="str">
        <f>IFERROR(VLOOKUP(Tabla4[[#This Row],[CODIGO]],PRODUCTOS[],2,FALSE),"NO EXISTE")</f>
        <v>Cangrejo Juguete para Gatear</v>
      </c>
      <c r="I16" s="12">
        <v>44934</v>
      </c>
      <c r="J16" s="12">
        <v>65</v>
      </c>
      <c r="L16" s="3">
        <v>1007</v>
      </c>
      <c r="M16" s="11" t="str">
        <f>IFERROR(VLOOKUP(Tabla5[[#This Row],[CODIGO]],PRODUCTOS[],2,FALSE),"NO EXISTE")</f>
        <v>Cangrejo Juguete para Gatear</v>
      </c>
      <c r="N16" s="11" t="s">
        <v>68</v>
      </c>
      <c r="O16" s="11">
        <v>1</v>
      </c>
    </row>
    <row r="17" spans="1:15" ht="30.75" thickBot="1" x14ac:dyDescent="0.3">
      <c r="A17" s="3">
        <v>1008</v>
      </c>
      <c r="B17" s="7" t="s">
        <v>34</v>
      </c>
      <c r="C17" s="4">
        <f>SUMIF(Tabla4[CODIGO],PRODUCTOS[[#This Row],[CODIGO]],Tabla4[CANTIDAD])</f>
        <v>24</v>
      </c>
      <c r="D17" s="4">
        <f>SUMIF(Tabla5[CODIGO],PRODUCTOS[[#This Row],[CODIGO]],Tabla5[CANTIDAD])</f>
        <v>5</v>
      </c>
      <c r="E17" s="4">
        <f>PRODUCTOS[[#This Row],[ENTRADAS]]-PRODUCTOS[[#This Row],[SALIDAS ]]</f>
        <v>19</v>
      </c>
      <c r="G17" s="12">
        <v>1008</v>
      </c>
      <c r="H17" s="12" t="str">
        <f>IFERROR(VLOOKUP(Tabla4[[#This Row],[CODIGO]],PRODUCTOS[],2,FALSE),"NO EXISTE")</f>
        <v>Infant Infantil Camión de Bloques Aprende Conmigo</v>
      </c>
      <c r="I17" s="12">
        <v>44935</v>
      </c>
      <c r="J17" s="12">
        <v>24</v>
      </c>
      <c r="L17" s="3">
        <v>1008</v>
      </c>
      <c r="M17" s="11" t="str">
        <f>IFERROR(VLOOKUP(Tabla5[[#This Row],[CODIGO]],PRODUCTOS[],2,FALSE),"NO EXISTE")</f>
        <v>Infant Infantil Camión de Bloques Aprende Conmigo</v>
      </c>
      <c r="N17" s="11" t="s">
        <v>74</v>
      </c>
      <c r="O17" s="11">
        <v>5</v>
      </c>
    </row>
    <row r="18" spans="1:15" ht="45.75" thickBot="1" x14ac:dyDescent="0.3">
      <c r="A18" s="3">
        <v>1009</v>
      </c>
      <c r="B18" s="7" t="s">
        <v>35</v>
      </c>
      <c r="C18" s="4">
        <f>SUMIF(Tabla4[CODIGO],PRODUCTOS[[#This Row],[CODIGO]],Tabla4[CANTIDAD])</f>
        <v>33</v>
      </c>
      <c r="D18" s="4">
        <f>SUMIF(Tabla5[CODIGO],PRODUCTOS[[#This Row],[CODIGO]],Tabla5[CANTIDAD])</f>
        <v>11</v>
      </c>
      <c r="E18" s="4">
        <f>PRODUCTOS[[#This Row],[ENTRADAS]]-PRODUCTOS[[#This Row],[SALIDAS ]]</f>
        <v>22</v>
      </c>
      <c r="G18" s="12">
        <v>1009</v>
      </c>
      <c r="H18" s="12" t="str">
        <f>IFERROR(VLOOKUP(Tabla4[[#This Row],[CODIGO]],PRODUCTOS[],2,FALSE),"NO EXISTE")</f>
        <v>¡Arre, Arre y Juega! Juguete de Actividades para Bebés, Caballo Multisensorial</v>
      </c>
      <c r="I18" s="12">
        <v>44936</v>
      </c>
      <c r="J18" s="12">
        <v>33</v>
      </c>
      <c r="L18" s="3">
        <v>1009</v>
      </c>
      <c r="M18" s="11" t="str">
        <f>IFERROR(VLOOKUP(Tabla5[[#This Row],[CODIGO]],PRODUCTOS[],2,FALSE),"NO EXISTE")</f>
        <v>¡Arre, Arre y Juega! Juguete de Actividades para Bebés, Caballo Multisensorial</v>
      </c>
      <c r="N18" s="11" t="s">
        <v>75</v>
      </c>
      <c r="O18" s="11">
        <v>11</v>
      </c>
    </row>
    <row r="19" spans="1:15" ht="60.75" thickBot="1" x14ac:dyDescent="0.3">
      <c r="A19" s="3">
        <v>1010</v>
      </c>
      <c r="B19" s="7" t="s">
        <v>36</v>
      </c>
      <c r="C19" s="4">
        <f>SUMIF(Tabla4[CODIGO],PRODUCTOS[[#This Row],[CODIGO]],Tabla4[CANTIDAD])</f>
        <v>22</v>
      </c>
      <c r="D19" s="4">
        <f>SUMIF(Tabla5[CODIGO],PRODUCTOS[[#This Row],[CODIGO]],Tabla5[CANTIDAD])</f>
        <v>18</v>
      </c>
      <c r="E19" s="4">
        <f>PRODUCTOS[[#This Row],[ENTRADAS]]-PRODUCTOS[[#This Row],[SALIDAS ]]</f>
        <v>4</v>
      </c>
      <c r="G19" s="12">
        <v>1010</v>
      </c>
      <c r="H19" s="12" t="str">
        <f>IFERROR(VLOOKUP(Tabla4[[#This Row],[CODIGO]],PRODUCTOS[],2,FALSE),"NO EXISTE")</f>
        <v>Disney Encanto Micrófono de juguete para niños, música integrada y luces intermitentes</v>
      </c>
      <c r="I19" s="12">
        <v>44937</v>
      </c>
      <c r="J19" s="12">
        <v>22</v>
      </c>
      <c r="L19" s="3">
        <v>1010</v>
      </c>
      <c r="M19" s="11" t="str">
        <f>IFERROR(VLOOKUP(Tabla5[[#This Row],[CODIGO]],PRODUCTOS[],2,FALSE),"NO EXISTE")</f>
        <v>Disney Encanto Micrófono de juguete para niños, música integrada y luces intermitentes</v>
      </c>
      <c r="N19" s="11" t="s">
        <v>69</v>
      </c>
      <c r="O19" s="11">
        <v>18</v>
      </c>
    </row>
    <row r="20" spans="1:15" ht="30.75" thickBot="1" x14ac:dyDescent="0.3">
      <c r="A20" s="3">
        <v>1011</v>
      </c>
      <c r="B20" s="7" t="s">
        <v>37</v>
      </c>
      <c r="C20" s="4">
        <f>SUMIF(Tabla4[CODIGO],PRODUCTOS[[#This Row],[CODIGO]],Tabla4[CANTIDAD])</f>
        <v>150</v>
      </c>
      <c r="D20" s="4">
        <f>SUMIF(Tabla5[CODIGO],PRODUCTOS[[#This Row],[CODIGO]],Tabla5[CANTIDAD])</f>
        <v>26</v>
      </c>
      <c r="E20" s="4">
        <f>PRODUCTOS[[#This Row],[ENTRADAS]]-PRODUCTOS[[#This Row],[SALIDAS ]]</f>
        <v>124</v>
      </c>
      <c r="G20" s="12">
        <v>1011</v>
      </c>
      <c r="H20" s="12" t="str">
        <f>IFERROR(VLOOKUP(Tabla4[[#This Row],[CODIGO]],PRODUCTOS[],2,FALSE),"NO EXISTE")</f>
        <v>Baby Einstein Pianito de Madera Magic Touch</v>
      </c>
      <c r="I20" s="12">
        <v>44938</v>
      </c>
      <c r="J20" s="12">
        <v>150</v>
      </c>
      <c r="L20" s="3">
        <v>1011</v>
      </c>
      <c r="M20" s="11" t="str">
        <f>IFERROR(VLOOKUP(Tabla5[[#This Row],[CODIGO]],PRODUCTOS[],2,FALSE),"NO EXISTE")</f>
        <v>Baby Einstein Pianito de Madera Magic Touch</v>
      </c>
      <c r="N20" s="11" t="s">
        <v>70</v>
      </c>
      <c r="O20" s="11">
        <v>26</v>
      </c>
    </row>
    <row r="21" spans="1:15" ht="45.75" thickBot="1" x14ac:dyDescent="0.3">
      <c r="A21" s="3">
        <v>1012</v>
      </c>
      <c r="B21" s="7" t="s">
        <v>38</v>
      </c>
      <c r="C21" s="4">
        <f>SUMIF(Tabla4[CODIGO],PRODUCTOS[[#This Row],[CODIGO]],Tabla4[CANTIDAD])</f>
        <v>18</v>
      </c>
      <c r="D21" s="4">
        <f>SUMIF(Tabla5[CODIGO],PRODUCTOS[[#This Row],[CODIGO]],Tabla5[CANTIDAD])</f>
        <v>13</v>
      </c>
      <c r="E21" s="4">
        <f>PRODUCTOS[[#This Row],[ENTRADAS]]-PRODUCTOS[[#This Row],[SALIDAS ]]</f>
        <v>5</v>
      </c>
      <c r="G21" s="12">
        <v>1012</v>
      </c>
      <c r="H21" s="12" t="str">
        <f>IFERROR(VLOOKUP(Tabla4[[#This Row],[CODIGO]],PRODUCTOS[],2,FALSE),"NO EXISTE")</f>
        <v>Alfombra musical para niños, juguete de aprendizaje temprano alfombra</v>
      </c>
      <c r="I21" s="12">
        <v>44939</v>
      </c>
      <c r="J21" s="12">
        <v>18</v>
      </c>
      <c r="L21" s="3">
        <v>1012</v>
      </c>
      <c r="M21" s="11" t="str">
        <f>IFERROR(VLOOKUP(Tabla5[[#This Row],[CODIGO]],PRODUCTOS[],2,FALSE),"NO EXISTE")</f>
        <v>Alfombra musical para niños, juguete de aprendizaje temprano alfombra</v>
      </c>
      <c r="N21" s="11" t="s">
        <v>71</v>
      </c>
      <c r="O21" s="11">
        <v>13</v>
      </c>
    </row>
    <row r="22" spans="1:15" ht="60.75" thickBot="1" x14ac:dyDescent="0.3">
      <c r="A22" s="3">
        <v>1013</v>
      </c>
      <c r="B22" s="7" t="s">
        <v>39</v>
      </c>
      <c r="C22" s="4">
        <f>SUMIF(Tabla4[CODIGO],PRODUCTOS[[#This Row],[CODIGO]],Tabla4[CANTIDAD])</f>
        <v>180</v>
      </c>
      <c r="D22" s="4">
        <f>SUMIF(Tabla5[CODIGO],PRODUCTOS[[#This Row],[CODIGO]],Tabla5[CANTIDAD])</f>
        <v>10</v>
      </c>
      <c r="E22" s="4">
        <f>PRODUCTOS[[#This Row],[ENTRADAS]]-PRODUCTOS[[#This Row],[SALIDAS ]]</f>
        <v>170</v>
      </c>
      <c r="G22" s="12">
        <v>1013</v>
      </c>
      <c r="H22" s="12" t="str">
        <f>IFERROR(VLOOKUP(Tabla4[[#This Row],[CODIGO]],PRODUCTOS[],2,FALSE),"NO EXISTE")</f>
        <v>Pequephone bilingüe, teléfono Infantil con Luces, Sonidos y Canciones en inglés y español, Multicolor</v>
      </c>
      <c r="I22" s="12">
        <v>44940</v>
      </c>
      <c r="J22" s="12">
        <v>180</v>
      </c>
      <c r="L22" s="3">
        <v>1013</v>
      </c>
      <c r="M22" s="11" t="str">
        <f>IFERROR(VLOOKUP(Tabla5[[#This Row],[CODIGO]],PRODUCTOS[],2,FALSE),"NO EXISTE")</f>
        <v>Pequephone bilingüe, teléfono Infantil con Luces, Sonidos y Canciones en inglés y español, Multicolor</v>
      </c>
      <c r="N22" s="11" t="s">
        <v>72</v>
      </c>
      <c r="O22" s="11">
        <v>10</v>
      </c>
    </row>
    <row r="23" spans="1:15" ht="75.75" thickBot="1" x14ac:dyDescent="0.3">
      <c r="A23" s="3">
        <v>1014</v>
      </c>
      <c r="B23" s="7" t="s">
        <v>40</v>
      </c>
      <c r="C23" s="4">
        <f>SUMIF(Tabla4[CODIGO],PRODUCTOS[[#This Row],[CODIGO]],Tabla4[CANTIDAD])</f>
        <v>82</v>
      </c>
      <c r="D23" s="4">
        <f>SUMIF(Tabla5[CODIGO],PRODUCTOS[[#This Row],[CODIGO]],Tabla5[CANTIDAD])</f>
        <v>8</v>
      </c>
      <c r="E23" s="4">
        <f>PRODUCTOS[[#This Row],[ENTRADAS]]-PRODUCTOS[[#This Row],[SALIDAS ]]</f>
        <v>74</v>
      </c>
      <c r="G23" s="12">
        <v>1014</v>
      </c>
      <c r="H23" s="12" t="str">
        <f>IFERROR(VLOOKUP(Tabla4[[#This Row],[CODIGO]],PRODUCTOS[],2,FALSE),"NO EXISTE")</f>
        <v>Set de 4 Rompecabezas de Madera 3-D Didáctico Infantil para su Desarrollo y Estimulación Temprana (Paq 3 Animalitos)</v>
      </c>
      <c r="I23" s="12">
        <v>44941</v>
      </c>
      <c r="J23" s="12">
        <v>82</v>
      </c>
      <c r="L23" s="3">
        <v>1014</v>
      </c>
      <c r="M23" s="11" t="str">
        <f>IFERROR(VLOOKUP(Tabla5[[#This Row],[CODIGO]],PRODUCTOS[],2,FALSE),"NO EXISTE")</f>
        <v>Set de 4 Rompecabezas de Madera 3-D Didáctico Infantil para su Desarrollo y Estimulación Temprana (Paq 3 Animalitos)</v>
      </c>
      <c r="N23" s="11" t="s">
        <v>72</v>
      </c>
      <c r="O23" s="11">
        <v>8</v>
      </c>
    </row>
    <row r="24" spans="1:15" ht="30.75" thickBot="1" x14ac:dyDescent="0.3">
      <c r="A24" s="3">
        <v>1015</v>
      </c>
      <c r="B24" s="7" t="s">
        <v>41</v>
      </c>
      <c r="C24" s="4">
        <f>SUMIF(Tabla4[CODIGO],PRODUCTOS[[#This Row],[CODIGO]],Tabla4[CANTIDAD])</f>
        <v>96</v>
      </c>
      <c r="D24" s="4">
        <f>SUMIF(Tabla5[CODIGO],PRODUCTOS[[#This Row],[CODIGO]],Tabla5[CANTIDAD])</f>
        <v>15</v>
      </c>
      <c r="E24" s="4">
        <f>PRODUCTOS[[#This Row],[ENTRADAS]]-PRODUCTOS[[#This Row],[SALIDAS ]]</f>
        <v>81</v>
      </c>
      <c r="G24" s="12">
        <v>1015</v>
      </c>
      <c r="H24" s="12" t="str">
        <f>IFERROR(VLOOKUP(Tabla4[[#This Row],[CODIGO]],PRODUCTOS[],2,FALSE),"NO EXISTE")</f>
        <v>Little People, Avión Viajemos Juntos</v>
      </c>
      <c r="I24" s="12">
        <v>44942</v>
      </c>
      <c r="J24" s="12">
        <v>96</v>
      </c>
      <c r="L24" s="3">
        <v>1015</v>
      </c>
      <c r="M24" s="11" t="str">
        <f>IFERROR(VLOOKUP(Tabla5[[#This Row],[CODIGO]],PRODUCTOS[],2,FALSE),"NO EXISTE")</f>
        <v>Little People, Avión Viajemos Juntos</v>
      </c>
      <c r="N24" s="11" t="s">
        <v>76</v>
      </c>
      <c r="O24" s="11">
        <v>15</v>
      </c>
    </row>
    <row r="25" spans="1:15" ht="30.75" thickBot="1" x14ac:dyDescent="0.3">
      <c r="A25" s="3">
        <v>1016</v>
      </c>
      <c r="B25" s="7" t="s">
        <v>42</v>
      </c>
      <c r="C25" s="4">
        <f>SUMIF(Tabla4[CODIGO],PRODUCTOS[[#This Row],[CODIGO]],Tabla4[CANTIDAD])</f>
        <v>75</v>
      </c>
      <c r="D25" s="4">
        <f>SUMIF(Tabla5[CODIGO],PRODUCTOS[[#This Row],[CODIGO]],Tabla5[CANTIDAD])</f>
        <v>2</v>
      </c>
      <c r="E25" s="4">
        <f>PRODUCTOS[[#This Row],[ENTRADAS]]-PRODUCTOS[[#This Row],[SALIDAS ]]</f>
        <v>73</v>
      </c>
      <c r="G25" s="12">
        <v>1016</v>
      </c>
      <c r="H25" s="12" t="str">
        <f>IFERROR(VLOOKUP(Tabla4[[#This Row],[CODIGO]],PRODUCTOS[],2,FALSE),"NO EXISTE")</f>
        <v>Ríe y Aprende Perrito Aprende Conmigo</v>
      </c>
      <c r="I25" s="12">
        <v>44943</v>
      </c>
      <c r="J25" s="12">
        <v>75</v>
      </c>
      <c r="L25" s="3">
        <v>1016</v>
      </c>
      <c r="M25" s="11" t="str">
        <f>IFERROR(VLOOKUP(Tabla5[[#This Row],[CODIGO]],PRODUCTOS[],2,FALSE),"NO EXISTE")</f>
        <v>Ríe y Aprende Perrito Aprende Conmigo</v>
      </c>
      <c r="N25" s="11" t="s">
        <v>76</v>
      </c>
      <c r="O25" s="11">
        <v>2</v>
      </c>
    </row>
    <row r="26" spans="1:15" ht="60.75" thickBot="1" x14ac:dyDescent="0.3">
      <c r="A26" s="3">
        <v>1017</v>
      </c>
      <c r="B26" s="7" t="s">
        <v>43</v>
      </c>
      <c r="C26" s="4">
        <f>SUMIF(Tabla4[CODIGO],PRODUCTOS[[#This Row],[CODIGO]],Tabla4[CANTIDAD])</f>
        <v>84</v>
      </c>
      <c r="D26" s="4">
        <f>SUMIF(Tabla5[CODIGO],PRODUCTOS[[#This Row],[CODIGO]],Tabla5[CANTIDAD])</f>
        <v>3</v>
      </c>
      <c r="E26" s="4">
        <f>PRODUCTOS[[#This Row],[ENTRADAS]]-PRODUCTOS[[#This Row],[SALIDAS ]]</f>
        <v>81</v>
      </c>
      <c r="G26" s="12">
        <v>1017</v>
      </c>
      <c r="H26" s="12" t="str">
        <f>IFERROR(VLOOKUP(Tabla4[[#This Row],[CODIGO]],PRODUCTOS[],2,FALSE),"NO EXISTE")</f>
        <v xml:space="preserve">Avión de Carrito para bebé de Minnie Mouse con Luces y Sonidos Interactivo 
</v>
      </c>
      <c r="I26" s="12">
        <v>44944</v>
      </c>
      <c r="J26" s="12">
        <v>84</v>
      </c>
      <c r="L26" s="3">
        <v>1017</v>
      </c>
      <c r="M26" s="11" t="str">
        <f>IFERROR(VLOOKUP(Tabla5[[#This Row],[CODIGO]],PRODUCTOS[],2,FALSE),"NO EXISTE")</f>
        <v xml:space="preserve">Avión de Carrito para bebé de Minnie Mouse con Luces y Sonidos Interactivo 
</v>
      </c>
      <c r="N26" s="11" t="s">
        <v>76</v>
      </c>
      <c r="O26" s="11">
        <v>3</v>
      </c>
    </row>
    <row r="27" spans="1:15" ht="30.75" thickBot="1" x14ac:dyDescent="0.3">
      <c r="A27" s="3">
        <v>1018</v>
      </c>
      <c r="B27" s="7" t="s">
        <v>44</v>
      </c>
      <c r="C27" s="4">
        <f>SUMIF(Tabla4[CODIGO],PRODUCTOS[[#This Row],[CODIGO]],Tabla4[CANTIDAD])</f>
        <v>68</v>
      </c>
      <c r="D27" s="4">
        <f>SUMIF(Tabla5[CODIGO],PRODUCTOS[[#This Row],[CODIGO]],Tabla5[CANTIDAD])</f>
        <v>5</v>
      </c>
      <c r="E27" s="4">
        <f>PRODUCTOS[[#This Row],[ENTRADAS]]-PRODUCTOS[[#This Row],[SALIDAS ]]</f>
        <v>63</v>
      </c>
      <c r="G27" s="12">
        <v>1018</v>
      </c>
      <c r="H27" s="12" t="str">
        <f>IFERROR(VLOOKUP(Tabla4[[#This Row],[CODIGO]],PRODUCTOS[],2,FALSE),"NO EXISTE")</f>
        <v>Juego de Fregadero mágico de Minnie's Happy Helpers</v>
      </c>
      <c r="I27" s="12">
        <v>44945</v>
      </c>
      <c r="J27" s="12">
        <v>68</v>
      </c>
      <c r="L27" s="3">
        <v>1018</v>
      </c>
      <c r="M27" s="11" t="str">
        <f>IFERROR(VLOOKUP(Tabla5[[#This Row],[CODIGO]],PRODUCTOS[],2,FALSE),"NO EXISTE")</f>
        <v>Juego de Fregadero mágico de Minnie's Happy Helpers</v>
      </c>
      <c r="N27" s="11" t="s">
        <v>76</v>
      </c>
      <c r="O27" s="11">
        <v>5</v>
      </c>
    </row>
    <row r="28" spans="1:15" ht="45.75" thickBot="1" x14ac:dyDescent="0.3">
      <c r="A28" s="3">
        <v>1019</v>
      </c>
      <c r="B28" s="7" t="s">
        <v>45</v>
      </c>
      <c r="C28" s="4">
        <f>SUMIF(Tabla4[CODIGO],PRODUCTOS[[#This Row],[CODIGO]],Tabla4[CANTIDAD])</f>
        <v>46</v>
      </c>
      <c r="D28" s="4">
        <f>SUMIF(Tabla5[CODIGO],PRODUCTOS[[#This Row],[CODIGO]],Tabla5[CANTIDAD])</f>
        <v>8</v>
      </c>
      <c r="E28" s="4">
        <f>PRODUCTOS[[#This Row],[ENTRADAS]]-PRODUCTOS[[#This Row],[SALIDAS ]]</f>
        <v>38</v>
      </c>
      <c r="G28" s="12">
        <v>1019</v>
      </c>
      <c r="H28" s="12" t="str">
        <f>IFERROR(VLOOKUP(Tabla4[[#This Row],[CODIGO]],PRODUCTOS[],2,FALSE),"NO EXISTE")</f>
        <v>Ríe y Aprende Fisher Price Tablet De Aprendizaje Crece Conmigo</v>
      </c>
      <c r="I28" s="12">
        <v>44946</v>
      </c>
      <c r="J28" s="12">
        <v>46</v>
      </c>
      <c r="L28" s="3">
        <v>1019</v>
      </c>
      <c r="M28" s="11" t="str">
        <f>IFERROR(VLOOKUP(Tabla5[[#This Row],[CODIGO]],PRODUCTOS[],2,FALSE),"NO EXISTE")</f>
        <v>Ríe y Aprende Fisher Price Tablet De Aprendizaje Crece Conmigo</v>
      </c>
      <c r="N28" s="11" t="s">
        <v>77</v>
      </c>
      <c r="O28" s="11">
        <v>8</v>
      </c>
    </row>
    <row r="29" spans="1:15" ht="45.75" thickBot="1" x14ac:dyDescent="0.3">
      <c r="A29" s="3">
        <v>1020</v>
      </c>
      <c r="B29" s="7" t="s">
        <v>46</v>
      </c>
      <c r="C29" s="4">
        <f>SUMIF(Tabla4[CODIGO],PRODUCTOS[[#This Row],[CODIGO]],Tabla4[CANTIDAD])</f>
        <v>53</v>
      </c>
      <c r="D29" s="4">
        <f>SUMIF(Tabla5[CODIGO],PRODUCTOS[[#This Row],[CODIGO]],Tabla5[CANTIDAD])</f>
        <v>22</v>
      </c>
      <c r="E29" s="4">
        <f>PRODUCTOS[[#This Row],[ENTRADAS]]-PRODUCTOS[[#This Row],[SALIDAS ]]</f>
        <v>31</v>
      </c>
      <c r="G29" s="12">
        <v>1020</v>
      </c>
      <c r="H29" s="12" t="str">
        <f>IFERROR(VLOOKUP(Tabla4[[#This Row],[CODIGO]],PRODUCTOS[],2,FALSE),"NO EXISTE")</f>
        <v>Jardín de Actividades - Juego para Bebés y Niños Pequeños con Características Interactivas</v>
      </c>
      <c r="I29" s="12">
        <v>44947</v>
      </c>
      <c r="J29" s="12">
        <v>53</v>
      </c>
      <c r="L29" s="3">
        <v>1020</v>
      </c>
      <c r="M29" s="11" t="str">
        <f>IFERROR(VLOOKUP(Tabla5[[#This Row],[CODIGO]],PRODUCTOS[],2,FALSE),"NO EXISTE")</f>
        <v>Jardín de Actividades - Juego para Bebés y Niños Pequeños con Características Interactivas</v>
      </c>
      <c r="N29" s="11" t="s">
        <v>78</v>
      </c>
      <c r="O29" s="11">
        <v>22</v>
      </c>
    </row>
    <row r="30" spans="1:15" ht="15.75" thickBot="1" x14ac:dyDescent="0.3">
      <c r="A30" s="3">
        <v>1021</v>
      </c>
      <c r="B30" s="7" t="s">
        <v>47</v>
      </c>
      <c r="C30" s="4">
        <f>SUMIF(Tabla4[CODIGO],PRODUCTOS[[#This Row],[CODIGO]],Tabla4[CANTIDAD])</f>
        <v>15</v>
      </c>
      <c r="D30" s="4">
        <f>SUMIF(Tabla5[CODIGO],PRODUCTOS[[#This Row],[CODIGO]],Tabla5[CANTIDAD])</f>
        <v>1</v>
      </c>
      <c r="E30" s="4">
        <f>PRODUCTOS[[#This Row],[ENTRADAS]]-PRODUCTOS[[#This Row],[SALIDAS ]]</f>
        <v>14</v>
      </c>
      <c r="G30" s="12">
        <v>1021</v>
      </c>
      <c r="H30" s="12" t="str">
        <f>IFERROR(VLOOKUP(Tabla4[[#This Row],[CODIGO]],PRODUCTOS[],2,FALSE),"NO EXISTE")</f>
        <v>Mesita parlanchina 2 en 1</v>
      </c>
      <c r="I30" s="12">
        <v>44948</v>
      </c>
      <c r="J30" s="12">
        <v>15</v>
      </c>
      <c r="L30" s="3">
        <v>1021</v>
      </c>
      <c r="M30" s="11" t="str">
        <f>IFERROR(VLOOKUP(Tabla5[[#This Row],[CODIGO]],PRODUCTOS[],2,FALSE),"NO EXISTE")</f>
        <v>Mesita parlanchina 2 en 1</v>
      </c>
      <c r="N30" s="11" t="s">
        <v>79</v>
      </c>
      <c r="O30" s="11">
        <v>1</v>
      </c>
    </row>
    <row r="31" spans="1:15" ht="15.75" thickBot="1" x14ac:dyDescent="0.3">
      <c r="A31" s="3">
        <v>1022</v>
      </c>
      <c r="B31" s="7" t="s">
        <v>48</v>
      </c>
      <c r="C31" s="4">
        <f>SUMIF(Tabla4[CODIGO],PRODUCTOS[[#This Row],[CODIGO]],Tabla4[CANTIDAD])</f>
        <v>62</v>
      </c>
      <c r="D31" s="4">
        <f>SUMIF(Tabla5[CODIGO],PRODUCTOS[[#This Row],[CODIGO]],Tabla5[CANTIDAD])</f>
        <v>9</v>
      </c>
      <c r="E31" s="4">
        <f>PRODUCTOS[[#This Row],[ENTRADAS]]-PRODUCTOS[[#This Row],[SALIDAS ]]</f>
        <v>53</v>
      </c>
      <c r="G31" s="12">
        <v>1022</v>
      </c>
      <c r="H31" s="12" t="str">
        <f>IFERROR(VLOOKUP(Tabla4[[#This Row],[CODIGO]],PRODUCTOS[],2,FALSE),"NO EXISTE")</f>
        <v>Big Waffle Bloques</v>
      </c>
      <c r="I31" s="12">
        <v>44949</v>
      </c>
      <c r="J31" s="12">
        <v>62</v>
      </c>
      <c r="L31" s="3">
        <v>1022</v>
      </c>
      <c r="M31" s="11" t="str">
        <f>IFERROR(VLOOKUP(Tabla5[[#This Row],[CODIGO]],PRODUCTOS[],2,FALSE),"NO EXISTE")</f>
        <v>Big Waffle Bloques</v>
      </c>
      <c r="N31" s="11" t="s">
        <v>80</v>
      </c>
      <c r="O31" s="11">
        <v>9</v>
      </c>
    </row>
    <row r="32" spans="1:15" ht="30.75" thickBot="1" x14ac:dyDescent="0.3">
      <c r="A32" s="3">
        <v>1023</v>
      </c>
      <c r="B32" s="7" t="s">
        <v>49</v>
      </c>
      <c r="C32" s="4">
        <f>SUMIF(Tabla4[CODIGO],PRODUCTOS[[#This Row],[CODIGO]],Tabla4[CANTIDAD])</f>
        <v>18</v>
      </c>
      <c r="D32" s="4">
        <f>SUMIF(Tabla5[CODIGO],PRODUCTOS[[#This Row],[CODIGO]],Tabla5[CANTIDAD])</f>
        <v>10</v>
      </c>
      <c r="E32" s="4">
        <f>PRODUCTOS[[#This Row],[ENTRADAS]]-PRODUCTOS[[#This Row],[SALIDAS ]]</f>
        <v>8</v>
      </c>
      <c r="G32" s="12">
        <v>1023</v>
      </c>
      <c r="H32" s="12" t="str">
        <f>IFERROR(VLOOKUP(Tabla4[[#This Row],[CODIGO]],PRODUCTOS[],2,FALSE),"NO EXISTE")</f>
        <v>Mostrador de Heladería Preparar y Servir Helado</v>
      </c>
      <c r="I32" s="12">
        <v>44950</v>
      </c>
      <c r="J32" s="12">
        <v>18</v>
      </c>
      <c r="L32" s="3">
        <v>1023</v>
      </c>
      <c r="M32" s="11" t="str">
        <f>IFERROR(VLOOKUP(Tabla5[[#This Row],[CODIGO]],PRODUCTOS[],2,FALSE),"NO EXISTE")</f>
        <v>Mostrador de Heladería Preparar y Servir Helado</v>
      </c>
      <c r="N32" s="11" t="s">
        <v>81</v>
      </c>
      <c r="O32" s="11">
        <v>10</v>
      </c>
    </row>
    <row r="33" spans="1:15" ht="45.75" customHeight="1" thickBot="1" x14ac:dyDescent="0.3">
      <c r="A33" s="3">
        <v>1024</v>
      </c>
      <c r="B33" s="7" t="s">
        <v>7</v>
      </c>
      <c r="C33" s="4">
        <f>SUMIF(Tabla4[CODIGO],PRODUCTOS[[#This Row],[CODIGO]],Tabla4[CANTIDAD])</f>
        <v>35</v>
      </c>
      <c r="D33" s="4">
        <f>SUMIF(Tabla5[CODIGO],PRODUCTOS[[#This Row],[CODIGO]],Tabla5[CANTIDAD])</f>
        <v>5</v>
      </c>
      <c r="E33" s="4">
        <f>PRODUCTOS[[#This Row],[ENTRADAS]]-PRODUCTOS[[#This Row],[SALIDAS ]]</f>
        <v>30</v>
      </c>
      <c r="G33" s="12">
        <v>1024</v>
      </c>
      <c r="H33" s="12" t="str">
        <f>IFERROR(VLOOKUP(Tabla4[[#This Row],[CODIGO]],PRODUCTOS[],2,FALSE),"NO EXISTE")</f>
        <v>Thomas &amp; Friends Super Torre.</v>
      </c>
      <c r="I33" s="12">
        <v>44951</v>
      </c>
      <c r="J33" s="12">
        <v>35</v>
      </c>
      <c r="L33" s="3">
        <v>1024</v>
      </c>
      <c r="M33" s="11" t="str">
        <f>IFERROR(VLOOKUP(Tabla5[[#This Row],[CODIGO]],PRODUCTOS[],2,FALSE),"NO EXISTE")</f>
        <v>Thomas &amp; Friends Super Torre.</v>
      </c>
      <c r="N33" s="11" t="s">
        <v>82</v>
      </c>
      <c r="O33" s="11">
        <v>5</v>
      </c>
    </row>
    <row r="34" spans="1:15" ht="75.75" customHeight="1" thickBot="1" x14ac:dyDescent="0.3">
      <c r="A34" s="3">
        <v>1025</v>
      </c>
      <c r="B34" s="7" t="s">
        <v>8</v>
      </c>
      <c r="C34" s="4">
        <f>SUMIF(Tabla4[CODIGO],PRODUCTOS[[#This Row],[CODIGO]],Tabla4[CANTIDAD])</f>
        <v>75</v>
      </c>
      <c r="D34" s="4">
        <f>SUMIF(Tabla5[CODIGO],PRODUCTOS[[#This Row],[CODIGO]],Tabla5[CANTIDAD])</f>
        <v>6</v>
      </c>
      <c r="E34" s="4">
        <f>PRODUCTOS[[#This Row],[ENTRADAS]]-PRODUCTOS[[#This Row],[SALIDAS ]]</f>
        <v>69</v>
      </c>
      <c r="G34" s="12">
        <v>1025</v>
      </c>
      <c r="H34" s="12" t="str">
        <f>IFERROR(VLOOKUP(Tabla4[[#This Row],[CODIGO]],PRODUCTOS[],2,FALSE),"NO EXISTE")</f>
        <v>Imaginext Jurassic World Dinosaurio Mega Rugido Salvaje</v>
      </c>
      <c r="I34" s="12">
        <v>44952</v>
      </c>
      <c r="J34" s="12">
        <v>75</v>
      </c>
      <c r="L34" s="3">
        <v>1025</v>
      </c>
      <c r="M34" s="11" t="str">
        <f>IFERROR(VLOOKUP(Tabla5[[#This Row],[CODIGO]],PRODUCTOS[],2,FALSE),"NO EXISTE")</f>
        <v>Imaginext Jurassic World Dinosaurio Mega Rugido Salvaje</v>
      </c>
      <c r="N34" s="11" t="s">
        <v>83</v>
      </c>
      <c r="O34" s="11">
        <v>6</v>
      </c>
    </row>
    <row r="35" spans="1:15" ht="120.75" customHeight="1" thickBot="1" x14ac:dyDescent="0.3">
      <c r="A35" s="3">
        <v>1026</v>
      </c>
      <c r="B35" s="7" t="s">
        <v>9</v>
      </c>
      <c r="C35" s="4">
        <f>SUMIF(Tabla4[CODIGO],PRODUCTOS[[#This Row],[CODIGO]],Tabla4[CANTIDAD])</f>
        <v>156</v>
      </c>
      <c r="D35" s="4">
        <f>SUMIF(Tabla5[CODIGO],PRODUCTOS[[#This Row],[CODIGO]],Tabla5[CANTIDAD])</f>
        <v>8</v>
      </c>
      <c r="E35" s="4">
        <f>PRODUCTOS[[#This Row],[ENTRADAS]]-PRODUCTOS[[#This Row],[SALIDAS ]]</f>
        <v>148</v>
      </c>
      <c r="G35" s="12">
        <v>1026</v>
      </c>
      <c r="H35" s="12" t="str">
        <f>IFERROR(VLOOKUP(Tabla4[[#This Row],[CODIGO]],PRODUCTOS[],2,FALSE),"NO EXISTE")</f>
        <v>Caja Registradora para Niños, Juguetes Educativos con Micrófono, Lector de Tarjetas de Crédito, Conjunto de Accesorios de Tienda y Supermercado Infantil.</v>
      </c>
      <c r="I35" s="12">
        <v>44953</v>
      </c>
      <c r="J35" s="12">
        <v>156</v>
      </c>
      <c r="L35" s="3">
        <v>1026</v>
      </c>
      <c r="M35" s="11" t="str">
        <f>IFERROR(VLOOKUP(Tabla5[[#This Row],[CODIGO]],PRODUCTOS[],2,FALSE),"NO EXISTE")</f>
        <v>Caja Registradora para Niños, Juguetes Educativos con Micrófono, Lector de Tarjetas de Crédito, Conjunto de Accesorios de Tienda y Supermercado Infantil.</v>
      </c>
      <c r="N35" s="11" t="s">
        <v>84</v>
      </c>
      <c r="O35" s="11">
        <v>8</v>
      </c>
    </row>
    <row r="36" spans="1:15" ht="105.75" customHeight="1" thickBot="1" x14ac:dyDescent="0.3">
      <c r="A36" s="3">
        <v>1027</v>
      </c>
      <c r="B36" s="7" t="s">
        <v>10</v>
      </c>
      <c r="C36" s="4">
        <f>SUMIF(Tabla4[CODIGO],PRODUCTOS[[#This Row],[CODIGO]],Tabla4[CANTIDAD])</f>
        <v>61</v>
      </c>
      <c r="D36" s="4">
        <f>SUMIF(Tabla5[CODIGO],PRODUCTOS[[#This Row],[CODIGO]],Tabla5[CANTIDAD])</f>
        <v>4</v>
      </c>
      <c r="E36" s="4">
        <f>PRODUCTOS[[#This Row],[ENTRADAS]]-PRODUCTOS[[#This Row],[SALIDAS ]]</f>
        <v>57</v>
      </c>
      <c r="G36" s="12">
        <v>1027</v>
      </c>
      <c r="H36" s="12" t="str">
        <f>IFERROR(VLOOKUP(Tabla4[[#This Row],[CODIGO]],PRODUCTOS[],2,FALSE),"NO EXISTE")</f>
        <v>Mega Bloks Paw Patrol Juguete de Construcción Camión de Bomberos de Marshall</v>
      </c>
      <c r="I36" s="12">
        <v>44954</v>
      </c>
      <c r="J36" s="12">
        <v>61</v>
      </c>
      <c r="L36" s="3">
        <v>1027</v>
      </c>
      <c r="M36" s="11" t="str">
        <f>IFERROR(VLOOKUP(Tabla5[[#This Row],[CODIGO]],PRODUCTOS[],2,FALSE),"NO EXISTE")</f>
        <v>Mega Bloks Paw Patrol Juguete de Construcción Camión de Bomberos de Marshall</v>
      </c>
      <c r="N36" s="11" t="s">
        <v>85</v>
      </c>
      <c r="O36" s="11">
        <v>4</v>
      </c>
    </row>
    <row r="37" spans="1:15" ht="60.75" customHeight="1" thickBot="1" x14ac:dyDescent="0.3">
      <c r="A37" s="3">
        <v>1028</v>
      </c>
      <c r="B37" s="7" t="s">
        <v>11</v>
      </c>
      <c r="C37" s="4">
        <f>SUMIF(Tabla4[CODIGO],PRODUCTOS[[#This Row],[CODIGO]],Tabla4[CANTIDAD])</f>
        <v>99</v>
      </c>
      <c r="D37" s="4">
        <f>SUMIF(Tabla5[CODIGO],PRODUCTOS[[#This Row],[CODIGO]],Tabla5[CANTIDAD])</f>
        <v>9</v>
      </c>
      <c r="E37" s="4">
        <f>PRODUCTOS[[#This Row],[ENTRADAS]]-PRODUCTOS[[#This Row],[SALIDAS ]]</f>
        <v>90</v>
      </c>
      <c r="G37" s="12">
        <v>1028</v>
      </c>
      <c r="H37" s="12" t="str">
        <f>IFERROR(VLOOKUP(Tabla4[[#This Row],[CODIGO]],PRODUCTOS[],2,FALSE),"NO EXISTE")</f>
        <v>Fisher-Price Juego de Mesa Encuentra Al Monstruo</v>
      </c>
      <c r="I37" s="12">
        <v>44955</v>
      </c>
      <c r="J37" s="12">
        <v>99</v>
      </c>
      <c r="L37" s="3">
        <v>1028</v>
      </c>
      <c r="M37" s="11" t="str">
        <f>IFERROR(VLOOKUP(Tabla5[[#This Row],[CODIGO]],PRODUCTOS[],2,FALSE),"NO EXISTE")</f>
        <v>Fisher-Price Juego de Mesa Encuentra Al Monstruo</v>
      </c>
      <c r="N37" s="11" t="s">
        <v>86</v>
      </c>
      <c r="O37" s="11">
        <v>9</v>
      </c>
    </row>
    <row r="38" spans="1:15" ht="75.75" customHeight="1" thickBot="1" x14ac:dyDescent="0.3">
      <c r="A38" s="3">
        <v>1029</v>
      </c>
      <c r="B38" s="7" t="s">
        <v>12</v>
      </c>
      <c r="C38" s="4">
        <f>SUMIF(Tabla4[CODIGO],PRODUCTOS[[#This Row],[CODIGO]],Tabla4[CANTIDAD])</f>
        <v>15</v>
      </c>
      <c r="D38" s="4">
        <f>SUMIF(Tabla5[CODIGO],PRODUCTOS[[#This Row],[CODIGO]],Tabla5[CANTIDAD])</f>
        <v>11</v>
      </c>
      <c r="E38" s="4">
        <f>PRODUCTOS[[#This Row],[ENTRADAS]]-PRODUCTOS[[#This Row],[SALIDAS ]]</f>
        <v>4</v>
      </c>
      <c r="G38" s="12">
        <v>1029</v>
      </c>
      <c r="H38" s="12" t="str">
        <f>IFERROR(VLOOKUP(Tabla4[[#This Row],[CODIGO]],PRODUCTOS[],2,FALSE),"NO EXISTE")</f>
        <v>Little Mommy Muñeca Cuando sea grande Veterinaria.</v>
      </c>
      <c r="I38" s="12">
        <v>44956</v>
      </c>
      <c r="J38" s="12">
        <v>15</v>
      </c>
      <c r="L38" s="3">
        <v>1029</v>
      </c>
      <c r="M38" s="11" t="str">
        <f>IFERROR(VLOOKUP(Tabla5[[#This Row],[CODIGO]],PRODUCTOS[],2,FALSE),"NO EXISTE")</f>
        <v>Little Mommy Muñeca Cuando sea grande Veterinaria.</v>
      </c>
      <c r="N38" s="11" t="s">
        <v>87</v>
      </c>
      <c r="O38" s="11">
        <v>11</v>
      </c>
    </row>
    <row r="39" spans="1:15" ht="75.75" customHeight="1" thickBot="1" x14ac:dyDescent="0.3">
      <c r="A39" s="3">
        <v>1030</v>
      </c>
      <c r="B39" s="7" t="s">
        <v>13</v>
      </c>
      <c r="C39" s="4">
        <f>SUMIF(Tabla4[CODIGO],PRODUCTOS[[#This Row],[CODIGO]],Tabla4[CANTIDAD])</f>
        <v>25</v>
      </c>
      <c r="D39" s="4">
        <f>SUMIF(Tabla5[CODIGO],PRODUCTOS[[#This Row],[CODIGO]],Tabla5[CANTIDAD])</f>
        <v>6</v>
      </c>
      <c r="E39" s="4">
        <f>PRODUCTOS[[#This Row],[ENTRADAS]]-PRODUCTOS[[#This Row],[SALIDAS ]]</f>
        <v>19</v>
      </c>
      <c r="G39" s="12">
        <v>1030</v>
      </c>
      <c r="H39" s="12" t="str">
        <f>IFERROR(VLOOKUP(Tabla4[[#This Row],[CODIGO]],PRODUCTOS[],2,FALSE),"NO EXISTE")</f>
        <v>Polly Pocket Set de Juego Estuche Voltea y Descubre de Conejo.</v>
      </c>
      <c r="I39" s="12">
        <v>44957</v>
      </c>
      <c r="J39" s="12">
        <v>25</v>
      </c>
      <c r="L39" s="3">
        <v>1030</v>
      </c>
      <c r="M39" s="11" t="str">
        <f>IFERROR(VLOOKUP(Tabla5[[#This Row],[CODIGO]],PRODUCTOS[],2,FALSE),"NO EXISTE")</f>
        <v>Polly Pocket Set de Juego Estuche Voltea y Descubre de Conejo.</v>
      </c>
      <c r="N39" s="11" t="s">
        <v>88</v>
      </c>
      <c r="O39" s="11">
        <v>6</v>
      </c>
    </row>
    <row r="40" spans="1:15" ht="105.75" customHeight="1" thickBot="1" x14ac:dyDescent="0.3">
      <c r="A40" s="3">
        <v>1031</v>
      </c>
      <c r="B40" s="7" t="s">
        <v>14</v>
      </c>
      <c r="C40" s="4">
        <f>SUMIF(Tabla4[CODIGO],PRODUCTOS[[#This Row],[CODIGO]],Tabla4[CANTIDAD])</f>
        <v>33</v>
      </c>
      <c r="D40" s="4">
        <f>SUMIF(Tabla5[CODIGO],PRODUCTOS[[#This Row],[CODIGO]],Tabla5[CANTIDAD])</f>
        <v>8</v>
      </c>
      <c r="E40" s="4">
        <f>PRODUCTOS[[#This Row],[ENTRADAS]]-PRODUCTOS[[#This Row],[SALIDAS ]]</f>
        <v>25</v>
      </c>
      <c r="G40" s="12">
        <v>1031</v>
      </c>
      <c r="H40" s="12" t="str">
        <f>IFERROR(VLOOKUP(Tabla4[[#This Row],[CODIGO]],PRODUCTOS[],2,FALSE),"NO EXISTE")</f>
        <v>Hot Wheels Monster Trucks Vehículo a Control Remoto 5-Alarm 1:24</v>
      </c>
      <c r="I40" s="12">
        <v>44958</v>
      </c>
      <c r="J40" s="12">
        <v>33</v>
      </c>
      <c r="L40" s="3">
        <v>1031</v>
      </c>
      <c r="M40" s="11" t="str">
        <f>IFERROR(VLOOKUP(Tabla5[[#This Row],[CODIGO]],PRODUCTOS[],2,FALSE),"NO EXISTE")</f>
        <v>Hot Wheels Monster Trucks Vehículo a Control Remoto 5-Alarm 1:24</v>
      </c>
      <c r="N40" s="11" t="s">
        <v>89</v>
      </c>
      <c r="O40" s="11">
        <v>8</v>
      </c>
    </row>
    <row r="41" spans="1:15" ht="60.75" customHeight="1" thickBot="1" x14ac:dyDescent="0.3">
      <c r="A41" s="3">
        <v>1032</v>
      </c>
      <c r="B41" s="7" t="s">
        <v>15</v>
      </c>
      <c r="C41" s="4">
        <f>SUMIF(Tabla4[CODIGO],PRODUCTOS[[#This Row],[CODIGO]],Tabla4[CANTIDAD])</f>
        <v>65</v>
      </c>
      <c r="D41" s="4">
        <f>SUMIF(Tabla5[CODIGO],PRODUCTOS[[#This Row],[CODIGO]],Tabla5[CANTIDAD])</f>
        <v>4</v>
      </c>
      <c r="E41" s="4">
        <f>PRODUCTOS[[#This Row],[ENTRADAS]]-PRODUCTOS[[#This Row],[SALIDAS ]]</f>
        <v>61</v>
      </c>
      <c r="G41" s="12">
        <v>1032</v>
      </c>
      <c r="H41" s="12" t="str">
        <f>IFERROR(VLOOKUP(Tabla4[[#This Row],[CODIGO]],PRODUCTOS[],2,FALSE),"NO EXISTE")</f>
        <v>Circuito de Carreras con Coches de Juguete</v>
      </c>
      <c r="I41" s="12">
        <v>44959</v>
      </c>
      <c r="J41" s="12">
        <v>65</v>
      </c>
      <c r="L41" s="3">
        <v>1032</v>
      </c>
      <c r="M41" s="11" t="str">
        <f>IFERROR(VLOOKUP(Tabla5[[#This Row],[CODIGO]],PRODUCTOS[],2,FALSE),"NO EXISTE")</f>
        <v>Circuito de Carreras con Coches de Juguete</v>
      </c>
      <c r="N41" s="11" t="s">
        <v>90</v>
      </c>
      <c r="O41" s="11">
        <v>4</v>
      </c>
    </row>
    <row r="42" spans="1:15" ht="90.75" customHeight="1" thickBot="1" x14ac:dyDescent="0.3">
      <c r="A42" s="3">
        <v>1033</v>
      </c>
      <c r="B42" s="7" t="s">
        <v>16</v>
      </c>
      <c r="C42" s="4">
        <f>SUMIF(Tabla4[CODIGO],PRODUCTOS[[#This Row],[CODIGO]],Tabla4[CANTIDAD])</f>
        <v>85</v>
      </c>
      <c r="D42" s="4">
        <f>SUMIF(Tabla5[CODIGO],PRODUCTOS[[#This Row],[CODIGO]],Tabla5[CANTIDAD])</f>
        <v>9</v>
      </c>
      <c r="E42" s="4">
        <f>PRODUCTOS[[#This Row],[ENTRADAS]]-PRODUCTOS[[#This Row],[SALIDAS ]]</f>
        <v>76</v>
      </c>
      <c r="G42" s="12">
        <v>1033</v>
      </c>
      <c r="H42" s="12" t="str">
        <f>IFERROR(VLOOKUP(Tabla4[[#This Row],[CODIGO]],PRODUCTOS[],2,FALSE),"NO EXISTE")</f>
        <v>Mega Bloks Juguete de Construcción Bolsa para Construir de Aprendizaje.</v>
      </c>
      <c r="I42" s="12">
        <v>44960</v>
      </c>
      <c r="J42" s="12">
        <v>85</v>
      </c>
      <c r="L42" s="3">
        <v>1033</v>
      </c>
      <c r="M42" s="11" t="str">
        <f>IFERROR(VLOOKUP(Tabla5[[#This Row],[CODIGO]],PRODUCTOS[],2,FALSE),"NO EXISTE")</f>
        <v>Mega Bloks Juguete de Construcción Bolsa para Construir de Aprendizaje.</v>
      </c>
      <c r="N42" s="11" t="s">
        <v>91</v>
      </c>
      <c r="O42" s="11">
        <v>9</v>
      </c>
    </row>
    <row r="43" spans="1:15" ht="75.75" customHeight="1" thickBot="1" x14ac:dyDescent="0.3">
      <c r="A43" s="3">
        <v>1034</v>
      </c>
      <c r="B43" s="7" t="s">
        <v>17</v>
      </c>
      <c r="C43" s="4">
        <f>SUMIF(Tabla4[CODIGO],PRODUCTOS[[#This Row],[CODIGO]],Tabla4[CANTIDAD])</f>
        <v>45</v>
      </c>
      <c r="D43" s="4">
        <f>SUMIF(Tabla5[CODIGO],PRODUCTOS[[#This Row],[CODIGO]],Tabla5[CANTIDAD])</f>
        <v>10</v>
      </c>
      <c r="E43" s="4">
        <f>PRODUCTOS[[#This Row],[ENTRADAS]]-PRODUCTOS[[#This Row],[SALIDAS ]]</f>
        <v>35</v>
      </c>
      <c r="G43" s="12">
        <v>1034</v>
      </c>
      <c r="H43" s="12" t="str">
        <f>IFERROR(VLOOKUP(Tabla4[[#This Row],[CODIGO]],PRODUCTOS[],2,FALSE),"NO EXISTE")</f>
        <v>Hot Wheels City Pista de Juguete Autolavado de la ciudad.</v>
      </c>
      <c r="I43" s="12">
        <v>44961</v>
      </c>
      <c r="J43" s="12">
        <v>45</v>
      </c>
      <c r="L43" s="3">
        <v>1034</v>
      </c>
      <c r="M43" s="11" t="str">
        <f>IFERROR(VLOOKUP(Tabla5[[#This Row],[CODIGO]],PRODUCTOS[],2,FALSE),"NO EXISTE")</f>
        <v>Hot Wheels City Pista de Juguete Autolavado de la ciudad.</v>
      </c>
      <c r="N43" s="11" t="s">
        <v>92</v>
      </c>
      <c r="O43" s="11">
        <v>10</v>
      </c>
    </row>
    <row r="44" spans="1:15" ht="75.75" customHeight="1" thickBot="1" x14ac:dyDescent="0.3">
      <c r="A44" s="3">
        <v>1035</v>
      </c>
      <c r="B44" s="7" t="s">
        <v>18</v>
      </c>
      <c r="C44" s="4">
        <f>SUMIF(Tabla4[CODIGO],PRODUCTOS[[#This Row],[CODIGO]],Tabla4[CANTIDAD])</f>
        <v>89</v>
      </c>
      <c r="D44" s="4">
        <f>SUMIF(Tabla5[CODIGO],PRODUCTOS[[#This Row],[CODIGO]],Tabla5[CANTIDAD])</f>
        <v>16</v>
      </c>
      <c r="E44" s="4">
        <f>PRODUCTOS[[#This Row],[ENTRADAS]]-PRODUCTOS[[#This Row],[SALIDAS ]]</f>
        <v>73</v>
      </c>
      <c r="G44" s="12">
        <v>1035</v>
      </c>
      <c r="H44" s="12" t="str">
        <f>IFERROR(VLOOKUP(Tabla4[[#This Row],[CODIGO]],PRODUCTOS[],2,FALSE),"NO EXISTE")</f>
        <v>Disney Pixar Pack de Historias Garage de Wall-E.</v>
      </c>
      <c r="I44" s="12">
        <v>44962</v>
      </c>
      <c r="J44" s="12">
        <v>89</v>
      </c>
      <c r="L44" s="3">
        <v>1035</v>
      </c>
      <c r="M44" s="11" t="str">
        <f>IFERROR(VLOOKUP(Tabla5[[#This Row],[CODIGO]],PRODUCTOS[],2,FALSE),"NO EXISTE")</f>
        <v>Disney Pixar Pack de Historias Garage de Wall-E.</v>
      </c>
      <c r="N44" s="11" t="s">
        <v>93</v>
      </c>
      <c r="O44" s="11">
        <v>16</v>
      </c>
    </row>
    <row r="45" spans="1:15" ht="60.75" customHeight="1" thickBot="1" x14ac:dyDescent="0.3">
      <c r="A45" s="3">
        <v>1036</v>
      </c>
      <c r="B45" s="7" t="s">
        <v>19</v>
      </c>
      <c r="C45" s="4">
        <f>SUMIF(Tabla4[CODIGO],PRODUCTOS[[#This Row],[CODIGO]],Tabla4[CANTIDAD])</f>
        <v>47</v>
      </c>
      <c r="D45" s="4">
        <f>SUMIF(Tabla5[CODIGO],PRODUCTOS[[#This Row],[CODIGO]],Tabla5[CANTIDAD])</f>
        <v>21</v>
      </c>
      <c r="E45" s="4">
        <f>PRODUCTOS[[#This Row],[ENTRADAS]]-PRODUCTOS[[#This Row],[SALIDAS ]]</f>
        <v>26</v>
      </c>
      <c r="G45" s="12">
        <v>1036</v>
      </c>
      <c r="H45" s="12" t="str">
        <f>IFERROR(VLOOKUP(Tabla4[[#This Row],[CODIGO]],PRODUCTOS[],2,FALSE),"NO EXISTE")</f>
        <v>Bloques Magnéticos Juguetes Construccion</v>
      </c>
      <c r="I45" s="12">
        <v>44963</v>
      </c>
      <c r="J45" s="12">
        <v>47</v>
      </c>
      <c r="L45" s="3">
        <v>1036</v>
      </c>
      <c r="M45" s="11" t="str">
        <f>IFERROR(VLOOKUP(Tabla5[[#This Row],[CODIGO]],PRODUCTOS[],2,FALSE),"NO EXISTE")</f>
        <v>Bloques Magnéticos Juguetes Construccion</v>
      </c>
      <c r="N45" s="11" t="s">
        <v>94</v>
      </c>
      <c r="O45" s="11">
        <v>21</v>
      </c>
    </row>
    <row r="46" spans="1:15" ht="90.75" customHeight="1" thickBot="1" x14ac:dyDescent="0.3">
      <c r="A46" s="3">
        <v>1037</v>
      </c>
      <c r="B46" s="7" t="s">
        <v>20</v>
      </c>
      <c r="C46" s="4">
        <f>SUMIF(Tabla4[CODIGO],PRODUCTOS[[#This Row],[CODIGO]],Tabla4[CANTIDAD])</f>
        <v>56</v>
      </c>
      <c r="D46" s="4">
        <f>SUMIF(Tabla5[CODIGO],PRODUCTOS[[#This Row],[CODIGO]],Tabla5[CANTIDAD])</f>
        <v>7</v>
      </c>
      <c r="E46" s="4">
        <f>PRODUCTOS[[#This Row],[ENTRADAS]]-PRODUCTOS[[#This Row],[SALIDAS ]]</f>
        <v>49</v>
      </c>
      <c r="G46" s="12">
        <v>1037</v>
      </c>
      <c r="H46" s="12" t="str">
        <f>IFERROR(VLOOKUP(Tabla4[[#This Row],[CODIGO]],PRODUCTOS[],2,FALSE),"NO EXISTE")</f>
        <v>Patín del Diablo Scooter con Luces Led Juguetes Patines Altura Ajustable</v>
      </c>
      <c r="I46" s="12">
        <v>44964</v>
      </c>
      <c r="J46" s="12">
        <v>56</v>
      </c>
      <c r="L46" s="3">
        <v>1037</v>
      </c>
      <c r="M46" s="11" t="str">
        <f>IFERROR(VLOOKUP(Tabla5[[#This Row],[CODIGO]],PRODUCTOS[],2,FALSE),"NO EXISTE")</f>
        <v>Patín del Diablo Scooter con Luces Led Juguetes Patines Altura Ajustable</v>
      </c>
      <c r="N46" s="11" t="s">
        <v>95</v>
      </c>
      <c r="O46" s="11">
        <v>7</v>
      </c>
    </row>
    <row r="47" spans="1:15" ht="45.75" customHeight="1" thickBot="1" x14ac:dyDescent="0.3">
      <c r="A47" s="3">
        <v>1038</v>
      </c>
      <c r="B47" s="7" t="s">
        <v>21</v>
      </c>
      <c r="C47" s="4">
        <f>SUMIF(Tabla4[CODIGO],PRODUCTOS[[#This Row],[CODIGO]],Tabla4[CANTIDAD])</f>
        <v>15</v>
      </c>
      <c r="D47" s="4">
        <f>SUMIF(Tabla5[CODIGO],PRODUCTOS[[#This Row],[CODIGO]],Tabla5[CANTIDAD])</f>
        <v>9</v>
      </c>
      <c r="E47" s="4">
        <f>PRODUCTOS[[#This Row],[ENTRADAS]]-PRODUCTOS[[#This Row],[SALIDAS ]]</f>
        <v>6</v>
      </c>
      <c r="G47" s="12">
        <v>1038</v>
      </c>
      <c r="H47" s="12" t="str">
        <f>IFERROR(VLOOKUP(Tabla4[[#This Row],[CODIGO]],PRODUCTOS[],2,FALSE),"NO EXISTE")</f>
        <v>Disney Frozen Muñeca Reina Anna Frozen II</v>
      </c>
      <c r="I47" s="12">
        <v>44965</v>
      </c>
      <c r="J47" s="12">
        <v>15</v>
      </c>
      <c r="L47" s="3">
        <v>1038</v>
      </c>
      <c r="M47" s="11" t="str">
        <f>IFERROR(VLOOKUP(Tabla5[[#This Row],[CODIGO]],PRODUCTOS[],2,FALSE),"NO EXISTE")</f>
        <v>Disney Frozen Muñeca Reina Anna Frozen II</v>
      </c>
      <c r="N47" s="11" t="s">
        <v>96</v>
      </c>
      <c r="O47" s="11">
        <v>9</v>
      </c>
    </row>
    <row r="48" spans="1:15" ht="90.75" customHeight="1" thickBot="1" x14ac:dyDescent="0.3">
      <c r="A48" s="3">
        <v>1039</v>
      </c>
      <c r="B48" s="7" t="s">
        <v>22</v>
      </c>
      <c r="C48" s="4">
        <f>SUMIF(Tabla4[CODIGO],PRODUCTOS[[#This Row],[CODIGO]],Tabla4[CANTIDAD])</f>
        <v>125</v>
      </c>
      <c r="D48" s="4">
        <f>SUMIF(Tabla5[CODIGO],PRODUCTOS[[#This Row],[CODIGO]],Tabla5[CANTIDAD])</f>
        <v>12</v>
      </c>
      <c r="E48" s="4">
        <f>PRODUCTOS[[#This Row],[ENTRADAS]]-PRODUCTOS[[#This Row],[SALIDAS ]]</f>
        <v>113</v>
      </c>
      <c r="G48" s="12">
        <v>1039</v>
      </c>
      <c r="H48" s="12" t="str">
        <f>IFERROR(VLOOKUP(Tabla4[[#This Row],[CODIGO]],PRODUCTOS[],2,FALSE),"NO EXISTE")</f>
        <v>MEGA Barbie Juguete de Construcción Estación de Cuidado para Animalitos.</v>
      </c>
      <c r="I48" s="12">
        <v>44966</v>
      </c>
      <c r="J48" s="12">
        <v>125</v>
      </c>
      <c r="L48" s="3">
        <v>1039</v>
      </c>
      <c r="M48" s="11" t="str">
        <f>IFERROR(VLOOKUP(Tabla5[[#This Row],[CODIGO]],PRODUCTOS[],2,FALSE),"NO EXISTE")</f>
        <v>MEGA Barbie Juguete de Construcción Estación de Cuidado para Animalitos.</v>
      </c>
      <c r="N48" s="11" t="s">
        <v>97</v>
      </c>
      <c r="O48" s="11">
        <v>12</v>
      </c>
    </row>
    <row r="49" spans="1:15" ht="60.75" customHeight="1" thickBot="1" x14ac:dyDescent="0.3">
      <c r="A49" s="3">
        <v>1040</v>
      </c>
      <c r="B49" s="7" t="s">
        <v>23</v>
      </c>
      <c r="C49" s="4">
        <f>SUMIF(Tabla4[CODIGO],PRODUCTOS[[#This Row],[CODIGO]],Tabla4[CANTIDAD])</f>
        <v>45</v>
      </c>
      <c r="D49" s="4">
        <f>SUMIF(Tabla5[CODIGO],PRODUCTOS[[#This Row],[CODIGO]],Tabla5[CANTIDAD])</f>
        <v>5</v>
      </c>
      <c r="E49" s="4">
        <f>PRODUCTOS[[#This Row],[ENTRADAS]]-PRODUCTOS[[#This Row],[SALIDAS ]]</f>
        <v>40</v>
      </c>
      <c r="G49" s="12">
        <v>1040</v>
      </c>
      <c r="H49" s="12" t="str">
        <f>IFERROR(VLOOKUP(Tabla4[[#This Row],[CODIGO]],PRODUCTOS[],2,FALSE),"NO EXISTE")</f>
        <v>Hot Wheels Mario Kart Personajes Con Glider.</v>
      </c>
      <c r="I49" s="12">
        <v>44967</v>
      </c>
      <c r="J49" s="12">
        <v>45</v>
      </c>
      <c r="L49" s="3">
        <v>1040</v>
      </c>
      <c r="M49" s="11" t="str">
        <f>IFERROR(VLOOKUP(Tabla5[[#This Row],[CODIGO]],PRODUCTOS[],2,FALSE),"NO EXISTE")</f>
        <v>Hot Wheels Mario Kart Personajes Con Glider.</v>
      </c>
      <c r="N49" s="11" t="s">
        <v>98</v>
      </c>
      <c r="O49" s="11">
        <v>5</v>
      </c>
    </row>
    <row r="50" spans="1:15" ht="75.75" customHeight="1" thickBot="1" x14ac:dyDescent="0.3">
      <c r="A50" s="3">
        <v>1041</v>
      </c>
      <c r="B50" s="7" t="s">
        <v>24</v>
      </c>
      <c r="C50" s="4">
        <f>SUMIF(Tabla4[CODIGO],PRODUCTOS[[#This Row],[CODIGO]],Tabla4[CANTIDAD])</f>
        <v>63</v>
      </c>
      <c r="D50" s="4">
        <f>SUMIF(Tabla5[CODIGO],PRODUCTOS[[#This Row],[CODIGO]],Tabla5[CANTIDAD])</f>
        <v>1</v>
      </c>
      <c r="E50" s="4">
        <f>PRODUCTOS[[#This Row],[ENTRADAS]]-PRODUCTOS[[#This Row],[SALIDAS ]]</f>
        <v>62</v>
      </c>
      <c r="G50" s="12">
        <v>1041</v>
      </c>
      <c r="H50" s="12" t="str">
        <f>IFERROR(VLOOKUP(Tabla4[[#This Row],[CODIGO]],PRODUCTOS[],2,FALSE),"NO EXISTE")</f>
        <v>Matchbox Basics Playset de Acción Estación de Gasolina.</v>
      </c>
      <c r="I50" s="12">
        <v>44968</v>
      </c>
      <c r="J50" s="12">
        <v>63</v>
      </c>
      <c r="L50" s="3">
        <v>1041</v>
      </c>
      <c r="M50" s="11" t="str">
        <f>IFERROR(VLOOKUP(Tabla5[[#This Row],[CODIGO]],PRODUCTOS[],2,FALSE),"NO EXISTE")</f>
        <v>Matchbox Basics Playset de Acción Estación de Gasolina.</v>
      </c>
      <c r="N50" s="11" t="s">
        <v>99</v>
      </c>
      <c r="O50" s="11">
        <v>1</v>
      </c>
    </row>
    <row r="51" spans="1:15" ht="30.75" thickBot="1" x14ac:dyDescent="0.3">
      <c r="A51" s="3">
        <v>1042</v>
      </c>
      <c r="B51" s="7" t="s">
        <v>50</v>
      </c>
      <c r="C51" s="4">
        <f>SUMIF(Tabla4[CODIGO],PRODUCTOS[[#This Row],[CODIGO]],Tabla4[CANTIDAD])</f>
        <v>75</v>
      </c>
      <c r="D51" s="4">
        <f>SUMIF(Tabla5[CODIGO],PRODUCTOS[[#This Row],[CODIGO]],Tabla5[CANTIDAD])</f>
        <v>1</v>
      </c>
      <c r="E51" s="4">
        <f>PRODUCTOS[[#This Row],[ENTRADAS]]-PRODUCTOS[[#This Row],[SALIDAS ]]</f>
        <v>74</v>
      </c>
      <c r="G51" s="12">
        <v>1042</v>
      </c>
      <c r="H51" s="12" t="str">
        <f>IFERROR(VLOOKUP(Tabla4[[#This Row],[CODIGO]],PRODUCTOS[],2,FALSE),"NO EXISTE")</f>
        <v>Hot Wheels city taller mecanico de coches</v>
      </c>
      <c r="I51" s="12">
        <v>44969</v>
      </c>
      <c r="J51" s="12">
        <v>75</v>
      </c>
      <c r="L51" s="3">
        <v>1042</v>
      </c>
      <c r="M51" s="11" t="str">
        <f>IFERROR(VLOOKUP(Tabla5[[#This Row],[CODIGO]],PRODUCTOS[],2,FALSE),"NO EXISTE")</f>
        <v>Hot Wheels city taller mecanico de coches</v>
      </c>
      <c r="N51" s="11" t="s">
        <v>100</v>
      </c>
      <c r="O51" s="11">
        <v>1</v>
      </c>
    </row>
    <row r="52" spans="1:15" ht="30.75" thickBot="1" x14ac:dyDescent="0.3">
      <c r="A52" s="3">
        <v>1043</v>
      </c>
      <c r="B52" s="7" t="s">
        <v>51</v>
      </c>
      <c r="C52" s="4">
        <f>SUMIF(Tabla4[CODIGO],PRODUCTOS[[#This Row],[CODIGO]],Tabla4[CANTIDAD])</f>
        <v>32</v>
      </c>
      <c r="D52" s="4">
        <f>SUMIF(Tabla5[CODIGO],PRODUCTOS[[#This Row],[CODIGO]],Tabla5[CANTIDAD])</f>
        <v>8</v>
      </c>
      <c r="E52" s="4">
        <f>PRODUCTOS[[#This Row],[ENTRADAS]]-PRODUCTOS[[#This Row],[SALIDAS ]]</f>
        <v>24</v>
      </c>
      <c r="G52" s="12">
        <v>1043</v>
      </c>
      <c r="H52" s="12" t="str">
        <f>IFERROR(VLOOKUP(Tabla4[[#This Row],[CODIGO]],PRODUCTOS[],2,FALSE),"NO EXISTE")</f>
        <v>Mega Construx Pokemon figuras medianas pikachu</v>
      </c>
      <c r="I52" s="12">
        <v>44970</v>
      </c>
      <c r="J52" s="12">
        <v>32</v>
      </c>
      <c r="L52" s="3">
        <v>1043</v>
      </c>
      <c r="M52" s="11" t="str">
        <f>IFERROR(VLOOKUP(Tabla5[[#This Row],[CODIGO]],PRODUCTOS[],2,FALSE),"NO EXISTE")</f>
        <v>Mega Construx Pokemon figuras medianas pikachu</v>
      </c>
      <c r="N52" s="11" t="s">
        <v>101</v>
      </c>
      <c r="O52" s="11">
        <v>8</v>
      </c>
    </row>
    <row r="53" spans="1:15" ht="30.75" thickBot="1" x14ac:dyDescent="0.3">
      <c r="A53" s="3">
        <v>1044</v>
      </c>
      <c r="B53" s="7" t="s">
        <v>52</v>
      </c>
      <c r="C53" s="4">
        <f>SUMIF(Tabla4[CODIGO],PRODUCTOS[[#This Row],[CODIGO]],Tabla4[CANTIDAD])</f>
        <v>16</v>
      </c>
      <c r="D53" s="4">
        <f>SUMIF(Tabla5[CODIGO],PRODUCTOS[[#This Row],[CODIGO]],Tabla5[CANTIDAD])</f>
        <v>14</v>
      </c>
      <c r="E53" s="4">
        <f>PRODUCTOS[[#This Row],[ENTRADAS]]-PRODUCTOS[[#This Row],[SALIDAS ]]</f>
        <v>2</v>
      </c>
      <c r="G53" s="12">
        <v>1044</v>
      </c>
      <c r="H53" s="12" t="str">
        <f>IFERROR(VLOOKUP(Tabla4[[#This Row],[CODIGO]],PRODUCTOS[],2,FALSE),"NO EXISTE")</f>
        <v>Barbie color Reveal Muñeca sirena</v>
      </c>
      <c r="I53" s="12">
        <v>44971</v>
      </c>
      <c r="J53" s="12">
        <v>16</v>
      </c>
      <c r="L53" s="3">
        <v>1044</v>
      </c>
      <c r="M53" s="11" t="str">
        <f>IFERROR(VLOOKUP(Tabla5[[#This Row],[CODIGO]],PRODUCTOS[],2,FALSE),"NO EXISTE")</f>
        <v>Barbie color Reveal Muñeca sirena</v>
      </c>
      <c r="N53" s="11" t="s">
        <v>102</v>
      </c>
      <c r="O53" s="11">
        <v>14</v>
      </c>
    </row>
    <row r="54" spans="1:15" ht="30.75" thickBot="1" x14ac:dyDescent="0.3">
      <c r="A54" s="3">
        <v>1045</v>
      </c>
      <c r="B54" s="7" t="s">
        <v>53</v>
      </c>
      <c r="C54" s="4">
        <f>SUMIF(Tabla4[CODIGO],PRODUCTOS[[#This Row],[CODIGO]],Tabla4[CANTIDAD])</f>
        <v>25</v>
      </c>
      <c r="D54" s="4">
        <f>SUMIF(Tabla5[CODIGO],PRODUCTOS[[#This Row],[CODIGO]],Tabla5[CANTIDAD])</f>
        <v>22</v>
      </c>
      <c r="E54" s="4">
        <f>PRODUCTOS[[#This Row],[ENTRADAS]]-PRODUCTOS[[#This Row],[SALIDAS ]]</f>
        <v>3</v>
      </c>
      <c r="G54" s="12">
        <v>1045</v>
      </c>
      <c r="H54" s="12" t="str">
        <f>IFERROR(VLOOKUP(Tabla4[[#This Row],[CODIGO]],PRODUCTOS[],2,FALSE),"NO EXISTE")</f>
        <v>Mi gatita polar- Mascotade juguete</v>
      </c>
      <c r="I54" s="12">
        <v>44972</v>
      </c>
      <c r="J54" s="12">
        <v>25</v>
      </c>
      <c r="L54" s="3">
        <v>1045</v>
      </c>
      <c r="M54" s="11" t="str">
        <f>IFERROR(VLOOKUP(Tabla5[[#This Row],[CODIGO]],PRODUCTOS[],2,FALSE),"NO EXISTE")</f>
        <v>Mi gatita polar- Mascotade juguete</v>
      </c>
      <c r="N54" s="11" t="s">
        <v>103</v>
      </c>
      <c r="O54" s="11">
        <v>22</v>
      </c>
    </row>
    <row r="55" spans="1:15" ht="60.75" thickBot="1" x14ac:dyDescent="0.3">
      <c r="A55" s="3">
        <v>1046</v>
      </c>
      <c r="B55" s="7" t="s">
        <v>54</v>
      </c>
      <c r="C55" s="4">
        <f>SUMIF(Tabla4[CODIGO],PRODUCTOS[[#This Row],[CODIGO]],Tabla4[CANTIDAD])</f>
        <v>66</v>
      </c>
      <c r="D55" s="4">
        <f>SUMIF(Tabla5[CODIGO],PRODUCTOS[[#This Row],[CODIGO]],Tabla5[CANTIDAD])</f>
        <v>16</v>
      </c>
      <c r="E55" s="4">
        <f>PRODUCTOS[[#This Row],[ENTRADAS]]-PRODUCTOS[[#This Row],[SALIDAS ]]</f>
        <v>50</v>
      </c>
      <c r="G55" s="12">
        <v>1046</v>
      </c>
      <c r="H55" s="12" t="str">
        <f>IFERROR(VLOOKUP(Tabla4[[#This Row],[CODIGO]],PRODUCTOS[],2,FALSE),"NO EXISTE")</f>
        <v>PAW patrol
vehículo de juguete camión de bomberos con figura de accion de marshall.</v>
      </c>
      <c r="I55" s="12">
        <v>44973</v>
      </c>
      <c r="J55" s="12">
        <v>66</v>
      </c>
      <c r="L55" s="3">
        <v>1046</v>
      </c>
      <c r="M55" s="11" t="str">
        <f>IFERROR(VLOOKUP(Tabla5[[#This Row],[CODIGO]],PRODUCTOS[],2,FALSE),"NO EXISTE")</f>
        <v>PAW patrol
vehículo de juguete camión de bomberos con figura de accion de marshall.</v>
      </c>
      <c r="N55" s="11" t="s">
        <v>104</v>
      </c>
      <c r="O55" s="11">
        <v>16</v>
      </c>
    </row>
    <row r="56" spans="1:15" ht="30.75" thickBot="1" x14ac:dyDescent="0.3">
      <c r="A56" s="3">
        <v>1047</v>
      </c>
      <c r="B56" s="7" t="s">
        <v>55</v>
      </c>
      <c r="C56" s="4">
        <f>SUMIF(Tabla4[CODIGO],PRODUCTOS[[#This Row],[CODIGO]],Tabla4[CANTIDAD])</f>
        <v>0</v>
      </c>
      <c r="D56" s="4">
        <f>SUMIF(Tabla5[CODIGO],PRODUCTOS[[#This Row],[CODIGO]],Tabla5[CANTIDAD])</f>
        <v>1</v>
      </c>
      <c r="E56" s="4">
        <f>PRODUCTOS[[#This Row],[ENTRADAS]]-PRODUCTOS[[#This Row],[SALIDAS ]]</f>
        <v>-1</v>
      </c>
      <c r="G56" s="12"/>
      <c r="H56" s="12" t="str">
        <f>IFERROR(VLOOKUP(Tabla4[[#This Row],[CODIGO]],PRODUCTOS[],2,FALSE),"NO EXISTE")</f>
        <v>NO EXISTE</v>
      </c>
      <c r="I56" s="12">
        <v>44974</v>
      </c>
      <c r="J56" s="12">
        <v>54</v>
      </c>
      <c r="L56" s="3">
        <v>1047</v>
      </c>
      <c r="M56" s="11" t="str">
        <f>IFERROR(VLOOKUP(Tabla5[[#This Row],[CODIGO]],PRODUCTOS[],2,FALSE),"NO EXISTE")</f>
        <v>LEGO Persecucion en moto del Dinosaurio Atrocirraptor</v>
      </c>
      <c r="N56" s="11" t="s">
        <v>105</v>
      </c>
      <c r="O56" s="11">
        <v>1</v>
      </c>
    </row>
    <row r="57" spans="1:15" ht="45.75" thickBot="1" x14ac:dyDescent="0.3">
      <c r="A57" s="3">
        <v>1048</v>
      </c>
      <c r="B57" s="7" t="s">
        <v>56</v>
      </c>
      <c r="C57" s="4">
        <f>SUMIF(Tabla4[CODIGO],PRODUCTOS[[#This Row],[CODIGO]],Tabla4[CANTIDAD])</f>
        <v>0</v>
      </c>
      <c r="D57" s="4">
        <f>SUMIF(Tabla5[CODIGO],PRODUCTOS[[#This Row],[CODIGO]],Tabla5[CANTIDAD])</f>
        <v>1</v>
      </c>
      <c r="E57" s="4">
        <f>PRODUCTOS[[#This Row],[ENTRADAS]]-PRODUCTOS[[#This Row],[SALIDAS ]]</f>
        <v>-1</v>
      </c>
      <c r="G57" s="12"/>
      <c r="H57" s="12" t="str">
        <f>IFERROR(VLOOKUP(Tabla4[[#This Row],[CODIGO]],PRODUCTOS[],2,FALSE),"NO EXISTE")</f>
        <v>NO EXISTE</v>
      </c>
      <c r="I57" s="12">
        <v>44975</v>
      </c>
      <c r="J57" s="12">
        <v>32</v>
      </c>
      <c r="L57" s="3">
        <v>1048</v>
      </c>
      <c r="M57" s="11" t="str">
        <f>IFERROR(VLOOKUP(Tabla5[[#This Row],[CODIGO]],PRODUCTOS[],2,FALSE),"NO EXISTE")</f>
        <v>LEGO Super Mario Cat peach Suitand Frozen Tower Juego de expansión</v>
      </c>
      <c r="N57" s="11" t="s">
        <v>106</v>
      </c>
      <c r="O57" s="11">
        <v>1</v>
      </c>
    </row>
    <row r="58" spans="1:15" ht="45.75" thickBot="1" x14ac:dyDescent="0.3">
      <c r="A58" s="3">
        <v>1049</v>
      </c>
      <c r="B58" s="7" t="s">
        <v>57</v>
      </c>
      <c r="C58" s="4">
        <f>SUMIF(Tabla4[CODIGO],PRODUCTOS[[#This Row],[CODIGO]],Tabla4[CANTIDAD])</f>
        <v>0</v>
      </c>
      <c r="D58" s="4">
        <f>SUMIF(Tabla5[CODIGO],PRODUCTOS[[#This Row],[CODIGO]],Tabla5[CANTIDAD])</f>
        <v>1</v>
      </c>
      <c r="E58" s="4">
        <f>PRODUCTOS[[#This Row],[ENTRADAS]]-PRODUCTOS[[#This Row],[SALIDAS ]]</f>
        <v>-1</v>
      </c>
      <c r="G58" s="12"/>
      <c r="H58" s="12" t="str">
        <f>IFERROR(VLOOKUP(Tabla4[[#This Row],[CODIGO]],PRODUCTOS[],2,FALSE),"NO EXISTE")</f>
        <v>NO EXISTE</v>
      </c>
      <c r="I58" s="12">
        <v>44976</v>
      </c>
      <c r="J58" s="12">
        <v>98</v>
      </c>
      <c r="L58" s="3">
        <v>1049</v>
      </c>
      <c r="M58" s="11" t="str">
        <f>IFERROR(VLOOKUP(Tabla5[[#This Row],[CODIGO]],PRODUCTOS[],2,FALSE),"NO EXISTE")</f>
        <v>Barbie Camper de los sueños Barbie 3 en 1 con 50 accesorios.</v>
      </c>
      <c r="N58" s="11" t="s">
        <v>108</v>
      </c>
      <c r="O58" s="11">
        <v>1</v>
      </c>
    </row>
    <row r="59" spans="1:15" ht="45.75" thickBot="1" x14ac:dyDescent="0.3">
      <c r="A59" s="3">
        <v>1050</v>
      </c>
      <c r="B59" s="7" t="s">
        <v>58</v>
      </c>
      <c r="C59" s="4">
        <f>SUMIF(Tabla4[CODIGO],PRODUCTOS[[#This Row],[CODIGO]],Tabla4[CANTIDAD])</f>
        <v>0</v>
      </c>
      <c r="D59" s="4">
        <f>SUMIF(Tabla5[CODIGO],PRODUCTOS[[#This Row],[CODIGO]],Tabla5[CANTIDAD])</f>
        <v>3</v>
      </c>
      <c r="E59" s="4">
        <f>PRODUCTOS[[#This Row],[ENTRADAS]]-PRODUCTOS[[#This Row],[SALIDAS ]]</f>
        <v>-3</v>
      </c>
      <c r="G59" s="12"/>
      <c r="H59" s="12" t="str">
        <f>IFERROR(VLOOKUP(Tabla4[[#This Row],[CODIGO]],PRODUCTOS[],2,FALSE),"NO EXISTE")</f>
        <v>NO EXISTE</v>
      </c>
      <c r="I59" s="12">
        <v>44977</v>
      </c>
      <c r="J59" s="12">
        <v>66</v>
      </c>
      <c r="L59" s="3">
        <v>1050</v>
      </c>
      <c r="M59" s="11" t="str">
        <f>IFERROR(VLOOKUP(Tabla5[[#This Row],[CODIGO]],PRODUCTOS[],2,FALSE),"NO EXISTE")</f>
        <v>Monster Truck 
Mountain Buggy Toys, paquete de 4</v>
      </c>
      <c r="N59" s="13">
        <v>56695</v>
      </c>
      <c r="O59" s="11">
        <v>3</v>
      </c>
    </row>
    <row r="60" spans="1:15" ht="45.75" thickBot="1" x14ac:dyDescent="0.3">
      <c r="A60" s="3">
        <v>1051</v>
      </c>
      <c r="B60" s="7" t="s">
        <v>59</v>
      </c>
      <c r="C60" s="4">
        <f>SUMIF(Tabla4[CODIGO],PRODUCTOS[[#This Row],[CODIGO]],Tabla4[CANTIDAD])</f>
        <v>0</v>
      </c>
      <c r="D60" s="4">
        <f>SUMIF(Tabla5[CODIGO],PRODUCTOS[[#This Row],[CODIGO]],Tabla5[CANTIDAD])</f>
        <v>15</v>
      </c>
      <c r="E60" s="4">
        <f>PRODUCTOS[[#This Row],[ENTRADAS]]-PRODUCTOS[[#This Row],[SALIDAS ]]</f>
        <v>-15</v>
      </c>
      <c r="G60" s="12"/>
      <c r="H60" s="12" t="str">
        <f>IFERROR(VLOOKUP(Tabla4[[#This Row],[CODIGO]],PRODUCTOS[],2,FALSE),"NO EXISTE")</f>
        <v>NO EXISTE</v>
      </c>
      <c r="I60" s="12">
        <v>44978</v>
      </c>
      <c r="J60" s="12">
        <v>35</v>
      </c>
      <c r="L60" s="3">
        <v>1051</v>
      </c>
      <c r="M60" s="11" t="str">
        <f>IFERROR(VLOOKUP(Tabla5[[#This Row],[CODIGO]],PRODUCTOS[],2,FALSE),"NO EXISTE")</f>
        <v>Jurassic Worl Dinosaurio de juguete Ankylosaurus Hammond</v>
      </c>
      <c r="N60" s="11" t="s">
        <v>107</v>
      </c>
      <c r="O60" s="11">
        <v>15</v>
      </c>
    </row>
    <row r="61" spans="1:15" ht="30.75" thickBot="1" x14ac:dyDescent="0.3">
      <c r="A61" s="3">
        <v>1052</v>
      </c>
      <c r="B61" s="7" t="s">
        <v>60</v>
      </c>
      <c r="C61" s="4">
        <f>SUMIF(Tabla4[CODIGO],PRODUCTOS[[#This Row],[CODIGO]],Tabla4[CANTIDAD])</f>
        <v>0</v>
      </c>
      <c r="D61" s="4">
        <f>SUMIF(Tabla5[CODIGO],PRODUCTOS[[#This Row],[CODIGO]],Tabla5[CANTIDAD])</f>
        <v>0</v>
      </c>
      <c r="E61" s="4">
        <f>PRODUCTOS[[#This Row],[ENTRADAS]]-PRODUCTOS[[#This Row],[SALIDAS ]]</f>
        <v>0</v>
      </c>
      <c r="G61" s="12"/>
      <c r="H61" s="12" t="str">
        <f>IFERROR(VLOOKUP(Tabla4[[#This Row],[CODIGO]],PRODUCTOS[],2,FALSE),"NO EXISTE")</f>
        <v>NO EXISTE</v>
      </c>
      <c r="I61" s="12">
        <v>44979</v>
      </c>
      <c r="J61" s="12">
        <v>65</v>
      </c>
      <c r="L61" s="11"/>
      <c r="M61" s="11" t="str">
        <f>IFERROR(VLOOKUP(Tabla5[[#This Row],[CODIGO]],PRODUCTOS[],2,FALSE),"NO EXISTE")</f>
        <v>NO EXISTE</v>
      </c>
      <c r="N61" s="11" t="s">
        <v>68</v>
      </c>
      <c r="O61" s="11"/>
    </row>
    <row r="62" spans="1:15" ht="45.75" thickBot="1" x14ac:dyDescent="0.3">
      <c r="A62" s="3">
        <v>1053</v>
      </c>
      <c r="B62" s="7" t="s">
        <v>61</v>
      </c>
      <c r="C62" s="4">
        <f>SUMIF(Tabla4[CODIGO],PRODUCTOS[[#This Row],[CODIGO]],Tabla4[CANTIDAD])</f>
        <v>0</v>
      </c>
      <c r="D62" s="4">
        <f>SUMIF(Tabla5[CODIGO],PRODUCTOS[[#This Row],[CODIGO]],Tabla5[CANTIDAD])</f>
        <v>0</v>
      </c>
      <c r="E62" s="4">
        <f>PRODUCTOS[[#This Row],[ENTRADAS]]-PRODUCTOS[[#This Row],[SALIDAS ]]</f>
        <v>0</v>
      </c>
      <c r="G62" s="12"/>
      <c r="H62" s="12" t="str">
        <f>IFERROR(VLOOKUP(Tabla4[[#This Row],[CODIGO]],PRODUCTOS[],2,FALSE),"NO EXISTE")</f>
        <v>NO EXISTE</v>
      </c>
      <c r="I62" s="12">
        <v>44980</v>
      </c>
      <c r="J62" s="12">
        <v>79</v>
      </c>
      <c r="L62" s="11"/>
      <c r="M62" s="11" t="str">
        <f>IFERROR(VLOOKUP(Tabla5[[#This Row],[CODIGO]],PRODUCTOS[],2,FALSE),"NO EXISTE")</f>
        <v>NO EXISTE</v>
      </c>
      <c r="N62" s="11" t="s">
        <v>68</v>
      </c>
      <c r="O62" s="11"/>
    </row>
    <row r="63" spans="1:15" ht="45.75" thickBot="1" x14ac:dyDescent="0.3">
      <c r="A63" s="3">
        <v>1054</v>
      </c>
      <c r="B63" s="7" t="s">
        <v>62</v>
      </c>
      <c r="C63" s="4">
        <f>SUMIF(Tabla4[CODIGO],PRODUCTOS[[#This Row],[CODIGO]],Tabla4[CANTIDAD])</f>
        <v>0</v>
      </c>
      <c r="D63" s="4">
        <f>SUMIF(Tabla5[CODIGO],PRODUCTOS[[#This Row],[CODIGO]],Tabla5[CANTIDAD])</f>
        <v>0</v>
      </c>
      <c r="E63" s="4">
        <f>PRODUCTOS[[#This Row],[ENTRADAS]]-PRODUCTOS[[#This Row],[SALIDAS ]]</f>
        <v>0</v>
      </c>
      <c r="G63" s="12"/>
      <c r="H63" s="12" t="str">
        <f>IFERROR(VLOOKUP(Tabla4[[#This Row],[CODIGO]],PRODUCTOS[],2,FALSE),"NO EXISTE")</f>
        <v>NO EXISTE</v>
      </c>
      <c r="I63" s="12">
        <v>44981</v>
      </c>
      <c r="J63" s="12">
        <v>55</v>
      </c>
      <c r="L63" s="11"/>
      <c r="M63" s="11" t="str">
        <f>IFERROR(VLOOKUP(Tabla5[[#This Row],[CODIGO]],PRODUCTOS[],2,FALSE),"NO EXISTE")</f>
        <v>NO EXISTE</v>
      </c>
      <c r="N63" s="11" t="s">
        <v>68</v>
      </c>
      <c r="O63" s="11"/>
    </row>
    <row r="64" spans="1:15" ht="30.75" thickBot="1" x14ac:dyDescent="0.3">
      <c r="A64" s="3">
        <v>1055</v>
      </c>
      <c r="B64" s="7" t="s">
        <v>63</v>
      </c>
      <c r="C64" s="4">
        <f>SUMIF(Tabla4[CODIGO],PRODUCTOS[[#This Row],[CODIGO]],Tabla4[CANTIDAD])</f>
        <v>0</v>
      </c>
      <c r="D64" s="4">
        <f>SUMIF(Tabla5[CODIGO],PRODUCTOS[[#This Row],[CODIGO]],Tabla5[CANTIDAD])</f>
        <v>0</v>
      </c>
      <c r="E64" s="4">
        <f>PRODUCTOS[[#This Row],[ENTRADAS]]-PRODUCTOS[[#This Row],[SALIDAS ]]</f>
        <v>0</v>
      </c>
      <c r="G64" s="12"/>
      <c r="H64" s="12" t="str">
        <f>IFERROR(VLOOKUP(Tabla4[[#This Row],[CODIGO]],PRODUCTOS[],2,FALSE),"NO EXISTE")</f>
        <v>NO EXISTE</v>
      </c>
      <c r="I64" s="12">
        <v>44982</v>
      </c>
      <c r="J64" s="12">
        <v>14</v>
      </c>
      <c r="L64" s="11"/>
      <c r="M64" s="11" t="str">
        <f>IFERROR(VLOOKUP(Tabla5[[#This Row],[CODIGO]],PRODUCTOS[],2,FALSE),"NO EXISTE")</f>
        <v>NO EXISTE</v>
      </c>
      <c r="N64" s="11" t="s">
        <v>68</v>
      </c>
      <c r="O64" s="11"/>
    </row>
    <row r="65" spans="1:15" ht="30.75" thickBot="1" x14ac:dyDescent="0.3">
      <c r="A65" s="3">
        <v>1056</v>
      </c>
      <c r="B65" s="7" t="s">
        <v>64</v>
      </c>
      <c r="C65" s="4">
        <f>SUMIF(Tabla4[CODIGO],PRODUCTOS[[#This Row],[CODIGO]],Tabla4[CANTIDAD])</f>
        <v>0</v>
      </c>
      <c r="D65" s="4">
        <f>SUMIF(Tabla5[CODIGO],PRODUCTOS[[#This Row],[CODIGO]],Tabla5[CANTIDAD])</f>
        <v>0</v>
      </c>
      <c r="E65" s="4">
        <f>PRODUCTOS[[#This Row],[ENTRADAS]]-PRODUCTOS[[#This Row],[SALIDAS ]]</f>
        <v>0</v>
      </c>
      <c r="G65" s="12"/>
      <c r="H65" s="12" t="str">
        <f>IFERROR(VLOOKUP(Tabla4[[#This Row],[CODIGO]],PRODUCTOS[],2,FALSE),"NO EXISTE")</f>
        <v>NO EXISTE</v>
      </c>
      <c r="I65" s="12">
        <v>44983</v>
      </c>
      <c r="J65" s="12">
        <v>26</v>
      </c>
      <c r="L65" s="11"/>
      <c r="M65" s="11" t="str">
        <f>IFERROR(VLOOKUP(Tabla5[[#This Row],[CODIGO]],PRODUCTOS[],2,FALSE),"NO EXISTE")</f>
        <v>NO EXISTE</v>
      </c>
      <c r="N65" s="11" t="s">
        <v>68</v>
      </c>
      <c r="O65" s="11"/>
    </row>
    <row r="66" spans="1:15" ht="45.75" thickBot="1" x14ac:dyDescent="0.3">
      <c r="A66" s="3">
        <v>1057</v>
      </c>
      <c r="B66" s="7" t="s">
        <v>65</v>
      </c>
      <c r="C66" s="4">
        <f>SUMIF(Tabla4[CODIGO],PRODUCTOS[[#This Row],[CODIGO]],Tabla4[CANTIDAD])</f>
        <v>0</v>
      </c>
      <c r="D66" s="4">
        <f>SUMIF(Tabla5[CODIGO],PRODUCTOS[[#This Row],[CODIGO]],Tabla5[CANTIDAD])</f>
        <v>0</v>
      </c>
      <c r="E66" s="4">
        <f>PRODUCTOS[[#This Row],[ENTRADAS]]-PRODUCTOS[[#This Row],[SALIDAS ]]</f>
        <v>0</v>
      </c>
      <c r="G66" s="12"/>
      <c r="H66" s="12" t="str">
        <f>IFERROR(VLOOKUP(Tabla4[[#This Row],[CODIGO]],PRODUCTOS[],2,FALSE),"NO EXISTE")</f>
        <v>NO EXISTE</v>
      </c>
      <c r="I66" s="12">
        <v>44984</v>
      </c>
      <c r="J66" s="12">
        <v>85</v>
      </c>
      <c r="L66" s="11"/>
      <c r="M66" s="11" t="str">
        <f>IFERROR(VLOOKUP(Tabla5[[#This Row],[CODIGO]],PRODUCTOS[],2,FALSE),"NO EXISTE")</f>
        <v>NO EXISTE</v>
      </c>
      <c r="N66" s="11" t="s">
        <v>68</v>
      </c>
      <c r="O66" s="11"/>
    </row>
    <row r="67" spans="1:15" ht="45.75" thickBot="1" x14ac:dyDescent="0.3">
      <c r="A67" s="3">
        <v>1058</v>
      </c>
      <c r="B67" s="7" t="s">
        <v>66</v>
      </c>
      <c r="C67" s="4">
        <f>SUMIF(Tabla4[CODIGO],PRODUCTOS[[#This Row],[CODIGO]],Tabla4[CANTIDAD])</f>
        <v>0</v>
      </c>
      <c r="D67" s="4">
        <f>SUMIF(Tabla5[CODIGO],PRODUCTOS[[#This Row],[CODIGO]],Tabla5[CANTIDAD])</f>
        <v>0</v>
      </c>
      <c r="E67" s="4">
        <f>PRODUCTOS[[#This Row],[ENTRADAS]]-PRODUCTOS[[#This Row],[SALIDAS ]]</f>
        <v>0</v>
      </c>
      <c r="G67" s="12"/>
      <c r="H67" s="12" t="str">
        <f>IFERROR(VLOOKUP(Tabla4[[#This Row],[CODIGO]],PRODUCTOS[],2,FALSE),"NO EXISTE")</f>
        <v>NO EXISTE</v>
      </c>
      <c r="I67" s="12">
        <v>44985</v>
      </c>
      <c r="J67" s="12">
        <v>65</v>
      </c>
      <c r="L67" s="11"/>
      <c r="M67" s="11" t="str">
        <f>IFERROR(VLOOKUP(Tabla5[[#This Row],[CODIGO]],PRODUCTOS[],2,FALSE),"NO EXISTE")</f>
        <v>NO EXISTE</v>
      </c>
      <c r="N67" s="11" t="s">
        <v>68</v>
      </c>
      <c r="O67" s="11"/>
    </row>
    <row r="68" spans="1:15" ht="75.75" thickBot="1" x14ac:dyDescent="0.3">
      <c r="A68" s="3">
        <v>1059</v>
      </c>
      <c r="B68" s="7" t="s">
        <v>67</v>
      </c>
      <c r="C68" s="4">
        <f>SUMIF(Tabla4[CODIGO],PRODUCTOS[[#This Row],[CODIGO]],Tabla4[CANTIDAD])</f>
        <v>0</v>
      </c>
      <c r="D68" s="4">
        <f>SUMIF(Tabla5[CODIGO],PRODUCTOS[[#This Row],[CODIGO]],Tabla5[CANTIDAD])</f>
        <v>0</v>
      </c>
      <c r="E68" s="4">
        <f>PRODUCTOS[[#This Row],[ENTRADAS]]-PRODUCTOS[[#This Row],[SALIDAS ]]</f>
        <v>0</v>
      </c>
      <c r="G68" s="12"/>
      <c r="H68" s="12" t="str">
        <f>IFERROR(VLOOKUP(Tabla4[[#This Row],[CODIGO]],PRODUCTOS[],2,FALSE),"NO EXISTE")</f>
        <v>NO EXISTE</v>
      </c>
      <c r="I68" s="12">
        <v>44986</v>
      </c>
      <c r="J68" s="12">
        <v>25</v>
      </c>
      <c r="L68" s="11"/>
      <c r="M68" s="11" t="str">
        <f>IFERROR(VLOOKUP(Tabla5[[#This Row],[CODIGO]],PRODUCTOS[],2,FALSE),"NO EXISTE")</f>
        <v>NO EXISTE</v>
      </c>
      <c r="N68" s="11" t="s">
        <v>68</v>
      </c>
      <c r="O68" s="11"/>
    </row>
  </sheetData>
  <mergeCells count="1">
    <mergeCell ref="A1:O4"/>
  </mergeCells>
  <phoneticPr fontId="5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JAQR</dc:creator>
  <cp:lastModifiedBy>JAQR</cp:lastModifiedBy>
  <dcterms:created xsi:type="dcterms:W3CDTF">2023-03-16T02:32:03Z</dcterms:created>
  <dcterms:modified xsi:type="dcterms:W3CDTF">2023-03-17T07:03:40Z</dcterms:modified>
</cp:coreProperties>
</file>