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kas\Documentos\Ucaldas\Ingeniería De Software\II\Proyecto\Planeación\Ciclo 2\"/>
    </mc:Choice>
  </mc:AlternateContent>
  <bookViews>
    <workbookView xWindow="0" yWindow="0" windowWidth="20460" windowHeight="8976" tabRatio="283"/>
  </bookViews>
  <sheets>
    <sheet name="Tareas" sheetId="1" r:id="rId1"/>
    <sheet name="Semanas" sheetId="2" r:id="rId2"/>
    <sheet name="Hoja1" sheetId="3" r:id="rId3"/>
  </sheets>
  <calcPr calcId="162913" iterateDelta="1E-4"/>
</workbook>
</file>

<file path=xl/calcChain.xml><?xml version="1.0" encoding="utf-8"?>
<calcChain xmlns="http://schemas.openxmlformats.org/spreadsheetml/2006/main">
  <c r="H45" i="1" l="1"/>
  <c r="O23" i="1" l="1"/>
  <c r="H23" i="1"/>
  <c r="O86" i="1" l="1"/>
  <c r="O77" i="1"/>
  <c r="O68" i="1"/>
  <c r="O59" i="1"/>
  <c r="O51" i="1"/>
  <c r="O45" i="1"/>
  <c r="Q45" i="1"/>
  <c r="O41" i="1"/>
  <c r="Q36" i="1"/>
  <c r="O36" i="1"/>
  <c r="O32" i="1"/>
  <c r="Q26" i="1"/>
  <c r="Q27" i="1"/>
  <c r="O24" i="1"/>
  <c r="O25" i="1"/>
  <c r="O26" i="1"/>
  <c r="O27" i="1"/>
  <c r="H86" i="1"/>
  <c r="Q86" i="1"/>
  <c r="H36" i="1"/>
  <c r="H77" i="1"/>
  <c r="H68" i="1"/>
  <c r="H59" i="1"/>
  <c r="Q59" i="1"/>
  <c r="H51" i="1"/>
  <c r="H41" i="1"/>
  <c r="H32" i="1"/>
  <c r="H24" i="1"/>
  <c r="H25" i="1"/>
  <c r="H26" i="1"/>
  <c r="H27" i="1"/>
  <c r="G10" i="2" l="1"/>
  <c r="G11" i="2"/>
  <c r="G10" i="1" l="1"/>
  <c r="H31" i="1"/>
  <c r="H28" i="1"/>
  <c r="H19" i="1"/>
  <c r="Q98" i="1"/>
  <c r="O98" i="1"/>
  <c r="H98" i="1"/>
  <c r="Q97" i="1"/>
  <c r="O97" i="1"/>
  <c r="H97" i="1"/>
  <c r="Q96" i="1"/>
  <c r="O96" i="1"/>
  <c r="H96" i="1"/>
  <c r="Q95" i="1"/>
  <c r="O95" i="1"/>
  <c r="H95" i="1"/>
  <c r="Q94" i="1"/>
  <c r="O94" i="1"/>
  <c r="H94" i="1"/>
  <c r="O93" i="1"/>
  <c r="H93" i="1"/>
  <c r="Q92" i="1"/>
  <c r="O92" i="1"/>
  <c r="H92" i="1"/>
  <c r="O91" i="1"/>
  <c r="H91" i="1"/>
  <c r="H82" i="1"/>
  <c r="O82" i="1"/>
  <c r="H83" i="1"/>
  <c r="O83" i="1"/>
  <c r="H84" i="1"/>
  <c r="O84" i="1"/>
  <c r="H85" i="1"/>
  <c r="O85" i="1"/>
  <c r="Q85" i="1"/>
  <c r="H87" i="1"/>
  <c r="O87" i="1"/>
  <c r="Q87" i="1"/>
  <c r="H88" i="1"/>
  <c r="O88" i="1"/>
  <c r="Q88" i="1"/>
  <c r="H89" i="1"/>
  <c r="O89" i="1"/>
  <c r="Q89" i="1"/>
  <c r="H90" i="1"/>
  <c r="O90" i="1"/>
  <c r="Q90" i="1"/>
  <c r="Q81" i="1"/>
  <c r="O81" i="1"/>
  <c r="H81" i="1"/>
  <c r="Q80" i="1"/>
  <c r="O80" i="1"/>
  <c r="H80" i="1"/>
  <c r="Q79" i="1"/>
  <c r="O79" i="1"/>
  <c r="H79" i="1"/>
  <c r="Q78" i="1"/>
  <c r="O78" i="1"/>
  <c r="H78" i="1"/>
  <c r="O76" i="1"/>
  <c r="H76" i="1"/>
  <c r="O75" i="1"/>
  <c r="H75" i="1"/>
  <c r="O74" i="1"/>
  <c r="H74" i="1"/>
  <c r="O73" i="1"/>
  <c r="H73" i="1"/>
  <c r="Q72" i="1"/>
  <c r="O72" i="1"/>
  <c r="H72" i="1"/>
  <c r="Q71" i="1"/>
  <c r="O71" i="1"/>
  <c r="H71" i="1"/>
  <c r="Q70" i="1"/>
  <c r="O70" i="1"/>
  <c r="H70" i="1"/>
  <c r="O69" i="1"/>
  <c r="H69" i="1"/>
  <c r="O67" i="1"/>
  <c r="H67" i="1"/>
  <c r="O66" i="1"/>
  <c r="H66" i="1"/>
  <c r="Q65" i="1"/>
  <c r="O65" i="1"/>
  <c r="H65" i="1"/>
  <c r="O64" i="1"/>
  <c r="H64" i="1"/>
  <c r="Q63" i="1"/>
  <c r="O63" i="1"/>
  <c r="H63" i="1"/>
  <c r="Q62" i="1"/>
  <c r="O62" i="1"/>
  <c r="H62" i="1"/>
  <c r="Q61" i="1"/>
  <c r="O61" i="1"/>
  <c r="H61" i="1"/>
  <c r="Q60" i="1"/>
  <c r="O60" i="1"/>
  <c r="H60" i="1"/>
  <c r="Q58" i="1"/>
  <c r="O58" i="1"/>
  <c r="H58" i="1"/>
  <c r="Q57" i="1"/>
  <c r="O57" i="1"/>
  <c r="H57" i="1"/>
  <c r="O56" i="1"/>
  <c r="H56" i="1"/>
  <c r="O55" i="1"/>
  <c r="H55" i="1"/>
  <c r="Q54" i="1"/>
  <c r="O54" i="1"/>
  <c r="H54" i="1"/>
  <c r="Q53" i="1"/>
  <c r="O53" i="1"/>
  <c r="H53" i="1"/>
  <c r="Q52" i="1"/>
  <c r="O52" i="1"/>
  <c r="H52" i="1"/>
  <c r="O50" i="1"/>
  <c r="H50" i="1"/>
  <c r="Q49" i="1"/>
  <c r="O49" i="1"/>
  <c r="H49" i="1"/>
  <c r="O48" i="1"/>
  <c r="H48" i="1"/>
  <c r="O47" i="1"/>
  <c r="H47" i="1"/>
  <c r="O46" i="1"/>
  <c r="H46" i="1"/>
  <c r="Q44" i="1"/>
  <c r="O44" i="1"/>
  <c r="H44" i="1"/>
  <c r="Q43" i="1"/>
  <c r="O43" i="1"/>
  <c r="H43" i="1"/>
  <c r="Q42" i="1"/>
  <c r="H11" i="2" s="1"/>
  <c r="O42" i="1"/>
  <c r="H42" i="1"/>
  <c r="O40" i="1"/>
  <c r="H40" i="1"/>
  <c r="O39" i="1"/>
  <c r="H39" i="1"/>
  <c r="O38" i="1"/>
  <c r="H38" i="1"/>
  <c r="O37" i="1"/>
  <c r="H37" i="1"/>
  <c r="Q33" i="1"/>
  <c r="Q34" i="1"/>
  <c r="Q35" i="1"/>
  <c r="O33" i="1"/>
  <c r="O34" i="1"/>
  <c r="O35" i="1"/>
  <c r="H33" i="1"/>
  <c r="H34" i="1"/>
  <c r="H35" i="1"/>
  <c r="H10" i="2" l="1"/>
  <c r="D10" i="2"/>
  <c r="D11" i="2"/>
  <c r="O31" i="1"/>
  <c r="O30" i="1"/>
  <c r="H30" i="1"/>
  <c r="O29" i="1"/>
  <c r="H29" i="1"/>
  <c r="D9" i="2" s="1"/>
  <c r="O28" i="1"/>
  <c r="G9" i="2" s="1"/>
  <c r="H20" i="1" l="1"/>
  <c r="H21" i="1"/>
  <c r="H22" i="1"/>
  <c r="H13" i="1" l="1"/>
  <c r="H14" i="1" s="1"/>
  <c r="D8" i="2"/>
  <c r="O20" i="1"/>
  <c r="O21" i="1"/>
  <c r="O22" i="1"/>
  <c r="J23" i="1" l="1"/>
  <c r="Q23" i="1" s="1"/>
  <c r="J45" i="1"/>
  <c r="J86" i="1"/>
  <c r="J36" i="1"/>
  <c r="J27" i="1"/>
  <c r="J24" i="1"/>
  <c r="Q24" i="1" s="1"/>
  <c r="J25" i="1"/>
  <c r="Q25" i="1" s="1"/>
  <c r="J26" i="1"/>
  <c r="J68" i="1"/>
  <c r="Q68" i="1" s="1"/>
  <c r="J77" i="1"/>
  <c r="Q77" i="1" s="1"/>
  <c r="J51" i="1"/>
  <c r="Q51" i="1" s="1"/>
  <c r="J59" i="1"/>
  <c r="J32" i="1"/>
  <c r="Q32" i="1" s="1"/>
  <c r="J41" i="1"/>
  <c r="Q41" i="1" s="1"/>
  <c r="J19" i="1"/>
  <c r="B4" i="2"/>
  <c r="B3" i="2"/>
  <c r="B5" i="3"/>
  <c r="O19" i="1" l="1"/>
  <c r="O13" i="1" l="1"/>
  <c r="O14" i="1" s="1"/>
  <c r="G8" i="2"/>
  <c r="G12" i="2" s="1"/>
  <c r="D12" i="2"/>
  <c r="J30" i="1" l="1"/>
  <c r="Q30" i="1" s="1"/>
  <c r="J29" i="1"/>
  <c r="Q29" i="1" s="1"/>
  <c r="J28" i="1"/>
  <c r="Q28" i="1" s="1"/>
  <c r="J87" i="1"/>
  <c r="J88" i="1"/>
  <c r="J74" i="1"/>
  <c r="Q74" i="1" s="1"/>
  <c r="J84" i="1"/>
  <c r="Q84" i="1" s="1"/>
  <c r="J92" i="1"/>
  <c r="J90" i="1"/>
  <c r="J97" i="1"/>
  <c r="J82" i="1"/>
  <c r="Q82" i="1" s="1"/>
  <c r="J83" i="1"/>
  <c r="Q83" i="1" s="1"/>
  <c r="J76" i="1"/>
  <c r="Q76" i="1" s="1"/>
  <c r="J94" i="1"/>
  <c r="J96" i="1"/>
  <c r="J85" i="1"/>
  <c r="J78" i="1"/>
  <c r="J79" i="1"/>
  <c r="J73" i="1"/>
  <c r="Q73" i="1" s="1"/>
  <c r="J91" i="1"/>
  <c r="Q91" i="1" s="1"/>
  <c r="J81" i="1"/>
  <c r="J98" i="1"/>
  <c r="J75" i="1"/>
  <c r="Q75" i="1" s="1"/>
  <c r="J93" i="1"/>
  <c r="Q93" i="1" s="1"/>
  <c r="J95" i="1"/>
  <c r="J89" i="1"/>
  <c r="J80" i="1"/>
  <c r="J71" i="1"/>
  <c r="J70" i="1"/>
  <c r="J67" i="1"/>
  <c r="Q67" i="1" s="1"/>
  <c r="J65" i="1"/>
  <c r="J72" i="1"/>
  <c r="J69" i="1"/>
  <c r="Q69" i="1" s="1"/>
  <c r="J66" i="1"/>
  <c r="Q66" i="1" s="1"/>
  <c r="J64" i="1"/>
  <c r="Q64" i="1" s="1"/>
  <c r="J60" i="1"/>
  <c r="J57" i="1"/>
  <c r="J58" i="1"/>
  <c r="J62" i="1"/>
  <c r="J61" i="1"/>
  <c r="J63" i="1"/>
  <c r="J56" i="1"/>
  <c r="Q56" i="1" s="1"/>
  <c r="J55" i="1"/>
  <c r="Q55" i="1" s="1"/>
  <c r="J50" i="1"/>
  <c r="Q50" i="1" s="1"/>
  <c r="J53" i="1"/>
  <c r="J49" i="1"/>
  <c r="J48" i="1"/>
  <c r="Q48" i="1" s="1"/>
  <c r="J52" i="1"/>
  <c r="J54" i="1"/>
  <c r="J47" i="1"/>
  <c r="Q47" i="1" s="1"/>
  <c r="J46" i="1"/>
  <c r="Q46" i="1" s="1"/>
  <c r="J33" i="1"/>
  <c r="J34" i="1"/>
  <c r="J35" i="1"/>
  <c r="J42" i="1"/>
  <c r="J39" i="1"/>
  <c r="Q39" i="1" s="1"/>
  <c r="J40" i="1"/>
  <c r="Q40" i="1" s="1"/>
  <c r="J44" i="1"/>
  <c r="J37" i="1"/>
  <c r="Q37" i="1" s="1"/>
  <c r="J38" i="1"/>
  <c r="Q38" i="1" s="1"/>
  <c r="J43" i="1"/>
  <c r="J31" i="1"/>
  <c r="Q31" i="1" s="1"/>
  <c r="J21" i="1"/>
  <c r="Q21" i="1" s="1"/>
  <c r="J22" i="1"/>
  <c r="Q22" i="1" s="1"/>
  <c r="J20" i="1"/>
  <c r="Q19" i="1"/>
  <c r="H9" i="2" l="1"/>
  <c r="E8" i="2"/>
  <c r="F8" i="2" s="1"/>
  <c r="E9" i="2"/>
  <c r="E11" i="2"/>
  <c r="E10" i="2"/>
  <c r="Q20" i="1"/>
  <c r="H8" i="2" s="1"/>
  <c r="J13" i="1"/>
  <c r="F9" i="2" l="1"/>
  <c r="F10" i="2" s="1"/>
  <c r="F11" i="2" s="1"/>
  <c r="I8" i="2"/>
  <c r="I9" i="2" s="1"/>
  <c r="I10" i="2" s="1"/>
  <c r="I11" i="2" s="1"/>
</calcChain>
</file>

<file path=xl/sharedStrings.xml><?xml version="1.0" encoding="utf-8"?>
<sst xmlns="http://schemas.openxmlformats.org/spreadsheetml/2006/main" count="144" uniqueCount="72">
  <si>
    <t>Ciclo:</t>
  </si>
  <si>
    <t>Grupo:</t>
  </si>
  <si>
    <t>Tarea</t>
  </si>
  <si>
    <t>Valor planeado</t>
  </si>
  <si>
    <t>Valor planeado acumulado</t>
  </si>
  <si>
    <t>Semana planeada terminación</t>
  </si>
  <si>
    <t>Producto</t>
  </si>
  <si>
    <t>Lo real</t>
  </si>
  <si>
    <t>Semana real terminación</t>
  </si>
  <si>
    <t>Valor ganado</t>
  </si>
  <si>
    <t>Valor ganado acumulado</t>
  </si>
  <si>
    <t>Lo Planeado (Estimado)</t>
  </si>
  <si>
    <t>Líder:</t>
  </si>
  <si>
    <t>Admon. de planeación:</t>
  </si>
  <si>
    <t>Admon. de calidad:</t>
  </si>
  <si>
    <t>Admon.  de soporte:</t>
  </si>
  <si>
    <t>Total horas:</t>
  </si>
  <si>
    <t>Formato de Planeación y Seguimiento - Tareas</t>
  </si>
  <si>
    <t>Formato de Planeación y Seguimiento - Semanas</t>
  </si>
  <si>
    <t>Semana</t>
  </si>
  <si>
    <t>Horas</t>
  </si>
  <si>
    <t>Minutos Líder</t>
  </si>
  <si>
    <t>Minutos Admin. Planeación</t>
  </si>
  <si>
    <t>Minutos Admin. Calidad</t>
  </si>
  <si>
    <t>Minutos Admin. Soporte</t>
  </si>
  <si>
    <t>Minutos totales tarea</t>
  </si>
  <si>
    <t>Total min.:</t>
  </si>
  <si>
    <t>Total horas trabajo grupo:</t>
  </si>
  <si>
    <t>Fecha inicio:</t>
  </si>
  <si>
    <t>Fecha fin:</t>
  </si>
  <si>
    <t>Fecha inicio</t>
  </si>
  <si>
    <t>Fecha fin</t>
  </si>
  <si>
    <t>Total:</t>
  </si>
  <si>
    <t>VP total:</t>
  </si>
  <si>
    <t>Valor planeado (VP)</t>
  </si>
  <si>
    <t>EKKO</t>
  </si>
  <si>
    <t>Angie Daniela Chisco Cadavid</t>
  </si>
  <si>
    <t>Sergio Posada Urrea</t>
  </si>
  <si>
    <t>Lukas Mesa Buriticá</t>
  </si>
  <si>
    <t>Jaiver Leandro Castrillón Osorio</t>
  </si>
  <si>
    <t>Revisión del mockup con el usuario</t>
  </si>
  <si>
    <t>Pruebas de interacción</t>
  </si>
  <si>
    <t>Base de datos</t>
  </si>
  <si>
    <t>Diseño del modelo relacional</t>
  </si>
  <si>
    <t>Codficación del modelo en mysql</t>
  </si>
  <si>
    <t>Inserción de datos de prueba</t>
  </si>
  <si>
    <t>Pruebas de integridad referencial</t>
  </si>
  <si>
    <t>Desarrollo de la descripción textual</t>
  </si>
  <si>
    <t>Revisión de la descripción textual</t>
  </si>
  <si>
    <t>Diseño del mockup</t>
  </si>
  <si>
    <t>Codificación del caso de uso</t>
  </si>
  <si>
    <t>Realización del diagrama de secuencia</t>
  </si>
  <si>
    <t>Revisión del diagrama de secuencia</t>
  </si>
  <si>
    <t>Caso de uso administrar plantas</t>
  </si>
  <si>
    <t>Caso de uso registrar compra</t>
  </si>
  <si>
    <t>Caso de uso modificar compra</t>
  </si>
  <si>
    <t>Caso de uso generar reportes compra</t>
  </si>
  <si>
    <t>Caso de uso registrar venta</t>
  </si>
  <si>
    <t>Caso de uso modificar venta</t>
  </si>
  <si>
    <t>Caso de uso generar reportes venta</t>
  </si>
  <si>
    <t>Caso de uso consultar ingresos y egresos planta</t>
  </si>
  <si>
    <t>Reuniones Grupales</t>
  </si>
  <si>
    <t>Reuniones grupales semana 1</t>
  </si>
  <si>
    <t>Reuniones grupales semana 2</t>
  </si>
  <si>
    <t>Reuniones grupales semana 3</t>
  </si>
  <si>
    <t>Reuniones grupales semana 4</t>
  </si>
  <si>
    <t>Desarrollo del diagrama de clases</t>
  </si>
  <si>
    <t>Revisión del diagrama de secuencia y el diagrama de clases</t>
  </si>
  <si>
    <t>Complementar el diagrama de clases</t>
  </si>
  <si>
    <t>Inspección de la descripción textual</t>
  </si>
  <si>
    <t>Capacitación</t>
  </si>
  <si>
    <t>Capacitación en Spring Framework e Hibernate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</si>
</sst>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240A]General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6" fillId="0" borderId="0"/>
    <xf numFmtId="165" fontId="7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0" fontId="9" fillId="0" borderId="0"/>
  </cellStyleXfs>
  <cellXfs count="8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2" borderId="4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4" borderId="0" xfId="0" applyNumberFormat="1" applyFill="1" applyBorder="1" applyAlignment="1">
      <alignment vertical="center"/>
    </xf>
    <xf numFmtId="0" fontId="5" fillId="0" borderId="0" xfId="0" applyFont="1" applyAlignment="1">
      <alignment vertical="center"/>
    </xf>
    <xf numFmtId="16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2" fontId="0" fillId="2" borderId="17" xfId="1" applyNumberFormat="1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2" fontId="0" fillId="2" borderId="18" xfId="0" applyNumberFormat="1" applyFill="1" applyBorder="1" applyAlignment="1">
      <alignment horizontal="center" vertical="center" wrapText="1"/>
    </xf>
    <xf numFmtId="2" fontId="0" fillId="2" borderId="6" xfId="0" applyNumberForma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64" fontId="0" fillId="2" borderId="21" xfId="0" applyNumberForma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2" fontId="0" fillId="2" borderId="22" xfId="1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2" fontId="0" fillId="2" borderId="24" xfId="0" applyNumberForma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8">
    <cellStyle name="Excel Built-in Normal" xfId="3"/>
    <cellStyle name="Heading" xfId="4"/>
    <cellStyle name="Heading1" xfId="5"/>
    <cellStyle name="Normal" xfId="0" builtinId="0"/>
    <cellStyle name="Normal 2" xfId="2"/>
    <cellStyle name="Porcentaje" xfId="1" builtinId="5"/>
    <cellStyle name="Result" xfId="6"/>
    <cellStyle name="Result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Semanas!$F$7</c:f>
              <c:strCache>
                <c:ptCount val="1"/>
                <c:pt idx="0">
                  <c:v>Valor planeado acumulado</c:v>
                </c:pt>
              </c:strCache>
            </c:strRef>
          </c:tx>
          <c:val>
            <c:numRef>
              <c:f>Semanas!$F$8:$F$10</c:f>
              <c:numCache>
                <c:formatCode>0.00</c:formatCode>
                <c:ptCount val="3"/>
                <c:pt idx="0">
                  <c:v>0.2</c:v>
                </c:pt>
                <c:pt idx="1">
                  <c:v>0.43689320388349512</c:v>
                </c:pt>
                <c:pt idx="2">
                  <c:v>0.74368932038834956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CA2-8CB0-599C05DB347B}"/>
            </c:ext>
          </c:extLst>
        </c:ser>
        <c:ser>
          <c:idx val="1"/>
          <c:order val="1"/>
          <c:tx>
            <c:strRef>
              <c:f>Semanas!$I$7</c:f>
              <c:strCache>
                <c:ptCount val="1"/>
                <c:pt idx="0">
                  <c:v>Valor ganado acumulado</c:v>
                </c:pt>
              </c:strCache>
            </c:strRef>
          </c:tx>
          <c:val>
            <c:numRef>
              <c:f>Semanas!$I$8:$I$10</c:f>
              <c:numCache>
                <c:formatCode>0.00</c:formatCode>
                <c:ptCount val="3"/>
                <c:pt idx="0">
                  <c:v>0.16116504854368935</c:v>
                </c:pt>
                <c:pt idx="1">
                  <c:v>0.3757281553398058</c:v>
                </c:pt>
                <c:pt idx="2">
                  <c:v>0.3757281553398058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0-4CA2-8CB0-599C05DB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8796384"/>
        <c:axId val="-1358794208"/>
      </c:lineChart>
      <c:catAx>
        <c:axId val="-135879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358794208"/>
        <c:crosses val="autoZero"/>
        <c:auto val="1"/>
        <c:lblAlgn val="ctr"/>
        <c:lblOffset val="100"/>
        <c:noMultiLvlLbl val="0"/>
      </c:catAx>
      <c:valAx>
        <c:axId val="-135879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35879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13</xdr:row>
      <xdr:rowOff>38100</xdr:rowOff>
    </xdr:from>
    <xdr:to>
      <xdr:col>8</xdr:col>
      <xdr:colOff>1162050</xdr:colOff>
      <xdr:row>26</xdr:row>
      <xdr:rowOff>114300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8"/>
  <sheetViews>
    <sheetView tabSelected="1" topLeftCell="A86" zoomScale="90" zoomScaleNormal="90" workbookViewId="0">
      <selection activeCell="I97" sqref="I97"/>
    </sheetView>
  </sheetViews>
  <sheetFormatPr baseColWidth="10" defaultColWidth="11.44140625" defaultRowHeight="14.4" x14ac:dyDescent="0.3"/>
  <cols>
    <col min="1" max="1" width="5.33203125" style="12" customWidth="1"/>
    <col min="2" max="2" width="26.6640625" style="12" customWidth="1"/>
    <col min="3" max="3" width="32.88671875" style="12" customWidth="1"/>
    <col min="4" max="7" width="12.5546875" style="12" customWidth="1"/>
    <col min="8" max="8" width="11.44140625" style="12"/>
    <col min="9" max="9" width="17.44140625" style="12" customWidth="1"/>
    <col min="10" max="10" width="11.88671875" style="12" customWidth="1"/>
    <col min="11" max="12" width="11.44140625" style="12"/>
    <col min="13" max="13" width="13" style="12" customWidth="1"/>
    <col min="14" max="16384" width="11.44140625" style="12"/>
  </cols>
  <sheetData>
    <row r="2" spans="2:17" ht="25.8" x14ac:dyDescent="0.3">
      <c r="B2" s="76" t="s">
        <v>17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</row>
    <row r="3" spans="2:17" x14ac:dyDescent="0.3">
      <c r="E3" s="18"/>
    </row>
    <row r="4" spans="2:17" ht="15.6" x14ac:dyDescent="0.3">
      <c r="B4" s="9" t="s">
        <v>1</v>
      </c>
      <c r="C4" s="34" t="s">
        <v>35</v>
      </c>
      <c r="D4" s="35"/>
      <c r="E4" s="7"/>
      <c r="F4" s="7"/>
      <c r="G4" s="7"/>
      <c r="H4" s="7"/>
      <c r="I4" s="7"/>
      <c r="J4" s="7"/>
    </row>
    <row r="5" spans="2:17" ht="15.6" x14ac:dyDescent="0.3">
      <c r="B5" s="9" t="s">
        <v>12</v>
      </c>
      <c r="C5" s="34" t="s">
        <v>36</v>
      </c>
      <c r="D5" s="34">
        <v>5.5</v>
      </c>
      <c r="E5" s="7"/>
      <c r="F5" s="7"/>
      <c r="G5" s="7"/>
      <c r="H5" s="7"/>
      <c r="I5" s="7"/>
      <c r="J5" s="7"/>
    </row>
    <row r="6" spans="2:17" ht="15.6" x14ac:dyDescent="0.3">
      <c r="B6" s="9" t="s">
        <v>13</v>
      </c>
      <c r="C6" s="34" t="s">
        <v>39</v>
      </c>
      <c r="D6" s="39">
        <v>5.5</v>
      </c>
      <c r="E6" s="7"/>
      <c r="F6" s="7"/>
      <c r="G6" s="7"/>
      <c r="H6" s="7"/>
      <c r="I6" s="7"/>
      <c r="J6" s="7"/>
    </row>
    <row r="7" spans="2:17" ht="15.6" x14ac:dyDescent="0.3">
      <c r="B7" s="9" t="s">
        <v>14</v>
      </c>
      <c r="C7" s="34" t="s">
        <v>37</v>
      </c>
      <c r="D7" s="39">
        <v>5.5</v>
      </c>
      <c r="E7" s="7"/>
      <c r="F7" s="7"/>
      <c r="G7" s="7"/>
      <c r="H7" s="7"/>
      <c r="I7" s="7"/>
      <c r="J7" s="7"/>
    </row>
    <row r="8" spans="2:17" ht="15.6" x14ac:dyDescent="0.3">
      <c r="B8" s="9" t="s">
        <v>15</v>
      </c>
      <c r="C8" s="34" t="s">
        <v>38</v>
      </c>
      <c r="D8" s="39">
        <v>5.5</v>
      </c>
      <c r="E8" s="36"/>
      <c r="F8" s="7"/>
      <c r="G8" s="7"/>
      <c r="H8" s="7"/>
      <c r="I8" s="7"/>
      <c r="J8" s="7"/>
    </row>
    <row r="9" spans="2:17" ht="15.6" x14ac:dyDescent="0.3">
      <c r="B9" s="10"/>
      <c r="C9" s="7"/>
      <c r="D9" s="37"/>
      <c r="E9" s="7"/>
      <c r="F9" s="7"/>
      <c r="G9" s="7"/>
      <c r="H9" s="7"/>
      <c r="I9" s="7"/>
      <c r="J9" s="7"/>
    </row>
    <row r="10" spans="2:17" ht="15.6" x14ac:dyDescent="0.3">
      <c r="B10" s="9" t="s">
        <v>0</v>
      </c>
      <c r="C10" s="34">
        <v>2</v>
      </c>
      <c r="D10" s="10"/>
      <c r="E10" s="77" t="s">
        <v>27</v>
      </c>
      <c r="F10" s="77"/>
      <c r="G10" s="9">
        <f>SUM(D5:D8)</f>
        <v>22</v>
      </c>
      <c r="H10" s="10"/>
      <c r="I10" s="1" t="s">
        <v>28</v>
      </c>
      <c r="J10" s="11">
        <v>42814</v>
      </c>
      <c r="L10" s="78" t="s">
        <v>29</v>
      </c>
      <c r="M10" s="78"/>
      <c r="N10" s="11">
        <v>42835</v>
      </c>
    </row>
    <row r="12" spans="2:17" x14ac:dyDescent="0.3">
      <c r="I12" s="18"/>
    </row>
    <row r="13" spans="2:17" x14ac:dyDescent="0.3">
      <c r="G13" s="12" t="s">
        <v>26</v>
      </c>
      <c r="H13" s="13">
        <f>SUM(H19:H98)</f>
        <v>5150</v>
      </c>
      <c r="I13" s="12" t="s">
        <v>33</v>
      </c>
      <c r="J13" s="17">
        <f>SUM(J19:J98)</f>
        <v>0.99999999999999989</v>
      </c>
      <c r="N13" s="12" t="s">
        <v>26</v>
      </c>
      <c r="O13" s="13">
        <f>SUM(O19:O48)</f>
        <v>1077</v>
      </c>
    </row>
    <row r="14" spans="2:17" x14ac:dyDescent="0.3">
      <c r="G14" s="12" t="s">
        <v>16</v>
      </c>
      <c r="H14" s="13">
        <f>H13/60</f>
        <v>85.833333333333329</v>
      </c>
      <c r="J14" s="18"/>
      <c r="N14" s="12" t="s">
        <v>16</v>
      </c>
      <c r="O14" s="13">
        <f>O13/60</f>
        <v>17.95</v>
      </c>
    </row>
    <row r="15" spans="2:17" x14ac:dyDescent="0.3">
      <c r="I15" s="18"/>
    </row>
    <row r="16" spans="2:17" x14ac:dyDescent="0.3">
      <c r="I16" s="18"/>
    </row>
    <row r="17" spans="2:17" ht="15.6" x14ac:dyDescent="0.3">
      <c r="D17" s="72" t="s">
        <v>11</v>
      </c>
      <c r="E17" s="72"/>
      <c r="F17" s="72"/>
      <c r="G17" s="72"/>
      <c r="H17" s="72"/>
      <c r="I17" s="72"/>
      <c r="J17" s="73"/>
      <c r="K17" s="74" t="s">
        <v>7</v>
      </c>
      <c r="L17" s="75"/>
      <c r="M17" s="75"/>
      <c r="N17" s="75"/>
      <c r="O17" s="75"/>
      <c r="P17" s="75"/>
      <c r="Q17" s="75"/>
    </row>
    <row r="18" spans="2:17" s="38" customFormat="1" ht="42.75" customHeight="1" thickBot="1" x14ac:dyDescent="0.35">
      <c r="B18" s="44" t="s">
        <v>6</v>
      </c>
      <c r="C18" s="44" t="s">
        <v>2</v>
      </c>
      <c r="D18" s="45" t="s">
        <v>21</v>
      </c>
      <c r="E18" s="45" t="s">
        <v>22</v>
      </c>
      <c r="F18" s="45" t="s">
        <v>23</v>
      </c>
      <c r="G18" s="45" t="s">
        <v>24</v>
      </c>
      <c r="H18" s="45" t="s">
        <v>25</v>
      </c>
      <c r="I18" s="45" t="s">
        <v>5</v>
      </c>
      <c r="J18" s="46" t="s">
        <v>34</v>
      </c>
      <c r="K18" s="47" t="s">
        <v>21</v>
      </c>
      <c r="L18" s="45" t="s">
        <v>22</v>
      </c>
      <c r="M18" s="45" t="s">
        <v>23</v>
      </c>
      <c r="N18" s="45" t="s">
        <v>24</v>
      </c>
      <c r="O18" s="45" t="s">
        <v>25</v>
      </c>
      <c r="P18" s="44" t="s">
        <v>8</v>
      </c>
      <c r="Q18" s="44" t="s">
        <v>9</v>
      </c>
    </row>
    <row r="19" spans="2:17" ht="21.75" customHeight="1" x14ac:dyDescent="0.3">
      <c r="B19" s="69" t="s">
        <v>42</v>
      </c>
      <c r="C19" s="49" t="s">
        <v>43</v>
      </c>
      <c r="D19" s="49">
        <v>60</v>
      </c>
      <c r="E19" s="49">
        <v>60</v>
      </c>
      <c r="F19" s="49">
        <v>60</v>
      </c>
      <c r="G19" s="49">
        <v>60</v>
      </c>
      <c r="H19" s="50">
        <f>SUM(D19:G19)</f>
        <v>240</v>
      </c>
      <c r="I19" s="51">
        <v>1</v>
      </c>
      <c r="J19" s="52">
        <f>H19/$H$13</f>
        <v>4.6601941747572817E-2</v>
      </c>
      <c r="K19" s="49"/>
      <c r="L19" s="49">
        <v>63</v>
      </c>
      <c r="M19" s="49">
        <v>63</v>
      </c>
      <c r="N19" s="49">
        <v>63</v>
      </c>
      <c r="O19" s="53">
        <f t="shared" ref="O19:O27" si="0">SUM(K19:N19)</f>
        <v>189</v>
      </c>
      <c r="P19" s="51">
        <v>1</v>
      </c>
      <c r="Q19" s="54">
        <f t="shared" ref="Q19:Q27" si="1">IF(P19&gt;0,J19,0)</f>
        <v>4.6601941747572817E-2</v>
      </c>
    </row>
    <row r="20" spans="2:17" ht="36" customHeight="1" x14ac:dyDescent="0.3">
      <c r="B20" s="70"/>
      <c r="C20" s="42" t="s">
        <v>44</v>
      </c>
      <c r="D20" s="42"/>
      <c r="E20" s="42">
        <v>40</v>
      </c>
      <c r="F20" s="42">
        <v>40</v>
      </c>
      <c r="G20" s="42"/>
      <c r="H20" s="13">
        <f t="shared" ref="H20:H27" si="2">SUM(D20:G20)</f>
        <v>80</v>
      </c>
      <c r="I20" s="14">
        <v>1</v>
      </c>
      <c r="J20" s="15">
        <f t="shared" ref="J20:J27" si="3">H20/$H$13</f>
        <v>1.5533980582524271E-2</v>
      </c>
      <c r="K20" s="42"/>
      <c r="L20" s="42"/>
      <c r="M20" s="42"/>
      <c r="N20" s="42"/>
      <c r="O20" s="16">
        <f t="shared" si="0"/>
        <v>0</v>
      </c>
      <c r="P20" s="14"/>
      <c r="Q20" s="55">
        <f t="shared" si="1"/>
        <v>0</v>
      </c>
    </row>
    <row r="21" spans="2:17" ht="21.75" customHeight="1" x14ac:dyDescent="0.3">
      <c r="B21" s="70"/>
      <c r="C21" s="42" t="s">
        <v>45</v>
      </c>
      <c r="D21" s="42"/>
      <c r="E21" s="42">
        <v>60</v>
      </c>
      <c r="F21" s="42">
        <v>60</v>
      </c>
      <c r="G21" s="42"/>
      <c r="H21" s="13">
        <f t="shared" si="2"/>
        <v>120</v>
      </c>
      <c r="I21" s="14">
        <v>1</v>
      </c>
      <c r="J21" s="15">
        <f t="shared" si="3"/>
        <v>2.3300970873786409E-2</v>
      </c>
      <c r="K21" s="42"/>
      <c r="L21" s="40"/>
      <c r="M21" s="40"/>
      <c r="N21" s="40"/>
      <c r="O21" s="16">
        <f t="shared" si="0"/>
        <v>0</v>
      </c>
      <c r="P21" s="14"/>
      <c r="Q21" s="55">
        <f t="shared" si="1"/>
        <v>0</v>
      </c>
    </row>
    <row r="22" spans="2:17" ht="39" customHeight="1" thickBot="1" x14ac:dyDescent="0.35">
      <c r="B22" s="71"/>
      <c r="C22" s="56" t="s">
        <v>46</v>
      </c>
      <c r="D22" s="56">
        <v>30</v>
      </c>
      <c r="E22" s="68"/>
      <c r="F22" s="56"/>
      <c r="G22" s="56">
        <v>30</v>
      </c>
      <c r="H22" s="57">
        <f t="shared" si="2"/>
        <v>60</v>
      </c>
      <c r="I22" s="58">
        <v>1</v>
      </c>
      <c r="J22" s="59">
        <f t="shared" si="3"/>
        <v>1.1650485436893204E-2</v>
      </c>
      <c r="K22" s="56">
        <v>65</v>
      </c>
      <c r="L22" s="60"/>
      <c r="M22" s="60"/>
      <c r="N22" s="60">
        <v>85</v>
      </c>
      <c r="O22" s="61">
        <f t="shared" si="0"/>
        <v>150</v>
      </c>
      <c r="P22" s="58">
        <v>1</v>
      </c>
      <c r="Q22" s="62">
        <f t="shared" si="1"/>
        <v>1.1650485436893204E-2</v>
      </c>
    </row>
    <row r="23" spans="2:17" ht="55.5" customHeight="1" thickBot="1" x14ac:dyDescent="0.35">
      <c r="B23" s="65" t="s">
        <v>70</v>
      </c>
      <c r="C23" s="43" t="s">
        <v>71</v>
      </c>
      <c r="D23" s="43">
        <v>60</v>
      </c>
      <c r="E23" s="43">
        <v>60</v>
      </c>
      <c r="F23" s="43">
        <v>60</v>
      </c>
      <c r="G23" s="43">
        <v>90</v>
      </c>
      <c r="H23" s="57">
        <f t="shared" si="2"/>
        <v>270</v>
      </c>
      <c r="I23" s="66">
        <v>1</v>
      </c>
      <c r="J23" s="59">
        <f t="shared" si="3"/>
        <v>5.2427184466019419E-2</v>
      </c>
      <c r="K23" s="43">
        <v>0</v>
      </c>
      <c r="L23" s="67">
        <v>70</v>
      </c>
      <c r="M23" s="67">
        <v>140</v>
      </c>
      <c r="N23" s="67">
        <v>0</v>
      </c>
      <c r="O23" s="61">
        <f t="shared" si="0"/>
        <v>210</v>
      </c>
      <c r="P23" s="66">
        <v>1</v>
      </c>
      <c r="Q23" s="62">
        <f t="shared" si="1"/>
        <v>5.2427184466019419E-2</v>
      </c>
    </row>
    <row r="24" spans="2:17" ht="39" customHeight="1" x14ac:dyDescent="0.3">
      <c r="B24" s="69" t="s">
        <v>61</v>
      </c>
      <c r="C24" s="49" t="s">
        <v>62</v>
      </c>
      <c r="D24" s="49">
        <v>60</v>
      </c>
      <c r="E24" s="49">
        <v>60</v>
      </c>
      <c r="F24" s="49">
        <v>60</v>
      </c>
      <c r="G24" s="49">
        <v>60</v>
      </c>
      <c r="H24" s="50">
        <f t="shared" si="2"/>
        <v>240</v>
      </c>
      <c r="I24" s="51">
        <v>1</v>
      </c>
      <c r="J24" s="52">
        <f t="shared" si="3"/>
        <v>4.6601941747572817E-2</v>
      </c>
      <c r="K24" s="49">
        <v>31</v>
      </c>
      <c r="L24" s="63">
        <v>31</v>
      </c>
      <c r="M24" s="63">
        <v>31</v>
      </c>
      <c r="N24" s="63">
        <v>31</v>
      </c>
      <c r="O24" s="53">
        <f t="shared" si="0"/>
        <v>124</v>
      </c>
      <c r="P24" s="51">
        <v>1</v>
      </c>
      <c r="Q24" s="54">
        <f t="shared" si="1"/>
        <v>4.6601941747572817E-2</v>
      </c>
    </row>
    <row r="25" spans="2:17" ht="39" customHeight="1" x14ac:dyDescent="0.3">
      <c r="B25" s="70"/>
      <c r="C25" s="42" t="s">
        <v>63</v>
      </c>
      <c r="D25" s="42">
        <v>60</v>
      </c>
      <c r="E25" s="42">
        <v>60</v>
      </c>
      <c r="F25" s="42">
        <v>60</v>
      </c>
      <c r="G25" s="42">
        <v>60</v>
      </c>
      <c r="H25" s="13">
        <f t="shared" si="2"/>
        <v>240</v>
      </c>
      <c r="I25" s="14">
        <v>2</v>
      </c>
      <c r="J25" s="15">
        <f t="shared" si="3"/>
        <v>4.6601941747572817E-2</v>
      </c>
      <c r="K25" s="42">
        <v>15</v>
      </c>
      <c r="L25" s="40">
        <v>15</v>
      </c>
      <c r="M25" s="40">
        <v>15</v>
      </c>
      <c r="N25" s="40">
        <v>15</v>
      </c>
      <c r="O25" s="16">
        <f t="shared" si="0"/>
        <v>60</v>
      </c>
      <c r="P25" s="14">
        <v>2</v>
      </c>
      <c r="Q25" s="55">
        <f t="shared" si="1"/>
        <v>4.6601941747572817E-2</v>
      </c>
    </row>
    <row r="26" spans="2:17" ht="39" customHeight="1" x14ac:dyDescent="0.3">
      <c r="B26" s="70"/>
      <c r="C26" s="42" t="s">
        <v>64</v>
      </c>
      <c r="D26" s="42">
        <v>60</v>
      </c>
      <c r="E26" s="42">
        <v>60</v>
      </c>
      <c r="F26" s="42">
        <v>60</v>
      </c>
      <c r="G26" s="42">
        <v>60</v>
      </c>
      <c r="H26" s="13">
        <f t="shared" si="2"/>
        <v>240</v>
      </c>
      <c r="I26" s="14">
        <v>3</v>
      </c>
      <c r="J26" s="15">
        <f t="shared" si="3"/>
        <v>4.6601941747572817E-2</v>
      </c>
      <c r="K26" s="42"/>
      <c r="L26" s="40"/>
      <c r="M26" s="40"/>
      <c r="N26" s="40"/>
      <c r="O26" s="16">
        <f t="shared" si="0"/>
        <v>0</v>
      </c>
      <c r="P26" s="14"/>
      <c r="Q26" s="55">
        <f t="shared" si="1"/>
        <v>0</v>
      </c>
    </row>
    <row r="27" spans="2:17" ht="39" customHeight="1" thickBot="1" x14ac:dyDescent="0.35">
      <c r="B27" s="71"/>
      <c r="C27" s="56" t="s">
        <v>65</v>
      </c>
      <c r="D27" s="56">
        <v>60</v>
      </c>
      <c r="E27" s="56">
        <v>60</v>
      </c>
      <c r="F27" s="56">
        <v>60</v>
      </c>
      <c r="G27" s="56">
        <v>60</v>
      </c>
      <c r="H27" s="57">
        <f t="shared" si="2"/>
        <v>240</v>
      </c>
      <c r="I27" s="58">
        <v>4</v>
      </c>
      <c r="J27" s="59">
        <f t="shared" si="3"/>
        <v>4.6601941747572817E-2</v>
      </c>
      <c r="K27" s="56"/>
      <c r="L27" s="60"/>
      <c r="M27" s="60"/>
      <c r="N27" s="60"/>
      <c r="O27" s="61">
        <f t="shared" si="0"/>
        <v>0</v>
      </c>
      <c r="P27" s="58"/>
      <c r="Q27" s="62">
        <f t="shared" si="1"/>
        <v>0</v>
      </c>
    </row>
    <row r="28" spans="2:17" ht="41.25" customHeight="1" x14ac:dyDescent="0.3">
      <c r="B28" s="69" t="s">
        <v>54</v>
      </c>
      <c r="C28" s="49" t="s">
        <v>47</v>
      </c>
      <c r="D28" s="49">
        <v>30</v>
      </c>
      <c r="E28" s="49"/>
      <c r="F28" s="49"/>
      <c r="G28" s="49"/>
      <c r="H28" s="50">
        <f>SUM(D28:G28)</f>
        <v>30</v>
      </c>
      <c r="I28" s="51">
        <v>2</v>
      </c>
      <c r="J28" s="52">
        <f>H28/$H$13</f>
        <v>5.8252427184466021E-3</v>
      </c>
      <c r="K28" s="49">
        <v>27</v>
      </c>
      <c r="L28" s="49"/>
      <c r="M28" s="49"/>
      <c r="N28" s="49"/>
      <c r="O28" s="53">
        <f t="shared" ref="O28:O36" si="4">SUM(K28:N28)</f>
        <v>27</v>
      </c>
      <c r="P28" s="51">
        <v>2</v>
      </c>
      <c r="Q28" s="54">
        <f t="shared" ref="Q28:Q36" si="5">IF(P28&gt;0,J28,0)</f>
        <v>5.8252427184466021E-3</v>
      </c>
    </row>
    <row r="29" spans="2:17" ht="38.25" customHeight="1" x14ac:dyDescent="0.3">
      <c r="B29" s="70"/>
      <c r="C29" s="42" t="s">
        <v>48</v>
      </c>
      <c r="D29" s="42">
        <v>30</v>
      </c>
      <c r="E29" s="42"/>
      <c r="F29" s="42"/>
      <c r="G29" s="42"/>
      <c r="H29" s="13">
        <f t="shared" ref="H29:H36" si="6">SUM(D29:G29)</f>
        <v>30</v>
      </c>
      <c r="I29" s="14">
        <v>2</v>
      </c>
      <c r="J29" s="15">
        <f>H29/$H$13</f>
        <v>5.8252427184466021E-3</v>
      </c>
      <c r="K29" s="42">
        <v>35</v>
      </c>
      <c r="L29" s="42"/>
      <c r="M29" s="42"/>
      <c r="N29" s="42"/>
      <c r="O29" s="16">
        <f t="shared" si="4"/>
        <v>35</v>
      </c>
      <c r="P29" s="14">
        <v>2</v>
      </c>
      <c r="Q29" s="55">
        <f t="shared" si="5"/>
        <v>5.8252427184466021E-3</v>
      </c>
    </row>
    <row r="30" spans="2:17" ht="24" customHeight="1" x14ac:dyDescent="0.3">
      <c r="B30" s="70"/>
      <c r="C30" s="42" t="s">
        <v>49</v>
      </c>
      <c r="D30" s="42">
        <v>25</v>
      </c>
      <c r="E30" s="42"/>
      <c r="F30" s="42"/>
      <c r="G30" s="42"/>
      <c r="H30" s="13">
        <f t="shared" si="6"/>
        <v>25</v>
      </c>
      <c r="I30" s="14">
        <v>2</v>
      </c>
      <c r="J30" s="15">
        <f>H30/$H$13</f>
        <v>4.8543689320388345E-3</v>
      </c>
      <c r="K30" s="42">
        <v>25</v>
      </c>
      <c r="L30" s="40"/>
      <c r="M30" s="40"/>
      <c r="N30" s="40"/>
      <c r="O30" s="16">
        <f t="shared" si="4"/>
        <v>25</v>
      </c>
      <c r="P30" s="14">
        <v>2</v>
      </c>
      <c r="Q30" s="55">
        <f t="shared" si="5"/>
        <v>4.8543689320388345E-3</v>
      </c>
    </row>
    <row r="31" spans="2:17" ht="26.25" customHeight="1" x14ac:dyDescent="0.3">
      <c r="B31" s="70"/>
      <c r="C31" s="42" t="s">
        <v>40</v>
      </c>
      <c r="D31" s="42"/>
      <c r="E31" s="42"/>
      <c r="F31" s="42">
        <v>10</v>
      </c>
      <c r="G31" s="42"/>
      <c r="H31" s="13">
        <f>SUM(D31:G31)</f>
        <v>10</v>
      </c>
      <c r="I31" s="14">
        <v>2</v>
      </c>
      <c r="J31" s="15">
        <f t="shared" ref="J31:J36" si="7">H31/$H$13</f>
        <v>1.9417475728155339E-3</v>
      </c>
      <c r="K31" s="42">
        <v>5</v>
      </c>
      <c r="L31" s="40"/>
      <c r="M31" s="40"/>
      <c r="N31" s="40"/>
      <c r="O31" s="16">
        <f t="shared" si="4"/>
        <v>5</v>
      </c>
      <c r="P31" s="14">
        <v>2</v>
      </c>
      <c r="Q31" s="55">
        <f t="shared" si="5"/>
        <v>1.9417475728155339E-3</v>
      </c>
    </row>
    <row r="32" spans="2:17" ht="32.25" customHeight="1" x14ac:dyDescent="0.3">
      <c r="B32" s="70"/>
      <c r="C32" s="42" t="s">
        <v>66</v>
      </c>
      <c r="D32" s="42">
        <v>40</v>
      </c>
      <c r="E32" s="42"/>
      <c r="F32" s="42"/>
      <c r="G32" s="42"/>
      <c r="H32" s="13">
        <f>SUM(D32:G32)</f>
        <v>40</v>
      </c>
      <c r="I32" s="14">
        <v>2</v>
      </c>
      <c r="J32" s="15">
        <f t="shared" si="7"/>
        <v>7.7669902912621356E-3</v>
      </c>
      <c r="K32" s="42">
        <v>60</v>
      </c>
      <c r="L32" s="40"/>
      <c r="M32" s="40"/>
      <c r="N32" s="40"/>
      <c r="O32" s="16">
        <f t="shared" si="4"/>
        <v>60</v>
      </c>
      <c r="P32" s="14">
        <v>2</v>
      </c>
      <c r="Q32" s="55">
        <f t="shared" si="5"/>
        <v>7.7669902912621356E-3</v>
      </c>
    </row>
    <row r="33" spans="2:17" ht="36" customHeight="1" x14ac:dyDescent="0.3">
      <c r="B33" s="70"/>
      <c r="C33" s="42" t="s">
        <v>51</v>
      </c>
      <c r="D33" s="42">
        <v>30</v>
      </c>
      <c r="E33" s="42"/>
      <c r="F33" s="42"/>
      <c r="G33" s="42"/>
      <c r="H33" s="13">
        <f t="shared" si="6"/>
        <v>30</v>
      </c>
      <c r="I33" s="14">
        <v>2</v>
      </c>
      <c r="J33" s="15">
        <f t="shared" si="7"/>
        <v>5.8252427184466021E-3</v>
      </c>
      <c r="K33" s="42"/>
      <c r="L33" s="40"/>
      <c r="M33" s="40"/>
      <c r="N33" s="40"/>
      <c r="O33" s="16">
        <f t="shared" si="4"/>
        <v>0</v>
      </c>
      <c r="P33" s="14"/>
      <c r="Q33" s="55">
        <f t="shared" si="5"/>
        <v>0</v>
      </c>
    </row>
    <row r="34" spans="2:17" ht="42" customHeight="1" x14ac:dyDescent="0.3">
      <c r="B34" s="70"/>
      <c r="C34" s="7" t="s">
        <v>67</v>
      </c>
      <c r="D34" s="42"/>
      <c r="E34" s="42">
        <v>30</v>
      </c>
      <c r="F34" s="42"/>
      <c r="G34" s="42"/>
      <c r="H34" s="13">
        <f t="shared" si="6"/>
        <v>30</v>
      </c>
      <c r="I34" s="7">
        <v>2</v>
      </c>
      <c r="J34" s="15">
        <f t="shared" si="7"/>
        <v>5.8252427184466021E-3</v>
      </c>
      <c r="K34" s="42"/>
      <c r="L34" s="42"/>
      <c r="M34" s="42"/>
      <c r="N34" s="42"/>
      <c r="O34" s="16">
        <f t="shared" si="4"/>
        <v>0</v>
      </c>
      <c r="P34" s="7"/>
      <c r="Q34" s="55">
        <f t="shared" si="5"/>
        <v>0</v>
      </c>
    </row>
    <row r="35" spans="2:17" ht="29.25" customHeight="1" x14ac:dyDescent="0.3">
      <c r="B35" s="70"/>
      <c r="C35" s="42" t="s">
        <v>50</v>
      </c>
      <c r="D35" s="42">
        <v>210</v>
      </c>
      <c r="E35" s="42"/>
      <c r="F35" s="42"/>
      <c r="G35" s="42"/>
      <c r="H35" s="13">
        <f t="shared" si="6"/>
        <v>210</v>
      </c>
      <c r="I35" s="14">
        <v>3</v>
      </c>
      <c r="J35" s="15">
        <f t="shared" si="7"/>
        <v>4.0776699029126215E-2</v>
      </c>
      <c r="K35" s="42"/>
      <c r="L35" s="42"/>
      <c r="M35" s="42"/>
      <c r="N35" s="42"/>
      <c r="O35" s="16">
        <f t="shared" si="4"/>
        <v>0</v>
      </c>
      <c r="P35" s="14"/>
      <c r="Q35" s="55">
        <f t="shared" si="5"/>
        <v>0</v>
      </c>
    </row>
    <row r="36" spans="2:17" ht="29.25" customHeight="1" thickBot="1" x14ac:dyDescent="0.35">
      <c r="B36" s="71"/>
      <c r="C36" s="64" t="s">
        <v>41</v>
      </c>
      <c r="D36" s="56">
        <v>20</v>
      </c>
      <c r="E36" s="56"/>
      <c r="F36" s="56"/>
      <c r="G36" s="56"/>
      <c r="H36" s="57">
        <f t="shared" si="6"/>
        <v>20</v>
      </c>
      <c r="I36" s="58">
        <v>3</v>
      </c>
      <c r="J36" s="59">
        <f t="shared" si="7"/>
        <v>3.8834951456310678E-3</v>
      </c>
      <c r="K36" s="56"/>
      <c r="L36" s="56"/>
      <c r="M36" s="56"/>
      <c r="N36" s="56"/>
      <c r="O36" s="61">
        <f t="shared" si="4"/>
        <v>0</v>
      </c>
      <c r="P36" s="58"/>
      <c r="Q36" s="62">
        <f t="shared" si="5"/>
        <v>0</v>
      </c>
    </row>
    <row r="37" spans="2:17" ht="42.75" customHeight="1" x14ac:dyDescent="0.3">
      <c r="B37" s="69" t="s">
        <v>55</v>
      </c>
      <c r="C37" s="49" t="s">
        <v>47</v>
      </c>
      <c r="D37" s="49">
        <v>30</v>
      </c>
      <c r="E37" s="49"/>
      <c r="F37" s="49"/>
      <c r="G37" s="49"/>
      <c r="H37" s="50">
        <f t="shared" ref="H37:H45" si="8">SUM(D37:G37)</f>
        <v>30</v>
      </c>
      <c r="I37" s="51">
        <v>2</v>
      </c>
      <c r="J37" s="52">
        <f t="shared" ref="J37:J45" si="9">H37/$H$13</f>
        <v>5.8252427184466021E-3</v>
      </c>
      <c r="K37" s="49">
        <v>30</v>
      </c>
      <c r="L37" s="49"/>
      <c r="M37" s="49"/>
      <c r="N37" s="49"/>
      <c r="O37" s="53">
        <f t="shared" ref="O37:O45" si="10">SUM(K37:N37)</f>
        <v>30</v>
      </c>
      <c r="P37" s="51">
        <v>2</v>
      </c>
      <c r="Q37" s="54">
        <f t="shared" ref="Q37:Q45" si="11">IF(P37&gt;0,J37,0)</f>
        <v>5.8252427184466021E-3</v>
      </c>
    </row>
    <row r="38" spans="2:17" ht="38.25" customHeight="1" x14ac:dyDescent="0.3">
      <c r="B38" s="70"/>
      <c r="C38" s="42" t="s">
        <v>69</v>
      </c>
      <c r="D38" s="42"/>
      <c r="E38" s="42">
        <v>30</v>
      </c>
      <c r="F38" s="42">
        <v>30</v>
      </c>
      <c r="G38" s="42">
        <v>30</v>
      </c>
      <c r="H38" s="13">
        <f t="shared" si="8"/>
        <v>90</v>
      </c>
      <c r="I38" s="14">
        <v>3</v>
      </c>
      <c r="J38" s="15">
        <f t="shared" si="9"/>
        <v>1.7475728155339806E-2</v>
      </c>
      <c r="K38" s="42">
        <v>25</v>
      </c>
      <c r="L38" s="42"/>
      <c r="M38" s="42"/>
      <c r="N38" s="42"/>
      <c r="O38" s="16">
        <f t="shared" si="10"/>
        <v>25</v>
      </c>
      <c r="P38" s="14">
        <v>2</v>
      </c>
      <c r="Q38" s="55">
        <f t="shared" si="11"/>
        <v>1.7475728155339806E-2</v>
      </c>
    </row>
    <row r="39" spans="2:17" ht="24" customHeight="1" x14ac:dyDescent="0.3">
      <c r="B39" s="70"/>
      <c r="C39" s="42" t="s">
        <v>49</v>
      </c>
      <c r="D39" s="42">
        <v>25</v>
      </c>
      <c r="E39" s="42"/>
      <c r="F39" s="42"/>
      <c r="G39" s="42"/>
      <c r="H39" s="13">
        <f t="shared" si="8"/>
        <v>25</v>
      </c>
      <c r="I39" s="14">
        <v>3</v>
      </c>
      <c r="J39" s="15">
        <f t="shared" si="9"/>
        <v>4.8543689320388345E-3</v>
      </c>
      <c r="K39" s="42">
        <v>25</v>
      </c>
      <c r="L39" s="40"/>
      <c r="M39" s="40"/>
      <c r="N39" s="40"/>
      <c r="O39" s="16">
        <f t="shared" si="10"/>
        <v>25</v>
      </c>
      <c r="P39" s="14">
        <v>2</v>
      </c>
      <c r="Q39" s="55">
        <f t="shared" si="11"/>
        <v>4.8543689320388345E-3</v>
      </c>
    </row>
    <row r="40" spans="2:17" ht="36.75" customHeight="1" x14ac:dyDescent="0.3">
      <c r="B40" s="70"/>
      <c r="C40" s="42" t="s">
        <v>40</v>
      </c>
      <c r="D40" s="42"/>
      <c r="E40" s="42"/>
      <c r="F40" s="42">
        <v>10</v>
      </c>
      <c r="G40" s="42"/>
      <c r="H40" s="13">
        <f t="shared" si="8"/>
        <v>10</v>
      </c>
      <c r="I40" s="14">
        <v>3</v>
      </c>
      <c r="J40" s="15">
        <f t="shared" si="9"/>
        <v>1.9417475728155339E-3</v>
      </c>
      <c r="K40" s="42">
        <v>7</v>
      </c>
      <c r="L40" s="40"/>
      <c r="M40" s="40"/>
      <c r="N40" s="40"/>
      <c r="O40" s="16">
        <f t="shared" si="10"/>
        <v>7</v>
      </c>
      <c r="P40" s="14">
        <v>2</v>
      </c>
      <c r="Q40" s="55">
        <f t="shared" si="11"/>
        <v>1.9417475728155339E-3</v>
      </c>
    </row>
    <row r="41" spans="2:17" ht="36.75" customHeight="1" x14ac:dyDescent="0.3">
      <c r="B41" s="70"/>
      <c r="C41" s="42" t="s">
        <v>68</v>
      </c>
      <c r="D41" s="42">
        <v>30</v>
      </c>
      <c r="E41" s="42"/>
      <c r="F41" s="42"/>
      <c r="G41" s="42"/>
      <c r="H41" s="13">
        <f t="shared" si="8"/>
        <v>30</v>
      </c>
      <c r="I41" s="14">
        <v>3</v>
      </c>
      <c r="J41" s="15">
        <f t="shared" si="9"/>
        <v>5.8252427184466021E-3</v>
      </c>
      <c r="K41" s="42">
        <v>20</v>
      </c>
      <c r="L41" s="40"/>
      <c r="M41" s="40"/>
      <c r="N41" s="40"/>
      <c r="O41" s="16">
        <f t="shared" si="10"/>
        <v>20</v>
      </c>
      <c r="P41" s="14">
        <v>2</v>
      </c>
      <c r="Q41" s="55">
        <f t="shared" si="11"/>
        <v>5.8252427184466021E-3</v>
      </c>
    </row>
    <row r="42" spans="2:17" ht="36.75" customHeight="1" x14ac:dyDescent="0.3">
      <c r="B42" s="70"/>
      <c r="C42" s="42" t="s">
        <v>51</v>
      </c>
      <c r="D42" s="42">
        <v>20</v>
      </c>
      <c r="E42" s="42"/>
      <c r="F42" s="42"/>
      <c r="G42" s="42"/>
      <c r="H42" s="13">
        <f t="shared" si="8"/>
        <v>20</v>
      </c>
      <c r="I42" s="14">
        <v>4</v>
      </c>
      <c r="J42" s="15">
        <f t="shared" si="9"/>
        <v>3.8834951456310678E-3</v>
      </c>
      <c r="K42" s="42"/>
      <c r="L42" s="40"/>
      <c r="M42" s="40"/>
      <c r="N42" s="40"/>
      <c r="O42" s="16">
        <f t="shared" si="10"/>
        <v>0</v>
      </c>
      <c r="P42" s="14"/>
      <c r="Q42" s="55">
        <f t="shared" si="11"/>
        <v>0</v>
      </c>
    </row>
    <row r="43" spans="2:17" ht="47.25" customHeight="1" x14ac:dyDescent="0.3">
      <c r="B43" s="70"/>
      <c r="C43" s="7" t="s">
        <v>67</v>
      </c>
      <c r="D43" s="42"/>
      <c r="E43" s="42">
        <v>30</v>
      </c>
      <c r="F43" s="42"/>
      <c r="G43" s="42"/>
      <c r="H43" s="13">
        <f>SUM(D43:G43)</f>
        <v>30</v>
      </c>
      <c r="I43" s="14">
        <v>4</v>
      </c>
      <c r="J43" s="15">
        <f t="shared" si="9"/>
        <v>5.8252427184466021E-3</v>
      </c>
      <c r="K43" s="42"/>
      <c r="L43" s="42"/>
      <c r="M43" s="42"/>
      <c r="N43" s="42"/>
      <c r="O43" s="16">
        <f t="shared" si="10"/>
        <v>0</v>
      </c>
      <c r="P43" s="14"/>
      <c r="Q43" s="55">
        <f t="shared" si="11"/>
        <v>0</v>
      </c>
    </row>
    <row r="44" spans="2:17" ht="26.25" customHeight="1" x14ac:dyDescent="0.3">
      <c r="B44" s="70"/>
      <c r="C44" s="42" t="s">
        <v>50</v>
      </c>
      <c r="D44" s="42">
        <v>210</v>
      </c>
      <c r="E44" s="42"/>
      <c r="F44" s="42"/>
      <c r="G44" s="42"/>
      <c r="H44" s="13">
        <f t="shared" si="8"/>
        <v>210</v>
      </c>
      <c r="I44" s="14">
        <v>4</v>
      </c>
      <c r="J44" s="15">
        <f t="shared" si="9"/>
        <v>4.0776699029126215E-2</v>
      </c>
      <c r="K44" s="42"/>
      <c r="L44" s="42"/>
      <c r="M44" s="42"/>
      <c r="N44" s="42"/>
      <c r="O44" s="16">
        <f t="shared" si="10"/>
        <v>0</v>
      </c>
      <c r="P44" s="14"/>
      <c r="Q44" s="55">
        <f t="shared" si="11"/>
        <v>0</v>
      </c>
    </row>
    <row r="45" spans="2:17" ht="26.25" customHeight="1" thickBot="1" x14ac:dyDescent="0.35">
      <c r="B45" s="71"/>
      <c r="C45" s="64" t="s">
        <v>41</v>
      </c>
      <c r="D45" s="56">
        <v>20</v>
      </c>
      <c r="E45" s="56"/>
      <c r="F45" s="56"/>
      <c r="G45" s="56"/>
      <c r="H45" s="13">
        <f t="shared" si="8"/>
        <v>20</v>
      </c>
      <c r="I45" s="58">
        <v>4</v>
      </c>
      <c r="J45" s="15">
        <f t="shared" si="9"/>
        <v>3.8834951456310678E-3</v>
      </c>
      <c r="K45" s="56"/>
      <c r="L45" s="56"/>
      <c r="M45" s="56"/>
      <c r="N45" s="56"/>
      <c r="O45" s="61">
        <f t="shared" si="10"/>
        <v>0</v>
      </c>
      <c r="P45" s="58"/>
      <c r="Q45" s="62">
        <f t="shared" si="11"/>
        <v>0</v>
      </c>
    </row>
    <row r="46" spans="2:17" ht="39.75" customHeight="1" x14ac:dyDescent="0.3">
      <c r="B46" s="69" t="s">
        <v>56</v>
      </c>
      <c r="C46" s="49" t="s">
        <v>47</v>
      </c>
      <c r="D46" s="49"/>
      <c r="E46" s="49">
        <v>30</v>
      </c>
      <c r="F46" s="49"/>
      <c r="G46" s="49"/>
      <c r="H46" s="50">
        <f t="shared" ref="H46:H63" si="12">SUM(D46:G46)</f>
        <v>30</v>
      </c>
      <c r="I46" s="51">
        <v>2</v>
      </c>
      <c r="J46" s="52">
        <f t="shared" ref="J46:J63" si="13">H46/$H$13</f>
        <v>5.8252427184466021E-3</v>
      </c>
      <c r="K46" s="49"/>
      <c r="L46" s="49">
        <v>40</v>
      </c>
      <c r="M46" s="49"/>
      <c r="N46" s="49"/>
      <c r="O46" s="53">
        <f t="shared" ref="O46:O63" si="14">SUM(K46:N46)</f>
        <v>40</v>
      </c>
      <c r="P46" s="51">
        <v>2</v>
      </c>
      <c r="Q46" s="54">
        <f t="shared" ref="Q46:Q63" si="15">IF(P46&gt;0,J46,0)</f>
        <v>5.8252427184466021E-3</v>
      </c>
    </row>
    <row r="47" spans="2:17" ht="38.25" customHeight="1" x14ac:dyDescent="0.3">
      <c r="B47" s="70"/>
      <c r="C47" s="42" t="s">
        <v>48</v>
      </c>
      <c r="D47" s="42"/>
      <c r="E47" s="42">
        <v>30</v>
      </c>
      <c r="F47" s="42"/>
      <c r="G47" s="42"/>
      <c r="H47" s="13">
        <f t="shared" si="12"/>
        <v>30</v>
      </c>
      <c r="I47" s="14">
        <v>2</v>
      </c>
      <c r="J47" s="15">
        <f t="shared" si="13"/>
        <v>5.8252427184466021E-3</v>
      </c>
      <c r="K47" s="42"/>
      <c r="L47" s="42">
        <v>13</v>
      </c>
      <c r="M47" s="42"/>
      <c r="N47" s="42"/>
      <c r="O47" s="16">
        <f t="shared" si="14"/>
        <v>13</v>
      </c>
      <c r="P47" s="14">
        <v>2</v>
      </c>
      <c r="Q47" s="55">
        <f t="shared" si="15"/>
        <v>5.8252427184466021E-3</v>
      </c>
    </row>
    <row r="48" spans="2:17" ht="28.5" customHeight="1" x14ac:dyDescent="0.3">
      <c r="B48" s="70"/>
      <c r="C48" s="42" t="s">
        <v>49</v>
      </c>
      <c r="D48" s="42"/>
      <c r="E48" s="42">
        <v>25</v>
      </c>
      <c r="F48" s="42"/>
      <c r="G48" s="42"/>
      <c r="H48" s="13">
        <f t="shared" si="12"/>
        <v>25</v>
      </c>
      <c r="I48" s="14">
        <v>2</v>
      </c>
      <c r="J48" s="15">
        <f t="shared" si="13"/>
        <v>4.8543689320388345E-3</v>
      </c>
      <c r="K48" s="42"/>
      <c r="L48" s="40">
        <v>32</v>
      </c>
      <c r="M48" s="40"/>
      <c r="N48" s="40"/>
      <c r="O48" s="16">
        <f t="shared" si="14"/>
        <v>32</v>
      </c>
      <c r="P48" s="14">
        <v>2</v>
      </c>
      <c r="Q48" s="55">
        <f t="shared" si="15"/>
        <v>4.8543689320388345E-3</v>
      </c>
    </row>
    <row r="49" spans="2:17" ht="38.25" customHeight="1" x14ac:dyDescent="0.3">
      <c r="B49" s="70"/>
      <c r="C49" s="42" t="s">
        <v>40</v>
      </c>
      <c r="D49" s="42"/>
      <c r="E49" s="42"/>
      <c r="F49" s="42">
        <v>10</v>
      </c>
      <c r="G49" s="42"/>
      <c r="H49" s="13">
        <f t="shared" si="12"/>
        <v>10</v>
      </c>
      <c r="I49" s="14">
        <v>2</v>
      </c>
      <c r="J49" s="15">
        <f t="shared" si="13"/>
        <v>1.9417475728155339E-3</v>
      </c>
      <c r="K49" s="42"/>
      <c r="L49" s="40"/>
      <c r="M49" s="40"/>
      <c r="N49" s="40"/>
      <c r="O49" s="16">
        <f t="shared" si="14"/>
        <v>0</v>
      </c>
      <c r="P49" s="14"/>
      <c r="Q49" s="55">
        <f t="shared" si="15"/>
        <v>0</v>
      </c>
    </row>
    <row r="50" spans="2:17" ht="46.5" customHeight="1" x14ac:dyDescent="0.3">
      <c r="B50" s="70"/>
      <c r="C50" s="42" t="s">
        <v>66</v>
      </c>
      <c r="D50" s="42"/>
      <c r="E50" s="42">
        <v>40</v>
      </c>
      <c r="F50" s="42"/>
      <c r="G50" s="42"/>
      <c r="H50" s="13">
        <f t="shared" si="12"/>
        <v>40</v>
      </c>
      <c r="I50" s="14">
        <v>2</v>
      </c>
      <c r="J50" s="15">
        <f t="shared" si="13"/>
        <v>7.7669902912621356E-3</v>
      </c>
      <c r="K50" s="42"/>
      <c r="L50" s="40">
        <v>60</v>
      </c>
      <c r="M50" s="40"/>
      <c r="N50" s="40"/>
      <c r="O50" s="16">
        <f t="shared" si="14"/>
        <v>60</v>
      </c>
      <c r="P50" s="14">
        <v>2</v>
      </c>
      <c r="Q50" s="55">
        <f t="shared" si="15"/>
        <v>7.7669902912621356E-3</v>
      </c>
    </row>
    <row r="51" spans="2:17" ht="28.5" customHeight="1" x14ac:dyDescent="0.3">
      <c r="B51" s="70"/>
      <c r="C51" s="42" t="s">
        <v>51</v>
      </c>
      <c r="D51" s="42"/>
      <c r="E51" s="41">
        <v>30</v>
      </c>
      <c r="F51" s="42"/>
      <c r="G51" s="42"/>
      <c r="H51" s="13">
        <f t="shared" si="12"/>
        <v>30</v>
      </c>
      <c r="I51" s="14">
        <v>2</v>
      </c>
      <c r="J51" s="15">
        <f t="shared" si="13"/>
        <v>5.8252427184466021E-3</v>
      </c>
      <c r="K51" s="42"/>
      <c r="L51" s="40">
        <v>50</v>
      </c>
      <c r="M51" s="40"/>
      <c r="N51" s="40"/>
      <c r="O51" s="16">
        <f t="shared" si="14"/>
        <v>50</v>
      </c>
      <c r="P51" s="14">
        <v>2</v>
      </c>
      <c r="Q51" s="55">
        <f t="shared" si="15"/>
        <v>5.8252427184466021E-3</v>
      </c>
    </row>
    <row r="52" spans="2:17" ht="56.25" customHeight="1" x14ac:dyDescent="0.3">
      <c r="B52" s="70"/>
      <c r="C52" s="7" t="s">
        <v>67</v>
      </c>
      <c r="D52" s="42"/>
      <c r="E52" s="42"/>
      <c r="F52" s="42">
        <v>30</v>
      </c>
      <c r="G52" s="42"/>
      <c r="H52" s="13">
        <f t="shared" si="12"/>
        <v>30</v>
      </c>
      <c r="I52" s="14">
        <v>2</v>
      </c>
      <c r="J52" s="15">
        <f t="shared" si="13"/>
        <v>5.8252427184466021E-3</v>
      </c>
      <c r="K52" s="42"/>
      <c r="L52" s="42"/>
      <c r="M52" s="42"/>
      <c r="N52" s="42"/>
      <c r="O52" s="16">
        <f t="shared" si="14"/>
        <v>0</v>
      </c>
      <c r="P52" s="14"/>
      <c r="Q52" s="55">
        <f t="shared" si="15"/>
        <v>0</v>
      </c>
    </row>
    <row r="53" spans="2:17" ht="27" customHeight="1" x14ac:dyDescent="0.3">
      <c r="B53" s="70"/>
      <c r="C53" s="42" t="s">
        <v>50</v>
      </c>
      <c r="D53" s="42"/>
      <c r="E53" s="42">
        <v>210</v>
      </c>
      <c r="F53" s="42"/>
      <c r="G53" s="42"/>
      <c r="H53" s="13">
        <f t="shared" si="12"/>
        <v>210</v>
      </c>
      <c r="I53" s="14">
        <v>3</v>
      </c>
      <c r="J53" s="15">
        <f t="shared" si="13"/>
        <v>4.0776699029126215E-2</v>
      </c>
      <c r="K53" s="42"/>
      <c r="L53" s="42"/>
      <c r="M53" s="42"/>
      <c r="N53" s="42"/>
      <c r="O53" s="16">
        <f t="shared" si="14"/>
        <v>0</v>
      </c>
      <c r="P53" s="14"/>
      <c r="Q53" s="55">
        <f t="shared" si="15"/>
        <v>0</v>
      </c>
    </row>
    <row r="54" spans="2:17" ht="30" customHeight="1" thickBot="1" x14ac:dyDescent="0.35">
      <c r="B54" s="71"/>
      <c r="C54" s="64" t="s">
        <v>41</v>
      </c>
      <c r="D54" s="56"/>
      <c r="E54" s="56">
        <v>20</v>
      </c>
      <c r="F54" s="56"/>
      <c r="G54" s="56"/>
      <c r="H54" s="57">
        <f t="shared" si="12"/>
        <v>20</v>
      </c>
      <c r="I54" s="58">
        <v>3</v>
      </c>
      <c r="J54" s="59">
        <f t="shared" si="13"/>
        <v>3.8834951456310678E-3</v>
      </c>
      <c r="K54" s="56"/>
      <c r="L54" s="56"/>
      <c r="M54" s="56"/>
      <c r="N54" s="56"/>
      <c r="O54" s="61">
        <f t="shared" si="14"/>
        <v>0</v>
      </c>
      <c r="P54" s="58"/>
      <c r="Q54" s="62">
        <f t="shared" si="15"/>
        <v>0</v>
      </c>
    </row>
    <row r="55" spans="2:17" ht="48.75" customHeight="1" x14ac:dyDescent="0.3">
      <c r="B55" s="69" t="s">
        <v>57</v>
      </c>
      <c r="C55" s="49" t="s">
        <v>47</v>
      </c>
      <c r="D55" s="49"/>
      <c r="E55" s="49">
        <v>30</v>
      </c>
      <c r="F55" s="49"/>
      <c r="G55" s="49"/>
      <c r="H55" s="50">
        <f t="shared" si="12"/>
        <v>30</v>
      </c>
      <c r="I55" s="48">
        <v>2</v>
      </c>
      <c r="J55" s="52">
        <f t="shared" si="13"/>
        <v>5.8252427184466021E-3</v>
      </c>
      <c r="K55" s="49"/>
      <c r="L55" s="49">
        <v>41</v>
      </c>
      <c r="M55" s="49"/>
      <c r="N55" s="49"/>
      <c r="O55" s="53">
        <f t="shared" si="14"/>
        <v>41</v>
      </c>
      <c r="P55" s="48">
        <v>2</v>
      </c>
      <c r="Q55" s="54">
        <f t="shared" si="15"/>
        <v>5.8252427184466021E-3</v>
      </c>
    </row>
    <row r="56" spans="2:17" ht="44.25" customHeight="1" x14ac:dyDescent="0.3">
      <c r="B56" s="70"/>
      <c r="C56" s="42" t="s">
        <v>48</v>
      </c>
      <c r="D56" s="42"/>
      <c r="E56" s="42">
        <v>30</v>
      </c>
      <c r="F56" s="42"/>
      <c r="G56" s="42"/>
      <c r="H56" s="13">
        <f t="shared" si="12"/>
        <v>30</v>
      </c>
      <c r="I56" s="14">
        <v>2</v>
      </c>
      <c r="J56" s="15">
        <f t="shared" si="13"/>
        <v>5.8252427184466021E-3</v>
      </c>
      <c r="K56" s="42"/>
      <c r="L56" s="42">
        <v>13</v>
      </c>
      <c r="M56" s="42"/>
      <c r="N56" s="42"/>
      <c r="O56" s="16">
        <f t="shared" si="14"/>
        <v>13</v>
      </c>
      <c r="P56" s="14">
        <v>2</v>
      </c>
      <c r="Q56" s="55">
        <f t="shared" si="15"/>
        <v>5.8252427184466021E-3</v>
      </c>
    </row>
    <row r="57" spans="2:17" ht="27" customHeight="1" x14ac:dyDescent="0.3">
      <c r="B57" s="70"/>
      <c r="C57" s="42" t="s">
        <v>49</v>
      </c>
      <c r="D57" s="42"/>
      <c r="E57" s="42">
        <v>25</v>
      </c>
      <c r="F57" s="42"/>
      <c r="G57" s="42"/>
      <c r="H57" s="13">
        <f t="shared" si="12"/>
        <v>25</v>
      </c>
      <c r="I57" s="14">
        <v>3</v>
      </c>
      <c r="J57" s="15">
        <f t="shared" si="13"/>
        <v>4.8543689320388345E-3</v>
      </c>
      <c r="K57" s="42"/>
      <c r="L57" s="40"/>
      <c r="M57" s="40"/>
      <c r="N57" s="40"/>
      <c r="O57" s="16">
        <f t="shared" si="14"/>
        <v>0</v>
      </c>
      <c r="P57" s="14"/>
      <c r="Q57" s="55">
        <f t="shared" si="15"/>
        <v>0</v>
      </c>
    </row>
    <row r="58" spans="2:17" ht="47.25" customHeight="1" x14ac:dyDescent="0.3">
      <c r="B58" s="70"/>
      <c r="C58" s="42" t="s">
        <v>40</v>
      </c>
      <c r="D58" s="42"/>
      <c r="E58" s="42"/>
      <c r="F58" s="42">
        <v>10</v>
      </c>
      <c r="G58" s="42"/>
      <c r="H58" s="13">
        <f t="shared" si="12"/>
        <v>10</v>
      </c>
      <c r="I58" s="14">
        <v>3</v>
      </c>
      <c r="J58" s="15">
        <f t="shared" si="13"/>
        <v>1.9417475728155339E-3</v>
      </c>
      <c r="K58" s="42"/>
      <c r="L58" s="40"/>
      <c r="M58" s="40"/>
      <c r="N58" s="40"/>
      <c r="O58" s="16">
        <f t="shared" si="14"/>
        <v>0</v>
      </c>
      <c r="P58" s="14"/>
      <c r="Q58" s="55">
        <f t="shared" si="15"/>
        <v>0</v>
      </c>
    </row>
    <row r="59" spans="2:17" ht="47.25" customHeight="1" x14ac:dyDescent="0.3">
      <c r="B59" s="70"/>
      <c r="C59" s="42" t="s">
        <v>66</v>
      </c>
      <c r="D59" s="42"/>
      <c r="E59" s="42">
        <v>40</v>
      </c>
      <c r="F59" s="42"/>
      <c r="G59" s="42"/>
      <c r="H59" s="13">
        <f t="shared" si="12"/>
        <v>40</v>
      </c>
      <c r="I59" s="14">
        <v>3</v>
      </c>
      <c r="J59" s="15">
        <f t="shared" si="13"/>
        <v>7.7669902912621356E-3</v>
      </c>
      <c r="K59" s="42"/>
      <c r="L59" s="40"/>
      <c r="M59" s="40"/>
      <c r="N59" s="40"/>
      <c r="O59" s="16">
        <f t="shared" si="14"/>
        <v>0</v>
      </c>
      <c r="P59" s="14"/>
      <c r="Q59" s="55">
        <f t="shared" si="15"/>
        <v>0</v>
      </c>
    </row>
    <row r="60" spans="2:17" ht="38.25" customHeight="1" x14ac:dyDescent="0.3">
      <c r="B60" s="70"/>
      <c r="C60" s="42" t="s">
        <v>51</v>
      </c>
      <c r="D60" s="42"/>
      <c r="E60" s="42">
        <v>30</v>
      </c>
      <c r="F60" s="42"/>
      <c r="G60" s="42"/>
      <c r="H60" s="13">
        <f t="shared" si="12"/>
        <v>30</v>
      </c>
      <c r="I60" s="14">
        <v>4</v>
      </c>
      <c r="J60" s="15">
        <f t="shared" si="13"/>
        <v>5.8252427184466021E-3</v>
      </c>
      <c r="K60" s="42"/>
      <c r="L60" s="40"/>
      <c r="M60" s="40"/>
      <c r="N60" s="40"/>
      <c r="O60" s="16">
        <f t="shared" si="14"/>
        <v>0</v>
      </c>
      <c r="P60" s="14"/>
      <c r="Q60" s="55">
        <f t="shared" si="15"/>
        <v>0</v>
      </c>
    </row>
    <row r="61" spans="2:17" ht="54" customHeight="1" x14ac:dyDescent="0.3">
      <c r="B61" s="70"/>
      <c r="C61" s="7" t="s">
        <v>67</v>
      </c>
      <c r="D61" s="42"/>
      <c r="E61" s="42"/>
      <c r="F61" s="42">
        <v>30</v>
      </c>
      <c r="G61" s="42"/>
      <c r="H61" s="13">
        <f t="shared" si="12"/>
        <v>30</v>
      </c>
      <c r="I61" s="14">
        <v>4</v>
      </c>
      <c r="J61" s="15">
        <f t="shared" si="13"/>
        <v>5.8252427184466021E-3</v>
      </c>
      <c r="K61" s="42"/>
      <c r="L61" s="42"/>
      <c r="M61" s="42"/>
      <c r="N61" s="42"/>
      <c r="O61" s="16">
        <f t="shared" si="14"/>
        <v>0</v>
      </c>
      <c r="P61" s="14"/>
      <c r="Q61" s="55">
        <f t="shared" si="15"/>
        <v>0</v>
      </c>
    </row>
    <row r="62" spans="2:17" ht="37.5" customHeight="1" x14ac:dyDescent="0.3">
      <c r="B62" s="70"/>
      <c r="C62" s="42" t="s">
        <v>50</v>
      </c>
      <c r="D62" s="42"/>
      <c r="E62" s="42">
        <v>210</v>
      </c>
      <c r="F62" s="42"/>
      <c r="G62" s="42"/>
      <c r="H62" s="13">
        <f t="shared" si="12"/>
        <v>210</v>
      </c>
      <c r="I62" s="14">
        <v>4</v>
      </c>
      <c r="J62" s="15">
        <f t="shared" si="13"/>
        <v>4.0776699029126215E-2</v>
      </c>
      <c r="K62" s="42"/>
      <c r="L62" s="42"/>
      <c r="M62" s="42"/>
      <c r="N62" s="42"/>
      <c r="O62" s="16">
        <f t="shared" si="14"/>
        <v>0</v>
      </c>
      <c r="P62" s="14"/>
      <c r="Q62" s="55">
        <f t="shared" si="15"/>
        <v>0</v>
      </c>
    </row>
    <row r="63" spans="2:17" ht="30.75" customHeight="1" thickBot="1" x14ac:dyDescent="0.35">
      <c r="B63" s="71"/>
      <c r="C63" s="64" t="s">
        <v>41</v>
      </c>
      <c r="D63" s="56"/>
      <c r="E63" s="56">
        <v>20</v>
      </c>
      <c r="F63" s="56"/>
      <c r="G63" s="56"/>
      <c r="H63" s="57">
        <f t="shared" si="12"/>
        <v>20</v>
      </c>
      <c r="I63" s="58">
        <v>4</v>
      </c>
      <c r="J63" s="59">
        <f t="shared" si="13"/>
        <v>3.8834951456310678E-3</v>
      </c>
      <c r="K63" s="56"/>
      <c r="L63" s="56"/>
      <c r="M63" s="56"/>
      <c r="N63" s="56"/>
      <c r="O63" s="61">
        <f t="shared" si="14"/>
        <v>0</v>
      </c>
      <c r="P63" s="58"/>
      <c r="Q63" s="62">
        <f t="shared" si="15"/>
        <v>0</v>
      </c>
    </row>
    <row r="64" spans="2:17" ht="34.5" customHeight="1" x14ac:dyDescent="0.3">
      <c r="B64" s="69" t="s">
        <v>58</v>
      </c>
      <c r="C64" s="49" t="s">
        <v>47</v>
      </c>
      <c r="D64" s="49"/>
      <c r="E64" s="49"/>
      <c r="F64" s="49">
        <v>20</v>
      </c>
      <c r="G64" s="49"/>
      <c r="H64" s="50">
        <f t="shared" ref="H64:H98" si="16">SUM(D64:G64)</f>
        <v>20</v>
      </c>
      <c r="I64" s="51">
        <v>1</v>
      </c>
      <c r="J64" s="52">
        <f t="shared" ref="J64:J98" si="17">H64/$H$13</f>
        <v>3.8834951456310678E-3</v>
      </c>
      <c r="K64" s="49"/>
      <c r="L64" s="49"/>
      <c r="M64" s="49">
        <v>18</v>
      </c>
      <c r="N64" s="49"/>
      <c r="O64" s="53">
        <f t="shared" ref="O64:O98" si="18">SUM(K64:N64)</f>
        <v>18</v>
      </c>
      <c r="P64" s="51">
        <v>1</v>
      </c>
      <c r="Q64" s="54">
        <f t="shared" ref="Q64:Q98" si="19">IF(P64&gt;0,J64,0)</f>
        <v>3.8834951456310678E-3</v>
      </c>
    </row>
    <row r="65" spans="2:17" ht="36.75" customHeight="1" x14ac:dyDescent="0.3">
      <c r="B65" s="70"/>
      <c r="C65" s="42" t="s">
        <v>69</v>
      </c>
      <c r="D65" s="42">
        <v>30</v>
      </c>
      <c r="E65" s="42">
        <v>30</v>
      </c>
      <c r="F65" s="42"/>
      <c r="G65" s="42">
        <v>30</v>
      </c>
      <c r="H65" s="13">
        <f t="shared" si="16"/>
        <v>90</v>
      </c>
      <c r="I65" s="14">
        <v>2</v>
      </c>
      <c r="J65" s="15">
        <f t="shared" si="17"/>
        <v>1.7475728155339806E-2</v>
      </c>
      <c r="K65" s="42"/>
      <c r="L65" s="42"/>
      <c r="M65" s="42"/>
      <c r="N65" s="42"/>
      <c r="O65" s="16">
        <f t="shared" si="18"/>
        <v>0</v>
      </c>
      <c r="P65" s="14"/>
      <c r="Q65" s="55">
        <f t="shared" si="19"/>
        <v>0</v>
      </c>
    </row>
    <row r="66" spans="2:17" ht="25.5" customHeight="1" x14ac:dyDescent="0.3">
      <c r="B66" s="70"/>
      <c r="C66" s="42" t="s">
        <v>49</v>
      </c>
      <c r="D66" s="42"/>
      <c r="E66" s="42"/>
      <c r="F66" s="42">
        <v>15</v>
      </c>
      <c r="G66" s="42"/>
      <c r="H66" s="13">
        <f t="shared" si="16"/>
        <v>15</v>
      </c>
      <c r="I66" s="14">
        <v>2</v>
      </c>
      <c r="J66" s="15">
        <f t="shared" si="17"/>
        <v>2.9126213592233011E-3</v>
      </c>
      <c r="K66" s="42"/>
      <c r="L66" s="40"/>
      <c r="M66" s="40">
        <v>20</v>
      </c>
      <c r="N66" s="40"/>
      <c r="O66" s="16">
        <f t="shared" si="18"/>
        <v>20</v>
      </c>
      <c r="P66" s="14">
        <v>2</v>
      </c>
      <c r="Q66" s="55">
        <f t="shared" si="19"/>
        <v>2.9126213592233011E-3</v>
      </c>
    </row>
    <row r="67" spans="2:17" ht="29.25" customHeight="1" x14ac:dyDescent="0.3">
      <c r="B67" s="70"/>
      <c r="C67" s="42" t="s">
        <v>40</v>
      </c>
      <c r="D67" s="42"/>
      <c r="E67" s="42"/>
      <c r="F67" s="42">
        <v>10</v>
      </c>
      <c r="G67" s="42"/>
      <c r="H67" s="13">
        <f t="shared" si="16"/>
        <v>10</v>
      </c>
      <c r="I67" s="14">
        <v>2</v>
      </c>
      <c r="J67" s="15">
        <f t="shared" si="17"/>
        <v>1.9417475728155339E-3</v>
      </c>
      <c r="K67" s="42"/>
      <c r="L67" s="40"/>
      <c r="M67" s="40">
        <v>5</v>
      </c>
      <c r="N67" s="40"/>
      <c r="O67" s="16">
        <f t="shared" si="18"/>
        <v>5</v>
      </c>
      <c r="P67" s="14">
        <v>2</v>
      </c>
      <c r="Q67" s="55">
        <f t="shared" si="19"/>
        <v>1.9417475728155339E-3</v>
      </c>
    </row>
    <row r="68" spans="2:17" ht="29.25" customHeight="1" x14ac:dyDescent="0.3">
      <c r="B68" s="70"/>
      <c r="C68" s="42" t="s">
        <v>68</v>
      </c>
      <c r="D68" s="42"/>
      <c r="E68" s="42"/>
      <c r="F68" s="42">
        <v>20</v>
      </c>
      <c r="G68" s="42"/>
      <c r="H68" s="13">
        <f t="shared" si="16"/>
        <v>20</v>
      </c>
      <c r="I68" s="14">
        <v>2</v>
      </c>
      <c r="J68" s="15">
        <f t="shared" si="17"/>
        <v>3.8834951456310678E-3</v>
      </c>
      <c r="K68" s="42"/>
      <c r="L68" s="40"/>
      <c r="M68" s="40">
        <v>60</v>
      </c>
      <c r="N68" s="40"/>
      <c r="O68" s="16">
        <f t="shared" si="18"/>
        <v>60</v>
      </c>
      <c r="P68" s="14">
        <v>2</v>
      </c>
      <c r="Q68" s="55">
        <f t="shared" si="19"/>
        <v>3.8834951456310678E-3</v>
      </c>
    </row>
    <row r="69" spans="2:17" ht="36" customHeight="1" x14ac:dyDescent="0.3">
      <c r="B69" s="70"/>
      <c r="C69" s="42" t="s">
        <v>51</v>
      </c>
      <c r="D69" s="42"/>
      <c r="E69" s="42"/>
      <c r="F69" s="42">
        <v>30</v>
      </c>
      <c r="G69" s="42"/>
      <c r="H69" s="13">
        <f t="shared" si="16"/>
        <v>30</v>
      </c>
      <c r="I69" s="14">
        <v>2</v>
      </c>
      <c r="J69" s="15">
        <f t="shared" si="17"/>
        <v>5.8252427184466021E-3</v>
      </c>
      <c r="K69" s="42"/>
      <c r="L69" s="40"/>
      <c r="M69" s="40">
        <v>30</v>
      </c>
      <c r="N69" s="40"/>
      <c r="O69" s="16">
        <f t="shared" si="18"/>
        <v>30</v>
      </c>
      <c r="P69" s="14">
        <v>2</v>
      </c>
      <c r="Q69" s="55">
        <f t="shared" si="19"/>
        <v>5.8252427184466021E-3</v>
      </c>
    </row>
    <row r="70" spans="2:17" ht="39" customHeight="1" x14ac:dyDescent="0.3">
      <c r="B70" s="70"/>
      <c r="C70" s="7" t="s">
        <v>67</v>
      </c>
      <c r="D70" s="42"/>
      <c r="E70" s="42"/>
      <c r="F70" s="42"/>
      <c r="G70" s="42">
        <v>20</v>
      </c>
      <c r="H70" s="13">
        <f t="shared" si="16"/>
        <v>20</v>
      </c>
      <c r="I70" s="14">
        <v>3</v>
      </c>
      <c r="J70" s="15">
        <f t="shared" si="17"/>
        <v>3.8834951456310678E-3</v>
      </c>
      <c r="K70" s="42"/>
      <c r="L70" s="42"/>
      <c r="M70" s="42"/>
      <c r="N70" s="42"/>
      <c r="O70" s="16">
        <f t="shared" si="18"/>
        <v>0</v>
      </c>
      <c r="P70" s="14"/>
      <c r="Q70" s="55">
        <f t="shared" si="19"/>
        <v>0</v>
      </c>
    </row>
    <row r="71" spans="2:17" ht="28.5" customHeight="1" x14ac:dyDescent="0.3">
      <c r="B71" s="70"/>
      <c r="C71" s="42" t="s">
        <v>50</v>
      </c>
      <c r="D71" s="42"/>
      <c r="E71" s="42"/>
      <c r="F71" s="42">
        <v>200</v>
      </c>
      <c r="G71" s="42"/>
      <c r="H71" s="13">
        <f t="shared" si="16"/>
        <v>200</v>
      </c>
      <c r="I71" s="14">
        <v>3</v>
      </c>
      <c r="J71" s="15">
        <f t="shared" si="17"/>
        <v>3.8834951456310676E-2</v>
      </c>
      <c r="K71" s="42"/>
      <c r="L71" s="42"/>
      <c r="M71" s="42"/>
      <c r="N71" s="42"/>
      <c r="O71" s="16">
        <f t="shared" si="18"/>
        <v>0</v>
      </c>
      <c r="P71" s="14"/>
      <c r="Q71" s="55">
        <f t="shared" si="19"/>
        <v>0</v>
      </c>
    </row>
    <row r="72" spans="2:17" ht="35.25" customHeight="1" thickBot="1" x14ac:dyDescent="0.35">
      <c r="B72" s="71"/>
      <c r="C72" s="64" t="s">
        <v>41</v>
      </c>
      <c r="D72" s="56"/>
      <c r="E72" s="56"/>
      <c r="F72" s="56">
        <v>20</v>
      </c>
      <c r="G72" s="56"/>
      <c r="H72" s="57">
        <f t="shared" si="16"/>
        <v>20</v>
      </c>
      <c r="I72" s="58">
        <v>3</v>
      </c>
      <c r="J72" s="59">
        <f t="shared" si="17"/>
        <v>3.8834951456310678E-3</v>
      </c>
      <c r="K72" s="56"/>
      <c r="L72" s="56"/>
      <c r="M72" s="56"/>
      <c r="N72" s="56"/>
      <c r="O72" s="61">
        <f t="shared" si="18"/>
        <v>0</v>
      </c>
      <c r="P72" s="58"/>
      <c r="Q72" s="62">
        <f t="shared" si="19"/>
        <v>0</v>
      </c>
    </row>
    <row r="73" spans="2:17" ht="30.75" customHeight="1" x14ac:dyDescent="0.3">
      <c r="B73" s="69" t="s">
        <v>59</v>
      </c>
      <c r="C73" s="49" t="s">
        <v>47</v>
      </c>
      <c r="D73" s="49"/>
      <c r="E73" s="49"/>
      <c r="F73" s="49">
        <v>30</v>
      </c>
      <c r="G73" s="49"/>
      <c r="H73" s="50">
        <f t="shared" si="16"/>
        <v>30</v>
      </c>
      <c r="I73" s="51">
        <v>2</v>
      </c>
      <c r="J73" s="52">
        <f t="shared" si="17"/>
        <v>5.8252427184466021E-3</v>
      </c>
      <c r="K73" s="49"/>
      <c r="L73" s="49"/>
      <c r="M73" s="49">
        <v>30</v>
      </c>
      <c r="N73" s="49"/>
      <c r="O73" s="53">
        <f t="shared" si="18"/>
        <v>30</v>
      </c>
      <c r="P73" s="51">
        <v>2</v>
      </c>
      <c r="Q73" s="54">
        <f t="shared" si="19"/>
        <v>5.8252427184466021E-3</v>
      </c>
    </row>
    <row r="74" spans="2:17" ht="31.5" customHeight="1" x14ac:dyDescent="0.3">
      <c r="B74" s="70"/>
      <c r="C74" s="42" t="s">
        <v>48</v>
      </c>
      <c r="D74" s="42"/>
      <c r="E74" s="42"/>
      <c r="F74" s="42">
        <v>30</v>
      </c>
      <c r="G74" s="42"/>
      <c r="H74" s="13">
        <f t="shared" si="16"/>
        <v>30</v>
      </c>
      <c r="I74" s="14">
        <v>2</v>
      </c>
      <c r="J74" s="15">
        <f t="shared" si="17"/>
        <v>5.8252427184466021E-3</v>
      </c>
      <c r="K74" s="42"/>
      <c r="L74" s="42"/>
      <c r="M74" s="42">
        <v>10</v>
      </c>
      <c r="N74" s="42"/>
      <c r="O74" s="16">
        <f t="shared" si="18"/>
        <v>10</v>
      </c>
      <c r="P74" s="14">
        <v>2</v>
      </c>
      <c r="Q74" s="55">
        <f t="shared" si="19"/>
        <v>5.8252427184466021E-3</v>
      </c>
    </row>
    <row r="75" spans="2:17" ht="32.25" customHeight="1" x14ac:dyDescent="0.3">
      <c r="B75" s="70"/>
      <c r="C75" s="42" t="s">
        <v>49</v>
      </c>
      <c r="D75" s="42"/>
      <c r="E75" s="42"/>
      <c r="F75" s="42">
        <v>25</v>
      </c>
      <c r="G75" s="42"/>
      <c r="H75" s="13">
        <f t="shared" si="16"/>
        <v>25</v>
      </c>
      <c r="I75" s="14">
        <v>2</v>
      </c>
      <c r="J75" s="15">
        <f t="shared" si="17"/>
        <v>4.8543689320388345E-3</v>
      </c>
      <c r="K75" s="42"/>
      <c r="L75" s="40"/>
      <c r="M75" s="40">
        <v>6</v>
      </c>
      <c r="N75" s="40"/>
      <c r="O75" s="16">
        <f t="shared" si="18"/>
        <v>6</v>
      </c>
      <c r="P75" s="14">
        <v>2</v>
      </c>
      <c r="Q75" s="55">
        <f t="shared" si="19"/>
        <v>4.8543689320388345E-3</v>
      </c>
    </row>
    <row r="76" spans="2:17" ht="28.5" customHeight="1" x14ac:dyDescent="0.3">
      <c r="B76" s="70"/>
      <c r="C76" s="42" t="s">
        <v>40</v>
      </c>
      <c r="D76" s="42"/>
      <c r="E76" s="42"/>
      <c r="F76" s="42">
        <v>10</v>
      </c>
      <c r="G76" s="42"/>
      <c r="H76" s="13">
        <f t="shared" si="16"/>
        <v>10</v>
      </c>
      <c r="I76" s="14">
        <v>2</v>
      </c>
      <c r="J76" s="15">
        <f t="shared" si="17"/>
        <v>1.9417475728155339E-3</v>
      </c>
      <c r="K76" s="42"/>
      <c r="L76" s="40"/>
      <c r="M76" s="40">
        <v>5</v>
      </c>
      <c r="N76" s="40"/>
      <c r="O76" s="16">
        <f t="shared" si="18"/>
        <v>5</v>
      </c>
      <c r="P76" s="14">
        <v>2</v>
      </c>
      <c r="Q76" s="55">
        <f t="shared" si="19"/>
        <v>1.9417475728155339E-3</v>
      </c>
    </row>
    <row r="77" spans="2:17" ht="28.5" customHeight="1" x14ac:dyDescent="0.3">
      <c r="B77" s="70"/>
      <c r="C77" s="42" t="s">
        <v>66</v>
      </c>
      <c r="D77" s="42"/>
      <c r="E77" s="42"/>
      <c r="F77" s="42">
        <v>20</v>
      </c>
      <c r="G77" s="42"/>
      <c r="H77" s="13">
        <f t="shared" si="16"/>
        <v>20</v>
      </c>
      <c r="I77" s="14">
        <v>2</v>
      </c>
      <c r="J77" s="15">
        <f t="shared" si="17"/>
        <v>3.8834951456310678E-3</v>
      </c>
      <c r="K77" s="42"/>
      <c r="L77" s="40"/>
      <c r="M77" s="40">
        <v>15</v>
      </c>
      <c r="N77" s="40"/>
      <c r="O77" s="16">
        <f t="shared" si="18"/>
        <v>15</v>
      </c>
      <c r="P77" s="14">
        <v>2</v>
      </c>
      <c r="Q77" s="55">
        <f t="shared" si="19"/>
        <v>3.8834951456310678E-3</v>
      </c>
    </row>
    <row r="78" spans="2:17" ht="43.5" customHeight="1" x14ac:dyDescent="0.3">
      <c r="B78" s="70"/>
      <c r="C78" s="42" t="s">
        <v>51</v>
      </c>
      <c r="D78" s="42"/>
      <c r="E78" s="42"/>
      <c r="F78" s="42">
        <v>20</v>
      </c>
      <c r="G78" s="42"/>
      <c r="H78" s="13">
        <f t="shared" si="16"/>
        <v>20</v>
      </c>
      <c r="I78" s="14">
        <v>3</v>
      </c>
      <c r="J78" s="15">
        <f t="shared" si="17"/>
        <v>3.8834951456310678E-3</v>
      </c>
      <c r="K78" s="42"/>
      <c r="L78" s="40"/>
      <c r="M78" s="40"/>
      <c r="N78" s="40"/>
      <c r="O78" s="16">
        <f t="shared" si="18"/>
        <v>0</v>
      </c>
      <c r="P78" s="14"/>
      <c r="Q78" s="55">
        <f t="shared" si="19"/>
        <v>0</v>
      </c>
    </row>
    <row r="79" spans="2:17" ht="31.5" customHeight="1" x14ac:dyDescent="0.3">
      <c r="B79" s="70"/>
      <c r="C79" s="7" t="s">
        <v>67</v>
      </c>
      <c r="D79" s="42"/>
      <c r="E79" s="42"/>
      <c r="F79" s="42"/>
      <c r="G79" s="42">
        <v>30</v>
      </c>
      <c r="H79" s="13">
        <f t="shared" si="16"/>
        <v>30</v>
      </c>
      <c r="I79" s="14">
        <v>4</v>
      </c>
      <c r="J79" s="15">
        <f t="shared" si="17"/>
        <v>5.8252427184466021E-3</v>
      </c>
      <c r="K79" s="42"/>
      <c r="L79" s="42"/>
      <c r="M79" s="42"/>
      <c r="N79" s="42"/>
      <c r="O79" s="16">
        <f t="shared" si="18"/>
        <v>0</v>
      </c>
      <c r="P79" s="14"/>
      <c r="Q79" s="55">
        <f t="shared" si="19"/>
        <v>0</v>
      </c>
    </row>
    <row r="80" spans="2:17" ht="32.25" customHeight="1" x14ac:dyDescent="0.3">
      <c r="B80" s="70"/>
      <c r="C80" s="42" t="s">
        <v>50</v>
      </c>
      <c r="D80" s="42"/>
      <c r="E80" s="42"/>
      <c r="F80" s="42">
        <v>190</v>
      </c>
      <c r="G80" s="42"/>
      <c r="H80" s="13">
        <f t="shared" si="16"/>
        <v>190</v>
      </c>
      <c r="I80" s="14">
        <v>4</v>
      </c>
      <c r="J80" s="15">
        <f t="shared" si="17"/>
        <v>3.6893203883495145E-2</v>
      </c>
      <c r="K80" s="42"/>
      <c r="L80" s="42"/>
      <c r="M80" s="42"/>
      <c r="N80" s="42"/>
      <c r="O80" s="16">
        <f t="shared" si="18"/>
        <v>0</v>
      </c>
      <c r="P80" s="14"/>
      <c r="Q80" s="55">
        <f t="shared" si="19"/>
        <v>0</v>
      </c>
    </row>
    <row r="81" spans="2:17" ht="45" customHeight="1" thickBot="1" x14ac:dyDescent="0.35">
      <c r="B81" s="71"/>
      <c r="C81" s="64" t="s">
        <v>41</v>
      </c>
      <c r="D81" s="56"/>
      <c r="E81" s="56"/>
      <c r="F81" s="56">
        <v>20</v>
      </c>
      <c r="G81" s="56"/>
      <c r="H81" s="57">
        <f t="shared" si="16"/>
        <v>20</v>
      </c>
      <c r="I81" s="58">
        <v>4</v>
      </c>
      <c r="J81" s="59">
        <f t="shared" si="17"/>
        <v>3.8834951456310678E-3</v>
      </c>
      <c r="K81" s="56"/>
      <c r="L81" s="56"/>
      <c r="M81" s="56"/>
      <c r="N81" s="56"/>
      <c r="O81" s="61">
        <f t="shared" si="18"/>
        <v>0</v>
      </c>
      <c r="P81" s="58"/>
      <c r="Q81" s="62">
        <f t="shared" si="19"/>
        <v>0</v>
      </c>
    </row>
    <row r="82" spans="2:17" ht="27" customHeight="1" x14ac:dyDescent="0.3">
      <c r="B82" s="69" t="s">
        <v>53</v>
      </c>
      <c r="C82" s="49" t="s">
        <v>47</v>
      </c>
      <c r="D82" s="49"/>
      <c r="E82" s="49"/>
      <c r="F82" s="49"/>
      <c r="G82" s="49">
        <v>30</v>
      </c>
      <c r="H82" s="50">
        <f t="shared" si="16"/>
        <v>30</v>
      </c>
      <c r="I82" s="51">
        <v>2</v>
      </c>
      <c r="J82" s="52">
        <f t="shared" si="17"/>
        <v>5.8252427184466021E-3</v>
      </c>
      <c r="K82" s="49"/>
      <c r="L82" s="49"/>
      <c r="M82" s="49"/>
      <c r="N82" s="49">
        <v>40</v>
      </c>
      <c r="O82" s="53">
        <f t="shared" si="18"/>
        <v>40</v>
      </c>
      <c r="P82" s="51">
        <v>2</v>
      </c>
      <c r="Q82" s="54">
        <f t="shared" si="19"/>
        <v>5.8252427184466021E-3</v>
      </c>
    </row>
    <row r="83" spans="2:17" ht="30.75" customHeight="1" x14ac:dyDescent="0.3">
      <c r="B83" s="70"/>
      <c r="C83" s="42" t="s">
        <v>48</v>
      </c>
      <c r="D83" s="42"/>
      <c r="E83" s="42"/>
      <c r="F83" s="42"/>
      <c r="G83" s="42">
        <v>30</v>
      </c>
      <c r="H83" s="13">
        <f t="shared" si="16"/>
        <v>30</v>
      </c>
      <c r="I83" s="14">
        <v>2</v>
      </c>
      <c r="J83" s="15">
        <f t="shared" si="17"/>
        <v>5.8252427184466021E-3</v>
      </c>
      <c r="K83" s="42"/>
      <c r="L83" s="42"/>
      <c r="M83" s="42"/>
      <c r="N83" s="42">
        <v>20</v>
      </c>
      <c r="O83" s="16">
        <f t="shared" si="18"/>
        <v>20</v>
      </c>
      <c r="P83" s="14">
        <v>2</v>
      </c>
      <c r="Q83" s="55">
        <f t="shared" si="19"/>
        <v>5.8252427184466021E-3</v>
      </c>
    </row>
    <row r="84" spans="2:17" ht="36" customHeight="1" x14ac:dyDescent="0.3">
      <c r="B84" s="70"/>
      <c r="C84" s="42" t="s">
        <v>49</v>
      </c>
      <c r="D84" s="42"/>
      <c r="E84" s="42"/>
      <c r="F84" s="42"/>
      <c r="G84" s="42">
        <v>25</v>
      </c>
      <c r="H84" s="13">
        <f t="shared" si="16"/>
        <v>25</v>
      </c>
      <c r="I84" s="14">
        <v>2</v>
      </c>
      <c r="J84" s="15">
        <f t="shared" si="17"/>
        <v>4.8543689320388345E-3</v>
      </c>
      <c r="K84" s="42"/>
      <c r="L84" s="40"/>
      <c r="M84" s="40"/>
      <c r="N84" s="40">
        <v>55</v>
      </c>
      <c r="O84" s="16">
        <f t="shared" si="18"/>
        <v>55</v>
      </c>
      <c r="P84" s="14">
        <v>2</v>
      </c>
      <c r="Q84" s="55">
        <f t="shared" si="19"/>
        <v>4.8543689320388345E-3</v>
      </c>
    </row>
    <row r="85" spans="2:17" ht="32.25" customHeight="1" x14ac:dyDescent="0.3">
      <c r="B85" s="70"/>
      <c r="C85" s="42" t="s">
        <v>40</v>
      </c>
      <c r="D85" s="42"/>
      <c r="E85" s="42"/>
      <c r="F85" s="42">
        <v>10</v>
      </c>
      <c r="G85" s="42"/>
      <c r="H85" s="13">
        <f t="shared" si="16"/>
        <v>10</v>
      </c>
      <c r="I85" s="14">
        <v>2</v>
      </c>
      <c r="J85" s="15">
        <f t="shared" si="17"/>
        <v>1.9417475728155339E-3</v>
      </c>
      <c r="K85" s="42"/>
      <c r="L85" s="40"/>
      <c r="M85" s="40"/>
      <c r="N85" s="40"/>
      <c r="O85" s="16">
        <f t="shared" si="18"/>
        <v>0</v>
      </c>
      <c r="P85" s="14"/>
      <c r="Q85" s="55">
        <f t="shared" si="19"/>
        <v>0</v>
      </c>
    </row>
    <row r="86" spans="2:17" ht="32.25" customHeight="1" x14ac:dyDescent="0.3">
      <c r="B86" s="70"/>
      <c r="C86" s="42" t="s">
        <v>66</v>
      </c>
      <c r="D86" s="42"/>
      <c r="E86" s="42"/>
      <c r="F86" s="42"/>
      <c r="G86" s="42">
        <v>40</v>
      </c>
      <c r="H86" s="13">
        <f t="shared" si="16"/>
        <v>40</v>
      </c>
      <c r="I86" s="14">
        <v>2</v>
      </c>
      <c r="J86" s="15">
        <f t="shared" si="17"/>
        <v>7.7669902912621356E-3</v>
      </c>
      <c r="K86" s="42"/>
      <c r="L86" s="40"/>
      <c r="M86" s="40"/>
      <c r="N86" s="40"/>
      <c r="O86" s="16">
        <f t="shared" si="18"/>
        <v>0</v>
      </c>
      <c r="P86" s="14"/>
      <c r="Q86" s="55">
        <f t="shared" si="19"/>
        <v>0</v>
      </c>
    </row>
    <row r="87" spans="2:17" ht="37.5" customHeight="1" x14ac:dyDescent="0.3">
      <c r="B87" s="70"/>
      <c r="C87" s="42" t="s">
        <v>51</v>
      </c>
      <c r="D87" s="42"/>
      <c r="E87" s="42"/>
      <c r="F87" s="42"/>
      <c r="G87" s="42">
        <v>30</v>
      </c>
      <c r="H87" s="13">
        <f t="shared" si="16"/>
        <v>30</v>
      </c>
      <c r="I87" s="14">
        <v>2</v>
      </c>
      <c r="J87" s="15">
        <f t="shared" si="17"/>
        <v>5.8252427184466021E-3</v>
      </c>
      <c r="K87" s="42"/>
      <c r="L87" s="40"/>
      <c r="M87" s="40"/>
      <c r="N87" s="40"/>
      <c r="O87" s="16">
        <f t="shared" si="18"/>
        <v>0</v>
      </c>
      <c r="P87" s="14"/>
      <c r="Q87" s="55">
        <f t="shared" si="19"/>
        <v>0</v>
      </c>
    </row>
    <row r="88" spans="2:17" ht="34.5" customHeight="1" x14ac:dyDescent="0.3">
      <c r="B88" s="70"/>
      <c r="C88" s="7" t="s">
        <v>67</v>
      </c>
      <c r="D88" s="42">
        <v>30</v>
      </c>
      <c r="E88" s="42"/>
      <c r="F88" s="42"/>
      <c r="G88" s="42"/>
      <c r="H88" s="13">
        <f t="shared" si="16"/>
        <v>30</v>
      </c>
      <c r="I88" s="14">
        <v>3</v>
      </c>
      <c r="J88" s="15">
        <f t="shared" si="17"/>
        <v>5.8252427184466021E-3</v>
      </c>
      <c r="K88" s="42"/>
      <c r="L88" s="42"/>
      <c r="M88" s="42"/>
      <c r="N88" s="42"/>
      <c r="O88" s="16">
        <f t="shared" si="18"/>
        <v>0</v>
      </c>
      <c r="P88" s="14"/>
      <c r="Q88" s="55">
        <f t="shared" si="19"/>
        <v>0</v>
      </c>
    </row>
    <row r="89" spans="2:17" ht="35.25" customHeight="1" x14ac:dyDescent="0.3">
      <c r="B89" s="70"/>
      <c r="C89" s="42" t="s">
        <v>50</v>
      </c>
      <c r="D89" s="42"/>
      <c r="E89" s="42"/>
      <c r="F89" s="42"/>
      <c r="G89" s="42">
        <v>210</v>
      </c>
      <c r="H89" s="13">
        <f t="shared" si="16"/>
        <v>210</v>
      </c>
      <c r="I89" s="14">
        <v>3</v>
      </c>
      <c r="J89" s="15">
        <f t="shared" si="17"/>
        <v>4.0776699029126215E-2</v>
      </c>
      <c r="K89" s="42"/>
      <c r="L89" s="42"/>
      <c r="M89" s="42"/>
      <c r="N89" s="42"/>
      <c r="O89" s="16">
        <f t="shared" si="18"/>
        <v>0</v>
      </c>
      <c r="P89" s="14"/>
      <c r="Q89" s="55">
        <f t="shared" si="19"/>
        <v>0</v>
      </c>
    </row>
    <row r="90" spans="2:17" ht="42.75" customHeight="1" thickBot="1" x14ac:dyDescent="0.35">
      <c r="B90" s="71"/>
      <c r="C90" s="64" t="s">
        <v>41</v>
      </c>
      <c r="D90" s="56"/>
      <c r="E90" s="56"/>
      <c r="F90" s="56"/>
      <c r="G90" s="56">
        <v>20</v>
      </c>
      <c r="H90" s="57">
        <f t="shared" si="16"/>
        <v>20</v>
      </c>
      <c r="I90" s="58">
        <v>3</v>
      </c>
      <c r="J90" s="59">
        <f t="shared" si="17"/>
        <v>3.8834951456310678E-3</v>
      </c>
      <c r="K90" s="56"/>
      <c r="L90" s="56"/>
      <c r="M90" s="56"/>
      <c r="N90" s="56"/>
      <c r="O90" s="61">
        <f t="shared" si="18"/>
        <v>0</v>
      </c>
      <c r="P90" s="58"/>
      <c r="Q90" s="62">
        <f t="shared" si="19"/>
        <v>0</v>
      </c>
    </row>
    <row r="91" spans="2:17" ht="36" customHeight="1" x14ac:dyDescent="0.3">
      <c r="B91" s="69" t="s">
        <v>60</v>
      </c>
      <c r="C91" s="49" t="s">
        <v>47</v>
      </c>
      <c r="D91" s="49"/>
      <c r="E91" s="49"/>
      <c r="F91" s="49"/>
      <c r="G91" s="49">
        <v>30</v>
      </c>
      <c r="H91" s="50">
        <f t="shared" si="16"/>
        <v>30</v>
      </c>
      <c r="I91" s="51">
        <v>2</v>
      </c>
      <c r="J91" s="52">
        <f t="shared" si="17"/>
        <v>5.8252427184466021E-3</v>
      </c>
      <c r="K91" s="49"/>
      <c r="L91" s="49"/>
      <c r="M91" s="49"/>
      <c r="N91" s="49">
        <v>32</v>
      </c>
      <c r="O91" s="53">
        <f t="shared" si="18"/>
        <v>32</v>
      </c>
      <c r="P91" s="51">
        <v>2</v>
      </c>
      <c r="Q91" s="54">
        <f t="shared" si="19"/>
        <v>5.8252427184466021E-3</v>
      </c>
    </row>
    <row r="92" spans="2:17" ht="31.5" customHeight="1" x14ac:dyDescent="0.3">
      <c r="B92" s="70"/>
      <c r="C92" s="42" t="s">
        <v>69</v>
      </c>
      <c r="D92" s="42">
        <v>30</v>
      </c>
      <c r="E92" s="42">
        <v>30</v>
      </c>
      <c r="F92" s="42">
        <v>30</v>
      </c>
      <c r="G92" s="42"/>
      <c r="H92" s="13">
        <f t="shared" si="16"/>
        <v>90</v>
      </c>
      <c r="I92" s="14">
        <v>3</v>
      </c>
      <c r="J92" s="15">
        <f t="shared" si="17"/>
        <v>1.7475728155339806E-2</v>
      </c>
      <c r="K92" s="42"/>
      <c r="L92" s="42"/>
      <c r="M92" s="42"/>
      <c r="N92" s="42"/>
      <c r="O92" s="16">
        <f t="shared" si="18"/>
        <v>0</v>
      </c>
      <c r="P92" s="14"/>
      <c r="Q92" s="55">
        <f t="shared" si="19"/>
        <v>0</v>
      </c>
    </row>
    <row r="93" spans="2:17" ht="27" customHeight="1" x14ac:dyDescent="0.3">
      <c r="B93" s="70"/>
      <c r="C93" s="41" t="s">
        <v>49</v>
      </c>
      <c r="D93" s="42"/>
      <c r="E93" s="42"/>
      <c r="F93" s="42"/>
      <c r="G93" s="42">
        <v>25</v>
      </c>
      <c r="H93" s="13">
        <f t="shared" si="16"/>
        <v>25</v>
      </c>
      <c r="I93" s="14">
        <v>2</v>
      </c>
      <c r="J93" s="15">
        <f t="shared" si="17"/>
        <v>4.8543689320388345E-3</v>
      </c>
      <c r="K93" s="42"/>
      <c r="L93" s="40"/>
      <c r="M93" s="40"/>
      <c r="N93" s="40">
        <v>20</v>
      </c>
      <c r="O93" s="16">
        <f t="shared" si="18"/>
        <v>20</v>
      </c>
      <c r="P93" s="14">
        <v>2</v>
      </c>
      <c r="Q93" s="55">
        <f t="shared" si="19"/>
        <v>4.8543689320388345E-3</v>
      </c>
    </row>
    <row r="94" spans="2:17" ht="27.75" customHeight="1" x14ac:dyDescent="0.3">
      <c r="B94" s="70"/>
      <c r="C94" s="42" t="s">
        <v>40</v>
      </c>
      <c r="D94" s="42"/>
      <c r="E94" s="42"/>
      <c r="F94" s="42">
        <v>10</v>
      </c>
      <c r="G94" s="42"/>
      <c r="H94" s="13">
        <f t="shared" si="16"/>
        <v>10</v>
      </c>
      <c r="I94" s="14">
        <v>4</v>
      </c>
      <c r="J94" s="15">
        <f t="shared" si="17"/>
        <v>1.9417475728155339E-3</v>
      </c>
      <c r="K94" s="42"/>
      <c r="L94" s="40"/>
      <c r="M94" s="40"/>
      <c r="N94" s="40"/>
      <c r="O94" s="16">
        <f t="shared" si="18"/>
        <v>0</v>
      </c>
      <c r="P94" s="14"/>
      <c r="Q94" s="55">
        <f t="shared" si="19"/>
        <v>0</v>
      </c>
    </row>
    <row r="95" spans="2:17" ht="36.75" customHeight="1" x14ac:dyDescent="0.3">
      <c r="B95" s="70"/>
      <c r="C95" s="42" t="s">
        <v>51</v>
      </c>
      <c r="D95" s="42"/>
      <c r="E95" s="42"/>
      <c r="F95" s="42"/>
      <c r="G95" s="42">
        <v>40</v>
      </c>
      <c r="H95" s="13">
        <f t="shared" si="16"/>
        <v>40</v>
      </c>
      <c r="I95" s="14">
        <v>3</v>
      </c>
      <c r="J95" s="15">
        <f t="shared" si="17"/>
        <v>7.7669902912621356E-3</v>
      </c>
      <c r="K95" s="42"/>
      <c r="L95" s="40"/>
      <c r="M95" s="40"/>
      <c r="N95" s="40"/>
      <c r="O95" s="16">
        <f t="shared" si="18"/>
        <v>0</v>
      </c>
      <c r="P95" s="14"/>
      <c r="Q95" s="55">
        <f t="shared" si="19"/>
        <v>0</v>
      </c>
    </row>
    <row r="96" spans="2:17" ht="35.25" customHeight="1" x14ac:dyDescent="0.3">
      <c r="B96" s="70"/>
      <c r="C96" s="7" t="s">
        <v>52</v>
      </c>
      <c r="D96" s="42">
        <v>30</v>
      </c>
      <c r="E96" s="42"/>
      <c r="F96" s="42"/>
      <c r="G96" s="42"/>
      <c r="H96" s="13">
        <f t="shared" si="16"/>
        <v>30</v>
      </c>
      <c r="I96" s="14">
        <v>4</v>
      </c>
      <c r="J96" s="15">
        <f t="shared" si="17"/>
        <v>5.8252427184466021E-3</v>
      </c>
      <c r="K96" s="42"/>
      <c r="L96" s="42"/>
      <c r="M96" s="42"/>
      <c r="N96" s="42"/>
      <c r="O96" s="16">
        <f t="shared" si="18"/>
        <v>0</v>
      </c>
      <c r="P96" s="14"/>
      <c r="Q96" s="55">
        <f t="shared" si="19"/>
        <v>0</v>
      </c>
    </row>
    <row r="97" spans="2:17" ht="27" customHeight="1" x14ac:dyDescent="0.3">
      <c r="B97" s="70"/>
      <c r="C97" s="42" t="s">
        <v>50</v>
      </c>
      <c r="D97" s="42"/>
      <c r="E97" s="42"/>
      <c r="F97" s="42"/>
      <c r="G97" s="42">
        <v>210</v>
      </c>
      <c r="H97" s="13">
        <f t="shared" si="16"/>
        <v>210</v>
      </c>
      <c r="I97" s="14">
        <v>4</v>
      </c>
      <c r="J97" s="15">
        <f t="shared" si="17"/>
        <v>4.0776699029126215E-2</v>
      </c>
      <c r="K97" s="42"/>
      <c r="L97" s="42"/>
      <c r="M97" s="42"/>
      <c r="N97" s="42"/>
      <c r="O97" s="16">
        <f t="shared" si="18"/>
        <v>0</v>
      </c>
      <c r="P97" s="14"/>
      <c r="Q97" s="55">
        <f t="shared" si="19"/>
        <v>0</v>
      </c>
    </row>
    <row r="98" spans="2:17" ht="30.75" customHeight="1" thickBot="1" x14ac:dyDescent="0.35">
      <c r="B98" s="71"/>
      <c r="C98" s="56" t="s">
        <v>41</v>
      </c>
      <c r="D98" s="56"/>
      <c r="E98" s="56"/>
      <c r="F98" s="56"/>
      <c r="G98" s="56">
        <v>20</v>
      </c>
      <c r="H98" s="57">
        <f t="shared" si="16"/>
        <v>20</v>
      </c>
      <c r="I98" s="58">
        <v>4</v>
      </c>
      <c r="J98" s="59">
        <f t="shared" si="17"/>
        <v>3.8834951456310678E-3</v>
      </c>
      <c r="K98" s="56"/>
      <c r="L98" s="56"/>
      <c r="M98" s="56"/>
      <c r="N98" s="56"/>
      <c r="O98" s="61">
        <f t="shared" si="18"/>
        <v>0</v>
      </c>
      <c r="P98" s="58"/>
      <c r="Q98" s="62">
        <f t="shared" si="19"/>
        <v>0</v>
      </c>
    </row>
  </sheetData>
  <mergeCells count="15">
    <mergeCell ref="B2:Q2"/>
    <mergeCell ref="E10:F10"/>
    <mergeCell ref="L10:M10"/>
    <mergeCell ref="B19:B22"/>
    <mergeCell ref="B28:B36"/>
    <mergeCell ref="B24:B27"/>
    <mergeCell ref="B73:B81"/>
    <mergeCell ref="B82:B90"/>
    <mergeCell ref="B91:B98"/>
    <mergeCell ref="D17:J17"/>
    <mergeCell ref="K17:Q17"/>
    <mergeCell ref="B37:B45"/>
    <mergeCell ref="B46:B54"/>
    <mergeCell ref="B55:B63"/>
    <mergeCell ref="B64:B7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K14" sqref="K14"/>
    </sheetView>
  </sheetViews>
  <sheetFormatPr baseColWidth="10" defaultColWidth="11.44140625" defaultRowHeight="14.4" x14ac:dyDescent="0.3"/>
  <cols>
    <col min="1" max="1" width="11.88671875" style="22" customWidth="1"/>
    <col min="2" max="3" width="13.5546875" style="22" customWidth="1"/>
    <col min="4" max="4" width="14.109375" style="22" customWidth="1"/>
    <col min="5" max="5" width="16" style="22" customWidth="1"/>
    <col min="6" max="6" width="14.88671875" style="22" customWidth="1"/>
    <col min="7" max="8" width="15.44140625" style="22" customWidth="1"/>
    <col min="9" max="9" width="19.44140625" style="22" customWidth="1"/>
    <col min="10" max="16384" width="11.44140625" style="22"/>
  </cols>
  <sheetData>
    <row r="1" spans="1:9" ht="25.8" x14ac:dyDescent="0.3">
      <c r="A1" s="79" t="s">
        <v>18</v>
      </c>
      <c r="B1" s="79"/>
      <c r="C1" s="79"/>
      <c r="D1" s="79"/>
      <c r="E1" s="79"/>
      <c r="F1" s="79"/>
      <c r="G1" s="79"/>
      <c r="H1" s="5"/>
    </row>
    <row r="3" spans="1:9" ht="15.6" x14ac:dyDescent="0.3">
      <c r="A3" s="23" t="s">
        <v>1</v>
      </c>
      <c r="B3" s="24" t="str">
        <f>Tareas!C4</f>
        <v>EKKO</v>
      </c>
      <c r="C3" s="24"/>
      <c r="D3" s="24"/>
      <c r="E3" s="25"/>
      <c r="F3" s="25"/>
      <c r="G3" s="25"/>
      <c r="H3" s="25"/>
    </row>
    <row r="4" spans="1:9" ht="15.6" x14ac:dyDescent="0.3">
      <c r="A4" s="23" t="s">
        <v>0</v>
      </c>
      <c r="B4" s="26">
        <f>Tareas!C10</f>
        <v>2</v>
      </c>
      <c r="C4" s="27"/>
      <c r="D4" s="23"/>
      <c r="E4" s="23"/>
      <c r="F4" s="27"/>
    </row>
    <row r="6" spans="1:9" ht="15.6" x14ac:dyDescent="0.3">
      <c r="D6" s="80" t="s">
        <v>11</v>
      </c>
      <c r="E6" s="81"/>
      <c r="F6" s="82"/>
      <c r="G6" s="83" t="s">
        <v>7</v>
      </c>
      <c r="H6" s="83"/>
      <c r="I6" s="84"/>
    </row>
    <row r="7" spans="1:9" ht="28.8" x14ac:dyDescent="0.3">
      <c r="A7" s="1" t="s">
        <v>19</v>
      </c>
      <c r="B7" s="1" t="s">
        <v>30</v>
      </c>
      <c r="C7" s="1" t="s">
        <v>31</v>
      </c>
      <c r="D7" s="2" t="s">
        <v>20</v>
      </c>
      <c r="E7" s="19" t="s">
        <v>3</v>
      </c>
      <c r="F7" s="20" t="s">
        <v>4</v>
      </c>
      <c r="G7" s="21" t="s">
        <v>20</v>
      </c>
      <c r="H7" s="21" t="s">
        <v>9</v>
      </c>
      <c r="I7" s="1" t="s">
        <v>10</v>
      </c>
    </row>
    <row r="8" spans="1:9" x14ac:dyDescent="0.3">
      <c r="A8" s="6">
        <v>1</v>
      </c>
      <c r="B8" s="30">
        <v>42814</v>
      </c>
      <c r="C8" s="30">
        <v>42820</v>
      </c>
      <c r="D8" s="3">
        <f>(SUMIFS(Tareas!$H$19:$H$98,Tareas!$I$19:$I$98,Semanas!A8))/60</f>
        <v>17.166666666666668</v>
      </c>
      <c r="E8" s="4">
        <f>SUMIFS(Tareas!$J$19:$J$98,Tareas!$I$19:$I$98,Semanas!A8)</f>
        <v>0.2</v>
      </c>
      <c r="F8" s="31">
        <f>E8</f>
        <v>0.2</v>
      </c>
      <c r="G8" s="3">
        <f>(SUMIFS(Tareas!$O$19:$O$98,Tareas!$P$19:$P$98,Semanas!A8))/60</f>
        <v>11.516666666666667</v>
      </c>
      <c r="H8" s="4">
        <f>SUMIFS(Tareas!$Q$19:$Q$98,Tareas!$P$19:$P$98,Semanas!A8)</f>
        <v>0.16116504854368935</v>
      </c>
      <c r="I8" s="4">
        <f>H8</f>
        <v>0.16116504854368935</v>
      </c>
    </row>
    <row r="9" spans="1:9" x14ac:dyDescent="0.3">
      <c r="A9" s="6">
        <v>2</v>
      </c>
      <c r="B9" s="30">
        <v>42821</v>
      </c>
      <c r="C9" s="30">
        <v>42827</v>
      </c>
      <c r="D9" s="3">
        <f>(SUMIFS(Tareas!$H$19:$H$98,Tareas!$I$19:$I$98,Semanas!A9))/60</f>
        <v>20.333333333333332</v>
      </c>
      <c r="E9" s="4">
        <f>SUMIFS(Tareas!$J$19:$J$98,Tareas!$I$19:$I$98,Semanas!A9)</f>
        <v>0.23689320388349511</v>
      </c>
      <c r="F9" s="31">
        <f>F8+E9</f>
        <v>0.43689320388349512</v>
      </c>
      <c r="G9" s="3">
        <f>(SUMIFS(Tareas!$O$19:$O$98,Tareas!$P$19:$P$98,Semanas!A9))/60</f>
        <v>15.266666666666667</v>
      </c>
      <c r="H9" s="4">
        <f>SUMIFS(Tareas!$Q$19:$Q$98,Tareas!$P$19:$P$98,Semanas!A9)</f>
        <v>0.21456310679611645</v>
      </c>
      <c r="I9" s="4">
        <f>I8+H9</f>
        <v>0.3757281553398058</v>
      </c>
    </row>
    <row r="10" spans="1:9" x14ac:dyDescent="0.3">
      <c r="A10" s="6">
        <v>3</v>
      </c>
      <c r="B10" s="30">
        <v>42828</v>
      </c>
      <c r="C10" s="30">
        <v>42834</v>
      </c>
      <c r="D10" s="3">
        <f>(SUMIFS(Tareas!$H$19:$H$98,Tareas!$I$19:$I$98,Semanas!A10))/60</f>
        <v>26.333333333333332</v>
      </c>
      <c r="E10" s="4">
        <f>SUMIFS(Tareas!$J$19:$J$98,Tareas!$I$19:$I$98,Semanas!A10)</f>
        <v>0.30679611650485444</v>
      </c>
      <c r="F10" s="31">
        <f t="shared" ref="F10:F11" si="0">F9+E10</f>
        <v>0.74368932038834956</v>
      </c>
      <c r="G10" s="3">
        <f>(SUMIFS(Tareas!$O$19:$O$98,Tareas!$P$19:$P$98,Semanas!A10))/60</f>
        <v>0</v>
      </c>
      <c r="H10" s="4">
        <f>SUMIFS(Tareas!$Q$19:$Q$98,Tareas!$P$19:$P$98,Semanas!A10)</f>
        <v>0</v>
      </c>
      <c r="I10" s="4">
        <f>I9+H10</f>
        <v>0.3757281553398058</v>
      </c>
    </row>
    <row r="11" spans="1:9" x14ac:dyDescent="0.3">
      <c r="A11" s="8">
        <v>4</v>
      </c>
      <c r="B11" s="30">
        <v>42835</v>
      </c>
      <c r="C11" s="30">
        <v>42841</v>
      </c>
      <c r="D11" s="3">
        <f>(SUMIFS(Tareas!$H$19:$H$98,Tareas!$I$19:$I$98,Semanas!A11))/60</f>
        <v>22</v>
      </c>
      <c r="E11" s="4">
        <f>SUMIFS(Tareas!$J$19:$J$98,Tareas!$I$19:$I$98,Semanas!A11)</f>
        <v>0.25631067961165055</v>
      </c>
      <c r="F11" s="31">
        <f t="shared" si="0"/>
        <v>1</v>
      </c>
      <c r="G11" s="3">
        <f>(SUMIFS(Tareas!$O$19:$O$98,Tareas!$P$19:$P$98,Semanas!A11))/60</f>
        <v>0</v>
      </c>
      <c r="H11" s="4">
        <f>SUMIFS(Tareas!$Q$19:$Q$98,Tareas!$P$19:$P$98,Semanas!A11)</f>
        <v>0</v>
      </c>
      <c r="I11" s="4">
        <f>I10+H11</f>
        <v>0.3757281553398058</v>
      </c>
    </row>
    <row r="12" spans="1:9" x14ac:dyDescent="0.3">
      <c r="C12" s="22" t="s">
        <v>32</v>
      </c>
      <c r="D12" s="32">
        <f>SUM(D8:D11)</f>
        <v>85.833333333333329</v>
      </c>
      <c r="E12" s="33"/>
      <c r="F12" s="33"/>
      <c r="G12" s="32">
        <f>SUM(G8:G11)</f>
        <v>26.783333333333335</v>
      </c>
      <c r="H12" s="28"/>
      <c r="I12" s="28"/>
    </row>
    <row r="14" spans="1:9" x14ac:dyDescent="0.3">
      <c r="E14" s="29"/>
    </row>
    <row r="15" spans="1:9" x14ac:dyDescent="0.3">
      <c r="D15" s="29"/>
      <c r="E15" s="29"/>
    </row>
    <row r="17" spans="4:5" x14ac:dyDescent="0.3">
      <c r="D17" s="29"/>
      <c r="E17" s="29"/>
    </row>
    <row r="18" spans="4:5" x14ac:dyDescent="0.3">
      <c r="D18" s="29"/>
      <c r="E18" s="29"/>
    </row>
    <row r="20" spans="4:5" x14ac:dyDescent="0.3">
      <c r="D20" s="29"/>
    </row>
    <row r="21" spans="4:5" x14ac:dyDescent="0.3">
      <c r="D21" s="29"/>
    </row>
  </sheetData>
  <mergeCells count="3">
    <mergeCell ref="A1:G1"/>
    <mergeCell ref="D6:F6"/>
    <mergeCell ref="G6:I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>
        <v>3</v>
      </c>
    </row>
    <row r="2" spans="1:2" x14ac:dyDescent="0.3">
      <c r="A2">
        <v>2</v>
      </c>
    </row>
    <row r="5" spans="1:2" x14ac:dyDescent="0.3">
      <c r="B5" t="e">
        <f ca="1">_xlfn.IFS(A1=1,1,A1=2,2,A1=3,3)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Tareas</vt:lpstr>
      <vt:lpstr>Semanas</vt:lpstr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UAM</dc:creator>
  <cp:lastModifiedBy>Lukas</cp:lastModifiedBy>
  <dcterms:created xsi:type="dcterms:W3CDTF">2014-09-19T01:15:20Z</dcterms:created>
  <dcterms:modified xsi:type="dcterms:W3CDTF">2017-04-06T21:00:30Z</dcterms:modified>
</cp:coreProperties>
</file>