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mc:AlternateContent xmlns:mc="http://schemas.openxmlformats.org/markup-compatibility/2006">
    <mc:Choice Requires="x15">
      <x15ac:absPath xmlns:x15ac="http://schemas.microsoft.com/office/spreadsheetml/2010/11/ac" url="D:\Lukas\Documentos\Ucaldas\Ingeniería De Software\II\Proyecto\Planeación\Ciclo 2\"/>
    </mc:Choice>
  </mc:AlternateContent>
  <bookViews>
    <workbookView xWindow="0" yWindow="0" windowWidth="21600" windowHeight="9132"/>
  </bookViews>
  <sheets>
    <sheet name="PlanIndividual" sheetId="1" r:id="rId1"/>
    <sheet name="Estadisticas" sheetId="2" r:id="rId2"/>
  </sheets>
  <externalReferences>
    <externalReference r:id="rId3"/>
  </externalReferences>
  <definedNames>
    <definedName name="_xlnm._FilterDatabase" localSheetId="0" hidden="1">PlanIndividual!$B$8:$I$32</definedName>
  </definedNames>
  <calcPr calcId="162913" iterateDelta="1E-4"/>
</workbook>
</file>

<file path=xl/calcChain.xml><?xml version="1.0" encoding="utf-8"?>
<calcChain xmlns="http://schemas.openxmlformats.org/spreadsheetml/2006/main">
  <c r="C20" i="2" l="1"/>
  <c r="C19" i="2"/>
  <c r="I28" i="2" l="1"/>
  <c r="H26" i="2"/>
  <c r="H27" i="2"/>
  <c r="H28" i="2"/>
  <c r="H25" i="2"/>
  <c r="E26" i="2"/>
  <c r="E27" i="2"/>
  <c r="E28" i="2"/>
  <c r="E25" i="2"/>
  <c r="E29" i="2" l="1"/>
  <c r="H29" i="2"/>
  <c r="I14" i="1" l="1"/>
  <c r="I15" i="1"/>
  <c r="F9" i="2" l="1"/>
  <c r="F10" i="2" s="1"/>
  <c r="E9" i="2"/>
  <c r="E10" i="2" s="1"/>
  <c r="D9" i="2"/>
  <c r="D10" i="2" s="1"/>
  <c r="C9" i="2"/>
  <c r="C10" i="2" s="1"/>
  <c r="C4" i="2"/>
  <c r="C5" i="2" s="1"/>
  <c r="B13" i="2" s="1"/>
  <c r="G32" i="1"/>
  <c r="D32" i="1"/>
  <c r="F31" i="1" s="1"/>
  <c r="I31" i="1"/>
  <c r="I30" i="1"/>
  <c r="I29" i="1"/>
  <c r="I27" i="1"/>
  <c r="F27" i="1"/>
  <c r="I26" i="1"/>
  <c r="I25" i="1"/>
  <c r="F24" i="1"/>
  <c r="I24" i="1" s="1"/>
  <c r="F21" i="1"/>
  <c r="I21" i="1" s="1"/>
  <c r="I19" i="1"/>
  <c r="I18" i="1"/>
  <c r="I17" i="1"/>
  <c r="F16" i="1"/>
  <c r="I16" i="1" s="1"/>
  <c r="F11" i="1"/>
  <c r="I11" i="1" s="1"/>
  <c r="F17" i="1" l="1"/>
  <c r="F29" i="1"/>
  <c r="F20" i="1"/>
  <c r="I20" i="1" s="1"/>
  <c r="F30" i="1"/>
  <c r="F18" i="1"/>
  <c r="F25" i="1"/>
  <c r="F9" i="1"/>
  <c r="I9" i="1" s="1"/>
  <c r="F19" i="1"/>
  <c r="F26" i="1"/>
  <c r="F10" i="1"/>
  <c r="I10" i="1" s="1"/>
  <c r="F12" i="1"/>
  <c r="I12" i="1" s="1"/>
  <c r="F13" i="1"/>
  <c r="F14" i="1"/>
  <c r="F15" i="1"/>
  <c r="F28" i="2" s="1"/>
  <c r="F28" i="1"/>
  <c r="I28" i="1" s="1"/>
  <c r="F22" i="1"/>
  <c r="I22" i="1" s="1"/>
  <c r="F23" i="1"/>
  <c r="I23" i="1" s="1"/>
  <c r="I27" i="2" s="1"/>
  <c r="C6" i="2"/>
  <c r="F27" i="2" l="1"/>
  <c r="F25" i="2"/>
  <c r="F26" i="2"/>
  <c r="I13" i="1"/>
  <c r="I26" i="2" s="1"/>
  <c r="I25" i="2"/>
  <c r="J25" i="2" s="1"/>
  <c r="F32" i="1"/>
  <c r="I32" i="1" l="1"/>
  <c r="J26" i="2"/>
  <c r="J27" i="2" s="1"/>
  <c r="J28" i="2" s="1"/>
  <c r="G25" i="2"/>
  <c r="G26" i="2" s="1"/>
  <c r="G27" i="2" s="1"/>
  <c r="G28" i="2" s="1"/>
  <c r="F29" i="2"/>
</calcChain>
</file>

<file path=xl/sharedStrings.xml><?xml version="1.0" encoding="utf-8"?>
<sst xmlns="http://schemas.openxmlformats.org/spreadsheetml/2006/main" count="76" uniqueCount="64">
  <si>
    <t>Formato de Planeación Individual</t>
  </si>
  <si>
    <t>Nombre:</t>
  </si>
  <si>
    <t>Ciclo:</t>
  </si>
  <si>
    <t>Rol:</t>
  </si>
  <si>
    <t>Horas de trabajo semanales:</t>
  </si>
  <si>
    <t>Planeado</t>
  </si>
  <si>
    <t>Real</t>
  </si>
  <si>
    <t>Producto</t>
  </si>
  <si>
    <t>Tarea</t>
  </si>
  <si>
    <t>Minutos</t>
  </si>
  <si>
    <t>Semana planeada terminación</t>
  </si>
  <si>
    <t>Valor planeado (VP)</t>
  </si>
  <si>
    <t>Semana terminación</t>
  </si>
  <si>
    <t>Valor ganado</t>
  </si>
  <si>
    <t>Base de datos</t>
  </si>
  <si>
    <t>Diseño del modelo relacional</t>
  </si>
  <si>
    <t>Reuniones grupales</t>
  </si>
  <si>
    <t>Reuniones grupales semana 1</t>
  </si>
  <si>
    <t>Reuniones grupales semana 2</t>
  </si>
  <si>
    <t>Reuniones grupales semana 3</t>
  </si>
  <si>
    <t>Reuniones grupales semana 4</t>
  </si>
  <si>
    <t>Capacitaciones</t>
  </si>
  <si>
    <t>Capacitación en Spring Framework e Hibernate</t>
  </si>
  <si>
    <t>Revisión del diagrama de secuencia y el diagrama de clases</t>
  </si>
  <si>
    <t>Caso de uso consultar ingresos y egresos planta</t>
  </si>
  <si>
    <t>Inspección de la descripción textual</t>
  </si>
  <si>
    <t>Caso de uso modificar venta</t>
  </si>
  <si>
    <t>Desarrollo de la descripción textual</t>
  </si>
  <si>
    <t>Revisión de la descripción textual</t>
  </si>
  <si>
    <t>Diseño del mockup</t>
  </si>
  <si>
    <t>Desarrollo del diagrama de clases</t>
  </si>
  <si>
    <t>Realización del diagrama de secuencia</t>
  </si>
  <si>
    <t>Codificación del caso de uso</t>
  </si>
  <si>
    <t>Pruebas de interacción</t>
  </si>
  <si>
    <t>Caso de uso generar reportes venta</t>
  </si>
  <si>
    <t>Tiempos por semana y promedios</t>
  </si>
  <si>
    <t>Total de minutos</t>
  </si>
  <si>
    <t>Total de horas</t>
  </si>
  <si>
    <t>Promedio por semana</t>
  </si>
  <si>
    <t>Semana</t>
  </si>
  <si>
    <t>Tiempo</t>
  </si>
  <si>
    <t>Horas por semana</t>
  </si>
  <si>
    <t>Columna1</t>
  </si>
  <si>
    <t>Columna2</t>
  </si>
  <si>
    <t>Columna3</t>
  </si>
  <si>
    <t>Columna4</t>
  </si>
  <si>
    <t>Columna5</t>
  </si>
  <si>
    <t>Lukas Mesa Buriticá</t>
  </si>
  <si>
    <t>Administrador de Soporte</t>
  </si>
  <si>
    <t>Caso de uso administrar plantas</t>
  </si>
  <si>
    <t>Caso de uso generar modificar compra</t>
  </si>
  <si>
    <t>Pruebas de integridad referencial</t>
  </si>
  <si>
    <t>Totales</t>
  </si>
  <si>
    <t>Formato de Planeación y Seguimiento - Semanas</t>
  </si>
  <si>
    <t>Grupo:</t>
  </si>
  <si>
    <t>Lo Planeado (Estimado)</t>
  </si>
  <si>
    <t>Lo real</t>
  </si>
  <si>
    <t>Fecha inicio</t>
  </si>
  <si>
    <t>Fecha fin</t>
  </si>
  <si>
    <t>Horas</t>
  </si>
  <si>
    <t>Valor planeado</t>
  </si>
  <si>
    <t>Valor planeado acumulado</t>
  </si>
  <si>
    <t>Valor ganado acumulado</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</si>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</sst>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240A]0.00"/>
    <numFmt numFmtId="165" formatCode="0.0"/>
    <numFmt numFmtId="166" formatCode="[$-240A]General"/>
    <numFmt numFmtId="167" formatCode="[$$-240A]#,##0.00;[Red]&quot;(&quot;[$$-240A]#,##0.00&quot;)&quot;"/>
  </numFmts>
  <fonts count="16" x14ac:knownFonts="1">
    <font>
      <sz val="11"/>
      <color theme="1"/>
      <name val="Arial"/>
      <family val="2"/>
    </font>
    <font>
      <sz val="10.5"/>
      <color rgb="FFEEEEEE"/>
      <name val="Arial"/>
      <family val="2"/>
    </font>
    <font>
      <sz val="11"/>
      <color rgb="FFFFFFFF"/>
      <name val="Arial"/>
      <family val="2"/>
    </font>
    <font>
      <sz val="11"/>
      <color rgb="FF000000"/>
      <name val="Calibri"/>
      <family val="2"/>
    </font>
    <font>
      <b/>
      <i/>
      <sz val="16"/>
      <color theme="1"/>
      <name val="Arial"/>
      <family val="2"/>
    </font>
    <font>
      <b/>
      <i/>
      <sz val="16"/>
      <color rgb="FF000000"/>
      <name val="Arial"/>
      <family val="2"/>
    </font>
    <font>
      <sz val="11"/>
      <color rgb="FF000000"/>
      <name val="Arial"/>
      <family val="2"/>
    </font>
    <font>
      <b/>
      <i/>
      <u/>
      <sz val="11"/>
      <color theme="1"/>
      <name val="Arial"/>
      <family val="2"/>
    </font>
    <font>
      <b/>
      <i/>
      <u/>
      <sz val="11"/>
      <color rgb="FF000000"/>
      <name val="Arial"/>
      <family val="2"/>
    </font>
    <font>
      <b/>
      <sz val="20"/>
      <color rgb="FF000000"/>
      <name val="Calibri"/>
      <family val="2"/>
    </font>
    <font>
      <i/>
      <sz val="11"/>
      <color rgb="FF1F497D"/>
      <name val="Calibri"/>
      <family val="2"/>
    </font>
    <font>
      <b/>
      <sz val="12"/>
      <color rgb="FF000000"/>
      <name val="Calibri"/>
      <family val="2"/>
    </font>
    <font>
      <b/>
      <sz val="11"/>
      <color rgb="FF000000"/>
      <name val="Calibri"/>
      <family val="2"/>
    </font>
    <font>
      <b/>
      <sz val="11"/>
      <color theme="1"/>
      <name val="Calibri"/>
      <family val="2"/>
      <scheme val="minor"/>
    </font>
    <font>
      <b/>
      <sz val="20"/>
      <color theme="1"/>
      <name val="Calibri"/>
      <family val="2"/>
      <scheme val="minor"/>
    </font>
    <font>
      <b/>
      <sz val="12"/>
      <color theme="1"/>
      <name val="Calibri"/>
      <family val="2"/>
      <scheme val="minor"/>
    </font>
  </fonts>
  <fills count="13">
    <fill>
      <patternFill patternType="none"/>
    </fill>
    <fill>
      <patternFill patternType="gray125"/>
    </fill>
    <fill>
      <patternFill patternType="solid">
        <fgColor rgb="FFFF6666"/>
        <bgColor rgb="FFFF6666"/>
      </patternFill>
    </fill>
    <fill>
      <patternFill patternType="solid">
        <fgColor rgb="FF66FF66"/>
        <bgColor rgb="FF66FF66"/>
      </patternFill>
    </fill>
    <fill>
      <patternFill patternType="solid">
        <fgColor rgb="FFC3D69B"/>
        <bgColor rgb="FFC3D69B"/>
      </patternFill>
    </fill>
    <fill>
      <patternFill patternType="solid">
        <fgColor rgb="FFFCD5B5"/>
        <bgColor rgb="FFFCD5B5"/>
      </patternFill>
    </fill>
    <fill>
      <patternFill patternType="solid">
        <fgColor rgb="FFFFFFFF"/>
        <bgColor rgb="FFFFFFFF"/>
      </patternFill>
    </fill>
    <fill>
      <patternFill patternType="solid">
        <fgColor rgb="FFD9D9D9"/>
        <bgColor rgb="FFD9D9D9"/>
      </patternFill>
    </fill>
    <fill>
      <patternFill patternType="solid">
        <fgColor theme="0"/>
        <bgColor rgb="FFD9D9D9"/>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9.9978637043366805E-2"/>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s>
  <cellStyleXfs count="14">
    <xf numFmtId="0" fontId="0" fillId="0" borderId="0"/>
    <xf numFmtId="0" fontId="1" fillId="2" borderId="0"/>
    <xf numFmtId="0" fontId="2" fillId="3" borderId="0"/>
    <xf numFmtId="166" fontId="3" fillId="0" borderId="0"/>
    <xf numFmtId="166" fontId="3" fillId="0" borderId="0"/>
    <xf numFmtId="0" fontId="4" fillId="0" borderId="0">
      <alignment horizontal="center"/>
    </xf>
    <xf numFmtId="166" fontId="5" fillId="0" borderId="0">
      <alignment horizontal="center"/>
    </xf>
    <xf numFmtId="0" fontId="4" fillId="0" borderId="0">
      <alignment horizontal="center" textRotation="90"/>
    </xf>
    <xf numFmtId="166" fontId="5" fillId="0" borderId="0">
      <alignment horizontal="center" textRotation="90"/>
    </xf>
    <xf numFmtId="166" fontId="6" fillId="0" borderId="0"/>
    <xf numFmtId="0" fontId="7" fillId="0" borderId="0"/>
    <xf numFmtId="166" fontId="8" fillId="0" borderId="0"/>
    <xf numFmtId="167" fontId="7" fillId="0" borderId="0"/>
    <xf numFmtId="166" fontId="8" fillId="0" borderId="0"/>
  </cellStyleXfs>
  <cellXfs count="72">
    <xf numFmtId="0" fontId="0" fillId="0" borderId="0" xfId="0"/>
    <xf numFmtId="166" fontId="3" fillId="0" borderId="0" xfId="3" applyAlignment="1">
      <alignment wrapText="1"/>
    </xf>
    <xf numFmtId="166" fontId="10" fillId="0" borderId="0" xfId="3" applyFont="1" applyAlignment="1">
      <alignment wrapText="1"/>
    </xf>
    <xf numFmtId="166" fontId="11" fillId="0" borderId="1" xfId="3" applyFont="1" applyBorder="1" applyAlignment="1">
      <alignment horizontal="center" vertical="center" wrapText="1"/>
    </xf>
    <xf numFmtId="166" fontId="3" fillId="0" borderId="1" xfId="3" applyBorder="1" applyAlignment="1">
      <alignment horizontal="center" vertical="center" wrapText="1"/>
    </xf>
    <xf numFmtId="166" fontId="3" fillId="0" borderId="1" xfId="3" applyBorder="1" applyAlignment="1">
      <alignment horizontal="center" wrapText="1"/>
    </xf>
    <xf numFmtId="166" fontId="3" fillId="0" borderId="0" xfId="3" applyAlignment="1">
      <alignment horizontal="center" vertical="center" wrapText="1"/>
    </xf>
    <xf numFmtId="166" fontId="12" fillId="0" borderId="0" xfId="3" applyFont="1" applyAlignment="1">
      <alignment wrapText="1"/>
    </xf>
    <xf numFmtId="166" fontId="12" fillId="0" borderId="2" xfId="3" applyFont="1" applyBorder="1" applyAlignment="1">
      <alignment horizontal="center" vertical="center" wrapText="1"/>
    </xf>
    <xf numFmtId="166" fontId="3" fillId="6" borderId="1" xfId="3" applyFill="1" applyBorder="1" applyAlignment="1">
      <alignment horizontal="center" vertical="center" wrapText="1"/>
    </xf>
    <xf numFmtId="164" fontId="3" fillId="7" borderId="1" xfId="3" applyNumberFormat="1" applyFill="1" applyBorder="1" applyAlignment="1">
      <alignment horizontal="center" vertical="center" wrapText="1"/>
    </xf>
    <xf numFmtId="165" fontId="3" fillId="0" borderId="1" xfId="3" applyNumberFormat="1" applyBorder="1" applyAlignment="1">
      <alignment horizontal="center" vertical="center" wrapText="1"/>
    </xf>
    <xf numFmtId="166" fontId="3" fillId="0" borderId="3" xfId="3" applyBorder="1" applyAlignment="1">
      <alignment horizontal="center" vertical="center" wrapText="1"/>
    </xf>
    <xf numFmtId="166" fontId="3" fillId="0" borderId="4" xfId="3" applyBorder="1" applyAlignment="1">
      <alignment horizontal="center" vertical="center" wrapText="1"/>
    </xf>
    <xf numFmtId="166" fontId="3" fillId="6" borderId="4" xfId="3" applyFill="1" applyBorder="1" applyAlignment="1">
      <alignment horizontal="center" vertical="center" wrapText="1"/>
    </xf>
    <xf numFmtId="164" fontId="3" fillId="7" borderId="4" xfId="3" applyNumberFormat="1" applyFill="1" applyBorder="1" applyAlignment="1">
      <alignment horizontal="center" vertical="center" wrapText="1"/>
    </xf>
    <xf numFmtId="166" fontId="3" fillId="0" borderId="5" xfId="3" applyBorder="1" applyAlignment="1">
      <alignment horizontal="center" vertical="center" wrapText="1"/>
    </xf>
    <xf numFmtId="165" fontId="3" fillId="0" borderId="4" xfId="3" applyNumberFormat="1" applyBorder="1" applyAlignment="1">
      <alignment horizontal="center" vertical="center" wrapText="1"/>
    </xf>
    <xf numFmtId="166" fontId="3" fillId="0" borderId="1" xfId="3" applyBorder="1" applyAlignment="1">
      <alignment vertical="center" wrapText="1"/>
    </xf>
    <xf numFmtId="166" fontId="3" fillId="0" borderId="1" xfId="3" applyFont="1" applyBorder="1" applyAlignment="1">
      <alignment horizontal="center" vertical="center" wrapText="1"/>
    </xf>
    <xf numFmtId="166" fontId="3" fillId="0" borderId="6" xfId="3" applyBorder="1" applyAlignment="1">
      <alignment horizontal="center" vertical="center" wrapText="1"/>
    </xf>
    <xf numFmtId="164" fontId="3" fillId="7" borderId="6" xfId="3" applyNumberFormat="1" applyFill="1" applyBorder="1" applyAlignment="1">
      <alignment horizontal="center" vertical="center" wrapText="1"/>
    </xf>
    <xf numFmtId="165" fontId="3" fillId="0" borderId="6" xfId="3" applyNumberFormat="1" applyBorder="1" applyAlignment="1">
      <alignment horizontal="center" vertical="center" wrapText="1"/>
    </xf>
    <xf numFmtId="166" fontId="3" fillId="0" borderId="0" xfId="3" applyBorder="1" applyAlignment="1">
      <alignment horizontal="center" vertical="center" wrapText="1"/>
    </xf>
    <xf numFmtId="166" fontId="3" fillId="0" borderId="7" xfId="3" applyBorder="1" applyAlignment="1">
      <alignment horizontal="center" vertical="center" wrapText="1"/>
    </xf>
    <xf numFmtId="166" fontId="3" fillId="0" borderId="0" xfId="3" applyBorder="1" applyAlignment="1">
      <alignment wrapText="1"/>
    </xf>
    <xf numFmtId="164" fontId="3" fillId="0" borderId="0" xfId="3" applyNumberFormat="1" applyBorder="1" applyAlignment="1">
      <alignment wrapText="1"/>
    </xf>
    <xf numFmtId="0" fontId="0" fillId="0" borderId="1" xfId="0" applyBorder="1" applyAlignment="1">
      <alignment horizontal="center" vertical="center"/>
    </xf>
    <xf numFmtId="0" fontId="0" fillId="0" borderId="1" xfId="0" applyBorder="1"/>
    <xf numFmtId="166" fontId="3" fillId="0" borderId="1" xfId="3" applyBorder="1" applyAlignment="1">
      <alignment wrapText="1"/>
    </xf>
    <xf numFmtId="164" fontId="3" fillId="0" borderId="1" xfId="3" applyNumberFormat="1" applyBorder="1" applyAlignment="1">
      <alignment wrapText="1"/>
    </xf>
    <xf numFmtId="0" fontId="0" fillId="0" borderId="1" xfId="0" applyBorder="1" applyAlignment="1">
      <alignment horizontal="center"/>
    </xf>
    <xf numFmtId="165" fontId="3" fillId="7" borderId="1" xfId="3" applyNumberFormat="1" applyFill="1" applyBorder="1" applyAlignment="1">
      <alignment horizontal="center" vertical="center" wrapText="1"/>
    </xf>
    <xf numFmtId="166" fontId="3" fillId="8" borderId="1" xfId="3" applyFill="1" applyBorder="1" applyAlignment="1">
      <alignment horizontal="center" vertical="center" wrapText="1"/>
    </xf>
    <xf numFmtId="0" fontId="14" fillId="0" borderId="0" xfId="0" applyFont="1" applyAlignment="1">
      <alignment horizontal="center" vertical="center"/>
    </xf>
    <xf numFmtId="0" fontId="0" fillId="0" borderId="0" xfId="0" applyAlignment="1">
      <alignment vertical="center"/>
    </xf>
    <xf numFmtId="0" fontId="15" fillId="0" borderId="0" xfId="0" applyFont="1" applyAlignment="1">
      <alignment vertical="center"/>
    </xf>
    <xf numFmtId="0" fontId="0" fillId="0" borderId="8" xfId="0" applyBorder="1" applyAlignment="1">
      <alignment vertical="center"/>
    </xf>
    <xf numFmtId="0" fontId="0" fillId="0" borderId="0" xfId="0" applyBorder="1" applyAlignment="1">
      <alignment vertical="center"/>
    </xf>
    <xf numFmtId="0" fontId="0" fillId="0" borderId="8" xfId="0" applyBorder="1" applyAlignment="1">
      <alignment horizontal="center" vertical="center"/>
    </xf>
    <xf numFmtId="0" fontId="0" fillId="0" borderId="0" xfId="0" applyBorder="1" applyAlignment="1">
      <alignment horizontal="center" vertical="center"/>
    </xf>
    <xf numFmtId="0" fontId="13" fillId="0" borderId="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2" xfId="0" applyFont="1" applyBorder="1" applyAlignment="1">
      <alignment horizontal="center" vertical="center" wrapText="1"/>
    </xf>
    <xf numFmtId="0" fontId="0" fillId="0" borderId="9" xfId="0" applyBorder="1" applyAlignment="1">
      <alignment horizontal="center" vertical="center"/>
    </xf>
    <xf numFmtId="16" fontId="0" fillId="0" borderId="9" xfId="0" applyNumberFormat="1" applyBorder="1" applyAlignment="1">
      <alignment horizontal="center" vertical="center"/>
    </xf>
    <xf numFmtId="2" fontId="0" fillId="11" borderId="9" xfId="0" applyNumberFormat="1" applyFill="1" applyBorder="1" applyAlignment="1">
      <alignment horizontal="center" vertical="center"/>
    </xf>
    <xf numFmtId="2" fontId="0" fillId="11" borderId="16" xfId="0" applyNumberFormat="1" applyFill="1" applyBorder="1" applyAlignment="1">
      <alignment horizontal="center" vertical="center"/>
    </xf>
    <xf numFmtId="0" fontId="0" fillId="0" borderId="9" xfId="0" applyFill="1" applyBorder="1" applyAlignment="1">
      <alignment horizontal="center" vertical="center"/>
    </xf>
    <xf numFmtId="0" fontId="0" fillId="0" borderId="9" xfId="0" applyBorder="1" applyAlignment="1">
      <alignment vertical="center"/>
    </xf>
    <xf numFmtId="2" fontId="0" fillId="12" borderId="9" xfId="0" applyNumberFormat="1" applyFill="1" applyBorder="1" applyAlignment="1">
      <alignment horizontal="center" vertical="center"/>
    </xf>
    <xf numFmtId="2" fontId="0" fillId="12" borderId="9" xfId="0" applyNumberFormat="1" applyFill="1" applyBorder="1" applyAlignment="1">
      <alignment vertical="center"/>
    </xf>
    <xf numFmtId="166" fontId="3" fillId="0" borderId="1" xfId="3" applyFill="1" applyBorder="1" applyAlignment="1">
      <alignment horizontal="center" vertical="center" wrapText="1"/>
    </xf>
    <xf numFmtId="166" fontId="3" fillId="0" borderId="2" xfId="3" applyFill="1" applyBorder="1" applyAlignment="1">
      <alignment horizontal="center" vertical="center" wrapText="1"/>
    </xf>
    <xf numFmtId="166" fontId="3" fillId="0" borderId="4" xfId="3" applyFill="1" applyBorder="1" applyAlignment="1">
      <alignment horizontal="center" vertical="center" wrapText="1"/>
    </xf>
    <xf numFmtId="166" fontId="3" fillId="0" borderId="6" xfId="3" applyFill="1" applyBorder="1" applyAlignment="1">
      <alignment horizontal="center" vertical="center" wrapText="1"/>
    </xf>
    <xf numFmtId="166" fontId="3" fillId="0" borderId="2" xfId="3" applyBorder="1" applyAlignment="1">
      <alignment horizontal="center" vertical="center" wrapText="1"/>
    </xf>
    <xf numFmtId="166" fontId="3" fillId="0" borderId="6" xfId="3" applyBorder="1" applyAlignment="1">
      <alignment horizontal="center" vertical="center" wrapText="1"/>
    </xf>
    <xf numFmtId="166" fontId="9" fillId="0" borderId="0" xfId="3" applyFont="1" applyFill="1" applyBorder="1" applyAlignment="1">
      <alignment horizontal="center" vertical="center" wrapText="1"/>
    </xf>
    <xf numFmtId="166" fontId="11" fillId="0" borderId="1" xfId="3" applyFont="1" applyFill="1" applyBorder="1" applyAlignment="1">
      <alignment horizontal="center" vertical="center" wrapText="1"/>
    </xf>
    <xf numFmtId="166" fontId="12" fillId="4" borderId="1" xfId="3" applyFont="1" applyFill="1" applyBorder="1" applyAlignment="1">
      <alignment horizontal="center" vertical="center" wrapText="1"/>
    </xf>
    <xf numFmtId="166" fontId="12" fillId="5" borderId="1" xfId="3"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14" fillId="0" borderId="0" xfId="0" applyFont="1" applyAlignment="1">
      <alignment horizontal="center" vertical="center"/>
    </xf>
    <xf numFmtId="0" fontId="15" fillId="9" borderId="9" xfId="0" applyFont="1" applyFill="1" applyBorder="1" applyAlignment="1">
      <alignment horizontal="center" vertical="center"/>
    </xf>
    <xf numFmtId="0" fontId="15" fillId="9" borderId="10" xfId="0" applyFont="1" applyFill="1" applyBorder="1" applyAlignment="1">
      <alignment horizontal="center" vertical="center"/>
    </xf>
    <xf numFmtId="0" fontId="15" fillId="9" borderId="11" xfId="0" applyFont="1" applyFill="1" applyBorder="1" applyAlignment="1">
      <alignment horizontal="center" vertical="center"/>
    </xf>
    <xf numFmtId="0" fontId="15" fillId="10" borderId="12" xfId="0" applyFont="1" applyFill="1" applyBorder="1" applyAlignment="1">
      <alignment horizontal="center" vertical="center"/>
    </xf>
    <xf numFmtId="0" fontId="15" fillId="10" borderId="9" xfId="0" applyFont="1" applyFill="1" applyBorder="1" applyAlignment="1">
      <alignment horizontal="center" vertical="center"/>
    </xf>
  </cellXfs>
  <cellStyles count="14">
    <cellStyle name="celdaRojaClara" xfId="1"/>
    <cellStyle name="celdaVerdeClara" xfId="2"/>
    <cellStyle name="Excel Built-in Normal" xfId="3"/>
    <cellStyle name="Excel Built-in Normal 1" xfId="4"/>
    <cellStyle name="Heading" xfId="5"/>
    <cellStyle name="Heading 1" xfId="6"/>
    <cellStyle name="Heading1" xfId="7"/>
    <cellStyle name="Heading1 1" xfId="8"/>
    <cellStyle name="Normal" xfId="0" builtinId="0" customBuiltin="1"/>
    <cellStyle name="Normal 2" xfId="9"/>
    <cellStyle name="Result" xfId="10"/>
    <cellStyle name="Result 1" xfId="11"/>
    <cellStyle name="Result2" xfId="12"/>
    <cellStyle name="Result2 1" xfId="13"/>
  </cellStyles>
  <dxfs count="10">
    <dxf>
      <font>
        <color rgb="FFFFFFFF"/>
      </font>
      <fill>
        <patternFill patternType="solid">
          <fgColor rgb="FF66FF66"/>
          <bgColor rgb="FF66FF66"/>
        </patternFill>
      </fill>
    </dxf>
    <dxf>
      <font>
        <color rgb="FFEEEEEE"/>
      </font>
      <fill>
        <patternFill patternType="solid">
          <fgColor rgb="FFFF6666"/>
          <bgColor rgb="FFFF66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
      <font>
        <color rgb="FFEEEEEE"/>
      </font>
      <fill>
        <patternFill patternType="solid">
          <fgColor rgb="FFFF6666"/>
          <bgColor rgb="FFFF6666"/>
        </patternFill>
      </fill>
    </dxf>
    <dxf>
      <font>
        <color rgb="FFFFFFFF"/>
      </font>
      <fill>
        <patternFill patternType="solid">
          <fgColor rgb="FF66FF66"/>
          <bgColor rgb="FF66FF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Valor planeado - Valor ganado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Estadisticas!$G$24</c:f>
              <c:strCache>
                <c:ptCount val="1"/>
                <c:pt idx="0">
                  <c:v>Valor planeado acumulado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Estadisticas!$G$25:$G$28</c:f>
              <c:numCache>
                <c:formatCode>0.00</c:formatCode>
                <c:ptCount val="4"/>
                <c:pt idx="0">
                  <c:v>0.19354838709677419</c:v>
                </c:pt>
                <c:pt idx="1">
                  <c:v>0.43548387096774199</c:v>
                </c:pt>
                <c:pt idx="2">
                  <c:v>0.74193548387096775</c:v>
                </c:pt>
                <c:pt idx="3">
                  <c:v>1</c:v>
                </c:pt>
              </c:numCache>
            </c:numRef>
          </c:val>
          <c:smooth val="0"/>
          <c:extLst>
            <c:ext xmlns:c16="http://schemas.microsoft.com/office/drawing/2014/chart" uri="{C3380CC4-5D6E-409C-BE32-E72D297353CC}">
              <c16:uniqueId val="{00000000-A406-4773-B9BB-1B9042B3288E}"/>
            </c:ext>
          </c:extLst>
        </c:ser>
        <c:ser>
          <c:idx val="1"/>
          <c:order val="1"/>
          <c:tx>
            <c:strRef>
              <c:f>Estadisticas!$J$24</c:f>
              <c:strCache>
                <c:ptCount val="1"/>
                <c:pt idx="0">
                  <c:v>Valor ganado acumulado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Estadisticas!$J$25:$J$28</c:f>
              <c:numCache>
                <c:formatCode>0.00</c:formatCode>
                <c:ptCount val="4"/>
                <c:pt idx="0">
                  <c:v>0.12096774193548386</c:v>
                </c:pt>
                <c:pt idx="1">
                  <c:v>0.35483870967741937</c:v>
                </c:pt>
                <c:pt idx="2">
                  <c:v>0.43548387096774194</c:v>
                </c:pt>
                <c:pt idx="3">
                  <c:v>0.43548387096774194</c:v>
                </c:pt>
              </c:numCache>
            </c:numRef>
          </c:val>
          <c:smooth val="0"/>
          <c:extLst>
            <c:ext xmlns:c16="http://schemas.microsoft.com/office/drawing/2014/chart" uri="{C3380CC4-5D6E-409C-BE32-E72D297353CC}">
              <c16:uniqueId val="{00000001-A406-4773-B9BB-1B9042B3288E}"/>
            </c:ext>
          </c:extLst>
        </c:ser>
        <c:dLbls>
          <c:dLblPos val="t"/>
          <c:showLegendKey val="0"/>
          <c:showVal val="1"/>
          <c:showCatName val="0"/>
          <c:showSerName val="0"/>
          <c:showPercent val="0"/>
          <c:showBubbleSize val="0"/>
        </c:dLbls>
        <c:marker val="1"/>
        <c:smooth val="0"/>
        <c:axId val="243950512"/>
        <c:axId val="326138072"/>
      </c:lineChart>
      <c:catAx>
        <c:axId val="2439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6138072"/>
        <c:crosses val="autoZero"/>
        <c:auto val="1"/>
        <c:lblAlgn val="ctr"/>
        <c:lblOffset val="100"/>
        <c:noMultiLvlLbl val="0"/>
      </c:catAx>
      <c:valAx>
        <c:axId val="326138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39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800100</xdr:colOff>
      <xdr:row>29</xdr:row>
      <xdr:rowOff>157162</xdr:rowOff>
    </xdr:from>
    <xdr:to>
      <xdr:col>9</xdr:col>
      <xdr:colOff>152400</xdr:colOff>
      <xdr:row>46</xdr:row>
      <xdr:rowOff>161925</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SP_Planeaci&#243;nGrupalDeTare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eas"/>
      <sheetName val="Semanas"/>
      <sheetName val="Hoja1"/>
    </sheetNames>
    <sheetDataSet>
      <sheetData sheetId="0">
        <row r="4">
          <cell r="C4" t="str">
            <v>EKKO</v>
          </cell>
        </row>
        <row r="10">
          <cell r="C10">
            <v>2</v>
          </cell>
        </row>
      </sheetData>
      <sheetData sheetId="1" refreshError="1"/>
      <sheetData sheetId="2" refreshError="1"/>
    </sheetDataSet>
  </externalBook>
</externalLink>
</file>

<file path=xl/tables/table1.xml><?xml version="1.0" encoding="utf-8"?>
<table xmlns="http://schemas.openxmlformats.org/spreadsheetml/2006/main" id="1" name="__xlnm._FilterDatabase" displayName="__xlnm._FilterDatabase" ref="K9:O13" totalsRowShown="0">
  <tableColumns count="5">
    <tableColumn id="1" name="Columna1"/>
    <tableColumn id="2" name="Columna2"/>
    <tableColumn id="3" name="Columna3"/>
    <tableColumn id="4" name="Columna4"/>
    <tableColumn id="5" name="Columna5"/>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4"/>
  <sheetViews>
    <sheetView tabSelected="1" topLeftCell="A17" workbookViewId="0">
      <selection activeCell="E21" sqref="E21"/>
    </sheetView>
  </sheetViews>
  <sheetFormatPr baseColWidth="10" defaultRowHeight="14.4" x14ac:dyDescent="0.3"/>
  <cols>
    <col min="1" max="1" width="6" style="1" customWidth="1"/>
    <col min="2" max="2" width="28.5" style="1" bestFit="1" customWidth="1"/>
    <col min="3" max="3" width="30.19921875" style="1" customWidth="1"/>
    <col min="4" max="4" width="10.59765625" style="1" customWidth="1"/>
    <col min="5" max="6" width="11.19921875" style="1" customWidth="1"/>
    <col min="7" max="7" width="10" style="1" customWidth="1"/>
    <col min="8" max="11" width="10.59765625" style="1" customWidth="1"/>
    <col min="12" max="12" width="9.8984375" style="1" customWidth="1"/>
    <col min="13" max="13" width="9.5" style="1" customWidth="1"/>
    <col min="14" max="15" width="9" style="1" customWidth="1"/>
    <col min="16" max="16" width="11" style="1" customWidth="1"/>
    <col min="17" max="1024" width="10.59765625" style="1" customWidth="1"/>
  </cols>
  <sheetData>
    <row r="1" spans="2:16" ht="26.25" customHeight="1" x14ac:dyDescent="0.3">
      <c r="B1" s="60" t="s">
        <v>0</v>
      </c>
      <c r="C1" s="60"/>
      <c r="D1" s="60"/>
      <c r="E1" s="60"/>
      <c r="F1" s="60"/>
      <c r="G1" s="60"/>
      <c r="H1" s="60"/>
      <c r="I1" s="60"/>
    </row>
    <row r="2" spans="2:16" x14ac:dyDescent="0.3">
      <c r="C2" s="2"/>
    </row>
    <row r="4" spans="2:16" ht="15.75" customHeight="1" x14ac:dyDescent="0.3">
      <c r="B4" s="3" t="s">
        <v>1</v>
      </c>
      <c r="C4" s="4" t="s">
        <v>47</v>
      </c>
      <c r="E4" s="61" t="s">
        <v>2</v>
      </c>
      <c r="F4" s="61"/>
      <c r="G4" s="61"/>
      <c r="H4" s="4">
        <v>2</v>
      </c>
    </row>
    <row r="5" spans="2:16" ht="15.75" customHeight="1" x14ac:dyDescent="0.3">
      <c r="B5" s="3" t="s">
        <v>3</v>
      </c>
      <c r="C5" s="4" t="s">
        <v>48</v>
      </c>
      <c r="E5" s="61" t="s">
        <v>4</v>
      </c>
      <c r="F5" s="61"/>
      <c r="G5" s="61"/>
      <c r="H5" s="5">
        <v>5.5</v>
      </c>
    </row>
    <row r="7" spans="2:16" ht="15" customHeight="1" x14ac:dyDescent="0.3">
      <c r="B7" s="6"/>
      <c r="C7" s="6"/>
      <c r="D7" s="62" t="s">
        <v>5</v>
      </c>
      <c r="E7" s="62"/>
      <c r="F7" s="62"/>
      <c r="G7" s="63" t="s">
        <v>6</v>
      </c>
      <c r="H7" s="63"/>
      <c r="I7" s="63"/>
    </row>
    <row r="8" spans="2:16" s="7" customFormat="1" ht="43.2" x14ac:dyDescent="0.3">
      <c r="B8" s="8" t="s">
        <v>7</v>
      </c>
      <c r="C8" s="8" t="s">
        <v>8</v>
      </c>
      <c r="D8" s="8" t="s">
        <v>9</v>
      </c>
      <c r="E8" s="8" t="s">
        <v>10</v>
      </c>
      <c r="F8" s="8" t="s">
        <v>11</v>
      </c>
      <c r="G8" s="8" t="s">
        <v>9</v>
      </c>
      <c r="H8" s="8" t="s">
        <v>12</v>
      </c>
      <c r="I8" s="8" t="s">
        <v>13</v>
      </c>
    </row>
    <row r="9" spans="2:16" ht="15" customHeight="1" x14ac:dyDescent="0.3">
      <c r="B9" s="55" t="s">
        <v>14</v>
      </c>
      <c r="C9" s="4" t="s">
        <v>15</v>
      </c>
      <c r="D9" s="4">
        <v>60</v>
      </c>
      <c r="E9" s="9">
        <v>1</v>
      </c>
      <c r="F9" s="10">
        <f t="shared" ref="F9:F21" si="0">D9/$D$32</f>
        <v>4.8387096774193547E-2</v>
      </c>
      <c r="G9" s="4">
        <v>63</v>
      </c>
      <c r="H9" s="11">
        <v>1</v>
      </c>
      <c r="I9" s="10">
        <f t="shared" ref="I9:I31" si="1">IF(H9&gt;0,F9,0)</f>
        <v>4.8387096774193547E-2</v>
      </c>
      <c r="K9" t="s">
        <v>42</v>
      </c>
      <c r="L9" t="s">
        <v>43</v>
      </c>
      <c r="M9" t="s">
        <v>44</v>
      </c>
      <c r="N9" t="s">
        <v>45</v>
      </c>
      <c r="O9" t="s">
        <v>46</v>
      </c>
      <c r="P9"/>
    </row>
    <row r="10" spans="2:16" ht="23.25" customHeight="1" x14ac:dyDescent="0.3">
      <c r="B10" s="57"/>
      <c r="C10" s="4" t="s">
        <v>51</v>
      </c>
      <c r="D10" s="4">
        <v>30</v>
      </c>
      <c r="E10" s="9">
        <v>1</v>
      </c>
      <c r="F10" s="10">
        <f t="shared" si="0"/>
        <v>2.4193548387096774E-2</v>
      </c>
      <c r="G10" s="12">
        <v>85</v>
      </c>
      <c r="H10" s="11">
        <v>1</v>
      </c>
      <c r="I10" s="10">
        <f t="shared" si="1"/>
        <v>2.4193548387096774E-2</v>
      </c>
      <c r="K10"/>
      <c r="L10"/>
      <c r="M10"/>
      <c r="N10"/>
      <c r="O10"/>
      <c r="P10"/>
    </row>
    <row r="11" spans="2:16" ht="46.5" customHeight="1" x14ac:dyDescent="0.3">
      <c r="B11" s="13" t="s">
        <v>21</v>
      </c>
      <c r="C11" s="13" t="s">
        <v>22</v>
      </c>
      <c r="D11" s="13">
        <v>90</v>
      </c>
      <c r="E11" s="14">
        <v>1</v>
      </c>
      <c r="F11" s="15">
        <f t="shared" si="0"/>
        <v>7.2580645161290328E-2</v>
      </c>
      <c r="G11" s="16">
        <v>108</v>
      </c>
      <c r="H11" s="17">
        <v>2</v>
      </c>
      <c r="I11" s="15">
        <f>IF(H11&gt;0,F11,0)</f>
        <v>7.2580645161290328E-2</v>
      </c>
      <c r="K11"/>
      <c r="L11"/>
      <c r="M11"/>
      <c r="N11"/>
      <c r="O11"/>
      <c r="P11"/>
    </row>
    <row r="12" spans="2:16" x14ac:dyDescent="0.3">
      <c r="B12" s="55" t="s">
        <v>16</v>
      </c>
      <c r="C12" s="4" t="s">
        <v>17</v>
      </c>
      <c r="D12" s="4">
        <v>60</v>
      </c>
      <c r="E12" s="9">
        <v>1</v>
      </c>
      <c r="F12" s="10">
        <f t="shared" si="0"/>
        <v>4.8387096774193547E-2</v>
      </c>
      <c r="G12" s="12">
        <v>31</v>
      </c>
      <c r="H12" s="11">
        <v>1</v>
      </c>
      <c r="I12" s="10">
        <f t="shared" si="1"/>
        <v>4.8387096774193547E-2</v>
      </c>
      <c r="K12"/>
      <c r="L12"/>
      <c r="M12"/>
      <c r="N12"/>
      <c r="O12"/>
      <c r="P12"/>
    </row>
    <row r="13" spans="2:16" x14ac:dyDescent="0.3">
      <c r="B13" s="56"/>
      <c r="C13" s="4" t="s">
        <v>18</v>
      </c>
      <c r="D13" s="4">
        <v>60</v>
      </c>
      <c r="E13" s="9">
        <v>2</v>
      </c>
      <c r="F13" s="10">
        <f t="shared" si="0"/>
        <v>4.8387096774193547E-2</v>
      </c>
      <c r="G13" s="12">
        <v>15</v>
      </c>
      <c r="H13" s="11">
        <v>2</v>
      </c>
      <c r="I13" s="10">
        <f t="shared" si="1"/>
        <v>4.8387096774193547E-2</v>
      </c>
      <c r="K13"/>
      <c r="L13"/>
      <c r="M13"/>
      <c r="N13"/>
      <c r="O13"/>
      <c r="P13"/>
    </row>
    <row r="14" spans="2:16" x14ac:dyDescent="0.3">
      <c r="B14" s="56"/>
      <c r="C14" s="4" t="s">
        <v>19</v>
      </c>
      <c r="D14" s="4">
        <v>60</v>
      </c>
      <c r="E14" s="9">
        <v>3</v>
      </c>
      <c r="F14" s="10">
        <f t="shared" si="0"/>
        <v>4.8387096774193547E-2</v>
      </c>
      <c r="G14" s="12"/>
      <c r="H14" s="11"/>
      <c r="I14" s="10">
        <f t="shared" si="1"/>
        <v>0</v>
      </c>
    </row>
    <row r="15" spans="2:16" x14ac:dyDescent="0.3">
      <c r="B15" s="57"/>
      <c r="C15" s="4" t="s">
        <v>20</v>
      </c>
      <c r="D15" s="4">
        <v>60</v>
      </c>
      <c r="E15" s="9">
        <v>4</v>
      </c>
      <c r="F15" s="10">
        <f t="shared" si="0"/>
        <v>4.8387096774193547E-2</v>
      </c>
      <c r="G15" s="12"/>
      <c r="H15" s="11"/>
      <c r="I15" s="10">
        <f t="shared" si="1"/>
        <v>0</v>
      </c>
    </row>
    <row r="16" spans="2:16" ht="28.8" x14ac:dyDescent="0.3">
      <c r="B16" s="4" t="s">
        <v>50</v>
      </c>
      <c r="C16" s="4" t="s">
        <v>25</v>
      </c>
      <c r="D16" s="4">
        <v>30</v>
      </c>
      <c r="E16" s="4">
        <v>3</v>
      </c>
      <c r="F16" s="10">
        <f t="shared" si="0"/>
        <v>2.4193548387096774E-2</v>
      </c>
      <c r="G16" s="4">
        <v>35</v>
      </c>
      <c r="H16" s="4">
        <v>3</v>
      </c>
      <c r="I16" s="10">
        <f t="shared" si="1"/>
        <v>2.4193548387096774E-2</v>
      </c>
    </row>
    <row r="17" spans="2:9" ht="36" customHeight="1" x14ac:dyDescent="0.3">
      <c r="B17" s="58" t="s">
        <v>26</v>
      </c>
      <c r="C17" s="4" t="s">
        <v>25</v>
      </c>
      <c r="D17" s="4">
        <v>30</v>
      </c>
      <c r="E17" s="4">
        <v>2</v>
      </c>
      <c r="F17" s="10">
        <f t="shared" si="0"/>
        <v>2.4193548387096774E-2</v>
      </c>
      <c r="G17" s="18"/>
      <c r="H17" s="18"/>
      <c r="I17" s="10">
        <f t="shared" si="1"/>
        <v>0</v>
      </c>
    </row>
    <row r="18" spans="2:9" ht="28.8" x14ac:dyDescent="0.3">
      <c r="B18" s="59"/>
      <c r="C18" s="19" t="s">
        <v>23</v>
      </c>
      <c r="D18" s="4">
        <v>20</v>
      </c>
      <c r="E18" s="4">
        <v>3</v>
      </c>
      <c r="F18" s="10">
        <f t="shared" si="0"/>
        <v>1.6129032258064516E-2</v>
      </c>
      <c r="G18" s="18"/>
      <c r="H18" s="18"/>
      <c r="I18" s="10">
        <f t="shared" si="1"/>
        <v>0</v>
      </c>
    </row>
    <row r="19" spans="2:9" ht="38.25" customHeight="1" x14ac:dyDescent="0.3">
      <c r="B19" s="18" t="s">
        <v>34</v>
      </c>
      <c r="C19" s="4" t="s">
        <v>23</v>
      </c>
      <c r="D19" s="4">
        <v>30</v>
      </c>
      <c r="E19" s="4">
        <v>4</v>
      </c>
      <c r="F19" s="10">
        <f t="shared" si="0"/>
        <v>2.4193548387096774E-2</v>
      </c>
      <c r="G19" s="18"/>
      <c r="H19" s="18"/>
      <c r="I19" s="10">
        <f t="shared" si="1"/>
        <v>0</v>
      </c>
    </row>
    <row r="20" spans="2:9" ht="38.25" customHeight="1" x14ac:dyDescent="0.3">
      <c r="B20" s="55" t="s">
        <v>49</v>
      </c>
      <c r="C20" s="20" t="s">
        <v>27</v>
      </c>
      <c r="D20" s="20">
        <v>30</v>
      </c>
      <c r="E20" s="9">
        <v>2</v>
      </c>
      <c r="F20" s="21">
        <f t="shared" si="0"/>
        <v>2.4193548387096774E-2</v>
      </c>
      <c r="G20" s="20">
        <v>40</v>
      </c>
      <c r="H20" s="22">
        <v>2</v>
      </c>
      <c r="I20" s="21">
        <f t="shared" si="1"/>
        <v>2.4193548387096774E-2</v>
      </c>
    </row>
    <row r="21" spans="2:9" ht="38.25" customHeight="1" x14ac:dyDescent="0.3">
      <c r="B21" s="56"/>
      <c r="C21" s="4" t="s">
        <v>28</v>
      </c>
      <c r="D21" s="4">
        <v>30</v>
      </c>
      <c r="E21" s="9">
        <v>2</v>
      </c>
      <c r="F21" s="10">
        <f t="shared" si="0"/>
        <v>2.4193548387096774E-2</v>
      </c>
      <c r="G21" s="4">
        <v>20</v>
      </c>
      <c r="H21" s="11">
        <v>2</v>
      </c>
      <c r="I21" s="10">
        <f t="shared" si="1"/>
        <v>2.4193548387096774E-2</v>
      </c>
    </row>
    <row r="22" spans="2:9" ht="38.25" customHeight="1" x14ac:dyDescent="0.3">
      <c r="B22" s="56"/>
      <c r="C22" s="4" t="s">
        <v>29</v>
      </c>
      <c r="D22" s="4">
        <v>25</v>
      </c>
      <c r="E22" s="9">
        <v>2</v>
      </c>
      <c r="F22" s="10">
        <f t="shared" ref="F22" si="2">D22/$D$32</f>
        <v>2.0161290322580645E-2</v>
      </c>
      <c r="G22" s="4">
        <v>55</v>
      </c>
      <c r="H22" s="11">
        <v>2</v>
      </c>
      <c r="I22" s="10">
        <f t="shared" si="1"/>
        <v>2.0161290322580645E-2</v>
      </c>
    </row>
    <row r="23" spans="2:9" x14ac:dyDescent="0.3">
      <c r="B23" s="56"/>
      <c r="C23" s="4" t="s">
        <v>30</v>
      </c>
      <c r="D23" s="4">
        <v>40</v>
      </c>
      <c r="E23" s="9">
        <v>2</v>
      </c>
      <c r="F23" s="10">
        <f t="shared" ref="F23:F31" si="3">D23/$D$32</f>
        <v>3.2258064516129031E-2</v>
      </c>
      <c r="G23" s="4">
        <v>35</v>
      </c>
      <c r="H23" s="11">
        <v>3</v>
      </c>
      <c r="I23" s="10">
        <f t="shared" si="1"/>
        <v>3.2258064516129031E-2</v>
      </c>
    </row>
    <row r="24" spans="2:9" x14ac:dyDescent="0.3">
      <c r="B24" s="56"/>
      <c r="C24" s="4" t="s">
        <v>31</v>
      </c>
      <c r="D24" s="4">
        <v>30</v>
      </c>
      <c r="E24" s="9">
        <v>2</v>
      </c>
      <c r="F24" s="10">
        <f t="shared" si="3"/>
        <v>2.4193548387096774E-2</v>
      </c>
      <c r="G24" s="4">
        <v>75</v>
      </c>
      <c r="H24" s="11">
        <v>3</v>
      </c>
      <c r="I24" s="10">
        <f t="shared" si="1"/>
        <v>2.4193548387096774E-2</v>
      </c>
    </row>
    <row r="25" spans="2:9" x14ac:dyDescent="0.3">
      <c r="B25" s="56"/>
      <c r="C25" s="4" t="s">
        <v>32</v>
      </c>
      <c r="D25" s="4">
        <v>210</v>
      </c>
      <c r="E25" s="9">
        <v>3</v>
      </c>
      <c r="F25" s="10">
        <f t="shared" si="3"/>
        <v>0.16935483870967741</v>
      </c>
      <c r="G25" s="4"/>
      <c r="H25" s="11"/>
      <c r="I25" s="10">
        <f t="shared" si="1"/>
        <v>0</v>
      </c>
    </row>
    <row r="26" spans="2:9" x14ac:dyDescent="0.3">
      <c r="B26" s="57"/>
      <c r="C26" s="24" t="s">
        <v>33</v>
      </c>
      <c r="D26" s="4">
        <v>20</v>
      </c>
      <c r="E26" s="9">
        <v>3</v>
      </c>
      <c r="F26" s="10">
        <f t="shared" si="3"/>
        <v>1.6129032258064516E-2</v>
      </c>
      <c r="G26" s="4"/>
      <c r="H26" s="11"/>
      <c r="I26" s="10">
        <f t="shared" si="1"/>
        <v>0</v>
      </c>
    </row>
    <row r="27" spans="2:9" ht="33" customHeight="1" x14ac:dyDescent="0.3">
      <c r="B27" s="54" t="s">
        <v>24</v>
      </c>
      <c r="C27" s="4" t="s">
        <v>27</v>
      </c>
      <c r="D27" s="4">
        <v>30</v>
      </c>
      <c r="E27" s="9">
        <v>2</v>
      </c>
      <c r="F27" s="10">
        <f t="shared" si="3"/>
        <v>2.4193548387096774E-2</v>
      </c>
      <c r="G27" s="4">
        <v>32</v>
      </c>
      <c r="H27" s="11">
        <v>2</v>
      </c>
      <c r="I27" s="10">
        <f t="shared" si="1"/>
        <v>2.4193548387096774E-2</v>
      </c>
    </row>
    <row r="28" spans="2:9" ht="32.25" customHeight="1" x14ac:dyDescent="0.3">
      <c r="B28" s="54"/>
      <c r="C28" s="4" t="s">
        <v>29</v>
      </c>
      <c r="D28" s="4">
        <v>25</v>
      </c>
      <c r="E28" s="9">
        <v>2</v>
      </c>
      <c r="F28" s="10">
        <f t="shared" si="3"/>
        <v>2.0161290322580645E-2</v>
      </c>
      <c r="G28" s="4">
        <v>20</v>
      </c>
      <c r="H28" s="11">
        <v>2</v>
      </c>
      <c r="I28" s="10">
        <f t="shared" si="1"/>
        <v>2.0161290322580645E-2</v>
      </c>
    </row>
    <row r="29" spans="2:9" x14ac:dyDescent="0.3">
      <c r="B29" s="54"/>
      <c r="C29" s="4" t="s">
        <v>31</v>
      </c>
      <c r="D29" s="19">
        <v>40</v>
      </c>
      <c r="E29" s="9">
        <v>3</v>
      </c>
      <c r="F29" s="10">
        <f t="shared" si="3"/>
        <v>3.2258064516129031E-2</v>
      </c>
      <c r="G29" s="4"/>
      <c r="H29" s="11"/>
      <c r="I29" s="10">
        <f t="shared" si="1"/>
        <v>0</v>
      </c>
    </row>
    <row r="30" spans="2:9" x14ac:dyDescent="0.3">
      <c r="B30" s="54"/>
      <c r="C30" s="4" t="s">
        <v>32</v>
      </c>
      <c r="D30" s="4">
        <v>210</v>
      </c>
      <c r="E30" s="9">
        <v>4</v>
      </c>
      <c r="F30" s="10">
        <f t="shared" si="3"/>
        <v>0.16935483870967741</v>
      </c>
      <c r="G30" s="4"/>
      <c r="H30" s="11"/>
      <c r="I30" s="10">
        <f t="shared" si="1"/>
        <v>0</v>
      </c>
    </row>
    <row r="31" spans="2:9" x14ac:dyDescent="0.3">
      <c r="B31" s="54"/>
      <c r="C31" s="4" t="s">
        <v>33</v>
      </c>
      <c r="D31" s="4">
        <v>20</v>
      </c>
      <c r="E31" s="9">
        <v>4</v>
      </c>
      <c r="F31" s="10">
        <f t="shared" si="3"/>
        <v>1.6129032258064516E-2</v>
      </c>
      <c r="G31" s="4"/>
      <c r="H31" s="11"/>
      <c r="I31" s="10">
        <f t="shared" si="1"/>
        <v>0</v>
      </c>
    </row>
    <row r="32" spans="2:9" x14ac:dyDescent="0.3">
      <c r="B32" s="28" t="s">
        <v>52</v>
      </c>
      <c r="C32" s="28"/>
      <c r="D32" s="31">
        <f>SUM(D9:D31)</f>
        <v>1240</v>
      </c>
      <c r="E32" s="29"/>
      <c r="F32" s="32">
        <f>SUM(F9:F31)</f>
        <v>0.99999999999999967</v>
      </c>
      <c r="G32" s="33">
        <f>SUM(G9:G31)</f>
        <v>614</v>
      </c>
      <c r="H32" s="29"/>
      <c r="I32" s="32">
        <f>SUM(I9:I31)</f>
        <v>0.43548387096774177</v>
      </c>
    </row>
    <row r="33" spans="2:11" x14ac:dyDescent="0.3">
      <c r="B33"/>
      <c r="C33"/>
      <c r="D33"/>
    </row>
    <row r="34" spans="2:11" x14ac:dyDescent="0.3">
      <c r="B34"/>
      <c r="C34"/>
      <c r="D34"/>
    </row>
    <row r="35" spans="2:11" x14ac:dyDescent="0.3">
      <c r="G35" s="25"/>
      <c r="H35" s="25"/>
      <c r="I35" s="25"/>
    </row>
    <row r="36" spans="2:11" x14ac:dyDescent="0.3">
      <c r="F36" s="23"/>
      <c r="G36" s="25"/>
      <c r="H36" s="25"/>
      <c r="I36" s="25"/>
    </row>
    <row r="37" spans="2:11" x14ac:dyDescent="0.3">
      <c r="F37" s="23"/>
      <c r="G37" s="26"/>
      <c r="H37" s="26"/>
      <c r="I37" s="26"/>
    </row>
    <row r="42" spans="2:11" x14ac:dyDescent="0.3">
      <c r="J42" s="25"/>
    </row>
    <row r="43" spans="2:11" x14ac:dyDescent="0.3">
      <c r="J43" s="25"/>
      <c r="K43" s="25"/>
    </row>
    <row r="44" spans="2:11" x14ac:dyDescent="0.3">
      <c r="J44" s="26"/>
      <c r="K44" s="26"/>
    </row>
  </sheetData>
  <mergeCells count="10">
    <mergeCell ref="B27:B31"/>
    <mergeCell ref="B12:B15"/>
    <mergeCell ref="B17:B18"/>
    <mergeCell ref="B20:B26"/>
    <mergeCell ref="B1:I1"/>
    <mergeCell ref="E4:G4"/>
    <mergeCell ref="E5:G5"/>
    <mergeCell ref="D7:F7"/>
    <mergeCell ref="G7:I7"/>
    <mergeCell ref="B9:B10"/>
  </mergeCells>
  <pageMargins left="0.70000000000000007" right="0.70000000000000007" top="1.1437007874015745" bottom="1.1437007874015745" header="0.74999999999999989" footer="0.74999999999999989"/>
  <pageSetup fitToWidth="0" fitToHeight="0"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9"/>
  <sheetViews>
    <sheetView topLeftCell="A17" workbookViewId="0">
      <selection activeCell="C21" sqref="C21"/>
    </sheetView>
  </sheetViews>
  <sheetFormatPr baseColWidth="10" defaultRowHeight="13.8" x14ac:dyDescent="0.25"/>
  <cols>
    <col min="1" max="1" width="10.69921875" customWidth="1"/>
    <col min="2" max="2" width="22.19921875" customWidth="1"/>
    <col min="3" max="7" width="10.69921875" customWidth="1"/>
  </cols>
  <sheetData>
    <row r="2" spans="2:7" ht="26.85" customHeight="1" x14ac:dyDescent="0.25">
      <c r="B2" s="64" t="s">
        <v>35</v>
      </c>
      <c r="C2" s="64"/>
      <c r="D2" s="64"/>
      <c r="E2" s="64"/>
      <c r="F2" s="64"/>
      <c r="G2" s="64"/>
    </row>
    <row r="4" spans="2:7" x14ac:dyDescent="0.25">
      <c r="B4" s="28" t="s">
        <v>36</v>
      </c>
      <c r="C4" s="28">
        <f>SUM(PlanIndividual!D9:D31)</f>
        <v>1240</v>
      </c>
    </row>
    <row r="5" spans="2:7" x14ac:dyDescent="0.25">
      <c r="B5" s="28" t="s">
        <v>37</v>
      </c>
      <c r="C5" s="28">
        <f>C4/60</f>
        <v>20.666666666666668</v>
      </c>
    </row>
    <row r="6" spans="2:7" x14ac:dyDescent="0.25">
      <c r="B6" s="28" t="s">
        <v>38</v>
      </c>
      <c r="C6" s="28">
        <f>C5/4</f>
        <v>5.166666666666667</v>
      </c>
    </row>
    <row r="8" spans="2:7" ht="14.4" x14ac:dyDescent="0.3">
      <c r="B8" s="27" t="s">
        <v>39</v>
      </c>
      <c r="C8" s="29">
        <v>1</v>
      </c>
      <c r="D8" s="29">
        <v>2</v>
      </c>
      <c r="E8" s="29">
        <v>3</v>
      </c>
      <c r="F8" s="29">
        <v>4</v>
      </c>
      <c r="G8" s="1"/>
    </row>
    <row r="9" spans="2:7" ht="14.4" x14ac:dyDescent="0.3">
      <c r="B9" s="4" t="s">
        <v>40</v>
      </c>
      <c r="C9" s="29">
        <f>SUMIF(PlanIndividual!$E$9:$E$31,C8,PlanIndividual!$D$9:$D$31)</f>
        <v>240</v>
      </c>
      <c r="D9" s="29">
        <f>SUMIF(PlanIndividual!$E$9:$E$31,D8,PlanIndividual!$D$9:$D$31)</f>
        <v>300</v>
      </c>
      <c r="E9" s="29">
        <f>SUMIF(PlanIndividual!$E$9:$E$31,E8,PlanIndividual!$D$9:$D$31)</f>
        <v>380</v>
      </c>
      <c r="F9" s="29">
        <f>SUMIF(PlanIndividual!$E$9:$E$31,F8,PlanIndividual!$D$9:$D$31)</f>
        <v>320</v>
      </c>
      <c r="G9" s="25"/>
    </row>
    <row r="10" spans="2:7" ht="14.4" x14ac:dyDescent="0.3">
      <c r="B10" s="4" t="s">
        <v>41</v>
      </c>
      <c r="C10" s="30">
        <f>C9/60</f>
        <v>4</v>
      </c>
      <c r="D10" s="30">
        <f>D9/60</f>
        <v>5</v>
      </c>
      <c r="E10" s="30">
        <f>E9/60</f>
        <v>6.333333333333333</v>
      </c>
      <c r="F10" s="30">
        <f>F9/60</f>
        <v>5.333333333333333</v>
      </c>
      <c r="G10" s="26"/>
    </row>
    <row r="11" spans="2:7" ht="14.4" x14ac:dyDescent="0.25">
      <c r="B11" s="23"/>
    </row>
    <row r="13" spans="2:7" ht="56.7" customHeight="1" x14ac:dyDescent="0.25">
      <c r="B13" s="65" t="str">
        <f>IF(C5&gt; (PlanIndividual!H5*4),"Revise su plan, debe programar menos horas, ya que la cantidad total supera al total de las que se planean trabajar",CONCATENATE("Todo se encuentra en orden, tiene esta cantidad de horas restantes:  ", ((PlanIndividual!H5*4)- C5)))</f>
        <v>Todo se encuentra en orden, tiene esta cantidad de horas restantes:  1,33333333333333</v>
      </c>
      <c r="C13" s="65"/>
      <c r="D13" s="65"/>
      <c r="E13" s="65"/>
      <c r="F13" s="65"/>
      <c r="G13" s="65"/>
    </row>
    <row r="17" spans="2:10" ht="25.8" x14ac:dyDescent="0.25">
      <c r="B17" s="66" t="s">
        <v>53</v>
      </c>
      <c r="C17" s="66"/>
      <c r="D17" s="66"/>
      <c r="E17" s="66"/>
      <c r="F17" s="66"/>
      <c r="G17" s="66"/>
      <c r="H17" s="66"/>
      <c r="I17" s="34"/>
      <c r="J17" s="35"/>
    </row>
    <row r="18" spans="2:10" x14ac:dyDescent="0.25">
      <c r="B18" s="35"/>
      <c r="C18" s="35"/>
      <c r="D18" s="35"/>
      <c r="E18" s="35"/>
      <c r="F18" s="35"/>
      <c r="G18" s="35"/>
      <c r="H18" s="35"/>
      <c r="I18" s="35"/>
      <c r="J18" s="35"/>
    </row>
    <row r="19" spans="2:10" ht="15.6" x14ac:dyDescent="0.25">
      <c r="B19" s="36" t="s">
        <v>54</v>
      </c>
      <c r="C19" s="37" t="str">
        <f>[1]Tareas!C4</f>
        <v>EKKO</v>
      </c>
      <c r="D19" s="37"/>
      <c r="E19" s="37"/>
      <c r="F19" s="38"/>
      <c r="G19" s="38"/>
      <c r="H19" s="38"/>
      <c r="I19" s="38"/>
      <c r="J19" s="35"/>
    </row>
    <row r="20" spans="2:10" ht="15.6" x14ac:dyDescent="0.25">
      <c r="B20" s="36" t="s">
        <v>2</v>
      </c>
      <c r="C20" s="39">
        <f>[1]Tareas!C10</f>
        <v>2</v>
      </c>
      <c r="D20" s="40"/>
      <c r="E20" s="36"/>
      <c r="F20" s="36"/>
      <c r="G20" s="40"/>
      <c r="H20" s="35"/>
      <c r="I20" s="35"/>
      <c r="J20" s="35"/>
    </row>
    <row r="21" spans="2:10" x14ac:dyDescent="0.25">
      <c r="B21" s="35"/>
      <c r="C21" s="35"/>
      <c r="D21" s="35"/>
      <c r="E21" s="35"/>
      <c r="F21" s="35"/>
      <c r="G21" s="35"/>
      <c r="H21" s="35"/>
      <c r="I21" s="35"/>
      <c r="J21" s="35"/>
    </row>
    <row r="22" spans="2:10" x14ac:dyDescent="0.25">
      <c r="B22" s="35"/>
      <c r="C22" s="35"/>
      <c r="D22" s="35"/>
      <c r="E22" s="35"/>
      <c r="F22" s="35"/>
      <c r="G22" s="35"/>
      <c r="H22" s="35"/>
      <c r="I22" s="35"/>
      <c r="J22" s="35"/>
    </row>
    <row r="23" spans="2:10" ht="15.6" x14ac:dyDescent="0.25">
      <c r="B23" s="35"/>
      <c r="C23" s="35"/>
      <c r="D23" s="35"/>
      <c r="E23" s="67" t="s">
        <v>55</v>
      </c>
      <c r="F23" s="68"/>
      <c r="G23" s="69"/>
      <c r="H23" s="70" t="s">
        <v>56</v>
      </c>
      <c r="I23" s="70"/>
      <c r="J23" s="71"/>
    </row>
    <row r="24" spans="2:10" ht="43.2" x14ac:dyDescent="0.25">
      <c r="B24" s="41" t="s">
        <v>39</v>
      </c>
      <c r="C24" s="41" t="s">
        <v>57</v>
      </c>
      <c r="D24" s="41" t="s">
        <v>58</v>
      </c>
      <c r="E24" s="42" t="s">
        <v>59</v>
      </c>
      <c r="F24" s="43" t="s">
        <v>60</v>
      </c>
      <c r="G24" s="44" t="s">
        <v>61</v>
      </c>
      <c r="H24" s="45" t="s">
        <v>59</v>
      </c>
      <c r="I24" s="45" t="s">
        <v>13</v>
      </c>
      <c r="J24" s="41" t="s">
        <v>62</v>
      </c>
    </row>
    <row r="25" spans="2:10" x14ac:dyDescent="0.25">
      <c r="B25" s="46">
        <v>1</v>
      </c>
      <c r="C25" s="47">
        <v>42814</v>
      </c>
      <c r="D25" s="47">
        <v>42820</v>
      </c>
      <c r="E25" s="48">
        <f>SUMIFS(PlanIndividual!$D$9:$D$31,PlanIndividual!$E$9:$E$31,B25)/60</f>
        <v>4</v>
      </c>
      <c r="F25" s="48">
        <f>SUMIFS(PlanIndividual!$F$9:$F$31,PlanIndividual!$E$9:$E$31,B25)</f>
        <v>0.19354838709677419</v>
      </c>
      <c r="G25" s="49">
        <f>F25</f>
        <v>0.19354838709677419</v>
      </c>
      <c r="H25" s="48">
        <f>SUMIFS(PlanIndividual!$G$9:$G$31,PlanIndividual!$H$9:$H$31,B25)/60</f>
        <v>2.9833333333333334</v>
      </c>
      <c r="I25" s="48">
        <f>SUMIFS(PlanIndividual!$I$9:$I$31,PlanIndividual!$H$9:$H$31,B25)</f>
        <v>0.12096774193548386</v>
      </c>
      <c r="J25" s="48">
        <f>I25</f>
        <v>0.12096774193548386</v>
      </c>
    </row>
    <row r="26" spans="2:10" x14ac:dyDescent="0.25">
      <c r="B26" s="46">
        <v>2</v>
      </c>
      <c r="C26" s="47">
        <v>42821</v>
      </c>
      <c r="D26" s="47">
        <v>42827</v>
      </c>
      <c r="E26" s="48">
        <f>SUMIFS(PlanIndividual!$D$9:$D$31,PlanIndividual!$E$9:$E$31,B26)/60</f>
        <v>5</v>
      </c>
      <c r="F26" s="48">
        <f>SUMIFS(PlanIndividual!$F$9:$F$31,PlanIndividual!$E$9:$E$31,B26)</f>
        <v>0.24193548387096778</v>
      </c>
      <c r="G26" s="49">
        <f>G25+F26</f>
        <v>0.43548387096774199</v>
      </c>
      <c r="H26" s="48">
        <f>SUMIFS(PlanIndividual!$G$9:$G$31,PlanIndividual!$H$9:$H$31,B26)/60</f>
        <v>4.833333333333333</v>
      </c>
      <c r="I26" s="48">
        <f>SUMIFS(PlanIndividual!$I$9:$I$31,PlanIndividual!$H$9:$H$31,B26)</f>
        <v>0.23387096774193553</v>
      </c>
      <c r="J26" s="48">
        <f>J25+I26</f>
        <v>0.35483870967741937</v>
      </c>
    </row>
    <row r="27" spans="2:10" x14ac:dyDescent="0.25">
      <c r="B27" s="46">
        <v>3</v>
      </c>
      <c r="C27" s="47">
        <v>42828</v>
      </c>
      <c r="D27" s="47">
        <v>42834</v>
      </c>
      <c r="E27" s="48">
        <f>SUMIFS(PlanIndividual!$D$9:$D$31,PlanIndividual!$E$9:$E$31,B27)/60</f>
        <v>6.333333333333333</v>
      </c>
      <c r="F27" s="48">
        <f>SUMIFS(PlanIndividual!$F$9:$F$31,PlanIndividual!$E$9:$E$31,B27)</f>
        <v>0.30645161290322576</v>
      </c>
      <c r="G27" s="49">
        <f t="shared" ref="G27:G28" si="0">G26+F27</f>
        <v>0.74193548387096775</v>
      </c>
      <c r="H27" s="48">
        <f>SUMIFS(PlanIndividual!$G$9:$G$31,PlanIndividual!$H$9:$H$31,B27)/60</f>
        <v>2.4166666666666665</v>
      </c>
      <c r="I27" s="48">
        <f>SUMIFS(PlanIndividual!$I$9:$I$31,PlanIndividual!$H$9:$H$31,B27)</f>
        <v>8.0645161290322578E-2</v>
      </c>
      <c r="J27" s="48">
        <f>J26+I27</f>
        <v>0.43548387096774194</v>
      </c>
    </row>
    <row r="28" spans="2:10" x14ac:dyDescent="0.25">
      <c r="B28" s="50">
        <v>4</v>
      </c>
      <c r="C28" s="47">
        <v>42835</v>
      </c>
      <c r="D28" s="47">
        <v>42841</v>
      </c>
      <c r="E28" s="48">
        <f>SUMIFS(PlanIndividual!$D$9:$D$31,PlanIndividual!$E$9:$E$31,B28)/60</f>
        <v>5.333333333333333</v>
      </c>
      <c r="F28" s="48">
        <f>SUMIFS(PlanIndividual!$F$9:$F$31,PlanIndividual!$E$9:$E$31,B28)</f>
        <v>0.25806451612903225</v>
      </c>
      <c r="G28" s="49">
        <f t="shared" si="0"/>
        <v>1</v>
      </c>
      <c r="H28" s="48">
        <f>SUMIFS(PlanIndividual!$G$9:$G$31,PlanIndividual!$H$9:$H$31,B28)/60</f>
        <v>0</v>
      </c>
      <c r="I28" s="48">
        <f>SUMIFS(PlanIndividual!$I$9:$I$31,PlanIndividual!$H$9:$H$31,B28)</f>
        <v>0</v>
      </c>
      <c r="J28" s="48">
        <f>J27+I28</f>
        <v>0.43548387096774194</v>
      </c>
    </row>
    <row r="29" spans="2:10" x14ac:dyDescent="0.25">
      <c r="B29" s="35"/>
      <c r="C29" s="35"/>
      <c r="D29" s="51" t="s">
        <v>63</v>
      </c>
      <c r="E29" s="48">
        <f>SUM(E25:E28)</f>
        <v>20.666666666666664</v>
      </c>
      <c r="F29" s="52">
        <f>SUM(F25:F28)</f>
        <v>1</v>
      </c>
      <c r="G29" s="52"/>
      <c r="H29" s="52">
        <f>SUM(H25:H28)</f>
        <v>10.233333333333333</v>
      </c>
      <c r="I29" s="53"/>
      <c r="J29" s="53"/>
    </row>
  </sheetData>
  <mergeCells count="5">
    <mergeCell ref="B2:G2"/>
    <mergeCell ref="B13:G13"/>
    <mergeCell ref="B17:H17"/>
    <mergeCell ref="E23:G23"/>
    <mergeCell ref="H23:J23"/>
  </mergeCells>
  <pageMargins left="0" right="0" top="0.39409448818897641" bottom="0.39409448818897641" header="0" footer="0"/>
  <pageSetup fitToWidth="0" fitToHeight="0" pageOrder="overThenDown" orientation="portrait" r:id="rId1"/>
  <headerFooter>
    <oddHeader>&amp;C&amp;A</oddHeader>
    <oddFooter>&amp;CPágina &amp;P</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4" stopIfTrue="1" id="{EDAA6A40-A29B-4B90-941E-685D2EDC0F70}">
            <xm:f>$C$10&lt;=PlanIndividual!$H$5</xm:f>
            <x14:dxf>
              <font>
                <color rgb="FFFFFFFF"/>
              </font>
              <fill>
                <patternFill patternType="solid">
                  <fgColor rgb="FF66FF66"/>
                  <bgColor rgb="FF66FF66"/>
                </patternFill>
              </fill>
            </x14:dxf>
          </x14:cfRule>
          <xm:sqref>C10</xm:sqref>
        </x14:conditionalFormatting>
        <x14:conditionalFormatting xmlns:xm="http://schemas.microsoft.com/office/excel/2006/main">
          <x14:cfRule type="expression" priority="3" stopIfTrue="1" id="{7EAB3627-6E11-4EFC-A9C4-409B05CA3D70}">
            <xm:f>$C$10&gt;PlanIndividual!$H$5</xm:f>
            <x14:dxf>
              <font>
                <color rgb="FFEEEEEE"/>
              </font>
              <fill>
                <patternFill patternType="solid">
                  <fgColor rgb="FFFF6666"/>
                  <bgColor rgb="FFFF6666"/>
                </patternFill>
              </fill>
            </x14:dxf>
          </x14:cfRule>
          <xm:sqref>C10</xm:sqref>
        </x14:conditionalFormatting>
        <x14:conditionalFormatting xmlns:xm="http://schemas.microsoft.com/office/excel/2006/main">
          <x14:cfRule type="expression" priority="6" stopIfTrue="1" id="{90936B6E-6226-4BA0-A918-E3D69E347184}">
            <xm:f>$D$10&lt;=PlanIndividual!$H$5</xm:f>
            <x14:dxf>
              <font>
                <color rgb="FFFFFFFF"/>
              </font>
              <fill>
                <patternFill patternType="solid">
                  <fgColor rgb="FF66FF66"/>
                  <bgColor rgb="FF66FF66"/>
                </patternFill>
              </fill>
            </x14:dxf>
          </x14:cfRule>
          <xm:sqref>D10</xm:sqref>
        </x14:conditionalFormatting>
        <x14:conditionalFormatting xmlns:xm="http://schemas.microsoft.com/office/excel/2006/main">
          <x14:cfRule type="expression" priority="5" stopIfTrue="1" id="{37A9A2F2-C5BC-4B43-A9FF-97E9C0184632}">
            <xm:f>$D$10&gt;PlanIndividual!$H$5</xm:f>
            <x14:dxf>
              <font>
                <color rgb="FFEEEEEE"/>
              </font>
              <fill>
                <patternFill patternType="solid">
                  <fgColor rgb="FFFF6666"/>
                  <bgColor rgb="FFFF6666"/>
                </patternFill>
              </fill>
            </x14:dxf>
          </x14:cfRule>
          <xm:sqref>D10</xm:sqref>
        </x14:conditionalFormatting>
        <x14:conditionalFormatting xmlns:xm="http://schemas.microsoft.com/office/excel/2006/main">
          <x14:cfRule type="expression" priority="8" stopIfTrue="1" id="{1C39FCE3-D6BB-4AA0-95F5-E943DB99AC65}">
            <xm:f>$E$10&lt;=PlanIndividual!$H$5</xm:f>
            <x14:dxf>
              <font>
                <color rgb="FFFFFFFF"/>
              </font>
              <fill>
                <patternFill patternType="solid">
                  <fgColor rgb="FF66FF66"/>
                  <bgColor rgb="FF66FF66"/>
                </patternFill>
              </fill>
            </x14:dxf>
          </x14:cfRule>
          <xm:sqref>E10</xm:sqref>
        </x14:conditionalFormatting>
        <x14:conditionalFormatting xmlns:xm="http://schemas.microsoft.com/office/excel/2006/main">
          <x14:cfRule type="expression" priority="7" stopIfTrue="1" id="{E1CBC43A-E375-4AD1-BDAD-E6E5EDC630A2}">
            <xm:f>$E$10&gt;PlanIndividual!$H$5</xm:f>
            <x14:dxf>
              <font>
                <color rgb="FFEEEEEE"/>
              </font>
              <fill>
                <patternFill patternType="solid">
                  <fgColor rgb="FFFF6666"/>
                  <bgColor rgb="FFFF6666"/>
                </patternFill>
              </fill>
            </x14:dxf>
          </x14:cfRule>
          <xm:sqref>E10</xm:sqref>
        </x14:conditionalFormatting>
        <x14:conditionalFormatting xmlns:xm="http://schemas.microsoft.com/office/excel/2006/main">
          <x14:cfRule type="expression" priority="10" stopIfTrue="1" id="{95362E47-5304-42E6-9D6E-E71342C6489B}">
            <xm:f>$F$10&lt;=PlanIndividual!$H$5</xm:f>
            <x14:dxf>
              <font>
                <color rgb="FFFFFFFF"/>
              </font>
              <fill>
                <patternFill patternType="solid">
                  <fgColor rgb="FF66FF66"/>
                  <bgColor rgb="FF66FF66"/>
                </patternFill>
              </fill>
            </x14:dxf>
          </x14:cfRule>
          <xm:sqref>F10</xm:sqref>
        </x14:conditionalFormatting>
        <x14:conditionalFormatting xmlns:xm="http://schemas.microsoft.com/office/excel/2006/main">
          <x14:cfRule type="expression" priority="9" stopIfTrue="1" id="{3114B43B-79A7-4542-B2D5-DC7DF1BC337D}">
            <xm:f>$F$10&gt;PlanIndividual!$H$5</xm:f>
            <x14:dxf>
              <font>
                <color rgb="FFEEEEEE"/>
              </font>
              <fill>
                <patternFill patternType="solid">
                  <fgColor rgb="FFFF6666"/>
                  <bgColor rgb="FFFF6666"/>
                </patternFill>
              </fill>
            </x14:dxf>
          </x14:cfRule>
          <xm:sqref>F10</xm:sqref>
        </x14:conditionalFormatting>
        <x14:conditionalFormatting xmlns:xm="http://schemas.microsoft.com/office/excel/2006/main">
          <x14:cfRule type="expression" priority="1" stopIfTrue="1" id="{AC6B3452-D356-4D84-B4A7-EB875A6E8C57}">
            <xm:f>C5 &gt; (PlanIndividual!H5*4)</xm:f>
            <x14:dxf>
              <font>
                <color rgb="FFEEEEEE"/>
              </font>
              <fill>
                <patternFill patternType="solid">
                  <fgColor rgb="FFFF6666"/>
                  <bgColor rgb="FFFF6666"/>
                </patternFill>
              </fill>
            </x14:dxf>
          </x14:cfRule>
          <xm:sqref>B13</xm:sqref>
        </x14:conditionalFormatting>
        <x14:conditionalFormatting xmlns:xm="http://schemas.microsoft.com/office/excel/2006/main">
          <x14:cfRule type="expression" priority="2" stopIfTrue="1" id="{34DFE74B-8C6E-4605-B938-665B15EDE558}">
            <xm:f>C5&lt; (PlanIndividual!H5*4)</xm:f>
            <x14:dxf>
              <font>
                <color rgb="FFFFFFFF"/>
              </font>
              <fill>
                <patternFill patternType="solid">
                  <fgColor rgb="FF66FF66"/>
                  <bgColor rgb="FF66FF66"/>
                </patternFill>
              </fill>
            </x14:dxf>
          </x14:cfRule>
          <xm:sqref>B13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PlanIndividual</vt:lpstr>
      <vt:lpstr>Estadisticas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dc:creator>
  <cp:lastModifiedBy>Lukas</cp:lastModifiedBy>
  <cp:revision>2</cp:revision>
  <dcterms:created xsi:type="dcterms:W3CDTF">2017-03-22T14:42:50Z</dcterms:created>
  <dcterms:modified xsi:type="dcterms:W3CDTF">2017-04-06T21:00:34Z</dcterms:modified>
</cp:coreProperties>
</file>