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ni\Downloads\"/>
    </mc:Choice>
  </mc:AlternateContent>
  <xr:revisionPtr revIDLastSave="0" documentId="13_ncr:1_{CF265DFA-6C4B-4A2E-A478-F818C63035EC}" xr6:coauthVersionLast="47" xr6:coauthVersionMax="47" xr10:uidLastSave="{00000000-0000-0000-0000-000000000000}"/>
  <bookViews>
    <workbookView xWindow="-60" yWindow="-60" windowWidth="21720" windowHeight="129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E11" i="2"/>
  <c r="E12" i="2" s="1"/>
  <c r="I8" i="2"/>
  <c r="I7" i="2"/>
  <c r="I6" i="2"/>
  <c r="I5" i="2"/>
  <c r="I4" i="2"/>
  <c r="I3" i="2"/>
  <c r="I2" i="2"/>
  <c r="F11" i="2"/>
  <c r="F12" i="2"/>
  <c r="D12" i="2"/>
  <c r="C10" i="2"/>
  <c r="D10" i="2"/>
  <c r="E10" i="2"/>
  <c r="F10" i="2"/>
  <c r="B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C12" i="2"/>
  <c r="E13" i="1"/>
  <c r="F13" i="1"/>
  <c r="D13" i="1"/>
  <c r="C13" i="1"/>
  <c r="B3" i="1"/>
  <c r="B4" i="1"/>
  <c r="B5" i="1"/>
  <c r="B6" i="1"/>
  <c r="B7" i="1"/>
  <c r="B8" i="1"/>
  <c r="B9" i="1"/>
  <c r="B10" i="1"/>
  <c r="B11" i="1"/>
  <c r="C11" i="1"/>
  <c r="D11" i="1"/>
  <c r="E11" i="1"/>
  <c r="F11" i="1"/>
</calcChain>
</file>

<file path=xl/sharedStrings.xml><?xml version="1.0" encoding="utf-8"?>
<sst xmlns="http://schemas.openxmlformats.org/spreadsheetml/2006/main" count="47" uniqueCount="35">
  <si>
    <t>Summe:</t>
  </si>
  <si>
    <t>Kostenart</t>
  </si>
  <si>
    <t>Material (€)</t>
  </si>
  <si>
    <t>Fertigung (€)</t>
  </si>
  <si>
    <t>Verwaltung (€)</t>
  </si>
  <si>
    <t>Vertrieb (€)</t>
  </si>
  <si>
    <t>Betriebsstoffkosten</t>
  </si>
  <si>
    <t>Gehälter</t>
  </si>
  <si>
    <t>Sozialkosten</t>
  </si>
  <si>
    <t>Instandhaltung</t>
  </si>
  <si>
    <t>Betriebssteuern</t>
  </si>
  <si>
    <t>Kalk. Abschreibungen</t>
  </si>
  <si>
    <t>Energiekosten</t>
  </si>
  <si>
    <t>Sonstige Kosten</t>
  </si>
  <si>
    <t>Zahlen der Kostenleistungsrechnung</t>
  </si>
  <si>
    <t>Kostenstellen</t>
  </si>
  <si>
    <t>Abrechnungszeitraum:</t>
  </si>
  <si>
    <t>Zuschlagsgrundlagen:
Einzelkosten</t>
  </si>
  <si>
    <t>Gemeinkostenzuschlagssätze in %:</t>
  </si>
  <si>
    <t>Stromverbrauch</t>
  </si>
  <si>
    <t>Raumkosten</t>
  </si>
  <si>
    <t>Hilfslöhne</t>
  </si>
  <si>
    <t>Kalk. Abschreibung nach dem Wert des Anlagevermögens</t>
  </si>
  <si>
    <t>Kalk. Zinsen nach dem Wert des Umlaufvermögens</t>
  </si>
  <si>
    <t>Gesetzlicher sozialer Aufwand nach der Zahl der Mitarbeiter</t>
  </si>
  <si>
    <t>MEK</t>
  </si>
  <si>
    <t>MGK</t>
  </si>
  <si>
    <t>MK</t>
  </si>
  <si>
    <t>FEK</t>
  </si>
  <si>
    <t>FGK</t>
  </si>
  <si>
    <t>FK</t>
  </si>
  <si>
    <t>HK</t>
  </si>
  <si>
    <t>VWGK</t>
  </si>
  <si>
    <t>VTGK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</si>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</sst>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1" fontId="0" fillId="0" borderId="0" xfId="0" applyNumberFormat="1" applyBorder="1" applyAlignment="1">
      <alignment horizontal="right" vertical="center" wrapText="1"/>
    </xf>
    <xf numFmtId="171" fontId="0" fillId="0" borderId="5" xfId="0" applyNumberFormat="1" applyBorder="1" applyAlignment="1">
      <alignment horizontal="right" vertical="center" wrapText="1"/>
    </xf>
    <xf numFmtId="171" fontId="0" fillId="0" borderId="0" xfId="0" applyNumberFormat="1" applyBorder="1"/>
    <xf numFmtId="171" fontId="0" fillId="0" borderId="5" xfId="0" applyNumberFormat="1" applyBorder="1"/>
    <xf numFmtId="171" fontId="1" fillId="0" borderId="0" xfId="0" applyNumberFormat="1" applyFont="1" applyBorder="1" applyAlignment="1">
      <alignment vertical="center" wrapText="1"/>
    </xf>
    <xf numFmtId="0" fontId="0" fillId="0" borderId="4" xfId="0" applyBorder="1" applyAlignment="1">
      <alignment wrapText="1"/>
    </xf>
    <xf numFmtId="171" fontId="1" fillId="0" borderId="5" xfId="0" applyNumberFormat="1" applyFont="1" applyBorder="1" applyAlignment="1">
      <alignment vertical="center"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sqref="A1:G13"/>
    </sheetView>
  </sheetViews>
  <sheetFormatPr defaultColWidth="13.86328125" defaultRowHeight="14.25" x14ac:dyDescent="0.45"/>
  <cols>
    <col min="1" max="1" width="27.9296875" bestFit="1" customWidth="1"/>
    <col min="7" max="7" width="18.53125" bestFit="1" customWidth="1"/>
  </cols>
  <sheetData>
    <row r="1" spans="1:7" x14ac:dyDescent="0.45">
      <c r="A1" s="1"/>
      <c r="B1" s="2"/>
      <c r="C1" s="3" t="s">
        <v>15</v>
      </c>
      <c r="D1" s="3"/>
      <c r="E1" s="3"/>
      <c r="F1" s="4"/>
      <c r="G1" t="s">
        <v>16</v>
      </c>
    </row>
    <row r="2" spans="1:7" ht="42.75" x14ac:dyDescent="0.45">
      <c r="A2" s="5" t="s">
        <v>1</v>
      </c>
      <c r="B2" s="6" t="s">
        <v>14</v>
      </c>
      <c r="C2" s="7" t="s">
        <v>2</v>
      </c>
      <c r="D2" s="7" t="s">
        <v>3</v>
      </c>
      <c r="E2" s="7" t="s">
        <v>4</v>
      </c>
      <c r="F2" s="8" t="s">
        <v>5</v>
      </c>
    </row>
    <row r="3" spans="1:7" x14ac:dyDescent="0.45">
      <c r="A3" s="9" t="s">
        <v>6</v>
      </c>
      <c r="B3" s="19">
        <f t="shared" ref="B3:B10" si="0">SUM(C3:F3)</f>
        <v>10000</v>
      </c>
      <c r="C3" s="15">
        <v>2700</v>
      </c>
      <c r="D3" s="15">
        <v>5300</v>
      </c>
      <c r="E3" s="15">
        <v>100</v>
      </c>
      <c r="F3" s="16">
        <v>1900</v>
      </c>
    </row>
    <row r="4" spans="1:7" x14ac:dyDescent="0.45">
      <c r="A4" s="9" t="s">
        <v>7</v>
      </c>
      <c r="B4" s="19">
        <f t="shared" si="0"/>
        <v>9000</v>
      </c>
      <c r="C4" s="15">
        <v>400</v>
      </c>
      <c r="D4" s="15">
        <v>1000</v>
      </c>
      <c r="E4" s="15">
        <v>5400</v>
      </c>
      <c r="F4" s="16">
        <v>2200</v>
      </c>
    </row>
    <row r="5" spans="1:7" x14ac:dyDescent="0.45">
      <c r="A5" s="9" t="s">
        <v>8</v>
      </c>
      <c r="B5" s="19">
        <f t="shared" si="0"/>
        <v>1300</v>
      </c>
      <c r="C5" s="15">
        <v>100</v>
      </c>
      <c r="D5" s="15">
        <v>200</v>
      </c>
      <c r="E5" s="15">
        <v>700</v>
      </c>
      <c r="F5" s="16">
        <v>300</v>
      </c>
    </row>
    <row r="6" spans="1:7" x14ac:dyDescent="0.45">
      <c r="A6" s="9" t="s">
        <v>9</v>
      </c>
      <c r="B6" s="19">
        <f t="shared" si="0"/>
        <v>11500</v>
      </c>
      <c r="C6" s="15">
        <v>2000</v>
      </c>
      <c r="D6" s="15">
        <v>8400</v>
      </c>
      <c r="E6" s="15">
        <v>200</v>
      </c>
      <c r="F6" s="16">
        <v>900</v>
      </c>
    </row>
    <row r="7" spans="1:7" x14ac:dyDescent="0.45">
      <c r="A7" s="9" t="s">
        <v>10</v>
      </c>
      <c r="B7" s="19">
        <f t="shared" si="0"/>
        <v>2500</v>
      </c>
      <c r="C7" s="15">
        <v>0</v>
      </c>
      <c r="D7" s="15">
        <v>2000</v>
      </c>
      <c r="E7" s="15">
        <v>500</v>
      </c>
      <c r="F7" s="16">
        <v>0</v>
      </c>
    </row>
    <row r="8" spans="1:7" x14ac:dyDescent="0.45">
      <c r="A8" s="9" t="s">
        <v>11</v>
      </c>
      <c r="B8" s="19">
        <f t="shared" si="0"/>
        <v>12000</v>
      </c>
      <c r="C8" s="15">
        <v>1000</v>
      </c>
      <c r="D8" s="15">
        <v>7000</v>
      </c>
      <c r="E8" s="15">
        <v>3000</v>
      </c>
      <c r="F8" s="16">
        <v>1000</v>
      </c>
    </row>
    <row r="9" spans="1:7" x14ac:dyDescent="0.45">
      <c r="A9" s="9" t="s">
        <v>12</v>
      </c>
      <c r="B9" s="19">
        <f t="shared" si="0"/>
        <v>3000</v>
      </c>
      <c r="C9" s="15">
        <v>200</v>
      </c>
      <c r="D9" s="15">
        <v>2000</v>
      </c>
      <c r="E9" s="15">
        <v>500</v>
      </c>
      <c r="F9" s="16">
        <v>300</v>
      </c>
    </row>
    <row r="10" spans="1:7" x14ac:dyDescent="0.45">
      <c r="A10" s="9" t="s">
        <v>13</v>
      </c>
      <c r="B10" s="19">
        <f t="shared" si="0"/>
        <v>4800</v>
      </c>
      <c r="C10" s="15">
        <v>400</v>
      </c>
      <c r="D10" s="15">
        <v>2400</v>
      </c>
      <c r="E10" s="15">
        <v>800</v>
      </c>
      <c r="F10" s="16">
        <v>1200</v>
      </c>
    </row>
    <row r="11" spans="1:7" x14ac:dyDescent="0.45">
      <c r="A11" s="10" t="s">
        <v>0</v>
      </c>
      <c r="B11" s="19">
        <f>SUM(C11:F11)</f>
        <v>54100</v>
      </c>
      <c r="C11" s="17">
        <f>SUM(C3:C10)</f>
        <v>6800</v>
      </c>
      <c r="D11" s="17">
        <f>SUM(D3:D10)</f>
        <v>28300</v>
      </c>
      <c r="E11" s="17">
        <f>SUM(E3:E10)</f>
        <v>11200</v>
      </c>
      <c r="F11" s="18">
        <f>SUM(F3:F10)</f>
        <v>7800</v>
      </c>
    </row>
    <row r="12" spans="1:7" ht="28.5" x14ac:dyDescent="0.45">
      <c r="A12" s="20" t="s">
        <v>17</v>
      </c>
      <c r="B12" s="11"/>
      <c r="C12" s="17">
        <v>85000</v>
      </c>
      <c r="D12" s="17">
        <v>56600</v>
      </c>
      <c r="E12" s="17">
        <v>176700</v>
      </c>
      <c r="F12" s="18">
        <v>176700</v>
      </c>
    </row>
    <row r="13" spans="1:7" ht="14.65" thickBot="1" x14ac:dyDescent="0.5">
      <c r="A13" s="12" t="s">
        <v>18</v>
      </c>
      <c r="B13" s="13"/>
      <c r="C13" s="13">
        <f>C11*100/C12</f>
        <v>8</v>
      </c>
      <c r="D13" s="13">
        <f>D11*100/D12</f>
        <v>50</v>
      </c>
      <c r="E13" s="13">
        <f t="shared" ref="E13:F13" si="1">E11*100/E12</f>
        <v>6.3384267119411435</v>
      </c>
      <c r="F13" s="14">
        <f t="shared" si="1"/>
        <v>4.4142614601018675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6F7A-37DE-445D-B59B-27A6E39EA469}">
  <dimension ref="A1:I12"/>
  <sheetViews>
    <sheetView tabSelected="1" zoomScale="85" zoomScaleNormal="85" workbookViewId="0">
      <selection activeCell="M4" sqref="M4"/>
    </sheetView>
  </sheetViews>
  <sheetFormatPr defaultRowHeight="14.25" x14ac:dyDescent="0.45"/>
  <cols>
    <col min="1" max="1" width="27.9296875" bestFit="1" customWidth="1"/>
    <col min="2" max="2" width="14.3984375" customWidth="1"/>
    <col min="3" max="4" width="11.33203125" bestFit="1" customWidth="1"/>
    <col min="5" max="6" width="12.33203125" bestFit="1" customWidth="1"/>
    <col min="7" max="7" width="18.53125" bestFit="1" customWidth="1"/>
    <col min="8" max="8" width="10.33203125" bestFit="1" customWidth="1"/>
    <col min="9" max="9" width="12.9296875" customWidth="1"/>
  </cols>
  <sheetData>
    <row r="1" spans="1:9" x14ac:dyDescent="0.45">
      <c r="A1" s="1"/>
      <c r="B1" s="2"/>
      <c r="C1" s="3" t="s">
        <v>15</v>
      </c>
      <c r="D1" s="3"/>
      <c r="E1" s="3"/>
      <c r="F1" s="4"/>
      <c r="G1" t="s">
        <v>16</v>
      </c>
    </row>
    <row r="2" spans="1:9" ht="42.75" x14ac:dyDescent="0.45">
      <c r="A2" s="5" t="s">
        <v>1</v>
      </c>
      <c r="B2" s="6" t="s">
        <v>14</v>
      </c>
      <c r="C2" s="7" t="s">
        <v>2</v>
      </c>
      <c r="D2" s="7" t="s">
        <v>3</v>
      </c>
      <c r="E2" s="7" t="s">
        <v>4</v>
      </c>
      <c r="F2" s="8" t="s">
        <v>5</v>
      </c>
      <c r="H2" t="s">
        <v>25</v>
      </c>
      <c r="I2" s="22">
        <f>C11</f>
        <v>4850</v>
      </c>
    </row>
    <row r="3" spans="1:9" x14ac:dyDescent="0.45">
      <c r="A3" s="9" t="s">
        <v>19</v>
      </c>
      <c r="B3" s="19">
        <v>100</v>
      </c>
      <c r="C3" s="15">
        <f>B3/10*2</f>
        <v>20</v>
      </c>
      <c r="D3" s="15">
        <f>B3/10*6</f>
        <v>60</v>
      </c>
      <c r="E3" s="15">
        <f>B3/10*1</f>
        <v>10</v>
      </c>
      <c r="F3" s="16">
        <f>B3/10*1</f>
        <v>10</v>
      </c>
      <c r="H3" t="s">
        <v>26</v>
      </c>
      <c r="I3" s="22">
        <f>C10</f>
        <v>970</v>
      </c>
    </row>
    <row r="4" spans="1:9" x14ac:dyDescent="0.45">
      <c r="A4" s="9" t="s">
        <v>20</v>
      </c>
      <c r="B4" s="19">
        <v>300</v>
      </c>
      <c r="C4" s="15">
        <f>0.1*500</f>
        <v>50</v>
      </c>
      <c r="D4" s="15">
        <f>0.1*1500</f>
        <v>150</v>
      </c>
      <c r="E4" s="15">
        <f>0.1*600</f>
        <v>60</v>
      </c>
      <c r="F4" s="16">
        <f>0.1*400</f>
        <v>40</v>
      </c>
      <c r="H4" t="s">
        <v>27</v>
      </c>
      <c r="I4" s="22">
        <f>I2+I3</f>
        <v>5820</v>
      </c>
    </row>
    <row r="5" spans="1:9" x14ac:dyDescent="0.45">
      <c r="A5" s="9" t="s">
        <v>21</v>
      </c>
      <c r="B5" s="19">
        <v>500</v>
      </c>
      <c r="C5" s="15">
        <f>B5*0.4</f>
        <v>200</v>
      </c>
      <c r="D5" s="15">
        <f>B5*0.4</f>
        <v>200</v>
      </c>
      <c r="E5" s="15">
        <f>B5*0.12</f>
        <v>60</v>
      </c>
      <c r="F5" s="16">
        <f>B5*0.08</f>
        <v>40</v>
      </c>
      <c r="H5" t="s">
        <v>28</v>
      </c>
      <c r="I5" s="22">
        <f>D11</f>
        <v>1000</v>
      </c>
    </row>
    <row r="6" spans="1:9" x14ac:dyDescent="0.45">
      <c r="A6" s="9" t="s">
        <v>7</v>
      </c>
      <c r="B6" s="19">
        <v>1000</v>
      </c>
      <c r="C6" s="15">
        <f>B6*0.2</f>
        <v>200</v>
      </c>
      <c r="D6" s="15">
        <f>B6*0.2</f>
        <v>200</v>
      </c>
      <c r="E6" s="15">
        <f>B6*0.32</f>
        <v>320</v>
      </c>
      <c r="F6" s="16">
        <f>B6*0.28</f>
        <v>280</v>
      </c>
      <c r="H6" t="s">
        <v>29</v>
      </c>
      <c r="I6" s="22">
        <f>D10</f>
        <v>1370</v>
      </c>
    </row>
    <row r="7" spans="1:9" ht="28.5" x14ac:dyDescent="0.45">
      <c r="A7" s="9" t="s">
        <v>24</v>
      </c>
      <c r="B7" s="19">
        <v>500</v>
      </c>
      <c r="C7" s="15">
        <f>B7/1000*160</f>
        <v>80</v>
      </c>
      <c r="D7" s="15">
        <f>B7/1000*560</f>
        <v>280</v>
      </c>
      <c r="E7" s="15">
        <f>B7/1000*152</f>
        <v>76</v>
      </c>
      <c r="F7" s="16">
        <f>B7/1000*128</f>
        <v>64</v>
      </c>
      <c r="H7" t="s">
        <v>30</v>
      </c>
      <c r="I7" s="22">
        <f>I5+I6</f>
        <v>2370</v>
      </c>
    </row>
    <row r="8" spans="1:9" ht="28.5" x14ac:dyDescent="0.45">
      <c r="A8" s="9" t="s">
        <v>22</v>
      </c>
      <c r="B8" s="19">
        <v>500</v>
      </c>
      <c r="C8" s="15">
        <f>0.1*1500</f>
        <v>150</v>
      </c>
      <c r="D8" s="15">
        <f>0.1*1500*2</f>
        <v>300</v>
      </c>
      <c r="E8" s="15">
        <f>0.1*300</f>
        <v>30</v>
      </c>
      <c r="F8" s="16">
        <f>0.1*200</f>
        <v>20</v>
      </c>
      <c r="H8" t="s">
        <v>31</v>
      </c>
      <c r="I8" s="22">
        <f>I4+I7</f>
        <v>8190</v>
      </c>
    </row>
    <row r="9" spans="1:9" ht="28.5" x14ac:dyDescent="0.45">
      <c r="A9" s="9" t="s">
        <v>23</v>
      </c>
      <c r="B9" s="19">
        <v>900</v>
      </c>
      <c r="C9" s="15">
        <f>B9/10*3</f>
        <v>270</v>
      </c>
      <c r="D9" s="15">
        <f>B9/10*2</f>
        <v>180</v>
      </c>
      <c r="E9" s="15">
        <f>B9/10*4</f>
        <v>360</v>
      </c>
      <c r="F9" s="16">
        <f>B9/10*1</f>
        <v>90</v>
      </c>
      <c r="H9" t="s">
        <v>32</v>
      </c>
      <c r="I9" s="22">
        <f>E10</f>
        <v>916</v>
      </c>
    </row>
    <row r="10" spans="1:9" x14ac:dyDescent="0.45">
      <c r="A10" s="10" t="s">
        <v>0</v>
      </c>
      <c r="B10" s="19">
        <f>SUM(B3:B9)</f>
        <v>3800</v>
      </c>
      <c r="C10" s="19">
        <f t="shared" ref="C10:F10" si="0">SUM(C3:C9)</f>
        <v>970</v>
      </c>
      <c r="D10" s="19">
        <f t="shared" si="0"/>
        <v>1370</v>
      </c>
      <c r="E10" s="19">
        <f t="shared" si="0"/>
        <v>916</v>
      </c>
      <c r="F10" s="21">
        <f t="shared" si="0"/>
        <v>544</v>
      </c>
      <c r="H10" t="s">
        <v>33</v>
      </c>
      <c r="I10" s="22">
        <f>F10</f>
        <v>544</v>
      </c>
    </row>
    <row r="11" spans="1:9" ht="28.5" x14ac:dyDescent="0.45">
      <c r="A11" s="20" t="s">
        <v>17</v>
      </c>
      <c r="B11" s="11"/>
      <c r="C11" s="17">
        <v>4850</v>
      </c>
      <c r="D11" s="17">
        <v>1000</v>
      </c>
      <c r="E11" s="17">
        <f>I8</f>
        <v>8190</v>
      </c>
      <c r="F11" s="18">
        <f>E11</f>
        <v>8190</v>
      </c>
      <c r="H11" t="s">
        <v>34</v>
      </c>
      <c r="I11" s="22">
        <f>I8+I9+I10</f>
        <v>9650</v>
      </c>
    </row>
    <row r="12" spans="1:9" ht="14.65" thickBot="1" x14ac:dyDescent="0.5">
      <c r="A12" s="12" t="s">
        <v>18</v>
      </c>
      <c r="B12" s="13"/>
      <c r="C12" s="13">
        <f>C10*100/C11</f>
        <v>20</v>
      </c>
      <c r="D12" s="13">
        <f>D10*100/D11</f>
        <v>137</v>
      </c>
      <c r="E12" s="13">
        <f t="shared" ref="E12:F12" si="1">E10*100/E11</f>
        <v>11.184371184371184</v>
      </c>
      <c r="F12" s="14">
        <f t="shared" si="1"/>
        <v>6.6422466422466426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Jannik Muy</cp:lastModifiedBy>
  <dcterms:created xsi:type="dcterms:W3CDTF">2025-05-15T12:01:41Z</dcterms:created>
  <dcterms:modified xsi:type="dcterms:W3CDTF">2025-05-15T13:55:47Z</dcterms:modified>
</cp:coreProperties>
</file>