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eba\Desktop\konc\"/>
    </mc:Choice>
  </mc:AlternateContent>
  <xr:revisionPtr revIDLastSave="0" documentId="13_ncr:1_{B23835B5-E0F5-4C86-BCB7-AD635879E032}" xr6:coauthVersionLast="47" xr6:coauthVersionMax="47" xr10:uidLastSave="{00000000-0000-0000-0000-000000000000}"/>
  <bookViews>
    <workbookView xWindow="-108" yWindow="-108" windowWidth="23256" windowHeight="12576" xr2:uid="{E4D1C54E-4B6D-4636-B891-302CDD2D5CBD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1" l="1"/>
  <c r="N18" i="1"/>
  <c r="O18" i="1"/>
  <c r="P18" i="1"/>
  <c r="L18" i="1"/>
  <c r="H18" i="1"/>
  <c r="I18" i="1"/>
  <c r="J18" i="1"/>
  <c r="K18" i="1"/>
  <c r="G18" i="1"/>
  <c r="C18" i="1"/>
  <c r="D18" i="1"/>
  <c r="E18" i="1"/>
  <c r="F18" i="1"/>
  <c r="B18" i="1"/>
  <c r="M16" i="1"/>
  <c r="N16" i="1"/>
  <c r="O16" i="1"/>
  <c r="P16" i="1"/>
  <c r="L16" i="1"/>
  <c r="H16" i="1"/>
  <c r="I16" i="1"/>
  <c r="J16" i="1"/>
  <c r="K16" i="1"/>
  <c r="G16" i="1"/>
  <c r="C16" i="1"/>
  <c r="D16" i="1"/>
  <c r="E16" i="1"/>
  <c r="F16" i="1"/>
  <c r="B16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M8" i="1"/>
  <c r="N8" i="1"/>
  <c r="O8" i="1"/>
  <c r="P8" i="1"/>
  <c r="L8" i="1"/>
  <c r="H8" i="1"/>
  <c r="I8" i="1"/>
  <c r="J8" i="1"/>
  <c r="K8" i="1"/>
  <c r="G8" i="1"/>
  <c r="B8" i="1"/>
  <c r="C8" i="1"/>
  <c r="D8" i="1"/>
  <c r="E8" i="1"/>
  <c r="F8" i="1"/>
  <c r="F7" i="1"/>
  <c r="P10" i="1" s="1"/>
  <c r="C5" i="1"/>
  <c r="D5" i="1"/>
  <c r="E5" i="1"/>
  <c r="F5" i="1"/>
  <c r="B5" i="1"/>
  <c r="B7" i="1" s="1"/>
  <c r="C4" i="1"/>
  <c r="C7" i="1" s="1"/>
  <c r="D4" i="1"/>
  <c r="D7" i="1" s="1"/>
  <c r="E4" i="1"/>
  <c r="F4" i="1"/>
  <c r="B4" i="1"/>
  <c r="S3" i="1"/>
  <c r="S2" i="1"/>
  <c r="E7" i="1" l="1"/>
  <c r="N10" i="1"/>
  <c r="I10" i="1"/>
  <c r="D10" i="1"/>
  <c r="M10" i="1"/>
  <c r="H10" i="1"/>
  <c r="C10" i="1"/>
  <c r="G10" i="1"/>
  <c r="B13" i="1"/>
  <c r="B10" i="1"/>
  <c r="L10" i="1"/>
  <c r="K10" i="1"/>
  <c r="E10" i="1"/>
  <c r="J10" i="1"/>
  <c r="F10" i="1"/>
  <c r="O10" i="1"/>
  <c r="B12" i="1" l="1"/>
  <c r="C12" i="1"/>
  <c r="C13" i="1"/>
  <c r="D13" i="1"/>
  <c r="D12" i="1"/>
  <c r="D25" i="1" l="1"/>
  <c r="C25" i="1"/>
  <c r="B14" i="1"/>
  <c r="B25" i="1"/>
  <c r="C14" i="1"/>
  <c r="D14" i="1"/>
  <c r="F25" i="1" l="1"/>
  <c r="B26" i="1" s="1"/>
  <c r="B17" i="1"/>
  <c r="D17" i="1"/>
  <c r="C17" i="1"/>
  <c r="G19" i="1" l="1"/>
  <c r="G23" i="1" s="1"/>
  <c r="H19" i="1"/>
  <c r="H23" i="1" s="1"/>
  <c r="I19" i="1"/>
  <c r="I23" i="1" s="1"/>
  <c r="J19" i="1"/>
  <c r="J23" i="1" s="1"/>
  <c r="K19" i="1"/>
  <c r="K23" i="1" s="1"/>
  <c r="D26" i="1"/>
  <c r="C26" i="1"/>
  <c r="N19" i="1"/>
  <c r="N23" i="1" s="1"/>
  <c r="L19" i="1"/>
  <c r="L23" i="1" s="1"/>
  <c r="O19" i="1"/>
  <c r="O23" i="1" s="1"/>
  <c r="P19" i="1"/>
  <c r="P23" i="1" s="1"/>
  <c r="M19" i="1"/>
  <c r="M23" i="1" s="1"/>
  <c r="D19" i="1"/>
  <c r="D23" i="1" s="1"/>
  <c r="F19" i="1"/>
  <c r="F23" i="1" s="1"/>
  <c r="C19" i="1"/>
  <c r="C23" i="1" s="1"/>
  <c r="E19" i="1"/>
  <c r="E23" i="1" s="1"/>
  <c r="B19" i="1"/>
  <c r="B23" i="1" s="1"/>
  <c r="C24" i="1" l="1"/>
  <c r="B24" i="1"/>
  <c r="E24" i="1"/>
  <c r="F24" i="1"/>
  <c r="D24" i="1"/>
  <c r="O28" i="1" l="1"/>
  <c r="O30" i="1" s="1"/>
  <c r="E28" i="1"/>
  <c r="E30" i="1" s="1"/>
  <c r="J28" i="1"/>
  <c r="J30" i="1" s="1"/>
  <c r="F28" i="1"/>
  <c r="F30" i="1" s="1"/>
  <c r="P28" i="1"/>
  <c r="P30" i="1" s="1"/>
  <c r="K28" i="1"/>
  <c r="K30" i="1" s="1"/>
  <c r="G28" i="1"/>
  <c r="G30" i="1" s="1"/>
  <c r="B28" i="1"/>
  <c r="B30" i="1" s="1"/>
  <c r="L28" i="1"/>
  <c r="L30" i="1" s="1"/>
  <c r="D28" i="1"/>
  <c r="D30" i="1" s="1"/>
  <c r="I28" i="1"/>
  <c r="I30" i="1" s="1"/>
  <c r="N28" i="1"/>
  <c r="N30" i="1" s="1"/>
  <c r="C28" i="1"/>
  <c r="C30" i="1" s="1"/>
  <c r="H28" i="1"/>
  <c r="H30" i="1" s="1"/>
  <c r="M28" i="1"/>
  <c r="M30" i="1" s="1"/>
</calcChain>
</file>

<file path=xl/sharedStrings.xml><?xml version="1.0" encoding="utf-8"?>
<sst xmlns="http://schemas.openxmlformats.org/spreadsheetml/2006/main" count="43" uniqueCount="27">
  <si>
    <t>food</t>
  </si>
  <si>
    <t>wood</t>
  </si>
  <si>
    <t>stone</t>
  </si>
  <si>
    <t>iron</t>
  </si>
  <si>
    <t>tools</t>
  </si>
  <si>
    <t>avalilable</t>
  </si>
  <si>
    <t>needed</t>
  </si>
  <si>
    <t>begin</t>
  </si>
  <si>
    <t>available</t>
  </si>
  <si>
    <t>default pric</t>
  </si>
  <si>
    <t>prices</t>
  </si>
  <si>
    <t>profits</t>
  </si>
  <si>
    <t>money_sum</t>
  </si>
  <si>
    <t>needed_sum</t>
  </si>
  <si>
    <t>resources</t>
  </si>
  <si>
    <t>after first</t>
  </si>
  <si>
    <t>starczy?</t>
  </si>
  <si>
    <t>kupione1</t>
  </si>
  <si>
    <t>kupione2</t>
  </si>
  <si>
    <t>part_bought</t>
  </si>
  <si>
    <t>kupione</t>
  </si>
  <si>
    <t>purchase:</t>
  </si>
  <si>
    <t>money</t>
  </si>
  <si>
    <t>total:</t>
  </si>
  <si>
    <t>kupione3</t>
  </si>
  <si>
    <t>res_after</t>
  </si>
  <si>
    <t>new_needed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</si>
</sst>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5964-51D9-4F83-BE49-7B6E99C5E897}">
  <dimension ref="A1:S30"/>
  <sheetViews>
    <sheetView tabSelected="1" workbookViewId="0">
      <selection activeCell="B33" sqref="B33"/>
    </sheetView>
  </sheetViews>
  <sheetFormatPr defaultRowHeight="14.4" x14ac:dyDescent="0.3"/>
  <cols>
    <col min="1" max="1" width="10.88671875" customWidth="1"/>
    <col min="2" max="2" width="9.109375" bestFit="1" customWidth="1"/>
    <col min="19" max="19" width="9.109375" bestFit="1" customWidth="1"/>
  </cols>
  <sheetData>
    <row r="1" spans="1:19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9" x14ac:dyDescent="0.3">
      <c r="A2" t="s">
        <v>7</v>
      </c>
      <c r="B2">
        <v>100</v>
      </c>
      <c r="C2">
        <v>100</v>
      </c>
      <c r="D2">
        <v>100</v>
      </c>
      <c r="E2">
        <v>100</v>
      </c>
      <c r="F2">
        <v>100</v>
      </c>
      <c r="G2">
        <v>200</v>
      </c>
      <c r="H2">
        <v>200</v>
      </c>
      <c r="I2">
        <v>200</v>
      </c>
      <c r="J2">
        <v>200</v>
      </c>
      <c r="K2">
        <v>200</v>
      </c>
      <c r="L2">
        <v>10</v>
      </c>
      <c r="M2">
        <v>20</v>
      </c>
      <c r="N2">
        <v>30</v>
      </c>
      <c r="O2">
        <v>40</v>
      </c>
      <c r="P2">
        <v>50</v>
      </c>
      <c r="Q2" t="s">
        <v>7</v>
      </c>
      <c r="R2" t="s">
        <v>5</v>
      </c>
      <c r="S2">
        <f>SUM(B2:P2)</f>
        <v>1650</v>
      </c>
    </row>
    <row r="3" spans="1:19" x14ac:dyDescent="0.3">
      <c r="A3" t="s">
        <v>6</v>
      </c>
      <c r="B3">
        <v>50</v>
      </c>
      <c r="C3">
        <v>50</v>
      </c>
      <c r="D3">
        <v>50</v>
      </c>
      <c r="E3">
        <v>0</v>
      </c>
      <c r="F3">
        <v>50</v>
      </c>
      <c r="G3">
        <v>50</v>
      </c>
      <c r="H3">
        <v>50</v>
      </c>
      <c r="I3">
        <v>50</v>
      </c>
      <c r="J3">
        <v>0</v>
      </c>
      <c r="K3">
        <v>50</v>
      </c>
      <c r="L3">
        <v>50</v>
      </c>
      <c r="M3">
        <v>50</v>
      </c>
      <c r="N3">
        <v>50</v>
      </c>
      <c r="O3">
        <v>0</v>
      </c>
      <c r="P3">
        <v>50</v>
      </c>
      <c r="R3" t="s">
        <v>6</v>
      </c>
      <c r="S3">
        <f>SUM(B3:P3)</f>
        <v>600</v>
      </c>
    </row>
    <row r="4" spans="1:19" x14ac:dyDescent="0.3">
      <c r="A4" t="s">
        <v>8</v>
      </c>
      <c r="B4">
        <f>SUM(B2,G2,L2)</f>
        <v>310</v>
      </c>
      <c r="C4">
        <f t="shared" ref="C4:F4" si="0">SUM(C2,H2,M2)</f>
        <v>320</v>
      </c>
      <c r="D4">
        <f t="shared" si="0"/>
        <v>330</v>
      </c>
      <c r="E4">
        <f t="shared" si="0"/>
        <v>340</v>
      </c>
      <c r="F4">
        <f t="shared" si="0"/>
        <v>350</v>
      </c>
    </row>
    <row r="5" spans="1:19" x14ac:dyDescent="0.3">
      <c r="A5" t="s">
        <v>6</v>
      </c>
      <c r="B5">
        <f>SUM(B3,G3,L3)</f>
        <v>150</v>
      </c>
      <c r="C5">
        <f t="shared" ref="C5:F5" si="1">SUM(C3,H3,M3)</f>
        <v>150</v>
      </c>
      <c r="D5">
        <f t="shared" si="1"/>
        <v>150</v>
      </c>
      <c r="E5">
        <f t="shared" si="1"/>
        <v>0</v>
      </c>
      <c r="F5">
        <f t="shared" si="1"/>
        <v>150</v>
      </c>
    </row>
    <row r="6" spans="1:19" x14ac:dyDescent="0.3">
      <c r="A6" t="s">
        <v>9</v>
      </c>
      <c r="B6">
        <v>1</v>
      </c>
      <c r="C6">
        <v>1</v>
      </c>
      <c r="D6">
        <v>2.0444439999999999</v>
      </c>
      <c r="E6">
        <v>2.0444439999999999</v>
      </c>
      <c r="F6">
        <v>2.7222219999999999</v>
      </c>
    </row>
    <row r="7" spans="1:19" x14ac:dyDescent="0.3">
      <c r="A7" t="s">
        <v>10</v>
      </c>
      <c r="B7">
        <f>B5*B6/B4</f>
        <v>0.4838709677419355</v>
      </c>
      <c r="C7">
        <f t="shared" ref="C7:F7" si="2">C5*C6/C4</f>
        <v>0.46875</v>
      </c>
      <c r="D7">
        <f t="shared" si="2"/>
        <v>0.92929272727272727</v>
      </c>
      <c r="E7">
        <f t="shared" si="2"/>
        <v>0</v>
      </c>
      <c r="F7">
        <f t="shared" si="2"/>
        <v>1.1666665714285716</v>
      </c>
    </row>
    <row r="8" spans="1:19" x14ac:dyDescent="0.3">
      <c r="A8" t="s">
        <v>26</v>
      </c>
      <c r="B8">
        <f>MIN(IF(B7=0,1E+40,B3/B7),B3)</f>
        <v>50</v>
      </c>
      <c r="C8">
        <f>MIN(IF(C7=0,1E+40,C3/C7),C3)</f>
        <v>50</v>
      </c>
      <c r="D8">
        <f t="shared" ref="C8:F8" si="3">MIN(IF(D7=0,1E+40,D3/D7),D3)</f>
        <v>50</v>
      </c>
      <c r="E8">
        <f t="shared" si="3"/>
        <v>0</v>
      </c>
      <c r="F8">
        <f t="shared" si="3"/>
        <v>42.857146355685416</v>
      </c>
      <c r="G8">
        <f>MIN(IF(B7=0,1E+40,G3/B7),G3)</f>
        <v>50</v>
      </c>
      <c r="H8">
        <f t="shared" ref="H8:K8" si="4">MIN(IF(C7=0,1E+40,H3/C7),H3)</f>
        <v>50</v>
      </c>
      <c r="I8">
        <f t="shared" si="4"/>
        <v>50</v>
      </c>
      <c r="J8">
        <f t="shared" si="4"/>
        <v>0</v>
      </c>
      <c r="K8">
        <f t="shared" si="4"/>
        <v>42.857146355685416</v>
      </c>
      <c r="L8">
        <f>MIN(IF(B7=0,1E+40,L3/B7),L3)</f>
        <v>50</v>
      </c>
      <c r="M8">
        <f t="shared" ref="M8:P8" si="5">MIN(IF(C7=0,1E+40,M3/C7),M3)</f>
        <v>50</v>
      </c>
      <c r="N8">
        <f t="shared" si="5"/>
        <v>50</v>
      </c>
      <c r="O8">
        <f t="shared" si="5"/>
        <v>0</v>
      </c>
      <c r="P8">
        <f t="shared" si="5"/>
        <v>42.857146355685416</v>
      </c>
    </row>
    <row r="10" spans="1:19" x14ac:dyDescent="0.3">
      <c r="A10" t="s">
        <v>11</v>
      </c>
      <c r="B10">
        <f>$B$7*B2</f>
        <v>48.387096774193552</v>
      </c>
      <c r="C10">
        <f>$C$7*C2</f>
        <v>46.875</v>
      </c>
      <c r="D10">
        <f>$D$7*D2</f>
        <v>92.929272727272732</v>
      </c>
      <c r="E10">
        <f>$E$7*E2</f>
        <v>0</v>
      </c>
      <c r="F10">
        <f>$F$7*F2</f>
        <v>116.66665714285716</v>
      </c>
      <c r="G10">
        <f>$B$7*G2</f>
        <v>96.774193548387103</v>
      </c>
      <c r="H10">
        <f>$C$7*H2</f>
        <v>93.75</v>
      </c>
      <c r="I10">
        <f>$D$7*I2</f>
        <v>185.85854545454546</v>
      </c>
      <c r="J10">
        <f>$E$7*J2</f>
        <v>0</v>
      </c>
      <c r="K10">
        <f>$F$7*K2</f>
        <v>233.33331428571432</v>
      </c>
      <c r="L10">
        <f>$B$7*L2</f>
        <v>4.838709677419355</v>
      </c>
      <c r="M10">
        <f>$C$7*M2</f>
        <v>9.375</v>
      </c>
      <c r="N10">
        <f>$D$7*N2</f>
        <v>27.878781818181817</v>
      </c>
      <c r="O10">
        <f>$E$7*O2</f>
        <v>0</v>
      </c>
      <c r="P10">
        <f>$F$7*P2</f>
        <v>58.333328571428581</v>
      </c>
    </row>
    <row r="11" spans="1:19" x14ac:dyDescent="0.3">
      <c r="A11" t="s">
        <v>6</v>
      </c>
      <c r="B11">
        <f>$B$7*B8</f>
        <v>24.193548387096776</v>
      </c>
      <c r="C11">
        <f>$C$7*C8</f>
        <v>23.4375</v>
      </c>
      <c r="D11">
        <f>$D$7*D8</f>
        <v>46.464636363636366</v>
      </c>
      <c r="E11">
        <f>$E$7*E8</f>
        <v>0</v>
      </c>
      <c r="F11">
        <f>$F$7*F8</f>
        <v>50.000000000000007</v>
      </c>
      <c r="G11">
        <f>$B$7*G8</f>
        <v>24.193548387096776</v>
      </c>
      <c r="H11">
        <f>$C$7*H8</f>
        <v>23.4375</v>
      </c>
      <c r="I11">
        <f>$D$7*I8</f>
        <v>46.464636363636366</v>
      </c>
      <c r="J11">
        <f>$E$7*J8</f>
        <v>0</v>
      </c>
      <c r="K11">
        <f>$F$7*K8</f>
        <v>50.000000000000007</v>
      </c>
      <c r="L11">
        <f>$B$7*L8</f>
        <v>24.193548387096776</v>
      </c>
      <c r="M11">
        <f>$C$7*M8</f>
        <v>23.4375</v>
      </c>
      <c r="N11">
        <f>$D$7*N8</f>
        <v>46.464636363636366</v>
      </c>
      <c r="O11">
        <f>$E$7*O8</f>
        <v>0</v>
      </c>
      <c r="P11">
        <f>$F$7*P8</f>
        <v>50.000000000000007</v>
      </c>
    </row>
    <row r="12" spans="1:19" x14ac:dyDescent="0.3">
      <c r="A12" t="s">
        <v>12</v>
      </c>
      <c r="B12">
        <f>SUM(B10:F10)</f>
        <v>304.85802664432344</v>
      </c>
      <c r="C12">
        <f>SUM(G10:K10)</f>
        <v>609.71605328864689</v>
      </c>
      <c r="D12">
        <f>SUM(L10:P10)</f>
        <v>100.42582006702975</v>
      </c>
    </row>
    <row r="13" spans="1:19" x14ac:dyDescent="0.3">
      <c r="A13" t="s">
        <v>13</v>
      </c>
      <c r="B13">
        <f>SUM(B11:F11)</f>
        <v>144.09568475073314</v>
      </c>
      <c r="C13">
        <f>SUM(G11:K11)</f>
        <v>144.09568475073314</v>
      </c>
      <c r="D13">
        <f>SUM(L11:P11)</f>
        <v>144.09568475073314</v>
      </c>
    </row>
    <row r="14" spans="1:19" x14ac:dyDescent="0.3">
      <c r="A14" t="s">
        <v>16</v>
      </c>
      <c r="B14">
        <f>IF(B12&gt;B13,1,0)</f>
        <v>1</v>
      </c>
      <c r="C14">
        <f t="shared" ref="C14:D14" si="6">IF(C12&gt;C13,1,0)</f>
        <v>1</v>
      </c>
      <c r="D14">
        <f t="shared" si="6"/>
        <v>0</v>
      </c>
    </row>
    <row r="16" spans="1:19" x14ac:dyDescent="0.3">
      <c r="A16" t="s">
        <v>17</v>
      </c>
      <c r="B16">
        <f>$B$14*B8</f>
        <v>50</v>
      </c>
      <c r="C16">
        <f t="shared" ref="C16:F16" si="7">$B$14*C8</f>
        <v>50</v>
      </c>
      <c r="D16">
        <f t="shared" si="7"/>
        <v>50</v>
      </c>
      <c r="E16">
        <f t="shared" si="7"/>
        <v>0</v>
      </c>
      <c r="F16">
        <f t="shared" si="7"/>
        <v>42.857146355685416</v>
      </c>
      <c r="G16">
        <f>$C$14*G8</f>
        <v>50</v>
      </c>
      <c r="H16">
        <f t="shared" ref="H16:K16" si="8">$C$14*H8</f>
        <v>50</v>
      </c>
      <c r="I16">
        <f t="shared" si="8"/>
        <v>50</v>
      </c>
      <c r="J16">
        <f t="shared" si="8"/>
        <v>0</v>
      </c>
      <c r="K16">
        <f t="shared" si="8"/>
        <v>42.857146355685416</v>
      </c>
      <c r="L16">
        <f>$D$14*L8</f>
        <v>0</v>
      </c>
      <c r="M16">
        <f t="shared" ref="M16:P16" si="9">$D$14*M8</f>
        <v>0</v>
      </c>
      <c r="N16">
        <f t="shared" si="9"/>
        <v>0</v>
      </c>
      <c r="O16">
        <f t="shared" si="9"/>
        <v>0</v>
      </c>
      <c r="P16">
        <f t="shared" si="9"/>
        <v>0</v>
      </c>
    </row>
    <row r="17" spans="1:16" x14ac:dyDescent="0.3">
      <c r="A17" t="s">
        <v>19</v>
      </c>
      <c r="B17">
        <f>(1-B14)*B12/B13</f>
        <v>0</v>
      </c>
      <c r="C17">
        <f t="shared" ref="C17:D17" si="10">(1-C14)*C12/C13</f>
        <v>0</v>
      </c>
      <c r="D17">
        <f t="shared" si="10"/>
        <v>0.69693842838356612</v>
      </c>
    </row>
    <row r="18" spans="1:16" x14ac:dyDescent="0.3">
      <c r="A18" t="s">
        <v>18</v>
      </c>
      <c r="B18">
        <f>$B$17*B8</f>
        <v>0</v>
      </c>
      <c r="C18">
        <f t="shared" ref="C18:F18" si="11">$B$17*C8</f>
        <v>0</v>
      </c>
      <c r="D18">
        <f t="shared" si="11"/>
        <v>0</v>
      </c>
      <c r="E18">
        <f t="shared" si="11"/>
        <v>0</v>
      </c>
      <c r="F18">
        <f t="shared" si="11"/>
        <v>0</v>
      </c>
      <c r="G18">
        <f>$C$17*G8</f>
        <v>0</v>
      </c>
      <c r="H18">
        <f t="shared" ref="H18:K18" si="12">$C$17*H8</f>
        <v>0</v>
      </c>
      <c r="I18">
        <f t="shared" si="12"/>
        <v>0</v>
      </c>
      <c r="J18">
        <f t="shared" si="12"/>
        <v>0</v>
      </c>
      <c r="K18">
        <f t="shared" si="12"/>
        <v>0</v>
      </c>
      <c r="L18">
        <f>$D$17*L8</f>
        <v>34.846921419178308</v>
      </c>
      <c r="M18">
        <f t="shared" ref="M18:P18" si="13">$D$17*M8</f>
        <v>34.846921419178308</v>
      </c>
      <c r="N18">
        <f t="shared" si="13"/>
        <v>34.846921419178308</v>
      </c>
      <c r="O18">
        <f t="shared" si="13"/>
        <v>0</v>
      </c>
      <c r="P18">
        <f t="shared" si="13"/>
        <v>29.86879222613587</v>
      </c>
    </row>
    <row r="19" spans="1:16" x14ac:dyDescent="0.3">
      <c r="A19" t="s">
        <v>20</v>
      </c>
      <c r="B19">
        <f>B18+B16</f>
        <v>50</v>
      </c>
      <c r="C19">
        <f t="shared" ref="C19:P19" si="14">C18+C16</f>
        <v>50</v>
      </c>
      <c r="D19">
        <f t="shared" si="14"/>
        <v>50</v>
      </c>
      <c r="E19">
        <f t="shared" si="14"/>
        <v>0</v>
      </c>
      <c r="F19">
        <f t="shared" si="14"/>
        <v>42.857146355685416</v>
      </c>
      <c r="G19">
        <f t="shared" si="14"/>
        <v>50</v>
      </c>
      <c r="H19">
        <f t="shared" si="14"/>
        <v>50</v>
      </c>
      <c r="I19">
        <f t="shared" si="14"/>
        <v>50</v>
      </c>
      <c r="J19">
        <f t="shared" si="14"/>
        <v>0</v>
      </c>
      <c r="K19">
        <f t="shared" si="14"/>
        <v>42.857146355685416</v>
      </c>
      <c r="L19">
        <f t="shared" si="14"/>
        <v>34.846921419178308</v>
      </c>
      <c r="M19">
        <f t="shared" si="14"/>
        <v>34.846921419178308</v>
      </c>
      <c r="N19">
        <f t="shared" si="14"/>
        <v>34.846921419178308</v>
      </c>
      <c r="O19">
        <f t="shared" si="14"/>
        <v>0</v>
      </c>
      <c r="P19">
        <f t="shared" si="14"/>
        <v>29.86879222613587</v>
      </c>
    </row>
    <row r="21" spans="1:16" x14ac:dyDescent="0.3">
      <c r="A21" t="s">
        <v>15</v>
      </c>
    </row>
    <row r="22" spans="1:16" x14ac:dyDescent="0.3">
      <c r="A22" t="s">
        <v>21</v>
      </c>
    </row>
    <row r="23" spans="1:16" x14ac:dyDescent="0.3">
      <c r="A23" t="s">
        <v>14</v>
      </c>
      <c r="B23">
        <f>B19</f>
        <v>50</v>
      </c>
      <c r="C23">
        <f>C19</f>
        <v>50</v>
      </c>
      <c r="D23">
        <f>D19</f>
        <v>50</v>
      </c>
      <c r="E23">
        <f>E19</f>
        <v>0</v>
      </c>
      <c r="F23">
        <f>F19</f>
        <v>42.857146355685416</v>
      </c>
      <c r="G23">
        <f>G19</f>
        <v>50</v>
      </c>
      <c r="H23">
        <f>H19</f>
        <v>50</v>
      </c>
      <c r="I23">
        <f>I19</f>
        <v>50</v>
      </c>
      <c r="J23">
        <f>J19</f>
        <v>0</v>
      </c>
      <c r="K23">
        <f>K19</f>
        <v>42.857146355685416</v>
      </c>
      <c r="L23">
        <f>L19</f>
        <v>34.846921419178308</v>
      </c>
      <c r="M23">
        <f>M19</f>
        <v>34.846921419178308</v>
      </c>
      <c r="N23">
        <f>N19</f>
        <v>34.846921419178308</v>
      </c>
      <c r="O23">
        <f>O19</f>
        <v>0</v>
      </c>
      <c r="P23">
        <f>P19</f>
        <v>29.86879222613587</v>
      </c>
    </row>
    <row r="24" spans="1:16" x14ac:dyDescent="0.3">
      <c r="A24" t="s">
        <v>8</v>
      </c>
      <c r="B24">
        <f>B4-B23-G23-L23</f>
        <v>175.1530785808217</v>
      </c>
      <c r="C24">
        <f>C4-C23-H23-M23</f>
        <v>185.1530785808217</v>
      </c>
      <c r="D24">
        <f>D4-D23-I23-N23</f>
        <v>195.1530785808217</v>
      </c>
      <c r="E24">
        <f>E4-E23-J23-O23</f>
        <v>340</v>
      </c>
      <c r="F24">
        <f>F4-F23-K23-P23</f>
        <v>234.4169150624933</v>
      </c>
    </row>
    <row r="25" spans="1:16" x14ac:dyDescent="0.3">
      <c r="A25" t="s">
        <v>22</v>
      </c>
      <c r="B25">
        <f>MAX(B12-B13, 0)</f>
        <v>160.7623418935903</v>
      </c>
      <c r="C25">
        <f t="shared" ref="C25:D25" si="15">MAX(C12-C13, 0)</f>
        <v>465.62036853791375</v>
      </c>
      <c r="D25">
        <f t="shared" si="15"/>
        <v>0</v>
      </c>
      <c r="E25" t="s">
        <v>23</v>
      </c>
      <c r="F25">
        <f>SUM(B25:D25)</f>
        <v>626.38271043150405</v>
      </c>
    </row>
    <row r="26" spans="1:16" x14ac:dyDescent="0.3">
      <c r="A26" t="s">
        <v>19</v>
      </c>
      <c r="B26">
        <f>B25/$F$25</f>
        <v>0.25665194651181217</v>
      </c>
      <c r="C26">
        <f>C25/$F$25</f>
        <v>0.74334805348818789</v>
      </c>
      <c r="D26">
        <f>D25/$F$25</f>
        <v>0</v>
      </c>
    </row>
    <row r="28" spans="1:16" x14ac:dyDescent="0.3">
      <c r="A28" t="s">
        <v>24</v>
      </c>
      <c r="B28">
        <f>B24*$B$26</f>
        <v>44.953378555304283</v>
      </c>
      <c r="C28">
        <f>C24*$B$26</f>
        <v>47.519898020422403</v>
      </c>
      <c r="D28">
        <f>D24*$B$26</f>
        <v>50.08641748554053</v>
      </c>
      <c r="E28">
        <f>E24*$B$26</f>
        <v>87.261661814016136</v>
      </c>
      <c r="F28">
        <f>F24*$B$26</f>
        <v>60.163557546083048</v>
      </c>
      <c r="G28">
        <f>B24*$C$26</f>
        <v>130.19970002551742</v>
      </c>
      <c r="H28">
        <f>C24*$C$26</f>
        <v>137.6331805603993</v>
      </c>
      <c r="I28">
        <f>D24*$C$26</f>
        <v>145.06666109528118</v>
      </c>
      <c r="J28">
        <f>E24*$C$26</f>
        <v>252.73833818598388</v>
      </c>
      <c r="K28">
        <f>F24*$C$26</f>
        <v>174.25335751641026</v>
      </c>
      <c r="L28">
        <f>B24*$D$26</f>
        <v>0</v>
      </c>
      <c r="M28">
        <f>C24*$D$26</f>
        <v>0</v>
      </c>
      <c r="N28">
        <f>D24*$D$26</f>
        <v>0</v>
      </c>
      <c r="O28">
        <f>E24*$D$26</f>
        <v>0</v>
      </c>
      <c r="P28">
        <f>F24*$D$26</f>
        <v>0</v>
      </c>
    </row>
    <row r="30" spans="1:16" x14ac:dyDescent="0.3">
      <c r="A30" t="s">
        <v>25</v>
      </c>
      <c r="B30">
        <f>B23+B28</f>
        <v>94.953378555304283</v>
      </c>
      <c r="C30">
        <f t="shared" ref="C30:P30" si="16">C23+C28</f>
        <v>97.519898020422403</v>
      </c>
      <c r="D30">
        <f t="shared" si="16"/>
        <v>100.08641748554052</v>
      </c>
      <c r="E30">
        <f t="shared" si="16"/>
        <v>87.261661814016136</v>
      </c>
      <c r="F30">
        <f t="shared" si="16"/>
        <v>103.02070390176846</v>
      </c>
      <c r="G30">
        <f t="shared" si="16"/>
        <v>180.19970002551742</v>
      </c>
      <c r="H30">
        <f t="shared" si="16"/>
        <v>187.6331805603993</v>
      </c>
      <c r="I30">
        <f t="shared" si="16"/>
        <v>195.06666109528118</v>
      </c>
      <c r="J30">
        <f t="shared" si="16"/>
        <v>252.73833818598388</v>
      </c>
      <c r="K30">
        <f t="shared" si="16"/>
        <v>217.11050387209568</v>
      </c>
      <c r="L30">
        <f t="shared" si="16"/>
        <v>34.846921419178308</v>
      </c>
      <c r="M30">
        <f t="shared" si="16"/>
        <v>34.846921419178308</v>
      </c>
      <c r="N30">
        <f t="shared" si="16"/>
        <v>34.846921419178308</v>
      </c>
      <c r="O30">
        <f t="shared" si="16"/>
        <v>0</v>
      </c>
      <c r="P30">
        <f t="shared" si="16"/>
        <v>29.86879222613587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2354AB7EC2EF24DA06C23106C803747" ma:contentTypeVersion="0" ma:contentTypeDescription="Utwórz nowy dokument." ma:contentTypeScope="" ma:versionID="12ac82f4b51530a6458e69da21eb09e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464ae2dfd1cba46ef3afe4b411115a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47172B1-7B3F-4042-89A5-9515C32B35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56D2B18-87B5-4836-ACC7-8887E858DF72}">
  <ds:schemaRefs>
    <ds:schemaRef ds:uri="http://schemas.microsoft.com/office/2006/documentManagement/types"/>
    <ds:schemaRef ds:uri="http://purl.org/dc/dcmitype/"/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22D904AF-352E-4CDF-B047-9525628BC6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Proboszcz</dc:creator>
  <cp:lastModifiedBy>Jakub Proboszcz</cp:lastModifiedBy>
  <dcterms:created xsi:type="dcterms:W3CDTF">2022-02-22T21:31:54Z</dcterms:created>
  <dcterms:modified xsi:type="dcterms:W3CDTF">2022-02-27T17:00:25Z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0x01010002354AB7EC2EF24DA06C23106C803747</vt:lpwstr>
  </property>
</Properties>
</file>