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8_{12BBF3AA-D66C-48E2-8F66-ED4E646761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a 1" sheetId="1" r:id="rId1"/>
    <sheet name="Tabela 2" sheetId="4" r:id="rId2"/>
    <sheet name="Wykres" sheetId="5" r:id="rId3"/>
    <sheet name="Tabela 3" sheetId="7" r:id="rId4"/>
    <sheet name="Symulacja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5" l="1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C3" i="5"/>
  <c r="B3" i="5"/>
  <c r="L11" i="4"/>
  <c r="L10" i="4"/>
  <c r="L9" i="4"/>
  <c r="L8" i="4"/>
  <c r="L7" i="4"/>
  <c r="L6" i="4"/>
  <c r="L5" i="4"/>
  <c r="L4" i="4"/>
  <c r="L3" i="4"/>
  <c r="K11" i="4"/>
  <c r="K10" i="4"/>
  <c r="K9" i="4"/>
  <c r="K8" i="4"/>
  <c r="K7" i="4"/>
  <c r="K6" i="4"/>
  <c r="K5" i="4"/>
  <c r="K4" i="4"/>
  <c r="K3" i="4"/>
  <c r="H11" i="4"/>
  <c r="H10" i="4"/>
  <c r="H9" i="4"/>
  <c r="H8" i="4"/>
  <c r="H7" i="4"/>
  <c r="H6" i="4"/>
  <c r="H5" i="4"/>
  <c r="H4" i="4"/>
  <c r="H3" i="4"/>
  <c r="G11" i="4"/>
  <c r="G10" i="4"/>
  <c r="G9" i="4"/>
  <c r="G8" i="4"/>
  <c r="G7" i="4"/>
  <c r="G6" i="4"/>
  <c r="G5" i="4"/>
  <c r="G4" i="4"/>
  <c r="G3" i="4"/>
  <c r="N4" i="1"/>
  <c r="N5" i="1"/>
  <c r="N6" i="1"/>
  <c r="N7" i="1"/>
  <c r="N8" i="1"/>
  <c r="N9" i="1"/>
  <c r="J4" i="4" s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I7" i="4" s="1"/>
  <c r="N105" i="1"/>
  <c r="J7" i="4" s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J9" i="4" s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" i="1"/>
  <c r="J4" i="1"/>
  <c r="J5" i="1"/>
  <c r="J6" i="1"/>
  <c r="J7" i="1"/>
  <c r="J8" i="1"/>
  <c r="J9" i="1"/>
  <c r="J10" i="1"/>
  <c r="J11" i="1"/>
  <c r="F4" i="4" s="1"/>
  <c r="J12" i="1"/>
  <c r="F3" i="4" s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E6" i="4" s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E10" i="4" s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" i="1"/>
  <c r="C10" i="4"/>
  <c r="C6" i="4"/>
  <c r="C3" i="4"/>
  <c r="B6" i="4" a="1"/>
  <c r="B6" i="4" s="1"/>
  <c r="B10" i="4" a="1"/>
  <c r="B10" i="4" s="1"/>
  <c r="B3" i="4" a="1"/>
  <c r="B3" i="4" s="1"/>
  <c r="I10" i="4" l="1"/>
  <c r="F7" i="4"/>
  <c r="J3" i="4"/>
  <c r="E4" i="4"/>
  <c r="I6" i="4"/>
  <c r="I4" i="4"/>
  <c r="E7" i="4"/>
  <c r="E3" i="4"/>
  <c r="J6" i="4"/>
  <c r="J10" i="4"/>
  <c r="I9" i="4"/>
  <c r="I3" i="4"/>
  <c r="F6" i="4"/>
  <c r="F9" i="4"/>
  <c r="F10" i="4"/>
  <c r="E9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<sst xmlns="http://schemas.openxmlformats.org/spreadsheetml/2006/main" count="69" uniqueCount="35">
  <si>
    <t>Współczynnik ekspansji</t>
  </si>
  <si>
    <t>Lp.</t>
  </si>
  <si>
    <r>
      <t>x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</si>
  <si>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Liczba wywołań funkcji celu</t>
  </si>
  <si>
    <t>a</t>
  </si>
  <si>
    <t>b</t>
  </si>
  <si>
    <t>Metoda ekspansji</t>
  </si>
  <si>
    <t>Przykład bez metody ekspansji</t>
  </si>
  <si>
    <t>Metoda Fibonacciego</t>
  </si>
  <si>
    <t>Metoda oparta na inperpolacji Lagrange'a</t>
  </si>
  <si>
    <t>x*</t>
  </si>
  <si>
    <t>y*</t>
  </si>
  <si>
    <t>b-a</t>
  </si>
  <si>
    <t>Nr iteracji</t>
  </si>
  <si>
    <t>t</t>
  </si>
  <si>
    <t>Fibonacci</t>
  </si>
  <si>
    <t>Lagrange</t>
  </si>
  <si>
    <t>Rodzaj minimum</t>
  </si>
  <si>
    <t>Minimum globalne</t>
  </si>
  <si>
    <t>Minimum lokalne</t>
  </si>
  <si>
    <t>Minimum lokalne/globalne</t>
  </si>
  <si>
    <t>Brak zbieżności</t>
  </si>
  <si>
    <t>Liczba wystąpień</t>
  </si>
  <si>
    <r>
      <t>D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*</t>
    </r>
  </si>
  <si>
    <r>
      <t>V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</si>
  <si>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V</t>
    </r>
    <r>
      <rPr>
        <vertAlign val="subscript"/>
        <sz val="11"/>
        <color theme="1"/>
        <rFont val="Calibri"/>
        <family val="2"/>
        <charset val="238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</si>
  <si>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charset val="238"/>
        <scheme val="minor"/>
      </rPr>
      <t>B</t>
    </r>
  </si>
  <si>
    <t>b-a*</t>
  </si>
  <si>
    <t>* potraktowane jako średnia różnic granic przedziału</t>
  </si>
  <si>
    <t>Brak zbieżności**</t>
  </si>
  <si>
    <t>** brak wyników spoza zakresu</t>
  </si>
  <si>
    <t>Metoda oparta na inperpolacji Lagrange'a***</t>
  </si>
  <si>
    <t>Dzięki temu minimum zostało znalezione w pierwszej iteracji.</t>
  </si>
  <si>
    <t>*** Dla Lagrangea c początkowe było ustawiane jako średnia a i b, czyli niemal idealnie w minimum lokalnym funkcji dla granic w postaci dziedziny funkcji.</t>
  </si>
  <si>
    <t>Problem ten nie występuje przy stosowaniu metody ekspansji, możnaby też losować początkowe c z przedziału [a,b].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</si>
</sst>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6" xfId="0" applyBorder="1"/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9" xfId="0" applyBorder="1"/>
    <xf numFmtId="0" fontId="0" fillId="0" borderId="40" xfId="0" applyBorder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22" xfId="0" applyBorder="1" applyAlignment="1">
      <alignment horizontal="center" vertical="center" wrapText="1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1" fontId="0" fillId="0" borderId="1" xfId="0" applyNumberFormat="1" applyBorder="1"/>
    <xf numFmtId="11" fontId="0" fillId="0" borderId="5" xfId="0" applyNumberFormat="1" applyBorder="1"/>
    <xf numFmtId="11" fontId="0" fillId="0" borderId="8" xfId="0" applyNumberFormat="1" applyBorder="1"/>
    <xf numFmtId="11" fontId="0" fillId="0" borderId="27" xfId="0" applyNumberFormat="1" applyBorder="1"/>
    <xf numFmtId="0" fontId="0" fillId="0" borderId="0" xfId="0" applyBorder="1"/>
    <xf numFmtId="11" fontId="0" fillId="0" borderId="10" xfId="0" applyNumberFormat="1" applyBorder="1"/>
    <xf numFmtId="11" fontId="0" fillId="0" borderId="11" xfId="0" applyNumberFormat="1" applyBorder="1"/>
    <xf numFmtId="11" fontId="0" fillId="0" borderId="7" xfId="0" applyNumberFormat="1" applyBorder="1"/>
    <xf numFmtId="0" fontId="0" fillId="0" borderId="49" xfId="0" applyFill="1" applyBorder="1"/>
    <xf numFmtId="0" fontId="0" fillId="0" borderId="0" xfId="0" applyFill="1" applyBorder="1"/>
    <xf numFmtId="0" fontId="0" fillId="0" borderId="56" xfId="0" applyFill="1" applyBorder="1"/>
    <xf numFmtId="0" fontId="0" fillId="0" borderId="40" xfId="0" applyFill="1" applyBorder="1"/>
    <xf numFmtId="0" fontId="0" fillId="0" borderId="41" xfId="0" applyFill="1" applyBorder="1"/>
    <xf numFmtId="0" fontId="0" fillId="0" borderId="55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Długość</a:t>
            </a:r>
            <a:r>
              <a:rPr lang="pl-PL" baseline="0"/>
              <a:t> przedziału poszukiwań w kolejnych iteracjach bez korzystania z metody ekspansji z wykorzystaniem dwóch metod.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Metoda Fibonacciego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Wykres!$A$3:$A$23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Wykres!$B$3:$B$23</c:f>
              <c:numCache>
                <c:formatCode>General</c:formatCode>
                <c:ptCount val="21"/>
                <c:pt idx="0">
                  <c:v>200</c:v>
                </c:pt>
                <c:pt idx="1">
                  <c:v>123.60679999999999</c:v>
                </c:pt>
                <c:pt idx="2">
                  <c:v>76.393200000000007</c:v>
                </c:pt>
                <c:pt idx="3">
                  <c:v>47.2136</c:v>
                </c:pt>
                <c:pt idx="4">
                  <c:v>29.17961</c:v>
                </c:pt>
                <c:pt idx="5">
                  <c:v>18.034009999999999</c:v>
                </c:pt>
                <c:pt idx="6">
                  <c:v>11.145619999999999</c:v>
                </c:pt>
                <c:pt idx="7">
                  <c:v>6.8883700000000001</c:v>
                </c:pt>
                <c:pt idx="8">
                  <c:v>4.25725</c:v>
                </c:pt>
                <c:pt idx="9">
                  <c:v>2.6311200000000001</c:v>
                </c:pt>
                <c:pt idx="10">
                  <c:v>1.6261300000000001</c:v>
                </c:pt>
                <c:pt idx="11">
                  <c:v>1.00499</c:v>
                </c:pt>
                <c:pt idx="12">
                  <c:v>0.62114000000000003</c:v>
                </c:pt>
                <c:pt idx="13">
                  <c:v>0.38385049999999998</c:v>
                </c:pt>
                <c:pt idx="14">
                  <c:v>0.23728949999999999</c:v>
                </c:pt>
                <c:pt idx="15">
                  <c:v>0.146561</c:v>
                </c:pt>
                <c:pt idx="16">
                  <c:v>9.0728199999999995E-2</c:v>
                </c:pt>
                <c:pt idx="17">
                  <c:v>5.5832699999999999E-2</c:v>
                </c:pt>
                <c:pt idx="18">
                  <c:v>3.48954E-2</c:v>
                </c:pt>
                <c:pt idx="19">
                  <c:v>2.0937250000000001E-2</c:v>
                </c:pt>
                <c:pt idx="20">
                  <c:v>1.3958149999999999E-2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89-4EFC-BA3A-ED3EBB4F9CC6}"/>
            </c:ext>
          </c:extLst>
        </c:ser>
        <c:ser>
          <c:idx val="1"/>
          <c:order val="1"/>
          <c:tx>
            <c:v>Metoda oparta na interpolacji Lagrange'a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Wykres!$A$3:$A$23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Wykres!$C$3:$C$23</c:f>
              <c:numCache>
                <c:formatCode>General</c:formatCode>
                <c:ptCount val="21"/>
                <c:pt idx="0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89-4EFC-BA3A-ED3EBB4F9CC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88072799"/>
        <c:axId val="188077119"/>
      </c:scatterChart>
      <c:valAx>
        <c:axId val="18807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</a:t>
                </a:r>
                <a:r>
                  <a:rPr lang="pl-PL" baseline="0"/>
                  <a:t> iteracji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077119"/>
        <c:crosses val="autoZero"/>
        <c:crossBetween val="midCat"/>
      </c:valAx>
      <c:valAx>
        <c:axId val="18807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Długość</a:t>
                </a:r>
                <a:r>
                  <a:rPr lang="pl-PL" baseline="0"/>
                  <a:t> przedziału poszukiwań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072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161923</xdr:colOff>
      <xdr:row>4</xdr:row>
      <xdr:rowOff>100012</xdr:rowOff>
    </xdr:from>
    <xdr:to>
      <xdr:col>14</xdr:col>
      <xdr:colOff>123825</xdr:colOff>
      <xdr:row>25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4BA51A7-21E9-16D3-30B9-4531652CE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3"/>
  <sheetViews>
    <sheetView tabSelected="1" topLeftCell="A265" workbookViewId="0">
      <selection activeCell="H308" sqref="H308"/>
    </sheetView>
  </sheetViews>
  <sheetFormatPr defaultRowHeight="15" x14ac:dyDescent="0.25"/>
  <cols>
    <col min="1" max="1" width="15.7109375" customWidth="1"/>
    <col min="2" max="2" width="5.7109375" customWidth="1"/>
    <col min="3" max="14" width="17.7109375" customWidth="1"/>
  </cols>
  <sheetData>
    <row r="1" spans="1:14" ht="30" customHeight="1" x14ac:dyDescent="0.25">
      <c r="A1" s="63" t="s">
        <v>6</v>
      </c>
      <c r="B1" s="64"/>
      <c r="C1" s="64"/>
      <c r="D1" s="64"/>
      <c r="E1" s="64"/>
      <c r="F1" s="65"/>
      <c r="G1" s="63" t="s">
        <v>8</v>
      </c>
      <c r="H1" s="64"/>
      <c r="I1" s="65"/>
      <c r="J1" s="71"/>
      <c r="K1" s="59" t="s">
        <v>9</v>
      </c>
      <c r="L1" s="60"/>
      <c r="M1" s="61"/>
      <c r="N1" s="62"/>
    </row>
    <row r="2" spans="1:14" ht="30" customHeight="1" thickBot="1" x14ac:dyDescent="0.3">
      <c r="A2" s="7" t="s">
        <v>0</v>
      </c>
      <c r="B2" s="8" t="s">
        <v>1</v>
      </c>
      <c r="C2" s="8" t="s">
        <v>2</v>
      </c>
      <c r="D2" s="9" t="s">
        <v>4</v>
      </c>
      <c r="E2" s="9" t="s">
        <v>5</v>
      </c>
      <c r="F2" s="14" t="s">
        <v>3</v>
      </c>
      <c r="G2" s="34" t="s">
        <v>10</v>
      </c>
      <c r="H2" s="33" t="s">
        <v>11</v>
      </c>
      <c r="I2" s="47" t="s">
        <v>3</v>
      </c>
      <c r="J2" s="35" t="s">
        <v>20</v>
      </c>
      <c r="K2" s="34" t="s">
        <v>10</v>
      </c>
      <c r="L2" s="33" t="s">
        <v>11</v>
      </c>
      <c r="M2" s="47" t="s">
        <v>3</v>
      </c>
      <c r="N2" s="35" t="s">
        <v>20</v>
      </c>
    </row>
    <row r="3" spans="1:14" x14ac:dyDescent="0.25">
      <c r="A3" s="66">
        <v>1.5</v>
      </c>
      <c r="B3" s="21">
        <v>1</v>
      </c>
      <c r="C3" s="21">
        <v>64</v>
      </c>
      <c r="D3" s="21">
        <v>61.75</v>
      </c>
      <c r="E3" s="21">
        <v>63</v>
      </c>
      <c r="F3" s="24">
        <v>10</v>
      </c>
      <c r="G3" s="25">
        <v>62.7483</v>
      </c>
      <c r="H3" s="21">
        <v>-0.92114799999999997</v>
      </c>
      <c r="I3" s="21">
        <v>19</v>
      </c>
      <c r="J3" s="24" t="str">
        <f>IF(AND(G3 &gt; 50, G3 &lt; 80), "globalne", IF(AND(G3 &gt;=-100, G3 &lt;= 100), "lokalne", "brak"))</f>
        <v>globalne</v>
      </c>
      <c r="K3" s="25">
        <v>62.748600000000003</v>
      </c>
      <c r="L3" s="21">
        <v>-0.92114799999999997</v>
      </c>
      <c r="M3" s="21">
        <v>11</v>
      </c>
      <c r="N3" s="22" t="str">
        <f>IF(AND(K3 &gt; 50, K3 &lt; 80), "globalne", IF(AND(K3 &gt;=-100, K3 &lt;= 100), "lokalne", "brak"))</f>
        <v>globalne</v>
      </c>
    </row>
    <row r="4" spans="1:14" x14ac:dyDescent="0.25">
      <c r="A4" s="67"/>
      <c r="B4" s="1">
        <v>2</v>
      </c>
      <c r="C4" s="1">
        <v>85</v>
      </c>
      <c r="D4" s="1">
        <v>46.556600000000003</v>
      </c>
      <c r="E4" s="1">
        <v>67.914100000000005</v>
      </c>
      <c r="F4" s="16">
        <v>24</v>
      </c>
      <c r="G4" s="19">
        <v>62.7483</v>
      </c>
      <c r="H4" s="1">
        <v>-0.92114799999999997</v>
      </c>
      <c r="I4" s="1">
        <v>31</v>
      </c>
      <c r="J4" s="16" t="str">
        <f t="shared" ref="J4:J67" si="0">IF(AND(G4 &gt; 50, G4 &lt; 80), "globalne", IF(AND(G4 &gt;=-100, G4 &lt;= 100), "lokalne", "brak"))</f>
        <v>globalne</v>
      </c>
      <c r="K4" s="19">
        <v>63.105200000000004</v>
      </c>
      <c r="L4" s="1">
        <v>-0.919234</v>
      </c>
      <c r="M4" s="1">
        <v>11</v>
      </c>
      <c r="N4" s="2" t="str">
        <f t="shared" ref="N4:N67" si="1">IF(AND(K4 &gt; 50, K4 &lt; 80), "globalne", IF(AND(K4 &gt;=-100, K4 &lt;= 100), "lokalne", "brak"))</f>
        <v>globalne</v>
      </c>
    </row>
    <row r="5" spans="1:14" x14ac:dyDescent="0.25">
      <c r="A5" s="67"/>
      <c r="B5" s="1">
        <v>3</v>
      </c>
      <c r="C5" s="1">
        <v>-50</v>
      </c>
      <c r="D5" s="1">
        <v>-11.5566</v>
      </c>
      <c r="E5" s="1">
        <v>36.497599999999998</v>
      </c>
      <c r="F5" s="16">
        <v>26</v>
      </c>
      <c r="G5" s="19">
        <v>5.1859599999999997E-4</v>
      </c>
      <c r="H5" s="97">
        <v>5.37883E-12</v>
      </c>
      <c r="I5" s="1">
        <v>35</v>
      </c>
      <c r="J5" s="16" t="str">
        <f t="shared" si="0"/>
        <v>lokalne</v>
      </c>
      <c r="K5" s="19">
        <v>1.6225099999999999E-2</v>
      </c>
      <c r="L5" s="97">
        <v>5.2650499999999997E-9</v>
      </c>
      <c r="M5" s="1">
        <v>9</v>
      </c>
      <c r="N5" s="2" t="str">
        <f t="shared" si="1"/>
        <v>lokalne</v>
      </c>
    </row>
    <row r="6" spans="1:14" x14ac:dyDescent="0.25">
      <c r="A6" s="67"/>
      <c r="B6" s="1">
        <v>4</v>
      </c>
      <c r="C6" s="1">
        <v>-41</v>
      </c>
      <c r="D6" s="1">
        <v>-15.3711</v>
      </c>
      <c r="E6" s="1">
        <v>16.664999999999999</v>
      </c>
      <c r="F6" s="16">
        <v>24</v>
      </c>
      <c r="G6" s="19">
        <v>-4.9283599999999997E-4</v>
      </c>
      <c r="H6" s="97">
        <v>4.8577399999999999E-12</v>
      </c>
      <c r="I6" s="1">
        <v>33</v>
      </c>
      <c r="J6" s="16" t="str">
        <f t="shared" si="0"/>
        <v>lokalne</v>
      </c>
      <c r="K6" s="98">
        <v>-3.7980400000000002E-8</v>
      </c>
      <c r="L6" s="97">
        <v>-7.1283200000000003E-18</v>
      </c>
      <c r="M6" s="1">
        <v>9</v>
      </c>
      <c r="N6" s="2" t="str">
        <f t="shared" si="1"/>
        <v>lokalne</v>
      </c>
    </row>
    <row r="7" spans="1:14" x14ac:dyDescent="0.25">
      <c r="A7" s="67"/>
      <c r="B7" s="1">
        <v>5</v>
      </c>
      <c r="C7" s="1">
        <v>-45</v>
      </c>
      <c r="D7" s="1">
        <v>-19.371099999999998</v>
      </c>
      <c r="E7" s="1">
        <v>12.664999999999999</v>
      </c>
      <c r="F7" s="16">
        <v>24</v>
      </c>
      <c r="G7" s="19">
        <v>-7.6517999999999996E-4</v>
      </c>
      <c r="H7" s="97">
        <v>1.1710000000000001E-11</v>
      </c>
      <c r="I7" s="1">
        <v>33</v>
      </c>
      <c r="J7" s="16" t="str">
        <f t="shared" si="0"/>
        <v>lokalne</v>
      </c>
      <c r="K7" s="98">
        <v>3.8977699999999999E-9</v>
      </c>
      <c r="L7" s="97">
        <v>-7.1568600000000003E-18</v>
      </c>
      <c r="M7" s="1">
        <v>11</v>
      </c>
      <c r="N7" s="2" t="str">
        <f t="shared" si="1"/>
        <v>lokalne</v>
      </c>
    </row>
    <row r="8" spans="1:14" x14ac:dyDescent="0.25">
      <c r="A8" s="67"/>
      <c r="B8" s="1">
        <v>6</v>
      </c>
      <c r="C8" s="1">
        <v>62</v>
      </c>
      <c r="D8" s="1">
        <v>62</v>
      </c>
      <c r="E8" s="1">
        <v>63.5</v>
      </c>
      <c r="F8" s="16">
        <v>6</v>
      </c>
      <c r="G8" s="19">
        <v>62.7468</v>
      </c>
      <c r="H8" s="1">
        <v>-0.92114799999999997</v>
      </c>
      <c r="I8" s="1">
        <v>21</v>
      </c>
      <c r="J8" s="16" t="str">
        <f t="shared" si="0"/>
        <v>globalne</v>
      </c>
      <c r="K8" s="19">
        <v>62.747500000000002</v>
      </c>
      <c r="L8" s="1">
        <v>-0.92114799999999997</v>
      </c>
      <c r="M8" s="1">
        <v>9</v>
      </c>
      <c r="N8" s="2" t="str">
        <f t="shared" si="1"/>
        <v>globalne</v>
      </c>
    </row>
    <row r="9" spans="1:14" x14ac:dyDescent="0.25">
      <c r="A9" s="67"/>
      <c r="B9" s="1">
        <v>7</v>
      </c>
      <c r="C9" s="1">
        <v>-39</v>
      </c>
      <c r="D9" s="1">
        <v>-13.3711</v>
      </c>
      <c r="E9" s="1">
        <v>18.664999999999999</v>
      </c>
      <c r="F9" s="16">
        <v>24</v>
      </c>
      <c r="G9" s="19">
        <v>-3.5666400000000003E-4</v>
      </c>
      <c r="H9" s="97">
        <v>2.5441700000000001E-12</v>
      </c>
      <c r="I9" s="1">
        <v>33</v>
      </c>
      <c r="J9" s="16" t="str">
        <f t="shared" si="0"/>
        <v>lokalne</v>
      </c>
      <c r="K9" s="98">
        <v>-5.1374900000000003E-7</v>
      </c>
      <c r="L9" s="97">
        <v>-1.8784E-18</v>
      </c>
      <c r="M9" s="1">
        <v>9</v>
      </c>
      <c r="N9" s="2" t="str">
        <f t="shared" si="1"/>
        <v>lokalne</v>
      </c>
    </row>
    <row r="10" spans="1:14" x14ac:dyDescent="0.25">
      <c r="A10" s="67"/>
      <c r="B10" s="1">
        <v>8</v>
      </c>
      <c r="C10" s="1">
        <v>18</v>
      </c>
      <c r="D10" s="1">
        <v>-7.6289100000000003</v>
      </c>
      <c r="E10" s="1">
        <v>6.6093799999999998</v>
      </c>
      <c r="F10" s="16">
        <v>22</v>
      </c>
      <c r="G10" s="19">
        <v>2.88383E-3</v>
      </c>
      <c r="H10" s="97">
        <v>1.66329E-10</v>
      </c>
      <c r="I10" s="1">
        <v>29</v>
      </c>
      <c r="J10" s="16" t="str">
        <f t="shared" si="0"/>
        <v>lokalne</v>
      </c>
      <c r="K10" s="98">
        <v>2.9646599999999998E-11</v>
      </c>
      <c r="L10" s="97">
        <v>-7.15717E-18</v>
      </c>
      <c r="M10" s="1">
        <v>11</v>
      </c>
      <c r="N10" s="2" t="str">
        <f t="shared" si="1"/>
        <v>lokalne</v>
      </c>
    </row>
    <row r="11" spans="1:14" x14ac:dyDescent="0.25">
      <c r="A11" s="67"/>
      <c r="B11" s="1">
        <v>9</v>
      </c>
      <c r="C11" s="1">
        <v>49</v>
      </c>
      <c r="D11" s="1">
        <v>56.593800000000002</v>
      </c>
      <c r="E11" s="1">
        <v>66.085899999999995</v>
      </c>
      <c r="F11" s="16">
        <v>18</v>
      </c>
      <c r="G11" s="19">
        <v>62.748800000000003</v>
      </c>
      <c r="H11" s="1">
        <v>-0.92114799999999997</v>
      </c>
      <c r="I11" s="1">
        <v>27</v>
      </c>
      <c r="J11" s="16" t="str">
        <f t="shared" si="0"/>
        <v>globalne</v>
      </c>
      <c r="K11" s="19">
        <v>62.582500000000003</v>
      </c>
      <c r="L11" s="1">
        <v>-0.920736</v>
      </c>
      <c r="M11" s="1">
        <v>11</v>
      </c>
      <c r="N11" s="2" t="str">
        <f t="shared" si="1"/>
        <v>globalne</v>
      </c>
    </row>
    <row r="12" spans="1:14" x14ac:dyDescent="0.25">
      <c r="A12" s="67"/>
      <c r="B12" s="1">
        <v>10</v>
      </c>
      <c r="C12" s="1">
        <v>42</v>
      </c>
      <c r="D12" s="1">
        <v>-15.664999999999999</v>
      </c>
      <c r="E12" s="1">
        <v>16.371099999999998</v>
      </c>
      <c r="F12" s="16">
        <v>26</v>
      </c>
      <c r="G12" s="19">
        <v>-3.2702299999999998E-3</v>
      </c>
      <c r="H12" s="97">
        <v>2.1388899999999999E-10</v>
      </c>
      <c r="I12" s="1">
        <v>33</v>
      </c>
      <c r="J12" s="16" t="str">
        <f t="shared" si="0"/>
        <v>lokalne</v>
      </c>
      <c r="K12" s="98">
        <v>-2.0859900000000001E-8</v>
      </c>
      <c r="L12" s="97">
        <v>-7.1484599999999996E-18</v>
      </c>
      <c r="M12" s="1">
        <v>9</v>
      </c>
      <c r="N12" s="2" t="str">
        <f t="shared" si="1"/>
        <v>lokalne</v>
      </c>
    </row>
    <row r="13" spans="1:14" x14ac:dyDescent="0.25">
      <c r="A13" s="67"/>
      <c r="B13" s="1">
        <v>11</v>
      </c>
      <c r="C13" s="1">
        <v>15</v>
      </c>
      <c r="D13" s="1">
        <v>-10.6289</v>
      </c>
      <c r="E13" s="1">
        <v>3.6093799999999998</v>
      </c>
      <c r="F13" s="16">
        <v>22</v>
      </c>
      <c r="G13" s="19">
        <v>-1.4602599999999999E-3</v>
      </c>
      <c r="H13" s="97">
        <v>4.2647000000000003E-11</v>
      </c>
      <c r="I13" s="1">
        <v>29</v>
      </c>
      <c r="J13" s="16" t="str">
        <f t="shared" si="0"/>
        <v>lokalne</v>
      </c>
      <c r="K13" s="98">
        <v>1.9120699999999999E-12</v>
      </c>
      <c r="L13" s="97">
        <v>-7.15717E-18</v>
      </c>
      <c r="M13" s="1">
        <v>11</v>
      </c>
      <c r="N13" s="2" t="str">
        <f t="shared" si="1"/>
        <v>lokalne</v>
      </c>
    </row>
    <row r="14" spans="1:14" x14ac:dyDescent="0.25">
      <c r="A14" s="67"/>
      <c r="B14" s="1">
        <v>12</v>
      </c>
      <c r="C14" s="1">
        <v>100</v>
      </c>
      <c r="D14" s="1">
        <v>42.335000000000001</v>
      </c>
      <c r="E14" s="1">
        <v>74.371099999999998</v>
      </c>
      <c r="F14" s="16">
        <v>26</v>
      </c>
      <c r="G14" s="19">
        <v>62.747399999999999</v>
      </c>
      <c r="H14" s="1">
        <v>-0.92114799999999997</v>
      </c>
      <c r="I14" s="1">
        <v>33</v>
      </c>
      <c r="J14" s="16" t="str">
        <f t="shared" si="0"/>
        <v>globalne</v>
      </c>
      <c r="K14" s="19">
        <v>58.578800000000001</v>
      </c>
      <c r="L14" s="1">
        <v>-0.691554</v>
      </c>
      <c r="M14" s="1">
        <v>11</v>
      </c>
      <c r="N14" s="2" t="str">
        <f t="shared" si="1"/>
        <v>globalne</v>
      </c>
    </row>
    <row r="15" spans="1:14" x14ac:dyDescent="0.25">
      <c r="A15" s="67"/>
      <c r="B15" s="1">
        <v>13</v>
      </c>
      <c r="C15" s="1">
        <v>24</v>
      </c>
      <c r="D15" s="1">
        <v>-14.4434</v>
      </c>
      <c r="E15" s="1">
        <v>6.9140600000000001</v>
      </c>
      <c r="F15" s="16">
        <v>24</v>
      </c>
      <c r="G15" s="19">
        <v>-3.9568900000000002E-3</v>
      </c>
      <c r="H15" s="97">
        <v>3.1314000000000002E-10</v>
      </c>
      <c r="I15" s="1">
        <v>31</v>
      </c>
      <c r="J15" s="16" t="str">
        <f t="shared" si="0"/>
        <v>lokalne</v>
      </c>
      <c r="K15" s="98">
        <v>4.0486299999999997E-11</v>
      </c>
      <c r="L15" s="97">
        <v>-7.15717E-18</v>
      </c>
      <c r="M15" s="1">
        <v>11</v>
      </c>
      <c r="N15" s="2" t="str">
        <f t="shared" si="1"/>
        <v>lokalne</v>
      </c>
    </row>
    <row r="16" spans="1:14" x14ac:dyDescent="0.25">
      <c r="A16" s="67"/>
      <c r="B16" s="1">
        <v>14</v>
      </c>
      <c r="C16" s="1">
        <v>-17</v>
      </c>
      <c r="D16" s="1">
        <v>-5.6093799999999998</v>
      </c>
      <c r="E16" s="1">
        <v>8.6289099999999994</v>
      </c>
      <c r="F16" s="16">
        <v>20</v>
      </c>
      <c r="G16" s="19">
        <v>-1.4358000000000001E-3</v>
      </c>
      <c r="H16" s="97">
        <v>4.1230300000000001E-11</v>
      </c>
      <c r="I16" s="1">
        <v>29</v>
      </c>
      <c r="J16" s="16" t="str">
        <f t="shared" si="0"/>
        <v>lokalne</v>
      </c>
      <c r="K16" s="98">
        <v>1.1448200000000001E-10</v>
      </c>
      <c r="L16" s="97">
        <v>-7.15717E-18</v>
      </c>
      <c r="M16" s="1">
        <v>9</v>
      </c>
      <c r="N16" s="2" t="str">
        <f t="shared" si="1"/>
        <v>lokalne</v>
      </c>
    </row>
    <row r="17" spans="1:14" x14ac:dyDescent="0.25">
      <c r="A17" s="67"/>
      <c r="B17" s="1">
        <v>15</v>
      </c>
      <c r="C17" s="1">
        <v>-28</v>
      </c>
      <c r="D17" s="1">
        <v>-10.914099999999999</v>
      </c>
      <c r="E17" s="1">
        <v>10.4434</v>
      </c>
      <c r="F17" s="16">
        <v>22</v>
      </c>
      <c r="G17" s="19">
        <v>-3.9243899999999998E-3</v>
      </c>
      <c r="H17" s="97">
        <v>3.0801700000000001E-10</v>
      </c>
      <c r="I17" s="1">
        <v>31</v>
      </c>
      <c r="J17" s="16" t="str">
        <f t="shared" si="0"/>
        <v>lokalne</v>
      </c>
      <c r="K17" s="98">
        <v>7.3925100000000001E-10</v>
      </c>
      <c r="L17" s="97">
        <v>-7.1571500000000005E-18</v>
      </c>
      <c r="M17" s="1">
        <v>11</v>
      </c>
      <c r="N17" s="2" t="str">
        <f t="shared" si="1"/>
        <v>lokalne</v>
      </c>
    </row>
    <row r="18" spans="1:14" x14ac:dyDescent="0.25">
      <c r="A18" s="67"/>
      <c r="B18" s="1">
        <v>16</v>
      </c>
      <c r="C18" s="1">
        <v>93</v>
      </c>
      <c r="D18" s="1">
        <v>54.556600000000003</v>
      </c>
      <c r="E18" s="1">
        <v>75.914100000000005</v>
      </c>
      <c r="F18" s="16">
        <v>24</v>
      </c>
      <c r="G18" s="19">
        <v>62.747500000000002</v>
      </c>
      <c r="H18" s="1">
        <v>-0.92114799999999997</v>
      </c>
      <c r="I18" s="1">
        <v>31</v>
      </c>
      <c r="J18" s="16" t="str">
        <f t="shared" si="0"/>
        <v>globalne</v>
      </c>
      <c r="K18" s="19">
        <v>63.946399999999997</v>
      </c>
      <c r="L18" s="1">
        <v>-0.89974500000000002</v>
      </c>
      <c r="M18" s="1">
        <v>9</v>
      </c>
      <c r="N18" s="2" t="str">
        <f t="shared" si="1"/>
        <v>globalne</v>
      </c>
    </row>
    <row r="19" spans="1:14" x14ac:dyDescent="0.25">
      <c r="A19" s="67"/>
      <c r="B19" s="1">
        <v>17</v>
      </c>
      <c r="C19" s="1">
        <v>-37</v>
      </c>
      <c r="D19" s="1">
        <v>-11.3711</v>
      </c>
      <c r="E19" s="1">
        <v>20.664999999999999</v>
      </c>
      <c r="F19" s="16">
        <v>24</v>
      </c>
      <c r="G19" s="19">
        <v>-2.20492E-4</v>
      </c>
      <c r="H19" s="97">
        <v>9.7232299999999996E-13</v>
      </c>
      <c r="I19" s="1">
        <v>33</v>
      </c>
      <c r="J19" s="16" t="str">
        <f t="shared" si="0"/>
        <v>lokalne</v>
      </c>
      <c r="K19" s="98">
        <v>-2.95587E-6</v>
      </c>
      <c r="L19" s="97">
        <v>1.6758600000000001E-16</v>
      </c>
      <c r="M19" s="1">
        <v>9</v>
      </c>
      <c r="N19" s="2" t="str">
        <f t="shared" si="1"/>
        <v>lokalne</v>
      </c>
    </row>
    <row r="20" spans="1:14" x14ac:dyDescent="0.25">
      <c r="A20" s="67"/>
      <c r="B20" s="1">
        <v>18</v>
      </c>
      <c r="C20" s="1">
        <v>-81</v>
      </c>
      <c r="D20" s="1">
        <v>-23.335000000000001</v>
      </c>
      <c r="E20" s="1">
        <v>48.746299999999998</v>
      </c>
      <c r="F20" s="16">
        <v>28</v>
      </c>
      <c r="G20" s="19">
        <v>2.8906100000000001E-3</v>
      </c>
      <c r="H20" s="97">
        <v>1.67113E-10</v>
      </c>
      <c r="I20" s="1">
        <v>37</v>
      </c>
      <c r="J20" s="16" t="str">
        <f t="shared" si="0"/>
        <v>lokalne</v>
      </c>
      <c r="K20" s="19">
        <v>3.9691200000000002</v>
      </c>
      <c r="L20" s="1">
        <v>3.1507900000000001E-4</v>
      </c>
      <c r="M20" s="1">
        <v>9</v>
      </c>
      <c r="N20" s="2" t="str">
        <f t="shared" si="1"/>
        <v>lokalne</v>
      </c>
    </row>
    <row r="21" spans="1:14" x14ac:dyDescent="0.25">
      <c r="A21" s="67"/>
      <c r="B21" s="1">
        <v>19</v>
      </c>
      <c r="C21" s="1">
        <v>-33</v>
      </c>
      <c r="D21" s="1">
        <v>-7.3710899999999997</v>
      </c>
      <c r="E21" s="1">
        <v>24.664999999999999</v>
      </c>
      <c r="F21" s="16">
        <v>24</v>
      </c>
      <c r="G21" s="98">
        <v>5.18529E-5</v>
      </c>
      <c r="H21" s="97">
        <v>5.3767300000000001E-14</v>
      </c>
      <c r="I21" s="1">
        <v>33</v>
      </c>
      <c r="J21" s="16" t="str">
        <f t="shared" si="0"/>
        <v>lokalne</v>
      </c>
      <c r="K21" s="98">
        <v>2.2885099999999999E-5</v>
      </c>
      <c r="L21" s="97">
        <v>1.04674E-14</v>
      </c>
      <c r="M21" s="1">
        <v>9</v>
      </c>
      <c r="N21" s="2" t="str">
        <f t="shared" si="1"/>
        <v>lokalne</v>
      </c>
    </row>
    <row r="22" spans="1:14" x14ac:dyDescent="0.25">
      <c r="A22" s="67"/>
      <c r="B22" s="1">
        <v>20</v>
      </c>
      <c r="C22" s="1">
        <v>36</v>
      </c>
      <c r="D22" s="1">
        <v>-21.664999999999999</v>
      </c>
      <c r="E22" s="1">
        <v>10.3711</v>
      </c>
      <c r="F22" s="16">
        <v>26</v>
      </c>
      <c r="G22" s="19">
        <v>-3.6787500000000002E-3</v>
      </c>
      <c r="H22" s="97">
        <v>2.7066400000000001E-10</v>
      </c>
      <c r="I22" s="1">
        <v>33</v>
      </c>
      <c r="J22" s="16" t="str">
        <f t="shared" si="0"/>
        <v>lokalne</v>
      </c>
      <c r="K22" s="98">
        <v>7.5537099999999996E-10</v>
      </c>
      <c r="L22" s="97">
        <v>-7.1571500000000005E-18</v>
      </c>
      <c r="M22" s="1">
        <v>11</v>
      </c>
      <c r="N22" s="2" t="str">
        <f t="shared" si="1"/>
        <v>lokalne</v>
      </c>
    </row>
    <row r="23" spans="1:14" x14ac:dyDescent="0.25">
      <c r="A23" s="67"/>
      <c r="B23" s="1">
        <v>21</v>
      </c>
      <c r="C23" s="1">
        <v>82</v>
      </c>
      <c r="D23" s="1">
        <v>56.371099999999998</v>
      </c>
      <c r="E23" s="1">
        <v>70.609399999999994</v>
      </c>
      <c r="F23" s="16">
        <v>22</v>
      </c>
      <c r="G23" s="19">
        <v>62.745800000000003</v>
      </c>
      <c r="H23" s="1">
        <v>-0.92114799999999997</v>
      </c>
      <c r="I23" s="1">
        <v>29</v>
      </c>
      <c r="J23" s="16" t="str">
        <f t="shared" si="0"/>
        <v>globalne</v>
      </c>
      <c r="K23" s="19">
        <v>62.916800000000002</v>
      </c>
      <c r="L23" s="1">
        <v>-0.92072100000000001</v>
      </c>
      <c r="M23" s="1">
        <v>9</v>
      </c>
      <c r="N23" s="2" t="str">
        <f t="shared" si="1"/>
        <v>globalne</v>
      </c>
    </row>
    <row r="24" spans="1:14" x14ac:dyDescent="0.25">
      <c r="A24" s="67"/>
      <c r="B24" s="1">
        <v>22</v>
      </c>
      <c r="C24" s="1">
        <v>-95</v>
      </c>
      <c r="D24" s="1">
        <v>-37.335000000000001</v>
      </c>
      <c r="E24" s="1">
        <v>34.746299999999998</v>
      </c>
      <c r="F24" s="16">
        <v>28</v>
      </c>
      <c r="G24" s="19">
        <v>2.9674699999999998E-3</v>
      </c>
      <c r="H24" s="97">
        <v>1.7611799999999999E-10</v>
      </c>
      <c r="I24" s="1">
        <v>37</v>
      </c>
      <c r="J24" s="16" t="str">
        <f t="shared" si="0"/>
        <v>lokalne</v>
      </c>
      <c r="K24" s="19">
        <v>-0.13093199999999999</v>
      </c>
      <c r="L24" s="97">
        <v>3.4286300000000002E-7</v>
      </c>
      <c r="M24" s="1">
        <v>11</v>
      </c>
      <c r="N24" s="2" t="str">
        <f t="shared" si="1"/>
        <v>lokalne</v>
      </c>
    </row>
    <row r="25" spans="1:14" x14ac:dyDescent="0.25">
      <c r="A25" s="67"/>
      <c r="B25" s="1">
        <v>23</v>
      </c>
      <c r="C25" s="1">
        <v>94</v>
      </c>
      <c r="D25" s="1">
        <v>55.556600000000003</v>
      </c>
      <c r="E25" s="1">
        <v>76.914100000000005</v>
      </c>
      <c r="F25" s="16">
        <v>24</v>
      </c>
      <c r="G25" s="19">
        <v>62.747399999999999</v>
      </c>
      <c r="H25" s="1">
        <v>-0.92114799999999997</v>
      </c>
      <c r="I25" s="1">
        <v>31</v>
      </c>
      <c r="J25" s="16" t="str">
        <f t="shared" si="0"/>
        <v>globalne</v>
      </c>
      <c r="K25" s="19">
        <v>64.162400000000005</v>
      </c>
      <c r="L25" s="1">
        <v>-0.89142999999999994</v>
      </c>
      <c r="M25" s="1">
        <v>9</v>
      </c>
      <c r="N25" s="2" t="str">
        <f t="shared" si="1"/>
        <v>globalne</v>
      </c>
    </row>
    <row r="26" spans="1:14" x14ac:dyDescent="0.25">
      <c r="A26" s="67"/>
      <c r="B26" s="1">
        <v>24</v>
      </c>
      <c r="C26" s="1">
        <v>-16</v>
      </c>
      <c r="D26" s="1">
        <v>-4.6093799999999998</v>
      </c>
      <c r="E26" s="1">
        <v>9.6289099999999994</v>
      </c>
      <c r="F26" s="16">
        <v>20</v>
      </c>
      <c r="G26" s="98">
        <v>1.223E-5</v>
      </c>
      <c r="H26" s="97">
        <v>2.98428E-15</v>
      </c>
      <c r="I26" s="1">
        <v>29</v>
      </c>
      <c r="J26" s="16" t="str">
        <f t="shared" si="0"/>
        <v>lokalne</v>
      </c>
      <c r="K26" s="98">
        <v>1.5104E-10</v>
      </c>
      <c r="L26" s="97">
        <v>-7.15717E-18</v>
      </c>
      <c r="M26" s="1">
        <v>9</v>
      </c>
      <c r="N26" s="2" t="str">
        <f t="shared" si="1"/>
        <v>lokalne</v>
      </c>
    </row>
    <row r="27" spans="1:14" x14ac:dyDescent="0.25">
      <c r="A27" s="67"/>
      <c r="B27" s="1">
        <v>25</v>
      </c>
      <c r="C27" s="1">
        <v>-73</v>
      </c>
      <c r="D27" s="1">
        <v>13.4976</v>
      </c>
      <c r="E27" s="1">
        <v>121.62</v>
      </c>
      <c r="F27" s="16">
        <v>30</v>
      </c>
      <c r="G27" s="19">
        <v>62.748100000000001</v>
      </c>
      <c r="H27" s="1">
        <v>-0.92114799999999997</v>
      </c>
      <c r="I27" s="1">
        <v>37</v>
      </c>
      <c r="J27" s="16" t="str">
        <f t="shared" si="0"/>
        <v>globalne</v>
      </c>
      <c r="K27" s="19">
        <v>62.433700000000002</v>
      </c>
      <c r="L27" s="1">
        <v>-0.91966499999999995</v>
      </c>
      <c r="M27" s="1">
        <v>9</v>
      </c>
      <c r="N27" s="2" t="str">
        <f t="shared" si="1"/>
        <v>globalne</v>
      </c>
    </row>
    <row r="28" spans="1:14" x14ac:dyDescent="0.25">
      <c r="A28" s="67"/>
      <c r="B28" s="1">
        <v>26</v>
      </c>
      <c r="C28" s="1">
        <v>15</v>
      </c>
      <c r="D28" s="1">
        <v>-10.6289</v>
      </c>
      <c r="E28" s="1">
        <v>3.6093799999999998</v>
      </c>
      <c r="F28" s="16">
        <v>22</v>
      </c>
      <c r="G28" s="19">
        <v>-1.4602599999999999E-3</v>
      </c>
      <c r="H28" s="97">
        <v>4.2647000000000003E-11</v>
      </c>
      <c r="I28" s="1">
        <v>29</v>
      </c>
      <c r="J28" s="16" t="str">
        <f t="shared" si="0"/>
        <v>lokalne</v>
      </c>
      <c r="K28" s="98">
        <v>1.9120699999999999E-12</v>
      </c>
      <c r="L28" s="97">
        <v>-7.15717E-18</v>
      </c>
      <c r="M28" s="1">
        <v>11</v>
      </c>
      <c r="N28" s="2" t="str">
        <f t="shared" si="1"/>
        <v>lokalne</v>
      </c>
    </row>
    <row r="29" spans="1:14" x14ac:dyDescent="0.25">
      <c r="A29" s="67"/>
      <c r="B29" s="1">
        <v>27</v>
      </c>
      <c r="C29" s="1">
        <v>-12</v>
      </c>
      <c r="D29" s="1">
        <v>-4.40625</v>
      </c>
      <c r="E29" s="1">
        <v>5.0859399999999999</v>
      </c>
      <c r="F29" s="16">
        <v>18</v>
      </c>
      <c r="G29" s="19">
        <v>-1.5672500000000001E-3</v>
      </c>
      <c r="H29" s="97">
        <v>4.9125400000000003E-11</v>
      </c>
      <c r="I29" s="1">
        <v>27</v>
      </c>
      <c r="J29" s="16" t="str">
        <f t="shared" si="0"/>
        <v>lokalne</v>
      </c>
      <c r="K29" s="98">
        <v>6.5056900000000003E-12</v>
      </c>
      <c r="L29" s="97">
        <v>-7.15717E-18</v>
      </c>
      <c r="M29" s="1">
        <v>9</v>
      </c>
      <c r="N29" s="2" t="str">
        <f t="shared" si="1"/>
        <v>lokalne</v>
      </c>
    </row>
    <row r="30" spans="1:14" x14ac:dyDescent="0.25">
      <c r="A30" s="67"/>
      <c r="B30" s="1">
        <v>28</v>
      </c>
      <c r="C30" s="1">
        <v>94</v>
      </c>
      <c r="D30" s="1">
        <v>55.556600000000003</v>
      </c>
      <c r="E30" s="1">
        <v>76.914100000000005</v>
      </c>
      <c r="F30" s="16">
        <v>24</v>
      </c>
      <c r="G30" s="19">
        <v>62.747399999999999</v>
      </c>
      <c r="H30" s="1">
        <v>-0.92114799999999997</v>
      </c>
      <c r="I30" s="1">
        <v>31</v>
      </c>
      <c r="J30" s="16" t="str">
        <f t="shared" si="0"/>
        <v>globalne</v>
      </c>
      <c r="K30" s="19">
        <v>64.162400000000005</v>
      </c>
      <c r="L30" s="1">
        <v>-0.89142999999999994</v>
      </c>
      <c r="M30" s="1">
        <v>9</v>
      </c>
      <c r="N30" s="2" t="str">
        <f t="shared" si="1"/>
        <v>globalne</v>
      </c>
    </row>
    <row r="31" spans="1:14" x14ac:dyDescent="0.25">
      <c r="A31" s="67"/>
      <c r="B31" s="1">
        <v>29</v>
      </c>
      <c r="C31" s="1">
        <v>-77</v>
      </c>
      <c r="D31" s="1">
        <v>9.49756</v>
      </c>
      <c r="E31" s="1">
        <v>117.62</v>
      </c>
      <c r="F31" s="16">
        <v>30</v>
      </c>
      <c r="G31" s="19">
        <v>62.748600000000003</v>
      </c>
      <c r="H31" s="1">
        <v>-0.92114799999999997</v>
      </c>
      <c r="I31" s="1">
        <v>37</v>
      </c>
      <c r="J31" s="16" t="str">
        <f t="shared" si="0"/>
        <v>globalne</v>
      </c>
      <c r="K31" s="19">
        <v>60.022199999999998</v>
      </c>
      <c r="L31" s="1">
        <v>-0.81580699999999995</v>
      </c>
      <c r="M31" s="1">
        <v>9</v>
      </c>
      <c r="N31" s="2" t="str">
        <f t="shared" si="1"/>
        <v>globalne</v>
      </c>
    </row>
    <row r="32" spans="1:14" x14ac:dyDescent="0.25">
      <c r="A32" s="67"/>
      <c r="B32" s="1">
        <v>30</v>
      </c>
      <c r="C32" s="1">
        <v>66</v>
      </c>
      <c r="D32" s="1">
        <v>60.9375</v>
      </c>
      <c r="E32" s="1">
        <v>63.75</v>
      </c>
      <c r="F32" s="16">
        <v>14</v>
      </c>
      <c r="G32" s="19">
        <v>62.750300000000003</v>
      </c>
      <c r="H32" s="1">
        <v>-0.92114799999999997</v>
      </c>
      <c r="I32" s="1">
        <v>23</v>
      </c>
      <c r="J32" s="16" t="str">
        <f t="shared" si="0"/>
        <v>globalne</v>
      </c>
      <c r="K32" s="19">
        <v>62.742699999999999</v>
      </c>
      <c r="L32" s="1">
        <v>-0.92114799999999997</v>
      </c>
      <c r="M32" s="1">
        <v>11</v>
      </c>
      <c r="N32" s="2" t="str">
        <f t="shared" si="1"/>
        <v>globalne</v>
      </c>
    </row>
    <row r="33" spans="1:14" x14ac:dyDescent="0.25">
      <c r="A33" s="67"/>
      <c r="B33" s="1">
        <v>31</v>
      </c>
      <c r="C33" s="1">
        <v>90</v>
      </c>
      <c r="D33" s="1">
        <v>51.556600000000003</v>
      </c>
      <c r="E33" s="1">
        <v>72.914100000000005</v>
      </c>
      <c r="F33" s="16">
        <v>24</v>
      </c>
      <c r="G33" s="19">
        <v>62.747799999999998</v>
      </c>
      <c r="H33" s="1">
        <v>-0.92114799999999997</v>
      </c>
      <c r="I33" s="1">
        <v>31</v>
      </c>
      <c r="J33" s="16" t="str">
        <f t="shared" si="0"/>
        <v>globalne</v>
      </c>
      <c r="K33" s="19">
        <v>62.297400000000003</v>
      </c>
      <c r="L33" s="1">
        <v>-0.91810499999999995</v>
      </c>
      <c r="M33" s="1">
        <v>11</v>
      </c>
      <c r="N33" s="2" t="str">
        <f t="shared" si="1"/>
        <v>globalne</v>
      </c>
    </row>
    <row r="34" spans="1:14" x14ac:dyDescent="0.25">
      <c r="A34" s="67"/>
      <c r="B34" s="1">
        <v>32</v>
      </c>
      <c r="C34" s="1">
        <v>-27</v>
      </c>
      <c r="D34" s="1">
        <v>-9.9140599999999992</v>
      </c>
      <c r="E34" s="1">
        <v>11.4434</v>
      </c>
      <c r="F34" s="16">
        <v>22</v>
      </c>
      <c r="G34" s="19">
        <v>-4.0203799999999996E-3</v>
      </c>
      <c r="H34" s="97">
        <v>3.2327000000000001E-10</v>
      </c>
      <c r="I34" s="1">
        <v>31</v>
      </c>
      <c r="J34" s="16" t="str">
        <f t="shared" si="0"/>
        <v>lokalne</v>
      </c>
      <c r="K34" s="98">
        <v>1.4097800000000001E-9</v>
      </c>
      <c r="L34" s="97">
        <v>-7.1571299999999994E-18</v>
      </c>
      <c r="M34" s="1">
        <v>9</v>
      </c>
      <c r="N34" s="2" t="str">
        <f t="shared" si="1"/>
        <v>lokalne</v>
      </c>
    </row>
    <row r="35" spans="1:14" x14ac:dyDescent="0.25">
      <c r="A35" s="67"/>
      <c r="B35" s="1">
        <v>33</v>
      </c>
      <c r="C35" s="1">
        <v>43</v>
      </c>
      <c r="D35" s="1">
        <v>-14.664999999999999</v>
      </c>
      <c r="E35" s="1">
        <v>17.371099999999998</v>
      </c>
      <c r="F35" s="16">
        <v>26</v>
      </c>
      <c r="G35" s="19">
        <v>6.2900800000000002E-4</v>
      </c>
      <c r="H35" s="97">
        <v>7.9130200000000001E-12</v>
      </c>
      <c r="I35" s="1">
        <v>33</v>
      </c>
      <c r="J35" s="16" t="str">
        <f t="shared" si="0"/>
        <v>lokalne</v>
      </c>
      <c r="K35" s="98">
        <v>-1.13599E-7</v>
      </c>
      <c r="L35" s="97">
        <v>-6.8990699999999998E-18</v>
      </c>
      <c r="M35" s="1">
        <v>9</v>
      </c>
      <c r="N35" s="2" t="str">
        <f t="shared" si="1"/>
        <v>lokalne</v>
      </c>
    </row>
    <row r="36" spans="1:14" x14ac:dyDescent="0.25">
      <c r="A36" s="67"/>
      <c r="B36" s="1">
        <v>34</v>
      </c>
      <c r="C36" s="1">
        <v>25</v>
      </c>
      <c r="D36" s="1">
        <v>-13.4434</v>
      </c>
      <c r="E36" s="1">
        <v>7.9140600000000001</v>
      </c>
      <c r="F36" s="16">
        <v>24</v>
      </c>
      <c r="G36" s="19">
        <v>-4.05289E-3</v>
      </c>
      <c r="H36" s="97">
        <v>3.28518E-10</v>
      </c>
      <c r="I36" s="1">
        <v>31</v>
      </c>
      <c r="J36" s="16" t="str">
        <f t="shared" si="0"/>
        <v>lokalne</v>
      </c>
      <c r="K36" s="98">
        <v>9.9608300000000006E-11</v>
      </c>
      <c r="L36" s="97">
        <v>-7.15717E-18</v>
      </c>
      <c r="M36" s="1">
        <v>11</v>
      </c>
      <c r="N36" s="2" t="str">
        <f t="shared" si="1"/>
        <v>lokalne</v>
      </c>
    </row>
    <row r="37" spans="1:14" x14ac:dyDescent="0.25">
      <c r="A37" s="67"/>
      <c r="B37" s="1">
        <v>35</v>
      </c>
      <c r="C37" s="1">
        <v>99</v>
      </c>
      <c r="D37" s="1">
        <v>41.335000000000001</v>
      </c>
      <c r="E37" s="1">
        <v>73.371099999999998</v>
      </c>
      <c r="F37" s="16">
        <v>26</v>
      </c>
      <c r="G37" s="19">
        <v>62.751100000000001</v>
      </c>
      <c r="H37" s="1">
        <v>-0.92114799999999997</v>
      </c>
      <c r="I37" s="1">
        <v>33</v>
      </c>
      <c r="J37" s="16" t="str">
        <f t="shared" si="0"/>
        <v>globalne</v>
      </c>
      <c r="K37" s="19">
        <v>58.031199999999998</v>
      </c>
      <c r="L37" s="1">
        <v>-0.63704499999999997</v>
      </c>
      <c r="M37" s="1">
        <v>11</v>
      </c>
      <c r="N37" s="2" t="str">
        <f t="shared" si="1"/>
        <v>globalne</v>
      </c>
    </row>
    <row r="38" spans="1:14" x14ac:dyDescent="0.25">
      <c r="A38" s="67"/>
      <c r="B38" s="1">
        <v>36</v>
      </c>
      <c r="C38" s="1">
        <v>76</v>
      </c>
      <c r="D38" s="1">
        <v>58.914099999999998</v>
      </c>
      <c r="E38" s="1">
        <v>68.406199999999998</v>
      </c>
      <c r="F38" s="16">
        <v>20</v>
      </c>
      <c r="G38" s="19">
        <v>62.751300000000001</v>
      </c>
      <c r="H38" s="1">
        <v>-0.92114799999999997</v>
      </c>
      <c r="I38" s="1">
        <v>27</v>
      </c>
      <c r="J38" s="16" t="str">
        <f t="shared" si="0"/>
        <v>globalne</v>
      </c>
      <c r="K38" s="19">
        <v>62.842500000000001</v>
      </c>
      <c r="L38" s="1">
        <v>-0.92101500000000003</v>
      </c>
      <c r="M38" s="1">
        <v>9</v>
      </c>
      <c r="N38" s="2" t="str">
        <f t="shared" si="1"/>
        <v>globalne</v>
      </c>
    </row>
    <row r="39" spans="1:14" x14ac:dyDescent="0.25">
      <c r="A39" s="67"/>
      <c r="B39" s="1">
        <v>37</v>
      </c>
      <c r="C39" s="1">
        <v>21</v>
      </c>
      <c r="D39" s="1">
        <v>-4.6289100000000003</v>
      </c>
      <c r="E39" s="1">
        <v>9.6093799999999998</v>
      </c>
      <c r="F39" s="16">
        <v>22</v>
      </c>
      <c r="G39" s="19">
        <v>-1.6877299999999999E-3</v>
      </c>
      <c r="H39" s="97">
        <v>5.6969000000000003E-11</v>
      </c>
      <c r="I39" s="1">
        <v>29</v>
      </c>
      <c r="J39" s="16" t="str">
        <f t="shared" si="0"/>
        <v>lokalne</v>
      </c>
      <c r="K39" s="98">
        <v>1.5109599999999999E-10</v>
      </c>
      <c r="L39" s="97">
        <v>-7.15717E-18</v>
      </c>
      <c r="M39" s="1">
        <v>9</v>
      </c>
      <c r="N39" s="2" t="str">
        <f t="shared" si="1"/>
        <v>lokalne</v>
      </c>
    </row>
    <row r="40" spans="1:14" x14ac:dyDescent="0.25">
      <c r="A40" s="67"/>
      <c r="B40" s="1">
        <v>38</v>
      </c>
      <c r="C40" s="1">
        <v>70</v>
      </c>
      <c r="D40" s="1">
        <v>58.609400000000001</v>
      </c>
      <c r="E40" s="1">
        <v>64.9375</v>
      </c>
      <c r="F40" s="16">
        <v>18</v>
      </c>
      <c r="G40" s="19">
        <v>62.751199999999997</v>
      </c>
      <c r="H40" s="1">
        <v>-0.92114799999999997</v>
      </c>
      <c r="I40" s="1">
        <v>27</v>
      </c>
      <c r="J40" s="16" t="str">
        <f t="shared" si="0"/>
        <v>globalne</v>
      </c>
      <c r="K40" s="19">
        <v>62.697000000000003</v>
      </c>
      <c r="L40" s="1">
        <v>-0.92110899999999996</v>
      </c>
      <c r="M40" s="1">
        <v>11</v>
      </c>
      <c r="N40" s="2" t="str">
        <f t="shared" si="1"/>
        <v>globalne</v>
      </c>
    </row>
    <row r="41" spans="1:14" x14ac:dyDescent="0.25">
      <c r="A41" s="67"/>
      <c r="B41" s="1">
        <v>39</v>
      </c>
      <c r="C41" s="1">
        <v>100</v>
      </c>
      <c r="D41" s="1">
        <v>42.335000000000001</v>
      </c>
      <c r="E41" s="1">
        <v>74.371099999999998</v>
      </c>
      <c r="F41" s="16">
        <v>26</v>
      </c>
      <c r="G41" s="19">
        <v>62.747399999999999</v>
      </c>
      <c r="H41" s="1">
        <v>-0.92114799999999997</v>
      </c>
      <c r="I41" s="1">
        <v>33</v>
      </c>
      <c r="J41" s="16" t="str">
        <f t="shared" si="0"/>
        <v>globalne</v>
      </c>
      <c r="K41" s="19">
        <v>58.578800000000001</v>
      </c>
      <c r="L41" s="1">
        <v>-0.691554</v>
      </c>
      <c r="M41" s="1">
        <v>11</v>
      </c>
      <c r="N41" s="2" t="str">
        <f t="shared" si="1"/>
        <v>globalne</v>
      </c>
    </row>
    <row r="42" spans="1:14" x14ac:dyDescent="0.25">
      <c r="A42" s="67"/>
      <c r="B42" s="1">
        <v>40</v>
      </c>
      <c r="C42" s="1">
        <v>-34</v>
      </c>
      <c r="D42" s="1">
        <v>-8.3710900000000006</v>
      </c>
      <c r="E42" s="1">
        <v>23.664999999999999</v>
      </c>
      <c r="F42" s="16">
        <v>24</v>
      </c>
      <c r="G42" s="19">
        <v>3.8149199999999999E-3</v>
      </c>
      <c r="H42" s="97">
        <v>2.9107299999999998E-10</v>
      </c>
      <c r="I42" s="1">
        <v>33</v>
      </c>
      <c r="J42" s="16" t="str">
        <f t="shared" si="0"/>
        <v>lokalne</v>
      </c>
      <c r="K42" s="98">
        <v>-5.4847600000000002E-6</v>
      </c>
      <c r="L42" s="97">
        <v>5.9449500000000001E-16</v>
      </c>
      <c r="M42" s="1">
        <v>9</v>
      </c>
      <c r="N42" s="2" t="str">
        <f t="shared" si="1"/>
        <v>lokalne</v>
      </c>
    </row>
    <row r="43" spans="1:14" x14ac:dyDescent="0.25">
      <c r="A43" s="67"/>
      <c r="B43" s="1">
        <v>41</v>
      </c>
      <c r="C43" s="1">
        <v>-31</v>
      </c>
      <c r="D43" s="1">
        <v>-13.914099999999999</v>
      </c>
      <c r="E43" s="1">
        <v>7.4433600000000002</v>
      </c>
      <c r="F43" s="16">
        <v>22</v>
      </c>
      <c r="G43" s="19">
        <v>-3.6364100000000001E-3</v>
      </c>
      <c r="H43" s="97">
        <v>2.6447000000000002E-10</v>
      </c>
      <c r="I43" s="1">
        <v>31</v>
      </c>
      <c r="J43" s="16" t="str">
        <f t="shared" si="0"/>
        <v>lokalne</v>
      </c>
      <c r="K43" s="98">
        <v>6.5625299999999998E-11</v>
      </c>
      <c r="L43" s="97">
        <v>-7.15717E-18</v>
      </c>
      <c r="M43" s="1">
        <v>11</v>
      </c>
      <c r="N43" s="2" t="str">
        <f t="shared" si="1"/>
        <v>lokalne</v>
      </c>
    </row>
    <row r="44" spans="1:14" x14ac:dyDescent="0.25">
      <c r="A44" s="67"/>
      <c r="B44" s="1">
        <v>42</v>
      </c>
      <c r="C44" s="1">
        <v>-12</v>
      </c>
      <c r="D44" s="1">
        <v>-4.40625</v>
      </c>
      <c r="E44" s="1">
        <v>5.0859399999999999</v>
      </c>
      <c r="F44" s="16">
        <v>18</v>
      </c>
      <c r="G44" s="19">
        <v>-1.5672500000000001E-3</v>
      </c>
      <c r="H44" s="97">
        <v>4.9125400000000003E-11</v>
      </c>
      <c r="I44" s="1">
        <v>27</v>
      </c>
      <c r="J44" s="16" t="str">
        <f t="shared" si="0"/>
        <v>lokalne</v>
      </c>
      <c r="K44" s="98">
        <v>6.5056900000000003E-12</v>
      </c>
      <c r="L44" s="97">
        <v>-7.15717E-18</v>
      </c>
      <c r="M44" s="1">
        <v>9</v>
      </c>
      <c r="N44" s="2" t="str">
        <f t="shared" si="1"/>
        <v>lokalne</v>
      </c>
    </row>
    <row r="45" spans="1:14" x14ac:dyDescent="0.25">
      <c r="A45" s="67"/>
      <c r="B45" s="1">
        <v>43</v>
      </c>
      <c r="C45" s="1">
        <v>-23</v>
      </c>
      <c r="D45" s="1">
        <v>-5.9140600000000001</v>
      </c>
      <c r="E45" s="1">
        <v>15.4434</v>
      </c>
      <c r="F45" s="16">
        <v>22</v>
      </c>
      <c r="G45" s="19">
        <v>3.8609E-3</v>
      </c>
      <c r="H45" s="97">
        <v>2.9813099999999999E-10</v>
      </c>
      <c r="I45" s="1">
        <v>31</v>
      </c>
      <c r="J45" s="16" t="str">
        <f t="shared" si="0"/>
        <v>lokalne</v>
      </c>
      <c r="K45" s="98">
        <v>5.93166E-10</v>
      </c>
      <c r="L45" s="97">
        <v>-7.1571600000000002E-18</v>
      </c>
      <c r="M45" s="1">
        <v>9</v>
      </c>
      <c r="N45" s="2" t="str">
        <f t="shared" si="1"/>
        <v>lokalne</v>
      </c>
    </row>
    <row r="46" spans="1:14" x14ac:dyDescent="0.25">
      <c r="A46" s="67"/>
      <c r="B46" s="1">
        <v>44</v>
      </c>
      <c r="C46" s="1">
        <v>-34</v>
      </c>
      <c r="D46" s="1">
        <v>-8.3710900000000006</v>
      </c>
      <c r="E46" s="1">
        <v>23.664999999999999</v>
      </c>
      <c r="F46" s="16">
        <v>24</v>
      </c>
      <c r="G46" s="19">
        <v>3.8149199999999999E-3</v>
      </c>
      <c r="H46" s="97">
        <v>2.9107299999999998E-10</v>
      </c>
      <c r="I46" s="1">
        <v>33</v>
      </c>
      <c r="J46" s="16" t="str">
        <f t="shared" si="0"/>
        <v>lokalne</v>
      </c>
      <c r="K46" s="98">
        <v>-5.4847600000000002E-6</v>
      </c>
      <c r="L46" s="97">
        <v>5.9449500000000001E-16</v>
      </c>
      <c r="M46" s="1">
        <v>9</v>
      </c>
      <c r="N46" s="2" t="str">
        <f t="shared" si="1"/>
        <v>lokalne</v>
      </c>
    </row>
    <row r="47" spans="1:14" x14ac:dyDescent="0.25">
      <c r="A47" s="67"/>
      <c r="B47" s="1">
        <v>45</v>
      </c>
      <c r="C47" s="1">
        <v>-40</v>
      </c>
      <c r="D47" s="1">
        <v>-14.3711</v>
      </c>
      <c r="E47" s="1">
        <v>17.664999999999999</v>
      </c>
      <c r="F47" s="16">
        <v>24</v>
      </c>
      <c r="G47" s="19">
        <v>3.4064099999999999E-3</v>
      </c>
      <c r="H47" s="97">
        <v>2.32072E-10</v>
      </c>
      <c r="I47" s="1">
        <v>33</v>
      </c>
      <c r="J47" s="16" t="str">
        <f t="shared" si="0"/>
        <v>lokalne</v>
      </c>
      <c r="K47" s="98">
        <v>-1.6648099999999999E-7</v>
      </c>
      <c r="L47" s="97">
        <v>-6.6028500000000003E-18</v>
      </c>
      <c r="M47" s="1">
        <v>9</v>
      </c>
      <c r="N47" s="2" t="str">
        <f t="shared" si="1"/>
        <v>lokalne</v>
      </c>
    </row>
    <row r="48" spans="1:14" x14ac:dyDescent="0.25">
      <c r="A48" s="67"/>
      <c r="B48" s="1">
        <v>46</v>
      </c>
      <c r="C48" s="1">
        <v>-55</v>
      </c>
      <c r="D48" s="1">
        <v>-16.5566</v>
      </c>
      <c r="E48" s="1">
        <v>31.497599999999998</v>
      </c>
      <c r="F48" s="16">
        <v>26</v>
      </c>
      <c r="G48" s="19">
        <v>1.28079E-3</v>
      </c>
      <c r="H48" s="97">
        <v>3.2808500000000001E-11</v>
      </c>
      <c r="I48" s="1">
        <v>35</v>
      </c>
      <c r="J48" s="16" t="str">
        <f t="shared" si="0"/>
        <v>lokalne</v>
      </c>
      <c r="K48" s="19">
        <v>-1.0685200000000001E-2</v>
      </c>
      <c r="L48" s="97">
        <v>2.2834800000000001E-9</v>
      </c>
      <c r="M48" s="1">
        <v>9</v>
      </c>
      <c r="N48" s="2" t="str">
        <f t="shared" si="1"/>
        <v>lokalne</v>
      </c>
    </row>
    <row r="49" spans="1:14" x14ac:dyDescent="0.25">
      <c r="A49" s="67"/>
      <c r="B49" s="1">
        <v>47</v>
      </c>
      <c r="C49" s="1">
        <v>55</v>
      </c>
      <c r="D49" s="1">
        <v>60.0625</v>
      </c>
      <c r="E49" s="1">
        <v>66.390600000000006</v>
      </c>
      <c r="F49" s="16">
        <v>16</v>
      </c>
      <c r="G49" s="19">
        <v>62.748899999999999</v>
      </c>
      <c r="H49" s="1">
        <v>-0.92114799999999997</v>
      </c>
      <c r="I49" s="1">
        <v>27</v>
      </c>
      <c r="J49" s="16" t="str">
        <f t="shared" si="0"/>
        <v>globalne</v>
      </c>
      <c r="K49" s="19">
        <v>62.767000000000003</v>
      </c>
      <c r="L49" s="1">
        <v>-0.92114300000000005</v>
      </c>
      <c r="M49" s="1">
        <v>9</v>
      </c>
      <c r="N49" s="2" t="str">
        <f t="shared" si="1"/>
        <v>globalne</v>
      </c>
    </row>
    <row r="50" spans="1:14" x14ac:dyDescent="0.25">
      <c r="A50" s="67"/>
      <c r="B50" s="1">
        <v>48</v>
      </c>
      <c r="C50" s="1">
        <v>82</v>
      </c>
      <c r="D50" s="1">
        <v>56.371099999999998</v>
      </c>
      <c r="E50" s="1">
        <v>70.609399999999994</v>
      </c>
      <c r="F50" s="16">
        <v>22</v>
      </c>
      <c r="G50" s="19">
        <v>62.745800000000003</v>
      </c>
      <c r="H50" s="1">
        <v>-0.92114799999999997</v>
      </c>
      <c r="I50" s="1">
        <v>29</v>
      </c>
      <c r="J50" s="16" t="str">
        <f t="shared" si="0"/>
        <v>globalne</v>
      </c>
      <c r="K50" s="19">
        <v>62.916800000000002</v>
      </c>
      <c r="L50" s="1">
        <v>-0.92072100000000001</v>
      </c>
      <c r="M50" s="1">
        <v>9</v>
      </c>
      <c r="N50" s="2" t="str">
        <f t="shared" si="1"/>
        <v>globalne</v>
      </c>
    </row>
    <row r="51" spans="1:14" x14ac:dyDescent="0.25">
      <c r="A51" s="67"/>
      <c r="B51" s="1">
        <v>49</v>
      </c>
      <c r="C51" s="1">
        <v>43</v>
      </c>
      <c r="D51" s="1">
        <v>-14.664999999999999</v>
      </c>
      <c r="E51" s="1">
        <v>17.371099999999998</v>
      </c>
      <c r="F51" s="16">
        <v>26</v>
      </c>
      <c r="G51" s="19">
        <v>6.2900800000000002E-4</v>
      </c>
      <c r="H51" s="97">
        <v>7.9130200000000001E-12</v>
      </c>
      <c r="I51" s="1">
        <v>33</v>
      </c>
      <c r="J51" s="16" t="str">
        <f t="shared" si="0"/>
        <v>lokalne</v>
      </c>
      <c r="K51" s="98">
        <v>-1.13599E-7</v>
      </c>
      <c r="L51" s="97">
        <v>-6.8990699999999998E-18</v>
      </c>
      <c r="M51" s="1">
        <v>9</v>
      </c>
      <c r="N51" s="2" t="str">
        <f t="shared" si="1"/>
        <v>lokalne</v>
      </c>
    </row>
    <row r="52" spans="1:14" x14ac:dyDescent="0.25">
      <c r="A52" s="67"/>
      <c r="B52" s="1">
        <v>50</v>
      </c>
      <c r="C52" s="1">
        <v>76</v>
      </c>
      <c r="D52" s="1">
        <v>58.914099999999998</v>
      </c>
      <c r="E52" s="1">
        <v>68.406199999999998</v>
      </c>
      <c r="F52" s="16">
        <v>20</v>
      </c>
      <c r="G52" s="19">
        <v>62.751300000000001</v>
      </c>
      <c r="H52" s="1">
        <v>-0.92114799999999997</v>
      </c>
      <c r="I52" s="1">
        <v>27</v>
      </c>
      <c r="J52" s="16" t="str">
        <f t="shared" si="0"/>
        <v>globalne</v>
      </c>
      <c r="K52" s="19">
        <v>62.842500000000001</v>
      </c>
      <c r="L52" s="1">
        <v>-0.92101500000000003</v>
      </c>
      <c r="M52" s="1">
        <v>9</v>
      </c>
      <c r="N52" s="2" t="str">
        <f t="shared" si="1"/>
        <v>globalne</v>
      </c>
    </row>
    <row r="53" spans="1:14" x14ac:dyDescent="0.25">
      <c r="A53" s="67"/>
      <c r="B53" s="1">
        <v>51</v>
      </c>
      <c r="C53" s="1">
        <v>-34</v>
      </c>
      <c r="D53" s="1">
        <v>-8.3710900000000006</v>
      </c>
      <c r="E53" s="1">
        <v>23.664999999999999</v>
      </c>
      <c r="F53" s="16">
        <v>24</v>
      </c>
      <c r="G53" s="19">
        <v>3.8149199999999999E-3</v>
      </c>
      <c r="H53" s="97">
        <v>2.9107299999999998E-10</v>
      </c>
      <c r="I53" s="1">
        <v>33</v>
      </c>
      <c r="J53" s="16" t="str">
        <f t="shared" si="0"/>
        <v>lokalne</v>
      </c>
      <c r="K53" s="98">
        <v>-5.4847600000000002E-6</v>
      </c>
      <c r="L53" s="97">
        <v>5.9449500000000001E-16</v>
      </c>
      <c r="M53" s="1">
        <v>9</v>
      </c>
      <c r="N53" s="2" t="str">
        <f t="shared" si="1"/>
        <v>lokalne</v>
      </c>
    </row>
    <row r="54" spans="1:14" x14ac:dyDescent="0.25">
      <c r="A54" s="67"/>
      <c r="B54" s="1">
        <v>52</v>
      </c>
      <c r="C54" s="1">
        <v>-80</v>
      </c>
      <c r="D54" s="1">
        <v>-22.335000000000001</v>
      </c>
      <c r="E54" s="1">
        <v>49.746299999999998</v>
      </c>
      <c r="F54" s="16">
        <v>28</v>
      </c>
      <c r="G54" s="19">
        <v>1.9443799999999999E-3</v>
      </c>
      <c r="H54" s="97">
        <v>7.56124E-11</v>
      </c>
      <c r="I54" s="1">
        <v>37</v>
      </c>
      <c r="J54" s="16" t="str">
        <f t="shared" si="0"/>
        <v>lokalne</v>
      </c>
      <c r="K54" s="19">
        <v>38.997199999999999</v>
      </c>
      <c r="L54" s="1">
        <v>3.2891999999999998E-2</v>
      </c>
      <c r="M54" s="1">
        <v>11</v>
      </c>
      <c r="N54" s="2" t="str">
        <f t="shared" si="1"/>
        <v>lokalne</v>
      </c>
    </row>
    <row r="55" spans="1:14" x14ac:dyDescent="0.25">
      <c r="A55" s="67"/>
      <c r="B55" s="1">
        <v>53</v>
      </c>
      <c r="C55" s="1">
        <v>63</v>
      </c>
      <c r="D55" s="1">
        <v>62</v>
      </c>
      <c r="E55" s="1">
        <v>64</v>
      </c>
      <c r="F55" s="16">
        <v>6</v>
      </c>
      <c r="G55" s="19">
        <v>62.7468</v>
      </c>
      <c r="H55" s="1">
        <v>-0.92114799999999997</v>
      </c>
      <c r="I55" s="1">
        <v>21</v>
      </c>
      <c r="J55" s="16" t="str">
        <f t="shared" si="0"/>
        <v>globalne</v>
      </c>
      <c r="K55" s="19">
        <v>62.7485</v>
      </c>
      <c r="L55" s="1">
        <v>-0.92114799999999997</v>
      </c>
      <c r="M55" s="1">
        <v>9</v>
      </c>
      <c r="N55" s="2" t="str">
        <f t="shared" si="1"/>
        <v>globalne</v>
      </c>
    </row>
    <row r="56" spans="1:14" x14ac:dyDescent="0.25">
      <c r="A56" s="67"/>
      <c r="B56" s="1">
        <v>54</v>
      </c>
      <c r="C56" s="1">
        <v>99</v>
      </c>
      <c r="D56" s="1">
        <v>41.335000000000001</v>
      </c>
      <c r="E56" s="1">
        <v>73.371099999999998</v>
      </c>
      <c r="F56" s="16">
        <v>26</v>
      </c>
      <c r="G56" s="19">
        <v>62.751100000000001</v>
      </c>
      <c r="H56" s="1">
        <v>-0.92114799999999997</v>
      </c>
      <c r="I56" s="1">
        <v>33</v>
      </c>
      <c r="J56" s="16" t="str">
        <f t="shared" si="0"/>
        <v>globalne</v>
      </c>
      <c r="K56" s="19">
        <v>58.031199999999998</v>
      </c>
      <c r="L56" s="1">
        <v>-0.63704499999999997</v>
      </c>
      <c r="M56" s="1">
        <v>11</v>
      </c>
      <c r="N56" s="2" t="str">
        <f t="shared" si="1"/>
        <v>globalne</v>
      </c>
    </row>
    <row r="57" spans="1:14" x14ac:dyDescent="0.25">
      <c r="A57" s="67"/>
      <c r="B57" s="1">
        <v>55</v>
      </c>
      <c r="C57" s="1">
        <v>70</v>
      </c>
      <c r="D57" s="1">
        <v>58.609400000000001</v>
      </c>
      <c r="E57" s="1">
        <v>64.9375</v>
      </c>
      <c r="F57" s="16">
        <v>18</v>
      </c>
      <c r="G57" s="19">
        <v>62.751199999999997</v>
      </c>
      <c r="H57" s="1">
        <v>-0.92114799999999997</v>
      </c>
      <c r="I57" s="1">
        <v>27</v>
      </c>
      <c r="J57" s="16" t="str">
        <f t="shared" si="0"/>
        <v>globalne</v>
      </c>
      <c r="K57" s="19">
        <v>62.697000000000003</v>
      </c>
      <c r="L57" s="1">
        <v>-0.92110899999999996</v>
      </c>
      <c r="M57" s="1">
        <v>11</v>
      </c>
      <c r="N57" s="2" t="str">
        <f t="shared" si="1"/>
        <v>globalne</v>
      </c>
    </row>
    <row r="58" spans="1:14" x14ac:dyDescent="0.25">
      <c r="A58" s="67"/>
      <c r="B58" s="1">
        <v>56</v>
      </c>
      <c r="C58" s="1">
        <v>53</v>
      </c>
      <c r="D58" s="1">
        <v>60.593800000000002</v>
      </c>
      <c r="E58" s="1">
        <v>70.085899999999995</v>
      </c>
      <c r="F58" s="16">
        <v>18</v>
      </c>
      <c r="G58" s="19">
        <v>62.747999999999998</v>
      </c>
      <c r="H58" s="1">
        <v>-0.92114799999999997</v>
      </c>
      <c r="I58" s="1">
        <v>27</v>
      </c>
      <c r="J58" s="16" t="str">
        <f t="shared" si="0"/>
        <v>globalne</v>
      </c>
      <c r="K58" s="19">
        <v>62.6539</v>
      </c>
      <c r="L58" s="1">
        <v>-0.92101500000000003</v>
      </c>
      <c r="M58" s="1">
        <v>9</v>
      </c>
      <c r="N58" s="2" t="str">
        <f t="shared" si="1"/>
        <v>globalne</v>
      </c>
    </row>
    <row r="59" spans="1:14" x14ac:dyDescent="0.25">
      <c r="A59" s="67"/>
      <c r="B59" s="1">
        <v>57</v>
      </c>
      <c r="C59" s="1">
        <v>-18</v>
      </c>
      <c r="D59" s="1">
        <v>-6.6093799999999998</v>
      </c>
      <c r="E59" s="1">
        <v>7.6289100000000003</v>
      </c>
      <c r="F59" s="16">
        <v>20</v>
      </c>
      <c r="G59" s="19">
        <v>-2.88383E-3</v>
      </c>
      <c r="H59" s="97">
        <v>1.66329E-10</v>
      </c>
      <c r="I59" s="1">
        <v>29</v>
      </c>
      <c r="J59" s="16" t="str">
        <f t="shared" si="0"/>
        <v>lokalne</v>
      </c>
      <c r="K59" s="98">
        <v>6.3373599999999994E-11</v>
      </c>
      <c r="L59" s="97">
        <v>-7.15717E-18</v>
      </c>
      <c r="M59" s="1">
        <v>9</v>
      </c>
      <c r="N59" s="2" t="str">
        <f t="shared" si="1"/>
        <v>lokalne</v>
      </c>
    </row>
    <row r="60" spans="1:14" x14ac:dyDescent="0.25">
      <c r="A60" s="67"/>
      <c r="B60" s="1">
        <v>58</v>
      </c>
      <c r="C60" s="1">
        <v>76</v>
      </c>
      <c r="D60" s="1">
        <v>58.914099999999998</v>
      </c>
      <c r="E60" s="1">
        <v>68.406199999999998</v>
      </c>
      <c r="F60" s="16">
        <v>20</v>
      </c>
      <c r="G60" s="19">
        <v>62.751300000000001</v>
      </c>
      <c r="H60" s="1">
        <v>-0.92114799999999997</v>
      </c>
      <c r="I60" s="1">
        <v>27</v>
      </c>
      <c r="J60" s="16" t="str">
        <f t="shared" si="0"/>
        <v>globalne</v>
      </c>
      <c r="K60" s="19">
        <v>62.842500000000001</v>
      </c>
      <c r="L60" s="1">
        <v>-0.92101500000000003</v>
      </c>
      <c r="M60" s="1">
        <v>9</v>
      </c>
      <c r="N60" s="2" t="str">
        <f t="shared" si="1"/>
        <v>globalne</v>
      </c>
    </row>
    <row r="61" spans="1:14" x14ac:dyDescent="0.25">
      <c r="A61" s="67"/>
      <c r="B61" s="1">
        <v>59</v>
      </c>
      <c r="C61" s="1">
        <v>53</v>
      </c>
      <c r="D61" s="1">
        <v>60.593800000000002</v>
      </c>
      <c r="E61" s="1">
        <v>70.085899999999995</v>
      </c>
      <c r="F61" s="16">
        <v>18</v>
      </c>
      <c r="G61" s="19">
        <v>62.747999999999998</v>
      </c>
      <c r="H61" s="1">
        <v>-0.92114799999999997</v>
      </c>
      <c r="I61" s="1">
        <v>27</v>
      </c>
      <c r="J61" s="16" t="str">
        <f t="shared" si="0"/>
        <v>globalne</v>
      </c>
      <c r="K61" s="19">
        <v>62.6539</v>
      </c>
      <c r="L61" s="1">
        <v>-0.92101500000000003</v>
      </c>
      <c r="M61" s="1">
        <v>9</v>
      </c>
      <c r="N61" s="2" t="str">
        <f t="shared" si="1"/>
        <v>globalne</v>
      </c>
    </row>
    <row r="62" spans="1:14" x14ac:dyDescent="0.25">
      <c r="A62" s="67"/>
      <c r="B62" s="1">
        <v>60</v>
      </c>
      <c r="C62" s="1">
        <v>-45</v>
      </c>
      <c r="D62" s="1">
        <v>-19.371099999999998</v>
      </c>
      <c r="E62" s="1">
        <v>12.664999999999999</v>
      </c>
      <c r="F62" s="16">
        <v>24</v>
      </c>
      <c r="G62" s="19">
        <v>-7.6517999999999996E-4</v>
      </c>
      <c r="H62" s="97">
        <v>1.1710000000000001E-11</v>
      </c>
      <c r="I62" s="1">
        <v>33</v>
      </c>
      <c r="J62" s="16" t="str">
        <f t="shared" si="0"/>
        <v>lokalne</v>
      </c>
      <c r="K62" s="98">
        <v>3.8977699999999999E-9</v>
      </c>
      <c r="L62" s="97">
        <v>-7.1568600000000003E-18</v>
      </c>
      <c r="M62" s="1">
        <v>11</v>
      </c>
      <c r="N62" s="2" t="str">
        <f t="shared" si="1"/>
        <v>lokalne</v>
      </c>
    </row>
    <row r="63" spans="1:14" x14ac:dyDescent="0.25">
      <c r="A63" s="67"/>
      <c r="B63" s="1">
        <v>61</v>
      </c>
      <c r="C63" s="1">
        <v>-14</v>
      </c>
      <c r="D63" s="1">
        <v>-6.40625</v>
      </c>
      <c r="E63" s="1">
        <v>3.0859399999999999</v>
      </c>
      <c r="F63" s="16">
        <v>18</v>
      </c>
      <c r="G63" s="19">
        <v>-1.18731E-3</v>
      </c>
      <c r="H63" s="97">
        <v>2.81941E-11</v>
      </c>
      <c r="I63" s="1">
        <v>27</v>
      </c>
      <c r="J63" s="16" t="str">
        <f t="shared" si="0"/>
        <v>lokalne</v>
      </c>
      <c r="K63" s="98">
        <v>1.3378599999999999E-12</v>
      </c>
      <c r="L63" s="97">
        <v>-7.15717E-18</v>
      </c>
      <c r="M63" s="1">
        <v>11</v>
      </c>
      <c r="N63" s="2" t="str">
        <f t="shared" si="1"/>
        <v>lokalne</v>
      </c>
    </row>
    <row r="64" spans="1:14" x14ac:dyDescent="0.25">
      <c r="A64" s="67"/>
      <c r="B64" s="1">
        <v>62</v>
      </c>
      <c r="C64" s="1">
        <v>97</v>
      </c>
      <c r="D64" s="1">
        <v>39.335000000000001</v>
      </c>
      <c r="E64" s="1">
        <v>71.371099999999998</v>
      </c>
      <c r="F64" s="16">
        <v>26</v>
      </c>
      <c r="G64" s="19">
        <v>62.750999999999998</v>
      </c>
      <c r="H64" s="1">
        <v>-0.92114799999999997</v>
      </c>
      <c r="I64" s="1">
        <v>33</v>
      </c>
      <c r="J64" s="16" t="str">
        <f t="shared" si="0"/>
        <v>globalne</v>
      </c>
      <c r="K64" s="19">
        <v>59.082000000000001</v>
      </c>
      <c r="L64" s="1">
        <v>-0.73864099999999999</v>
      </c>
      <c r="M64" s="1">
        <v>11</v>
      </c>
      <c r="N64" s="2" t="str">
        <f t="shared" si="1"/>
        <v>globalne</v>
      </c>
    </row>
    <row r="65" spans="1:14" x14ac:dyDescent="0.25">
      <c r="A65" s="67"/>
      <c r="B65" s="1">
        <v>63</v>
      </c>
      <c r="C65" s="1">
        <v>4</v>
      </c>
      <c r="D65" s="1">
        <v>-1.0625</v>
      </c>
      <c r="E65" s="1">
        <v>1.75</v>
      </c>
      <c r="F65" s="16">
        <v>14</v>
      </c>
      <c r="G65" s="19">
        <v>-3.1498699999999999E-3</v>
      </c>
      <c r="H65" s="97">
        <v>1.9843300000000001E-10</v>
      </c>
      <c r="I65" s="1">
        <v>23</v>
      </c>
      <c r="J65" s="16" t="str">
        <f t="shared" si="0"/>
        <v>lokalne</v>
      </c>
      <c r="K65" s="98">
        <v>3.5120099999999998E-13</v>
      </c>
      <c r="L65" s="97">
        <v>-7.15717E-18</v>
      </c>
      <c r="M65" s="1">
        <v>9</v>
      </c>
      <c r="N65" s="2" t="str">
        <f t="shared" si="1"/>
        <v>lokalne</v>
      </c>
    </row>
    <row r="66" spans="1:14" x14ac:dyDescent="0.25">
      <c r="A66" s="67"/>
      <c r="B66" s="1">
        <v>64</v>
      </c>
      <c r="C66" s="1">
        <v>-31</v>
      </c>
      <c r="D66" s="1">
        <v>-13.914099999999999</v>
      </c>
      <c r="E66" s="1">
        <v>7.4433600000000002</v>
      </c>
      <c r="F66" s="16">
        <v>22</v>
      </c>
      <c r="G66" s="19">
        <v>-3.6364100000000001E-3</v>
      </c>
      <c r="H66" s="97">
        <v>2.6447000000000002E-10</v>
      </c>
      <c r="I66" s="1">
        <v>31</v>
      </c>
      <c r="J66" s="16" t="str">
        <f t="shared" si="0"/>
        <v>lokalne</v>
      </c>
      <c r="K66" s="98">
        <v>6.5625299999999998E-11</v>
      </c>
      <c r="L66" s="97">
        <v>-7.15717E-18</v>
      </c>
      <c r="M66" s="1">
        <v>11</v>
      </c>
      <c r="N66" s="2" t="str">
        <f t="shared" si="1"/>
        <v>lokalne</v>
      </c>
    </row>
    <row r="67" spans="1:14" x14ac:dyDescent="0.25">
      <c r="A67" s="67"/>
      <c r="B67" s="1">
        <v>65</v>
      </c>
      <c r="C67" s="1">
        <v>-20</v>
      </c>
      <c r="D67" s="1">
        <v>-8.6093799999999998</v>
      </c>
      <c r="E67" s="1">
        <v>5.6289100000000003</v>
      </c>
      <c r="F67" s="16">
        <v>20</v>
      </c>
      <c r="G67" s="19">
        <v>3.13576E-3</v>
      </c>
      <c r="H67" s="97">
        <v>1.9666E-10</v>
      </c>
      <c r="I67" s="1">
        <v>29</v>
      </c>
      <c r="J67" s="16" t="str">
        <f t="shared" si="0"/>
        <v>lokalne</v>
      </c>
      <c r="K67" s="98">
        <v>1.2961599999999999E-11</v>
      </c>
      <c r="L67" s="97">
        <v>-7.15717E-18</v>
      </c>
      <c r="M67" s="1">
        <v>11</v>
      </c>
      <c r="N67" s="2" t="str">
        <f t="shared" si="1"/>
        <v>lokalne</v>
      </c>
    </row>
    <row r="68" spans="1:14" x14ac:dyDescent="0.25">
      <c r="A68" s="67"/>
      <c r="B68" s="1">
        <v>66</v>
      </c>
      <c r="C68" s="1">
        <v>-64</v>
      </c>
      <c r="D68" s="1">
        <v>-25.5566</v>
      </c>
      <c r="E68" s="1">
        <v>22.497599999999998</v>
      </c>
      <c r="F68" s="16">
        <v>26</v>
      </c>
      <c r="G68" s="19">
        <v>1.23207E-3</v>
      </c>
      <c r="H68" s="97">
        <v>3.0359999999999999E-11</v>
      </c>
      <c r="I68" s="1">
        <v>35</v>
      </c>
      <c r="J68" s="16" t="str">
        <f t="shared" ref="J68:J131" si="2">IF(AND(G68 &gt; 50, G68 &lt; 80), "globalne", IF(AND(G68 &gt;=-100, G68 &lt;= 100), "lokalne", "brak"))</f>
        <v>lokalne</v>
      </c>
      <c r="K68" s="98">
        <v>-3.16854E-5</v>
      </c>
      <c r="L68" s="97">
        <v>2.0072200000000001E-14</v>
      </c>
      <c r="M68" s="1">
        <v>11</v>
      </c>
      <c r="N68" s="2" t="str">
        <f t="shared" ref="N68:N131" si="3">IF(AND(K68 &gt; 50, K68 &lt; 80), "globalne", IF(AND(K68 &gt;=-100, K68 &lt;= 100), "lokalne", "brak"))</f>
        <v>lokalne</v>
      </c>
    </row>
    <row r="69" spans="1:14" x14ac:dyDescent="0.25">
      <c r="A69" s="67"/>
      <c r="B69" s="1">
        <v>67</v>
      </c>
      <c r="C69" s="1">
        <v>21</v>
      </c>
      <c r="D69" s="1">
        <v>-4.6289100000000003</v>
      </c>
      <c r="E69" s="1">
        <v>9.6093799999999998</v>
      </c>
      <c r="F69" s="16">
        <v>22</v>
      </c>
      <c r="G69" s="19">
        <v>-1.6877299999999999E-3</v>
      </c>
      <c r="H69" s="97">
        <v>5.6969000000000003E-11</v>
      </c>
      <c r="I69" s="1">
        <v>29</v>
      </c>
      <c r="J69" s="16" t="str">
        <f t="shared" si="2"/>
        <v>lokalne</v>
      </c>
      <c r="K69" s="98">
        <v>1.5109599999999999E-10</v>
      </c>
      <c r="L69" s="97">
        <v>-7.15717E-18</v>
      </c>
      <c r="M69" s="1">
        <v>9</v>
      </c>
      <c r="N69" s="2" t="str">
        <f t="shared" si="3"/>
        <v>lokalne</v>
      </c>
    </row>
    <row r="70" spans="1:14" x14ac:dyDescent="0.25">
      <c r="A70" s="67"/>
      <c r="B70" s="1">
        <v>68</v>
      </c>
      <c r="C70" s="1">
        <v>69</v>
      </c>
      <c r="D70" s="1">
        <v>61.406199999999998</v>
      </c>
      <c r="E70" s="1">
        <v>65.625</v>
      </c>
      <c r="F70" s="16">
        <v>16</v>
      </c>
      <c r="G70" s="19">
        <v>62.747999999999998</v>
      </c>
      <c r="H70" s="1">
        <v>-0.92114799999999997</v>
      </c>
      <c r="I70" s="1">
        <v>25</v>
      </c>
      <c r="J70" s="16" t="str">
        <f t="shared" si="2"/>
        <v>globalne</v>
      </c>
      <c r="K70" s="19">
        <v>62.7562</v>
      </c>
      <c r="L70" s="1">
        <v>-0.92114700000000005</v>
      </c>
      <c r="M70" s="1">
        <v>9</v>
      </c>
      <c r="N70" s="2" t="str">
        <f t="shared" si="3"/>
        <v>globalne</v>
      </c>
    </row>
    <row r="71" spans="1:14" x14ac:dyDescent="0.25">
      <c r="A71" s="67"/>
      <c r="B71" s="1">
        <v>69</v>
      </c>
      <c r="C71" s="1">
        <v>91</v>
      </c>
      <c r="D71" s="1">
        <v>52.556600000000003</v>
      </c>
      <c r="E71" s="1">
        <v>73.914100000000005</v>
      </c>
      <c r="F71" s="16">
        <v>24</v>
      </c>
      <c r="G71" s="19">
        <v>62.747700000000002</v>
      </c>
      <c r="H71" s="1">
        <v>-0.92114799999999997</v>
      </c>
      <c r="I71" s="1">
        <v>31</v>
      </c>
      <c r="J71" s="16" t="str">
        <f t="shared" si="2"/>
        <v>globalne</v>
      </c>
      <c r="K71" s="19">
        <v>62.909199999999998</v>
      </c>
      <c r="L71" s="1">
        <v>-0.92075899999999999</v>
      </c>
      <c r="M71" s="1">
        <v>9</v>
      </c>
      <c r="N71" s="2" t="str">
        <f t="shared" si="3"/>
        <v>globalne</v>
      </c>
    </row>
    <row r="72" spans="1:14" x14ac:dyDescent="0.25">
      <c r="A72" s="67"/>
      <c r="B72" s="1">
        <v>70</v>
      </c>
      <c r="C72" s="1">
        <v>-25</v>
      </c>
      <c r="D72" s="1">
        <v>-7.9140600000000001</v>
      </c>
      <c r="E72" s="1">
        <v>13.4434</v>
      </c>
      <c r="F72" s="16">
        <v>22</v>
      </c>
      <c r="G72" s="19">
        <v>4.05289E-3</v>
      </c>
      <c r="H72" s="97">
        <v>3.28518E-10</v>
      </c>
      <c r="I72" s="1">
        <v>31</v>
      </c>
      <c r="J72" s="16" t="str">
        <f t="shared" si="2"/>
        <v>lokalne</v>
      </c>
      <c r="K72" s="98">
        <v>3.2324000000000001E-9</v>
      </c>
      <c r="L72" s="97">
        <v>-7.1569599999999992E-18</v>
      </c>
      <c r="M72" s="1">
        <v>9</v>
      </c>
      <c r="N72" s="2" t="str">
        <f t="shared" si="3"/>
        <v>lokalne</v>
      </c>
    </row>
    <row r="73" spans="1:14" x14ac:dyDescent="0.25">
      <c r="A73" s="67"/>
      <c r="B73" s="1">
        <v>71</v>
      </c>
      <c r="C73" s="1">
        <v>5</v>
      </c>
      <c r="D73" s="1">
        <v>-2.59375</v>
      </c>
      <c r="E73" s="1">
        <v>1.625</v>
      </c>
      <c r="F73" s="16">
        <v>16</v>
      </c>
      <c r="G73" s="19">
        <v>-2.5614799999999999E-4</v>
      </c>
      <c r="H73" s="97">
        <v>1.31222E-12</v>
      </c>
      <c r="I73" s="1">
        <v>25</v>
      </c>
      <c r="J73" s="16" t="str">
        <f t="shared" si="2"/>
        <v>lokalne</v>
      </c>
      <c r="K73" s="98">
        <v>4.3662599999999999E-13</v>
      </c>
      <c r="L73" s="97">
        <v>-7.15717E-18</v>
      </c>
      <c r="M73" s="1">
        <v>11</v>
      </c>
      <c r="N73" s="2" t="str">
        <f t="shared" si="3"/>
        <v>lokalne</v>
      </c>
    </row>
    <row r="74" spans="1:14" x14ac:dyDescent="0.25">
      <c r="A74" s="67"/>
      <c r="B74" s="1">
        <v>72</v>
      </c>
      <c r="C74" s="1">
        <v>16</v>
      </c>
      <c r="D74" s="1">
        <v>-9.6289099999999994</v>
      </c>
      <c r="E74" s="1">
        <v>4.6093799999999998</v>
      </c>
      <c r="F74" s="16">
        <v>22</v>
      </c>
      <c r="G74" s="98">
        <v>-1.223E-5</v>
      </c>
      <c r="H74" s="97">
        <v>2.98428E-15</v>
      </c>
      <c r="I74" s="1">
        <v>29</v>
      </c>
      <c r="J74" s="16" t="str">
        <f t="shared" si="2"/>
        <v>lokalne</v>
      </c>
      <c r="K74" s="98">
        <v>5.0855799999999998E-12</v>
      </c>
      <c r="L74" s="97">
        <v>-7.15717E-18</v>
      </c>
      <c r="M74" s="1">
        <v>11</v>
      </c>
      <c r="N74" s="2" t="str">
        <f t="shared" si="3"/>
        <v>lokalne</v>
      </c>
    </row>
    <row r="75" spans="1:14" x14ac:dyDescent="0.25">
      <c r="A75" s="67"/>
      <c r="B75" s="1">
        <v>73</v>
      </c>
      <c r="C75" s="1">
        <v>-31</v>
      </c>
      <c r="D75" s="1">
        <v>-13.914099999999999</v>
      </c>
      <c r="E75" s="1">
        <v>7.4433600000000002</v>
      </c>
      <c r="F75" s="16">
        <v>22</v>
      </c>
      <c r="G75" s="19">
        <v>-3.6364100000000001E-3</v>
      </c>
      <c r="H75" s="97">
        <v>2.6447000000000002E-10</v>
      </c>
      <c r="I75" s="1">
        <v>31</v>
      </c>
      <c r="J75" s="16" t="str">
        <f t="shared" si="2"/>
        <v>lokalne</v>
      </c>
      <c r="K75" s="98">
        <v>6.5625299999999998E-11</v>
      </c>
      <c r="L75" s="97">
        <v>-7.15717E-18</v>
      </c>
      <c r="M75" s="1">
        <v>11</v>
      </c>
      <c r="N75" s="2" t="str">
        <f t="shared" si="3"/>
        <v>lokalne</v>
      </c>
    </row>
    <row r="76" spans="1:14" x14ac:dyDescent="0.25">
      <c r="A76" s="67"/>
      <c r="B76" s="1">
        <v>74</v>
      </c>
      <c r="C76" s="1">
        <v>-19</v>
      </c>
      <c r="D76" s="1">
        <v>-7.6093799999999998</v>
      </c>
      <c r="E76" s="1">
        <v>6.6289100000000003</v>
      </c>
      <c r="F76" s="16">
        <v>20</v>
      </c>
      <c r="G76" s="19">
        <v>-4.3318499999999999E-3</v>
      </c>
      <c r="H76" s="97">
        <v>3.7529899999999998E-10</v>
      </c>
      <c r="I76" s="1">
        <v>29</v>
      </c>
      <c r="J76" s="16" t="str">
        <f t="shared" si="2"/>
        <v>lokalne</v>
      </c>
      <c r="K76" s="98">
        <v>3.0113499999999998E-11</v>
      </c>
      <c r="L76" s="97">
        <v>-7.15717E-18</v>
      </c>
      <c r="M76" s="1">
        <v>11</v>
      </c>
      <c r="N76" s="2" t="str">
        <f t="shared" si="3"/>
        <v>lokalne</v>
      </c>
    </row>
    <row r="77" spans="1:14" x14ac:dyDescent="0.25">
      <c r="A77" s="67"/>
      <c r="B77" s="1">
        <v>75</v>
      </c>
      <c r="C77" s="1">
        <v>-30</v>
      </c>
      <c r="D77" s="1">
        <v>-12.914099999999999</v>
      </c>
      <c r="E77" s="1">
        <v>8.4433600000000002</v>
      </c>
      <c r="F77" s="16">
        <v>22</v>
      </c>
      <c r="G77" s="19">
        <v>-3.7323999999999999E-3</v>
      </c>
      <c r="H77" s="97">
        <v>2.7861699999999999E-10</v>
      </c>
      <c r="I77" s="1">
        <v>31</v>
      </c>
      <c r="J77" s="16" t="str">
        <f t="shared" si="2"/>
        <v>lokalne</v>
      </c>
      <c r="K77" s="98">
        <v>1.56922E-10</v>
      </c>
      <c r="L77" s="97">
        <v>-7.15717E-18</v>
      </c>
      <c r="M77" s="1">
        <v>11</v>
      </c>
      <c r="N77" s="2" t="str">
        <f t="shared" si="3"/>
        <v>lokalne</v>
      </c>
    </row>
    <row r="78" spans="1:14" x14ac:dyDescent="0.25">
      <c r="A78" s="67"/>
      <c r="B78" s="1">
        <v>76</v>
      </c>
      <c r="C78" s="1">
        <v>76</v>
      </c>
      <c r="D78" s="1">
        <v>58.914099999999998</v>
      </c>
      <c r="E78" s="1">
        <v>68.406199999999998</v>
      </c>
      <c r="F78" s="16">
        <v>20</v>
      </c>
      <c r="G78" s="19">
        <v>62.751300000000001</v>
      </c>
      <c r="H78" s="1">
        <v>-0.92114799999999997</v>
      </c>
      <c r="I78" s="1">
        <v>27</v>
      </c>
      <c r="J78" s="16" t="str">
        <f t="shared" si="2"/>
        <v>globalne</v>
      </c>
      <c r="K78" s="19">
        <v>62.842500000000001</v>
      </c>
      <c r="L78" s="1">
        <v>-0.92101500000000003</v>
      </c>
      <c r="M78" s="1">
        <v>9</v>
      </c>
      <c r="N78" s="2" t="str">
        <f t="shared" si="3"/>
        <v>globalne</v>
      </c>
    </row>
    <row r="79" spans="1:14" x14ac:dyDescent="0.25">
      <c r="A79" s="67"/>
      <c r="B79" s="1">
        <v>77</v>
      </c>
      <c r="C79" s="1">
        <v>-15</v>
      </c>
      <c r="D79" s="1">
        <v>-3.6093799999999998</v>
      </c>
      <c r="E79" s="1">
        <v>10.6289</v>
      </c>
      <c r="F79" s="16">
        <v>20</v>
      </c>
      <c r="G79" s="19">
        <v>1.4602599999999999E-3</v>
      </c>
      <c r="H79" s="97">
        <v>4.2647000000000003E-11</v>
      </c>
      <c r="I79" s="1">
        <v>29</v>
      </c>
      <c r="J79" s="16" t="str">
        <f t="shared" si="2"/>
        <v>lokalne</v>
      </c>
      <c r="K79" s="98">
        <v>1.9156799999999999E-11</v>
      </c>
      <c r="L79" s="97">
        <v>-7.15717E-18</v>
      </c>
      <c r="M79" s="1">
        <v>9</v>
      </c>
      <c r="N79" s="2" t="str">
        <f t="shared" si="3"/>
        <v>lokalne</v>
      </c>
    </row>
    <row r="80" spans="1:14" x14ac:dyDescent="0.25">
      <c r="A80" s="67"/>
      <c r="B80" s="1">
        <v>78</v>
      </c>
      <c r="C80" s="1">
        <v>-6</v>
      </c>
      <c r="D80" s="1">
        <v>-2.625</v>
      </c>
      <c r="E80" s="1">
        <v>1.59375</v>
      </c>
      <c r="F80" s="16">
        <v>14</v>
      </c>
      <c r="G80" s="19">
        <v>3.07377E-3</v>
      </c>
      <c r="H80" s="97">
        <v>1.88961E-10</v>
      </c>
      <c r="I80" s="1">
        <v>25</v>
      </c>
      <c r="J80" s="16" t="str">
        <f t="shared" si="2"/>
        <v>lokalne</v>
      </c>
      <c r="K80" s="98">
        <v>4.2798000000000001E-13</v>
      </c>
      <c r="L80" s="97">
        <v>-7.15717E-18</v>
      </c>
      <c r="M80" s="1">
        <v>11</v>
      </c>
      <c r="N80" s="2" t="str">
        <f t="shared" si="3"/>
        <v>lokalne</v>
      </c>
    </row>
    <row r="81" spans="1:14" x14ac:dyDescent="0.25">
      <c r="A81" s="67"/>
      <c r="B81" s="1">
        <v>79</v>
      </c>
      <c r="C81" s="1">
        <v>22</v>
      </c>
      <c r="D81" s="1">
        <v>-16.4434</v>
      </c>
      <c r="E81" s="1">
        <v>4.9140600000000001</v>
      </c>
      <c r="F81" s="16">
        <v>24</v>
      </c>
      <c r="G81" s="19">
        <v>-3.7649099999999998E-3</v>
      </c>
      <c r="H81" s="97">
        <v>2.8349000000000002E-10</v>
      </c>
      <c r="I81" s="1">
        <v>31</v>
      </c>
      <c r="J81" s="16" t="str">
        <f t="shared" si="2"/>
        <v>lokalne</v>
      </c>
      <c r="K81" s="98">
        <v>5.7998600000000003E-12</v>
      </c>
      <c r="L81" s="97">
        <v>-7.15717E-18</v>
      </c>
      <c r="M81" s="1">
        <v>11</v>
      </c>
      <c r="N81" s="2" t="str">
        <f t="shared" si="3"/>
        <v>lokalne</v>
      </c>
    </row>
    <row r="82" spans="1:14" x14ac:dyDescent="0.25">
      <c r="A82" s="67"/>
      <c r="B82" s="1">
        <v>80</v>
      </c>
      <c r="C82" s="1">
        <v>-47</v>
      </c>
      <c r="D82" s="1">
        <v>-21.371099999999998</v>
      </c>
      <c r="E82" s="1">
        <v>10.664999999999999</v>
      </c>
      <c r="F82" s="16">
        <v>24</v>
      </c>
      <c r="G82" s="19">
        <v>-9.0135200000000001E-4</v>
      </c>
      <c r="H82" s="97">
        <v>1.6248700000000001E-11</v>
      </c>
      <c r="I82" s="1">
        <v>33</v>
      </c>
      <c r="J82" s="16" t="str">
        <f t="shared" si="2"/>
        <v>lokalne</v>
      </c>
      <c r="K82" s="98">
        <v>9.5481899999999991E-10</v>
      </c>
      <c r="L82" s="97">
        <v>-7.1571500000000005E-18</v>
      </c>
      <c r="M82" s="1">
        <v>11</v>
      </c>
      <c r="N82" s="2" t="str">
        <f t="shared" si="3"/>
        <v>lokalne</v>
      </c>
    </row>
    <row r="83" spans="1:14" x14ac:dyDescent="0.25">
      <c r="A83" s="67"/>
      <c r="B83" s="1">
        <v>81</v>
      </c>
      <c r="C83" s="1">
        <v>30</v>
      </c>
      <c r="D83" s="1">
        <v>-8.4433600000000002</v>
      </c>
      <c r="E83" s="1">
        <v>12.914099999999999</v>
      </c>
      <c r="F83" s="16">
        <v>24</v>
      </c>
      <c r="G83" s="19">
        <v>3.7323999999999999E-3</v>
      </c>
      <c r="H83" s="97">
        <v>2.7861699999999999E-10</v>
      </c>
      <c r="I83" s="1">
        <v>31</v>
      </c>
      <c r="J83" s="16" t="str">
        <f t="shared" si="2"/>
        <v>lokalne</v>
      </c>
      <c r="K83" s="98">
        <v>2.8294299999999998E-9</v>
      </c>
      <c r="L83" s="97">
        <v>-7.1570099999999995E-18</v>
      </c>
      <c r="M83" s="1">
        <v>9</v>
      </c>
      <c r="N83" s="2" t="str">
        <f t="shared" si="3"/>
        <v>lokalne</v>
      </c>
    </row>
    <row r="84" spans="1:14" x14ac:dyDescent="0.25">
      <c r="A84" s="67"/>
      <c r="B84" s="1">
        <v>82</v>
      </c>
      <c r="C84" s="1">
        <v>28</v>
      </c>
      <c r="D84" s="1">
        <v>-10.4434</v>
      </c>
      <c r="E84" s="1">
        <v>10.914099999999999</v>
      </c>
      <c r="F84" s="16">
        <v>24</v>
      </c>
      <c r="G84" s="19">
        <v>3.9243899999999998E-3</v>
      </c>
      <c r="H84" s="97">
        <v>3.0801700000000001E-10</v>
      </c>
      <c r="I84" s="1">
        <v>31</v>
      </c>
      <c r="J84" s="16" t="str">
        <f t="shared" si="2"/>
        <v>lokalne</v>
      </c>
      <c r="K84" s="98">
        <v>1.0151199999999999E-9</v>
      </c>
      <c r="L84" s="97">
        <v>-7.1571500000000005E-18</v>
      </c>
      <c r="M84" s="1">
        <v>9</v>
      </c>
      <c r="N84" s="2" t="str">
        <f t="shared" si="3"/>
        <v>lokalne</v>
      </c>
    </row>
    <row r="85" spans="1:14" x14ac:dyDescent="0.25">
      <c r="A85" s="67"/>
      <c r="B85" s="1">
        <v>83</v>
      </c>
      <c r="C85" s="1">
        <v>36</v>
      </c>
      <c r="D85" s="1">
        <v>-21.664999999999999</v>
      </c>
      <c r="E85" s="1">
        <v>10.3711</v>
      </c>
      <c r="F85" s="16">
        <v>26</v>
      </c>
      <c r="G85" s="19">
        <v>-3.6787500000000002E-3</v>
      </c>
      <c r="H85" s="97">
        <v>2.7066400000000001E-10</v>
      </c>
      <c r="I85" s="1">
        <v>33</v>
      </c>
      <c r="J85" s="16" t="str">
        <f t="shared" si="2"/>
        <v>lokalne</v>
      </c>
      <c r="K85" s="98">
        <v>7.5537099999999996E-10</v>
      </c>
      <c r="L85" s="97">
        <v>-7.1571500000000005E-18</v>
      </c>
      <c r="M85" s="1">
        <v>11</v>
      </c>
      <c r="N85" s="2" t="str">
        <f t="shared" si="3"/>
        <v>lokalne</v>
      </c>
    </row>
    <row r="86" spans="1:14" x14ac:dyDescent="0.25">
      <c r="A86" s="67"/>
      <c r="B86" s="1">
        <v>84</v>
      </c>
      <c r="C86" s="1">
        <v>78</v>
      </c>
      <c r="D86" s="1">
        <v>52.371099999999998</v>
      </c>
      <c r="E86" s="1">
        <v>66.609399999999994</v>
      </c>
      <c r="F86" s="16">
        <v>22</v>
      </c>
      <c r="G86" s="19">
        <v>62.748899999999999</v>
      </c>
      <c r="H86" s="1">
        <v>-0.92114799999999997</v>
      </c>
      <c r="I86" s="1">
        <v>29</v>
      </c>
      <c r="J86" s="16" t="str">
        <f t="shared" si="2"/>
        <v>globalne</v>
      </c>
      <c r="K86" s="19">
        <v>62.485399999999998</v>
      </c>
      <c r="L86" s="1">
        <v>-0.92011200000000004</v>
      </c>
      <c r="M86" s="1">
        <v>11</v>
      </c>
      <c r="N86" s="2" t="str">
        <f t="shared" si="3"/>
        <v>globalne</v>
      </c>
    </row>
    <row r="87" spans="1:14" x14ac:dyDescent="0.25">
      <c r="A87" s="67"/>
      <c r="B87" s="1">
        <v>85</v>
      </c>
      <c r="C87" s="1">
        <v>46</v>
      </c>
      <c r="D87" s="1">
        <v>57.390599999999999</v>
      </c>
      <c r="E87" s="1">
        <v>71.628900000000002</v>
      </c>
      <c r="F87" s="16">
        <v>20</v>
      </c>
      <c r="G87" s="19">
        <v>62.748899999999999</v>
      </c>
      <c r="H87" s="1">
        <v>-0.92114799999999997</v>
      </c>
      <c r="I87" s="1">
        <v>29</v>
      </c>
      <c r="J87" s="16" t="str">
        <f t="shared" si="2"/>
        <v>globalne</v>
      </c>
      <c r="K87" s="19">
        <v>63.145200000000003</v>
      </c>
      <c r="L87" s="1">
        <v>-0.91878199999999999</v>
      </c>
      <c r="M87" s="1">
        <v>9</v>
      </c>
      <c r="N87" s="2" t="str">
        <f t="shared" si="3"/>
        <v>globalne</v>
      </c>
    </row>
    <row r="88" spans="1:14" x14ac:dyDescent="0.25">
      <c r="A88" s="67"/>
      <c r="B88" s="1">
        <v>86</v>
      </c>
      <c r="C88" s="1">
        <v>83</v>
      </c>
      <c r="D88" s="1">
        <v>57.371099999999998</v>
      </c>
      <c r="E88" s="1">
        <v>71.609399999999994</v>
      </c>
      <c r="F88" s="16">
        <v>22</v>
      </c>
      <c r="G88" s="19">
        <v>62.747199999999999</v>
      </c>
      <c r="H88" s="1">
        <v>-0.92114799999999997</v>
      </c>
      <c r="I88" s="1">
        <v>29</v>
      </c>
      <c r="J88" s="16" t="str">
        <f t="shared" si="2"/>
        <v>globalne</v>
      </c>
      <c r="K88" s="19">
        <v>63.142499999999998</v>
      </c>
      <c r="L88" s="1">
        <v>-0.91881400000000002</v>
      </c>
      <c r="M88" s="1">
        <v>9</v>
      </c>
      <c r="N88" s="2" t="str">
        <f t="shared" si="3"/>
        <v>globalne</v>
      </c>
    </row>
    <row r="89" spans="1:14" x14ac:dyDescent="0.25">
      <c r="A89" s="67"/>
      <c r="B89" s="1">
        <v>87</v>
      </c>
      <c r="C89" s="1">
        <v>-99</v>
      </c>
      <c r="D89" s="1">
        <v>-41.335000000000001</v>
      </c>
      <c r="E89" s="1">
        <v>30.746300000000002</v>
      </c>
      <c r="F89" s="16">
        <v>28</v>
      </c>
      <c r="G89" s="19">
        <v>1.67214E-4</v>
      </c>
      <c r="H89" s="97">
        <v>5.5920200000000002E-13</v>
      </c>
      <c r="I89" s="1">
        <v>37</v>
      </c>
      <c r="J89" s="16" t="str">
        <f t="shared" si="2"/>
        <v>lokalne</v>
      </c>
      <c r="K89" s="19">
        <v>-1.51269E-2</v>
      </c>
      <c r="L89" s="97">
        <v>4.5764899999999998E-9</v>
      </c>
      <c r="M89" s="1">
        <v>11</v>
      </c>
      <c r="N89" s="2" t="str">
        <f t="shared" si="3"/>
        <v>lokalne</v>
      </c>
    </row>
    <row r="90" spans="1:14" x14ac:dyDescent="0.25">
      <c r="A90" s="67"/>
      <c r="B90" s="1">
        <v>88</v>
      </c>
      <c r="C90" s="1">
        <v>45</v>
      </c>
      <c r="D90" s="1">
        <v>56.390599999999999</v>
      </c>
      <c r="E90" s="1">
        <v>70.628900000000002</v>
      </c>
      <c r="F90" s="16">
        <v>20</v>
      </c>
      <c r="G90" s="19">
        <v>62.747500000000002</v>
      </c>
      <c r="H90" s="1">
        <v>-0.92114799999999997</v>
      </c>
      <c r="I90" s="1">
        <v>29</v>
      </c>
      <c r="J90" s="16" t="str">
        <f t="shared" si="2"/>
        <v>globalne</v>
      </c>
      <c r="K90" s="19">
        <v>62.922400000000003</v>
      </c>
      <c r="L90" s="1">
        <v>-0.92069299999999998</v>
      </c>
      <c r="M90" s="1">
        <v>9</v>
      </c>
      <c r="N90" s="2" t="str">
        <f t="shared" si="3"/>
        <v>globalne</v>
      </c>
    </row>
    <row r="91" spans="1:14" x14ac:dyDescent="0.25">
      <c r="A91" s="67"/>
      <c r="B91" s="1">
        <v>89</v>
      </c>
      <c r="C91" s="1">
        <v>24</v>
      </c>
      <c r="D91" s="1">
        <v>-14.4434</v>
      </c>
      <c r="E91" s="1">
        <v>6.9140600000000001</v>
      </c>
      <c r="F91" s="16">
        <v>24</v>
      </c>
      <c r="G91" s="19">
        <v>-3.9568900000000002E-3</v>
      </c>
      <c r="H91" s="97">
        <v>3.1314000000000002E-10</v>
      </c>
      <c r="I91" s="1">
        <v>31</v>
      </c>
      <c r="J91" s="16" t="str">
        <f t="shared" si="2"/>
        <v>lokalne</v>
      </c>
      <c r="K91" s="98">
        <v>4.0486299999999997E-11</v>
      </c>
      <c r="L91" s="97">
        <v>-7.15717E-18</v>
      </c>
      <c r="M91" s="1">
        <v>11</v>
      </c>
      <c r="N91" s="2" t="str">
        <f t="shared" si="3"/>
        <v>lokalne</v>
      </c>
    </row>
    <row r="92" spans="1:14" x14ac:dyDescent="0.25">
      <c r="A92" s="67"/>
      <c r="B92" s="1">
        <v>90</v>
      </c>
      <c r="C92" s="1">
        <v>-59</v>
      </c>
      <c r="D92" s="1">
        <v>-20.5566</v>
      </c>
      <c r="E92" s="1">
        <v>27.497599999999998</v>
      </c>
      <c r="F92" s="16">
        <v>26</v>
      </c>
      <c r="G92" s="19">
        <v>4.6987599999999999E-4</v>
      </c>
      <c r="H92" s="97">
        <v>4.4156599999999998E-12</v>
      </c>
      <c r="I92" s="1">
        <v>35</v>
      </c>
      <c r="J92" s="16" t="str">
        <f t="shared" si="2"/>
        <v>lokalne</v>
      </c>
      <c r="K92" s="19">
        <v>-1.2931100000000001E-3</v>
      </c>
      <c r="L92" s="97">
        <v>3.3442799999999997E-11</v>
      </c>
      <c r="M92" s="1">
        <v>9</v>
      </c>
      <c r="N92" s="2" t="str">
        <f t="shared" si="3"/>
        <v>lokalne</v>
      </c>
    </row>
    <row r="93" spans="1:14" x14ac:dyDescent="0.25">
      <c r="A93" s="67"/>
      <c r="B93" s="1">
        <v>91</v>
      </c>
      <c r="C93" s="1">
        <v>37</v>
      </c>
      <c r="D93" s="1">
        <v>-20.664999999999999</v>
      </c>
      <c r="E93" s="1">
        <v>11.3711</v>
      </c>
      <c r="F93" s="16">
        <v>26</v>
      </c>
      <c r="G93" s="19">
        <v>2.20492E-4</v>
      </c>
      <c r="H93" s="97">
        <v>9.7232299999999996E-13</v>
      </c>
      <c r="I93" s="1">
        <v>33</v>
      </c>
      <c r="J93" s="16" t="str">
        <f t="shared" si="2"/>
        <v>lokalne</v>
      </c>
      <c r="K93" s="98">
        <v>1.6348E-9</v>
      </c>
      <c r="L93" s="97">
        <v>-7.15711E-18</v>
      </c>
      <c r="M93" s="1">
        <v>11</v>
      </c>
      <c r="N93" s="2" t="str">
        <f t="shared" si="3"/>
        <v>lokalne</v>
      </c>
    </row>
    <row r="94" spans="1:14" x14ac:dyDescent="0.25">
      <c r="A94" s="67"/>
      <c r="B94" s="1">
        <v>92</v>
      </c>
      <c r="C94" s="1">
        <v>56</v>
      </c>
      <c r="D94" s="1">
        <v>61.0625</v>
      </c>
      <c r="E94" s="1">
        <v>67.390600000000006</v>
      </c>
      <c r="F94" s="16">
        <v>16</v>
      </c>
      <c r="G94" s="19">
        <v>62.748699999999999</v>
      </c>
      <c r="H94" s="1">
        <v>-0.92114799999999997</v>
      </c>
      <c r="I94" s="1">
        <v>27</v>
      </c>
      <c r="J94" s="16" t="str">
        <f t="shared" si="2"/>
        <v>globalne</v>
      </c>
      <c r="K94" s="19">
        <v>62.757199999999997</v>
      </c>
      <c r="L94" s="1">
        <v>-0.92114700000000005</v>
      </c>
      <c r="M94" s="1">
        <v>9</v>
      </c>
      <c r="N94" s="2" t="str">
        <f t="shared" si="3"/>
        <v>globalne</v>
      </c>
    </row>
    <row r="95" spans="1:14" x14ac:dyDescent="0.25">
      <c r="A95" s="67"/>
      <c r="B95" s="1">
        <v>93</v>
      </c>
      <c r="C95" s="1">
        <v>-74</v>
      </c>
      <c r="D95" s="1">
        <v>12.4976</v>
      </c>
      <c r="E95" s="1">
        <v>120.62</v>
      </c>
      <c r="F95" s="16">
        <v>30</v>
      </c>
      <c r="G95" s="19">
        <v>62.745699999999999</v>
      </c>
      <c r="H95" s="1">
        <v>-0.92114799999999997</v>
      </c>
      <c r="I95" s="1">
        <v>37</v>
      </c>
      <c r="J95" s="16" t="str">
        <f t="shared" si="2"/>
        <v>globalne</v>
      </c>
      <c r="K95" s="19">
        <v>62.081800000000001</v>
      </c>
      <c r="L95" s="1">
        <v>-0.91451099999999996</v>
      </c>
      <c r="M95" s="1">
        <v>9</v>
      </c>
      <c r="N95" s="2" t="str">
        <f t="shared" si="3"/>
        <v>globalne</v>
      </c>
    </row>
    <row r="96" spans="1:14" x14ac:dyDescent="0.25">
      <c r="A96" s="67"/>
      <c r="B96" s="1">
        <v>94</v>
      </c>
      <c r="C96" s="1">
        <v>-71</v>
      </c>
      <c r="D96" s="1">
        <v>-32.556600000000003</v>
      </c>
      <c r="E96" s="1">
        <v>15.4976</v>
      </c>
      <c r="F96" s="16">
        <v>26</v>
      </c>
      <c r="G96" s="19">
        <v>-1.9628699999999998E-3</v>
      </c>
      <c r="H96" s="97">
        <v>7.7057099999999996E-11</v>
      </c>
      <c r="I96" s="1">
        <v>35</v>
      </c>
      <c r="J96" s="16" t="str">
        <f t="shared" si="2"/>
        <v>lokalne</v>
      </c>
      <c r="K96" s="98">
        <v>3.4809999999999999E-9</v>
      </c>
      <c r="L96" s="97">
        <v>-7.1569200000000003E-18</v>
      </c>
      <c r="M96" s="1">
        <v>11</v>
      </c>
      <c r="N96" s="2" t="str">
        <f t="shared" si="3"/>
        <v>lokalne</v>
      </c>
    </row>
    <row r="97" spans="1:14" x14ac:dyDescent="0.25">
      <c r="A97" s="67"/>
      <c r="B97" s="1">
        <v>95</v>
      </c>
      <c r="C97" s="1">
        <v>27</v>
      </c>
      <c r="D97" s="1">
        <v>-11.4434</v>
      </c>
      <c r="E97" s="1">
        <v>9.9140599999999992</v>
      </c>
      <c r="F97" s="16">
        <v>24</v>
      </c>
      <c r="G97" s="19">
        <v>4.0203799999999996E-3</v>
      </c>
      <c r="H97" s="97">
        <v>3.2327000000000001E-10</v>
      </c>
      <c r="I97" s="1">
        <v>31</v>
      </c>
      <c r="J97" s="16" t="str">
        <f t="shared" si="2"/>
        <v>lokalne</v>
      </c>
      <c r="K97" s="98">
        <v>5.0512100000000002E-10</v>
      </c>
      <c r="L97" s="97">
        <v>-7.1571600000000002E-18</v>
      </c>
      <c r="M97" s="1">
        <v>11</v>
      </c>
      <c r="N97" s="2" t="str">
        <f t="shared" si="3"/>
        <v>lokalne</v>
      </c>
    </row>
    <row r="98" spans="1:14" x14ac:dyDescent="0.25">
      <c r="A98" s="67"/>
      <c r="B98" s="1">
        <v>96</v>
      </c>
      <c r="C98" s="1">
        <v>63</v>
      </c>
      <c r="D98" s="1">
        <v>62</v>
      </c>
      <c r="E98" s="1">
        <v>64</v>
      </c>
      <c r="F98" s="16">
        <v>6</v>
      </c>
      <c r="G98" s="19">
        <v>62.7468</v>
      </c>
      <c r="H98" s="1">
        <v>-0.92114799999999997</v>
      </c>
      <c r="I98" s="1">
        <v>21</v>
      </c>
      <c r="J98" s="16" t="str">
        <f t="shared" si="2"/>
        <v>globalne</v>
      </c>
      <c r="K98" s="19">
        <v>62.7485</v>
      </c>
      <c r="L98" s="1">
        <v>-0.92114799999999997</v>
      </c>
      <c r="M98" s="1">
        <v>9</v>
      </c>
      <c r="N98" s="2" t="str">
        <f t="shared" si="3"/>
        <v>globalne</v>
      </c>
    </row>
    <row r="99" spans="1:14" x14ac:dyDescent="0.25">
      <c r="A99" s="67"/>
      <c r="B99" s="1">
        <v>97</v>
      </c>
      <c r="C99" s="1">
        <v>-34</v>
      </c>
      <c r="D99" s="1">
        <v>-8.3710900000000006</v>
      </c>
      <c r="E99" s="1">
        <v>23.664999999999999</v>
      </c>
      <c r="F99" s="16">
        <v>24</v>
      </c>
      <c r="G99" s="19">
        <v>3.8149199999999999E-3</v>
      </c>
      <c r="H99" s="97">
        <v>2.9107299999999998E-10</v>
      </c>
      <c r="I99" s="1">
        <v>33</v>
      </c>
      <c r="J99" s="16" t="str">
        <f t="shared" si="2"/>
        <v>lokalne</v>
      </c>
      <c r="K99" s="98">
        <v>-5.4847600000000002E-6</v>
      </c>
      <c r="L99" s="97">
        <v>5.9449500000000001E-16</v>
      </c>
      <c r="M99" s="1">
        <v>9</v>
      </c>
      <c r="N99" s="2" t="str">
        <f t="shared" si="3"/>
        <v>lokalne</v>
      </c>
    </row>
    <row r="100" spans="1:14" x14ac:dyDescent="0.25">
      <c r="A100" s="67"/>
      <c r="B100" s="1">
        <v>98</v>
      </c>
      <c r="C100" s="1">
        <v>-95</v>
      </c>
      <c r="D100" s="1">
        <v>-37.335000000000001</v>
      </c>
      <c r="E100" s="1">
        <v>34.746299999999998</v>
      </c>
      <c r="F100" s="16">
        <v>28</v>
      </c>
      <c r="G100" s="19">
        <v>2.9674699999999998E-3</v>
      </c>
      <c r="H100" s="97">
        <v>1.7611799999999999E-10</v>
      </c>
      <c r="I100" s="1">
        <v>37</v>
      </c>
      <c r="J100" s="16" t="str">
        <f t="shared" si="2"/>
        <v>lokalne</v>
      </c>
      <c r="K100" s="19">
        <v>-0.13093199999999999</v>
      </c>
      <c r="L100" s="97">
        <v>3.4286300000000002E-7</v>
      </c>
      <c r="M100" s="1">
        <v>11</v>
      </c>
      <c r="N100" s="2" t="str">
        <f t="shared" si="3"/>
        <v>lokalne</v>
      </c>
    </row>
    <row r="101" spans="1:14" x14ac:dyDescent="0.25">
      <c r="A101" s="67"/>
      <c r="B101" s="1">
        <v>99</v>
      </c>
      <c r="C101" s="1">
        <v>-29</v>
      </c>
      <c r="D101" s="1">
        <v>-11.914099999999999</v>
      </c>
      <c r="E101" s="1">
        <v>9.4433600000000002</v>
      </c>
      <c r="F101" s="16">
        <v>22</v>
      </c>
      <c r="G101" s="19">
        <v>-3.8284E-3</v>
      </c>
      <c r="H101" s="97">
        <v>2.9313200000000002E-10</v>
      </c>
      <c r="I101" s="1">
        <v>31</v>
      </c>
      <c r="J101" s="16" t="str">
        <f t="shared" si="2"/>
        <v>lokalne</v>
      </c>
      <c r="K101" s="98">
        <v>3.53226E-10</v>
      </c>
      <c r="L101" s="97">
        <v>-7.1571600000000002E-18</v>
      </c>
      <c r="M101" s="1">
        <v>11</v>
      </c>
      <c r="N101" s="2" t="str">
        <f t="shared" si="3"/>
        <v>lokalne</v>
      </c>
    </row>
    <row r="102" spans="1:14" ht="15.75" thickBot="1" x14ac:dyDescent="0.3">
      <c r="A102" s="68"/>
      <c r="B102" s="3">
        <v>100</v>
      </c>
      <c r="C102" s="3">
        <v>-96</v>
      </c>
      <c r="D102" s="3">
        <v>-38.335000000000001</v>
      </c>
      <c r="E102" s="3">
        <v>33.746299999999998</v>
      </c>
      <c r="F102" s="17">
        <v>28</v>
      </c>
      <c r="G102" s="20">
        <v>-2.67147E-3</v>
      </c>
      <c r="H102" s="99">
        <v>1.42735E-10</v>
      </c>
      <c r="I102" s="3">
        <v>37</v>
      </c>
      <c r="J102" s="17" t="str">
        <f t="shared" si="2"/>
        <v>lokalne</v>
      </c>
      <c r="K102" s="20">
        <v>-8.02702E-2</v>
      </c>
      <c r="L102" s="99">
        <v>1.2886600000000001E-7</v>
      </c>
      <c r="M102" s="3">
        <v>11</v>
      </c>
      <c r="N102" s="4" t="str">
        <f t="shared" si="3"/>
        <v>lokalne</v>
      </c>
    </row>
    <row r="103" spans="1:14" x14ac:dyDescent="0.25">
      <c r="A103" s="69">
        <v>1.1000000000000001</v>
      </c>
      <c r="B103" s="5">
        <v>1</v>
      </c>
      <c r="C103" s="5">
        <v>15</v>
      </c>
      <c r="D103" s="5">
        <v>-0.863093</v>
      </c>
      <c r="E103" s="5">
        <v>1.89001</v>
      </c>
      <c r="F103" s="15">
        <v>64</v>
      </c>
      <c r="G103" s="18">
        <v>-1.38036E-3</v>
      </c>
      <c r="H103" s="103">
        <v>3.8107700000000002E-11</v>
      </c>
      <c r="I103" s="5">
        <v>23</v>
      </c>
      <c r="J103" s="15" t="str">
        <f t="shared" si="2"/>
        <v>lokalne</v>
      </c>
      <c r="K103" s="102">
        <v>3.14462E-13</v>
      </c>
      <c r="L103" s="103">
        <v>-7.15717E-18</v>
      </c>
      <c r="M103" s="5">
        <v>9</v>
      </c>
      <c r="N103" s="6" t="str">
        <f t="shared" si="3"/>
        <v>lokalne</v>
      </c>
    </row>
    <row r="104" spans="1:14" x14ac:dyDescent="0.25">
      <c r="A104" s="67"/>
      <c r="B104" s="1">
        <v>2</v>
      </c>
      <c r="C104" s="1">
        <v>-4</v>
      </c>
      <c r="D104" s="1">
        <v>-0.20250199999999999</v>
      </c>
      <c r="E104" s="1">
        <v>0.59497299999999997</v>
      </c>
      <c r="F104" s="16">
        <v>36</v>
      </c>
      <c r="G104" s="19">
        <v>3.5872899999999999E-3</v>
      </c>
      <c r="H104" s="97">
        <v>2.5737299999999999E-10</v>
      </c>
      <c r="I104" s="1">
        <v>17</v>
      </c>
      <c r="J104" s="16" t="str">
        <f t="shared" si="2"/>
        <v>lokalne</v>
      </c>
      <c r="K104" s="98">
        <v>2.27315E-13</v>
      </c>
      <c r="L104" s="97">
        <v>-7.15717E-18</v>
      </c>
      <c r="M104" s="1">
        <v>9</v>
      </c>
      <c r="N104" s="2" t="str">
        <f t="shared" si="3"/>
        <v>lokalne</v>
      </c>
    </row>
    <row r="105" spans="1:14" x14ac:dyDescent="0.25">
      <c r="A105" s="67"/>
      <c r="B105" s="1">
        <v>3</v>
      </c>
      <c r="C105" s="1">
        <v>-69</v>
      </c>
      <c r="D105" s="1">
        <v>-8.7599300000000007</v>
      </c>
      <c r="E105" s="1">
        <v>3.8904800000000002</v>
      </c>
      <c r="F105" s="16">
        <v>94</v>
      </c>
      <c r="G105" s="19">
        <v>1.09512E-3</v>
      </c>
      <c r="H105" s="97">
        <v>2.3985900000000001E-11</v>
      </c>
      <c r="I105" s="1">
        <v>29</v>
      </c>
      <c r="J105" s="16" t="str">
        <f t="shared" si="2"/>
        <v>lokalne</v>
      </c>
      <c r="K105" s="98">
        <v>2.64311E-12</v>
      </c>
      <c r="L105" s="97">
        <v>-7.15717E-18</v>
      </c>
      <c r="M105" s="1">
        <v>11</v>
      </c>
      <c r="N105" s="2" t="str">
        <f t="shared" si="3"/>
        <v>lokalne</v>
      </c>
    </row>
    <row r="106" spans="1:14" x14ac:dyDescent="0.25">
      <c r="A106" s="67"/>
      <c r="B106" s="1">
        <v>4</v>
      </c>
      <c r="C106" s="1">
        <v>25</v>
      </c>
      <c r="D106" s="1">
        <v>-3.1024400000000001</v>
      </c>
      <c r="E106" s="1">
        <v>1.77485</v>
      </c>
      <c r="F106" s="16">
        <v>76</v>
      </c>
      <c r="G106" s="19">
        <v>-1.6540200000000001E-4</v>
      </c>
      <c r="H106" s="97">
        <v>5.4714899999999997E-13</v>
      </c>
      <c r="I106" s="1">
        <v>25</v>
      </c>
      <c r="J106" s="16" t="str">
        <f t="shared" si="2"/>
        <v>lokalne</v>
      </c>
      <c r="K106" s="98">
        <v>4.8519500000000003E-13</v>
      </c>
      <c r="L106" s="97">
        <v>-7.15717E-18</v>
      </c>
      <c r="M106" s="1">
        <v>11</v>
      </c>
      <c r="N106" s="2" t="str">
        <f t="shared" si="3"/>
        <v>lokalne</v>
      </c>
    </row>
    <row r="107" spans="1:14" x14ac:dyDescent="0.25">
      <c r="A107" s="67"/>
      <c r="B107" s="1">
        <v>5</v>
      </c>
      <c r="C107" s="1">
        <v>-76</v>
      </c>
      <c r="D107" s="1">
        <v>-9.7359200000000001</v>
      </c>
      <c r="E107" s="1">
        <v>4.1795299999999997</v>
      </c>
      <c r="F107" s="16">
        <v>96</v>
      </c>
      <c r="G107" s="19">
        <v>-2.9468900000000002E-3</v>
      </c>
      <c r="H107" s="97">
        <v>1.7368299999999999E-10</v>
      </c>
      <c r="I107" s="1">
        <v>29</v>
      </c>
      <c r="J107" s="16" t="str">
        <f t="shared" si="2"/>
        <v>lokalne</v>
      </c>
      <c r="K107" s="98">
        <v>3.3889900000000001E-12</v>
      </c>
      <c r="L107" s="97">
        <v>-7.15717E-18</v>
      </c>
      <c r="M107" s="1">
        <v>11</v>
      </c>
      <c r="N107" s="2" t="str">
        <f t="shared" si="3"/>
        <v>lokalne</v>
      </c>
    </row>
    <row r="108" spans="1:14" x14ac:dyDescent="0.25">
      <c r="A108" s="67"/>
      <c r="B108" s="1">
        <v>6</v>
      </c>
      <c r="C108" s="1">
        <v>-4</v>
      </c>
      <c r="D108" s="1">
        <v>-0.20250199999999999</v>
      </c>
      <c r="E108" s="1">
        <v>0.59497299999999997</v>
      </c>
      <c r="F108" s="16">
        <v>36</v>
      </c>
      <c r="G108" s="19">
        <v>3.5872899999999999E-3</v>
      </c>
      <c r="H108" s="97">
        <v>2.5737299999999999E-10</v>
      </c>
      <c r="I108" s="1">
        <v>17</v>
      </c>
      <c r="J108" s="16" t="str">
        <f t="shared" si="2"/>
        <v>lokalne</v>
      </c>
      <c r="K108" s="98">
        <v>2.27315E-13</v>
      </c>
      <c r="L108" s="97">
        <v>-7.15717E-18</v>
      </c>
      <c r="M108" s="1">
        <v>9</v>
      </c>
      <c r="N108" s="2" t="str">
        <f t="shared" si="3"/>
        <v>lokalne</v>
      </c>
    </row>
    <row r="109" spans="1:14" x14ac:dyDescent="0.25">
      <c r="A109" s="67"/>
      <c r="B109" s="1">
        <v>7</v>
      </c>
      <c r="C109" s="1">
        <v>-20</v>
      </c>
      <c r="D109" s="1">
        <v>-2.5506000000000002</v>
      </c>
      <c r="E109" s="1">
        <v>1.11378</v>
      </c>
      <c r="F109" s="16">
        <v>68</v>
      </c>
      <c r="G109" s="19">
        <v>-4.0032699999999997E-3</v>
      </c>
      <c r="H109" s="97">
        <v>3.2052300000000002E-10</v>
      </c>
      <c r="I109" s="1">
        <v>23</v>
      </c>
      <c r="J109" s="16" t="str">
        <f t="shared" si="2"/>
        <v>lokalne</v>
      </c>
      <c r="K109" s="98">
        <v>3.15416E-13</v>
      </c>
      <c r="L109" s="97">
        <v>-7.15717E-18</v>
      </c>
      <c r="M109" s="1">
        <v>11</v>
      </c>
      <c r="N109" s="2" t="str">
        <f t="shared" si="3"/>
        <v>lokalne</v>
      </c>
    </row>
    <row r="110" spans="1:14" x14ac:dyDescent="0.25">
      <c r="A110" s="67"/>
      <c r="B110" s="1">
        <v>8</v>
      </c>
      <c r="C110" s="1">
        <v>-89</v>
      </c>
      <c r="D110" s="1">
        <v>-8.8204700000000003</v>
      </c>
      <c r="E110" s="1">
        <v>8.0172299999999996</v>
      </c>
      <c r="F110" s="16">
        <v>100</v>
      </c>
      <c r="G110" s="19">
        <v>2.3835000000000002E-3</v>
      </c>
      <c r="H110" s="97">
        <v>1.13622E-10</v>
      </c>
      <c r="I110" s="1">
        <v>31</v>
      </c>
      <c r="J110" s="16" t="str">
        <f t="shared" si="2"/>
        <v>lokalne</v>
      </c>
      <c r="K110" s="98">
        <v>1.01044E-10</v>
      </c>
      <c r="L110" s="97">
        <v>-7.15717E-18</v>
      </c>
      <c r="M110" s="1">
        <v>11</v>
      </c>
      <c r="N110" s="2" t="str">
        <f t="shared" si="3"/>
        <v>lokalne</v>
      </c>
    </row>
    <row r="111" spans="1:14" x14ac:dyDescent="0.25">
      <c r="A111" s="67"/>
      <c r="B111" s="1">
        <v>9</v>
      </c>
      <c r="C111" s="1">
        <v>78</v>
      </c>
      <c r="D111" s="1">
        <v>60.550600000000003</v>
      </c>
      <c r="E111" s="1">
        <v>63.579000000000001</v>
      </c>
      <c r="F111" s="16">
        <v>66</v>
      </c>
      <c r="G111" s="19">
        <v>62.751600000000003</v>
      </c>
      <c r="H111" s="1">
        <v>-0.92114799999999997</v>
      </c>
      <c r="I111" s="1">
        <v>23</v>
      </c>
      <c r="J111" s="16" t="str">
        <f t="shared" si="2"/>
        <v>globalne</v>
      </c>
      <c r="K111" s="19">
        <v>62.745100000000001</v>
      </c>
      <c r="L111" s="1">
        <v>-0.92114799999999997</v>
      </c>
      <c r="M111" s="1">
        <v>11</v>
      </c>
      <c r="N111" s="2" t="str">
        <f t="shared" si="3"/>
        <v>globalne</v>
      </c>
    </row>
    <row r="112" spans="1:14" x14ac:dyDescent="0.25">
      <c r="A112" s="67"/>
      <c r="B112" s="1">
        <v>10</v>
      </c>
      <c r="C112" s="1">
        <v>58</v>
      </c>
      <c r="D112" s="1">
        <v>62.177199999999999</v>
      </c>
      <c r="E112" s="1">
        <v>63.054499999999997</v>
      </c>
      <c r="F112" s="16">
        <v>38</v>
      </c>
      <c r="G112" s="19">
        <v>62.748899999999999</v>
      </c>
      <c r="H112" s="97">
        <v>-0.92114799999999997</v>
      </c>
      <c r="I112" s="1">
        <v>17</v>
      </c>
      <c r="J112" s="16" t="str">
        <f t="shared" si="2"/>
        <v>globalne</v>
      </c>
      <c r="K112" s="98">
        <v>62.747900000000001</v>
      </c>
      <c r="L112" s="97">
        <v>-0.92114799999999997</v>
      </c>
      <c r="M112" s="1">
        <v>11</v>
      </c>
      <c r="N112" s="2" t="str">
        <f t="shared" si="3"/>
        <v>globalne</v>
      </c>
    </row>
    <row r="113" spans="1:14" x14ac:dyDescent="0.25">
      <c r="A113" s="67"/>
      <c r="B113" s="1">
        <v>11</v>
      </c>
      <c r="C113" s="1">
        <v>-79</v>
      </c>
      <c r="D113" s="1">
        <v>-6.1095199999999998</v>
      </c>
      <c r="E113" s="1">
        <v>9.1974900000000002</v>
      </c>
      <c r="F113" s="16">
        <v>98</v>
      </c>
      <c r="G113" s="19">
        <v>-3.9684100000000003E-3</v>
      </c>
      <c r="H113" s="97">
        <v>3.1496600000000002E-10</v>
      </c>
      <c r="I113" s="1">
        <v>29</v>
      </c>
      <c r="J113" s="16" t="str">
        <f t="shared" si="2"/>
        <v>lokalne</v>
      </c>
      <c r="K113" s="98">
        <v>1.8975899999999999E-10</v>
      </c>
      <c r="L113" s="97">
        <v>-7.15717E-18</v>
      </c>
      <c r="M113" s="1">
        <v>9</v>
      </c>
      <c r="N113" s="2" t="str">
        <f t="shared" si="3"/>
        <v>lokalne</v>
      </c>
    </row>
    <row r="114" spans="1:14" x14ac:dyDescent="0.25">
      <c r="A114" s="67"/>
      <c r="B114" s="1">
        <v>12</v>
      </c>
      <c r="C114" s="1">
        <v>9</v>
      </c>
      <c r="D114" s="1">
        <v>-0.84973299999999996</v>
      </c>
      <c r="E114" s="1">
        <v>0.85972499999999996</v>
      </c>
      <c r="F114" s="16">
        <v>54</v>
      </c>
      <c r="G114" s="19">
        <v>1.3278299999999999E-3</v>
      </c>
      <c r="H114" s="97">
        <v>3.5262599999999998E-11</v>
      </c>
      <c r="I114" s="1">
        <v>21</v>
      </c>
      <c r="J114" s="16" t="str">
        <f t="shared" si="2"/>
        <v>lokalne</v>
      </c>
      <c r="K114" s="98">
        <v>2.6777299999999999E-13</v>
      </c>
      <c r="L114" s="97">
        <v>-7.15717E-18</v>
      </c>
      <c r="M114" s="1">
        <v>9</v>
      </c>
      <c r="N114" s="2" t="str">
        <f t="shared" si="3"/>
        <v>lokalne</v>
      </c>
    </row>
    <row r="115" spans="1:14" x14ac:dyDescent="0.25">
      <c r="A115" s="67"/>
      <c r="B115" s="1">
        <v>13</v>
      </c>
      <c r="C115" s="1">
        <v>-27</v>
      </c>
      <c r="D115" s="1">
        <v>-1.4523299999999999</v>
      </c>
      <c r="E115" s="1">
        <v>3.9126799999999999</v>
      </c>
      <c r="F115" s="16">
        <v>76</v>
      </c>
      <c r="G115" s="19">
        <v>-1.1387299999999999E-3</v>
      </c>
      <c r="H115" s="97">
        <v>2.5934E-11</v>
      </c>
      <c r="I115" s="1">
        <v>25</v>
      </c>
      <c r="J115" s="16" t="str">
        <f t="shared" si="2"/>
        <v>lokalne</v>
      </c>
      <c r="K115" s="98">
        <v>5.6989399999999999E-13</v>
      </c>
      <c r="L115" s="97">
        <v>-7.15717E-18</v>
      </c>
      <c r="M115" s="1">
        <v>9</v>
      </c>
      <c r="N115" s="2" t="str">
        <f t="shared" si="3"/>
        <v>lokalne</v>
      </c>
    </row>
    <row r="116" spans="1:14" x14ac:dyDescent="0.25">
      <c r="A116" s="67"/>
      <c r="B116" s="1">
        <v>14</v>
      </c>
      <c r="C116" s="1">
        <v>-16</v>
      </c>
      <c r="D116" s="1">
        <v>-1.57901</v>
      </c>
      <c r="E116" s="1">
        <v>1.4494</v>
      </c>
      <c r="F116" s="16">
        <v>64</v>
      </c>
      <c r="G116" s="19">
        <v>3.4777100000000002E-3</v>
      </c>
      <c r="H116" s="97">
        <v>2.4188900000000002E-10</v>
      </c>
      <c r="I116" s="1">
        <v>23</v>
      </c>
      <c r="J116" s="16" t="str">
        <f t="shared" si="2"/>
        <v>lokalne</v>
      </c>
      <c r="K116" s="98">
        <v>3.6766499999999998E-13</v>
      </c>
      <c r="L116" s="97">
        <v>-7.15717E-18</v>
      </c>
      <c r="M116" s="1">
        <v>11</v>
      </c>
      <c r="N116" s="2" t="str">
        <f t="shared" si="3"/>
        <v>lokalne</v>
      </c>
    </row>
    <row r="117" spans="1:14" x14ac:dyDescent="0.25">
      <c r="A117" s="67"/>
      <c r="B117" s="1">
        <v>15</v>
      </c>
      <c r="C117" s="1">
        <v>-44</v>
      </c>
      <c r="D117" s="1">
        <v>-2.8552200000000001</v>
      </c>
      <c r="E117" s="1">
        <v>5.7851800000000004</v>
      </c>
      <c r="F117" s="16">
        <v>86</v>
      </c>
      <c r="G117" s="19">
        <v>-1.3503899999999999E-3</v>
      </c>
      <c r="H117" s="97">
        <v>3.6471E-11</v>
      </c>
      <c r="I117" s="1">
        <v>27</v>
      </c>
      <c r="J117" s="16" t="str">
        <f t="shared" si="2"/>
        <v>lokalne</v>
      </c>
      <c r="K117" s="98">
        <v>5.9055499999999996E-12</v>
      </c>
      <c r="L117" s="97">
        <v>-7.15717E-18</v>
      </c>
      <c r="M117" s="1">
        <v>9</v>
      </c>
      <c r="N117" s="2" t="str">
        <f t="shared" si="3"/>
        <v>lokalne</v>
      </c>
    </row>
    <row r="118" spans="1:14" x14ac:dyDescent="0.25">
      <c r="A118" s="67"/>
      <c r="B118" s="1">
        <v>16</v>
      </c>
      <c r="C118" s="1">
        <v>-83</v>
      </c>
      <c r="D118" s="1">
        <v>-10.109500000000001</v>
      </c>
      <c r="E118" s="1">
        <v>5.1974900000000002</v>
      </c>
      <c r="F118" s="16">
        <v>98</v>
      </c>
      <c r="G118" s="19">
        <v>2.4978700000000001E-3</v>
      </c>
      <c r="H118" s="97">
        <v>1.24788E-10</v>
      </c>
      <c r="I118" s="1">
        <v>29</v>
      </c>
      <c r="J118" s="16" t="str">
        <f t="shared" si="2"/>
        <v>lokalne</v>
      </c>
      <c r="K118" s="98">
        <v>8.7250899999999995E-12</v>
      </c>
      <c r="L118" s="97">
        <v>-7.15717E-18</v>
      </c>
      <c r="M118" s="1">
        <v>11</v>
      </c>
      <c r="N118" s="2" t="str">
        <f t="shared" si="3"/>
        <v>lokalne</v>
      </c>
    </row>
    <row r="119" spans="1:14" x14ac:dyDescent="0.25">
      <c r="A119" s="67"/>
      <c r="B119" s="1">
        <v>17</v>
      </c>
      <c r="C119" s="1">
        <v>17</v>
      </c>
      <c r="D119" s="1">
        <v>-2.19434</v>
      </c>
      <c r="E119" s="1">
        <v>1.1369100000000001</v>
      </c>
      <c r="F119" s="16">
        <v>68</v>
      </c>
      <c r="G119" s="19">
        <v>-2.9635E-3</v>
      </c>
      <c r="H119" s="97">
        <v>1.75646E-10</v>
      </c>
      <c r="I119" s="1">
        <v>23</v>
      </c>
      <c r="J119" s="16" t="str">
        <f t="shared" si="2"/>
        <v>lokalne</v>
      </c>
      <c r="K119" s="98">
        <v>3.23383E-13</v>
      </c>
      <c r="L119" s="97">
        <v>-7.15717E-18</v>
      </c>
      <c r="M119" s="1">
        <v>11</v>
      </c>
      <c r="N119" s="2" t="str">
        <f t="shared" si="3"/>
        <v>lokalne</v>
      </c>
    </row>
    <row r="120" spans="1:14" x14ac:dyDescent="0.25">
      <c r="A120" s="67"/>
      <c r="B120" s="1">
        <v>18</v>
      </c>
      <c r="C120" s="1">
        <v>47</v>
      </c>
      <c r="D120" s="1">
        <v>61.420999999999999</v>
      </c>
      <c r="E120" s="1">
        <v>64.449399999999997</v>
      </c>
      <c r="F120" s="16">
        <v>64</v>
      </c>
      <c r="G120" s="19">
        <v>62.746400000000001</v>
      </c>
      <c r="H120" s="97">
        <v>-0.92114799999999997</v>
      </c>
      <c r="I120" s="1">
        <v>23</v>
      </c>
      <c r="J120" s="16" t="str">
        <f t="shared" si="2"/>
        <v>globalne</v>
      </c>
      <c r="K120" s="19">
        <v>62.748399999999997</v>
      </c>
      <c r="L120" s="1">
        <v>-0.92114799999999997</v>
      </c>
      <c r="M120" s="1">
        <v>9</v>
      </c>
      <c r="N120" s="2" t="str">
        <f t="shared" si="3"/>
        <v>globalne</v>
      </c>
    </row>
    <row r="121" spans="1:14" x14ac:dyDescent="0.25">
      <c r="A121" s="67"/>
      <c r="B121" s="1">
        <v>19</v>
      </c>
      <c r="C121" s="1">
        <v>-99</v>
      </c>
      <c r="D121" s="1">
        <v>-10.8025</v>
      </c>
      <c r="E121" s="1">
        <v>7.71896</v>
      </c>
      <c r="F121" s="16">
        <v>102</v>
      </c>
      <c r="G121" s="98">
        <v>-7.1204799999999996E-4</v>
      </c>
      <c r="H121" s="97">
        <v>1.0140200000000001E-11</v>
      </c>
      <c r="I121" s="1">
        <v>31</v>
      </c>
      <c r="J121" s="16" t="str">
        <f t="shared" si="2"/>
        <v>lokalne</v>
      </c>
      <c r="K121" s="98">
        <v>8.2975900000000006E-11</v>
      </c>
      <c r="L121" s="97">
        <v>-7.15717E-18</v>
      </c>
      <c r="M121" s="1">
        <v>11</v>
      </c>
      <c r="N121" s="2" t="str">
        <f t="shared" si="3"/>
        <v>lokalne</v>
      </c>
    </row>
    <row r="122" spans="1:14" x14ac:dyDescent="0.25">
      <c r="A122" s="67"/>
      <c r="B122" s="1">
        <v>20</v>
      </c>
      <c r="C122" s="1">
        <v>31</v>
      </c>
      <c r="D122" s="1">
        <v>-3.0039500000000001</v>
      </c>
      <c r="E122" s="1">
        <v>2.8975599999999999</v>
      </c>
      <c r="F122" s="16">
        <v>80</v>
      </c>
      <c r="G122" s="19">
        <v>-4.8196699999999999E-3</v>
      </c>
      <c r="H122" s="97">
        <v>4.64584E-10</v>
      </c>
      <c r="I122" s="1">
        <v>25</v>
      </c>
      <c r="J122" s="16" t="str">
        <f t="shared" si="2"/>
        <v>lokalne</v>
      </c>
      <c r="K122" s="98">
        <v>1.0531599999999999E-12</v>
      </c>
      <c r="L122" s="97">
        <v>-7.15717E-18</v>
      </c>
      <c r="M122" s="1">
        <v>11</v>
      </c>
      <c r="N122" s="2" t="str">
        <f t="shared" si="3"/>
        <v>lokalne</v>
      </c>
    </row>
    <row r="123" spans="1:14" x14ac:dyDescent="0.25">
      <c r="A123" s="67"/>
      <c r="B123" s="1">
        <v>21</v>
      </c>
      <c r="C123" s="1">
        <v>84</v>
      </c>
      <c r="D123" s="1">
        <v>60.774799999999999</v>
      </c>
      <c r="E123" s="1">
        <v>64.805700000000002</v>
      </c>
      <c r="F123" s="16">
        <v>72</v>
      </c>
      <c r="G123" s="19">
        <v>62.750599999999999</v>
      </c>
      <c r="H123" s="1">
        <v>-0.92114799999999997</v>
      </c>
      <c r="I123" s="1">
        <v>25</v>
      </c>
      <c r="J123" s="16" t="str">
        <f t="shared" si="2"/>
        <v>globalne</v>
      </c>
      <c r="K123" s="19">
        <v>62.744599999999998</v>
      </c>
      <c r="L123" s="1">
        <v>-0.92114799999999997</v>
      </c>
      <c r="M123" s="1">
        <v>9</v>
      </c>
      <c r="N123" s="2" t="str">
        <f t="shared" si="3"/>
        <v>globalne</v>
      </c>
    </row>
    <row r="124" spans="1:14" x14ac:dyDescent="0.25">
      <c r="A124" s="67"/>
      <c r="B124" s="1">
        <v>22</v>
      </c>
      <c r="C124" s="1">
        <v>-21</v>
      </c>
      <c r="D124" s="1">
        <v>-1.80566</v>
      </c>
      <c r="E124" s="1">
        <v>2.2251500000000002</v>
      </c>
      <c r="F124" s="16">
        <v>70</v>
      </c>
      <c r="G124" s="19">
        <v>-1.70397E-3</v>
      </c>
      <c r="H124" s="97">
        <v>5.8070299999999998E-11</v>
      </c>
      <c r="I124" s="1">
        <v>25</v>
      </c>
      <c r="J124" s="16" t="str">
        <f t="shared" si="2"/>
        <v>lokalne</v>
      </c>
      <c r="K124" s="98">
        <v>5.5340400000000003E-13</v>
      </c>
      <c r="L124" s="97">
        <v>-7.15717E-18</v>
      </c>
      <c r="M124" s="1">
        <v>9</v>
      </c>
      <c r="N124" s="2" t="str">
        <f t="shared" si="3"/>
        <v>lokalne</v>
      </c>
    </row>
    <row r="125" spans="1:14" x14ac:dyDescent="0.25">
      <c r="A125" s="67"/>
      <c r="B125" s="1">
        <v>23</v>
      </c>
      <c r="C125" s="1">
        <v>-55</v>
      </c>
      <c r="D125" s="1">
        <v>-5.2148199999999996</v>
      </c>
      <c r="E125" s="1">
        <v>5.2400700000000002</v>
      </c>
      <c r="F125" s="16">
        <v>90</v>
      </c>
      <c r="G125" s="19">
        <v>2.8052699999999999E-3</v>
      </c>
      <c r="H125" s="97">
        <v>1.5739099999999999E-10</v>
      </c>
      <c r="I125" s="1">
        <v>29</v>
      </c>
      <c r="J125" s="16" t="str">
        <f t="shared" si="2"/>
        <v>lokalne</v>
      </c>
      <c r="K125" s="98">
        <v>8.1132199999999992E-12</v>
      </c>
      <c r="L125" s="97">
        <v>-7.15717E-18</v>
      </c>
      <c r="M125" s="1">
        <v>9</v>
      </c>
      <c r="N125" s="2" t="str">
        <f t="shared" si="3"/>
        <v>lokalne</v>
      </c>
    </row>
    <row r="126" spans="1:14" x14ac:dyDescent="0.25">
      <c r="A126" s="67"/>
      <c r="B126" s="1">
        <v>24</v>
      </c>
      <c r="C126" s="1">
        <v>37</v>
      </c>
      <c r="D126" s="1">
        <v>-4.1447799999999999</v>
      </c>
      <c r="E126" s="1">
        <v>2.9960499999999999</v>
      </c>
      <c r="F126" s="16">
        <v>84</v>
      </c>
      <c r="G126" s="98">
        <v>8.0998500000000005E-4</v>
      </c>
      <c r="H126" s="97">
        <v>1.3121500000000001E-11</v>
      </c>
      <c r="I126" s="1">
        <v>27</v>
      </c>
      <c r="J126" s="16" t="str">
        <f t="shared" si="2"/>
        <v>lokalne</v>
      </c>
      <c r="K126" s="98">
        <v>1.2405599999999999E-12</v>
      </c>
      <c r="L126" s="97">
        <v>-7.15717E-18</v>
      </c>
      <c r="M126" s="1">
        <v>11</v>
      </c>
      <c r="N126" s="2" t="str">
        <f t="shared" si="3"/>
        <v>lokalne</v>
      </c>
    </row>
    <row r="127" spans="1:14" x14ac:dyDescent="0.25">
      <c r="A127" s="67"/>
      <c r="B127" s="1">
        <v>25</v>
      </c>
      <c r="C127" s="1">
        <v>-54</v>
      </c>
      <c r="D127" s="1">
        <v>-4.2148199999999996</v>
      </c>
      <c r="E127" s="1">
        <v>6.2400700000000002</v>
      </c>
      <c r="F127" s="16">
        <v>90</v>
      </c>
      <c r="G127" s="19">
        <v>1.17855E-3</v>
      </c>
      <c r="H127" s="97">
        <v>2.7779800000000001E-11</v>
      </c>
      <c r="I127" s="1">
        <v>29</v>
      </c>
      <c r="J127" s="16" t="str">
        <f t="shared" si="2"/>
        <v>lokalne</v>
      </c>
      <c r="K127" s="98">
        <v>1.4710299999999999E-11</v>
      </c>
      <c r="L127" s="97">
        <v>-7.15717E-18</v>
      </c>
      <c r="M127" s="1">
        <v>9</v>
      </c>
      <c r="N127" s="2" t="str">
        <f t="shared" si="3"/>
        <v>lokalne</v>
      </c>
    </row>
    <row r="128" spans="1:14" x14ac:dyDescent="0.25">
      <c r="A128" s="67"/>
      <c r="B128" s="1">
        <v>26</v>
      </c>
      <c r="C128" s="1">
        <v>-29</v>
      </c>
      <c r="D128" s="1">
        <v>-3.4523299999999999</v>
      </c>
      <c r="E128" s="1">
        <v>1.9126799999999999</v>
      </c>
      <c r="F128" s="16">
        <v>76</v>
      </c>
      <c r="G128" s="19">
        <v>4.1439500000000004E-3</v>
      </c>
      <c r="H128" s="97">
        <v>3.43446E-10</v>
      </c>
      <c r="I128" s="1">
        <v>25</v>
      </c>
      <c r="J128" s="16" t="str">
        <f t="shared" si="2"/>
        <v>lokalne</v>
      </c>
      <c r="K128" s="98">
        <v>5.3509600000000003E-13</v>
      </c>
      <c r="L128" s="97">
        <v>-7.15717E-18</v>
      </c>
      <c r="M128" s="1">
        <v>11</v>
      </c>
      <c r="N128" s="2" t="str">
        <f t="shared" si="3"/>
        <v>lokalne</v>
      </c>
    </row>
    <row r="129" spans="1:14" x14ac:dyDescent="0.25">
      <c r="A129" s="67"/>
      <c r="B129" s="1">
        <v>27</v>
      </c>
      <c r="C129" s="1">
        <v>-94</v>
      </c>
      <c r="D129" s="1">
        <v>-5.8025099999999998</v>
      </c>
      <c r="E129" s="1">
        <v>12.718999999999999</v>
      </c>
      <c r="F129" s="16">
        <v>102</v>
      </c>
      <c r="G129" s="19">
        <v>3.3646100000000001E-3</v>
      </c>
      <c r="H129" s="97">
        <v>2.2641199999999999E-10</v>
      </c>
      <c r="I129" s="1">
        <v>31</v>
      </c>
      <c r="J129" s="16" t="str">
        <f t="shared" si="2"/>
        <v>lokalne</v>
      </c>
      <c r="K129" s="98">
        <v>1.24896E-9</v>
      </c>
      <c r="L129" s="97">
        <v>-7.1571299999999994E-18</v>
      </c>
      <c r="M129" s="1">
        <v>9</v>
      </c>
      <c r="N129" s="2" t="str">
        <f t="shared" si="3"/>
        <v>lokalne</v>
      </c>
    </row>
    <row r="130" spans="1:14" x14ac:dyDescent="0.25">
      <c r="A130" s="67"/>
      <c r="B130" s="1">
        <v>28</v>
      </c>
      <c r="C130" s="1">
        <v>-75</v>
      </c>
      <c r="D130" s="1">
        <v>-8.7359200000000001</v>
      </c>
      <c r="E130" s="1">
        <v>5.1795299999999997</v>
      </c>
      <c r="F130" s="16">
        <v>96</v>
      </c>
      <c r="G130" s="19">
        <v>3.7143599999999999E-3</v>
      </c>
      <c r="H130" s="97">
        <v>2.7593E-10</v>
      </c>
      <c r="I130" s="1">
        <v>29</v>
      </c>
      <c r="J130" s="16" t="str">
        <f t="shared" si="2"/>
        <v>lokalne</v>
      </c>
      <c r="K130" s="98">
        <v>8.6614699999999994E-12</v>
      </c>
      <c r="L130" s="97">
        <v>-7.15717E-18</v>
      </c>
      <c r="M130" s="1">
        <v>11</v>
      </c>
      <c r="N130" s="2" t="str">
        <f t="shared" si="3"/>
        <v>lokalne</v>
      </c>
    </row>
    <row r="131" spans="1:14" x14ac:dyDescent="0.25">
      <c r="A131" s="67"/>
      <c r="B131" s="1">
        <v>29</v>
      </c>
      <c r="C131" s="1">
        <v>-95</v>
      </c>
      <c r="D131" s="1">
        <v>-6.8025099999999998</v>
      </c>
      <c r="E131" s="1">
        <v>11.718999999999999</v>
      </c>
      <c r="F131" s="16">
        <v>102</v>
      </c>
      <c r="G131" s="19">
        <v>-3.1782300000000001E-4</v>
      </c>
      <c r="H131" s="97">
        <v>2.02022E-12</v>
      </c>
      <c r="I131" s="1">
        <v>31</v>
      </c>
      <c r="J131" s="16" t="str">
        <f t="shared" si="2"/>
        <v>lokalne</v>
      </c>
      <c r="K131" s="98">
        <v>1.10876E-9</v>
      </c>
      <c r="L131" s="97">
        <v>-7.1571400000000007E-18</v>
      </c>
      <c r="M131" s="1">
        <v>9</v>
      </c>
      <c r="N131" s="2" t="str">
        <f t="shared" si="3"/>
        <v>lokalne</v>
      </c>
    </row>
    <row r="132" spans="1:14" x14ac:dyDescent="0.25">
      <c r="A132" s="67"/>
      <c r="B132" s="1">
        <v>30</v>
      </c>
      <c r="C132" s="1">
        <v>62</v>
      </c>
      <c r="D132" s="1">
        <v>62</v>
      </c>
      <c r="E132" s="1">
        <v>63.1</v>
      </c>
      <c r="F132" s="16">
        <v>6</v>
      </c>
      <c r="G132" s="19">
        <v>62.748600000000003</v>
      </c>
      <c r="H132" s="1">
        <v>-0.92114799999999997</v>
      </c>
      <c r="I132" s="1">
        <v>19</v>
      </c>
      <c r="J132" s="16" t="str">
        <f t="shared" ref="J132:J195" si="4">IF(AND(G132 &gt; 50, G132 &lt; 80), "globalne", IF(AND(G132 &gt;=-100, G132 &lt;= 100), "lokalne", "brak"))</f>
        <v>globalne</v>
      </c>
      <c r="K132" s="19">
        <v>62.747799999999998</v>
      </c>
      <c r="L132" s="1">
        <v>-0.92114799999999997</v>
      </c>
      <c r="M132" s="1">
        <v>11</v>
      </c>
      <c r="N132" s="2" t="str">
        <f t="shared" ref="N132:N195" si="5">IF(AND(K132 &gt; 50, K132 &lt; 80), "globalne", IF(AND(K132 &gt;=-100, K132 &lt;= 100), "lokalne", "brak"))</f>
        <v>globalne</v>
      </c>
    </row>
    <row r="133" spans="1:14" x14ac:dyDescent="0.25">
      <c r="A133" s="67"/>
      <c r="B133" s="1">
        <v>31</v>
      </c>
      <c r="C133" s="1">
        <v>-56</v>
      </c>
      <c r="D133" s="1">
        <v>-6.2148199999999996</v>
      </c>
      <c r="E133" s="1">
        <v>4.2400700000000002</v>
      </c>
      <c r="F133" s="16">
        <v>90</v>
      </c>
      <c r="G133" s="19">
        <v>-2.11459E-3</v>
      </c>
      <c r="H133" s="97">
        <v>8.9429599999999997E-11</v>
      </c>
      <c r="I133" s="1">
        <v>29</v>
      </c>
      <c r="J133" s="16" t="str">
        <f t="shared" si="4"/>
        <v>lokalne</v>
      </c>
      <c r="K133" s="98">
        <v>3.6961300000000003E-12</v>
      </c>
      <c r="L133" s="97">
        <v>-7.15717E-18</v>
      </c>
      <c r="M133" s="1">
        <v>11</v>
      </c>
      <c r="N133" s="2" t="str">
        <f t="shared" si="5"/>
        <v>lokalne</v>
      </c>
    </row>
    <row r="134" spans="1:14" x14ac:dyDescent="0.25">
      <c r="A134" s="67"/>
      <c r="B134" s="1">
        <v>32</v>
      </c>
      <c r="C134" s="1">
        <v>19</v>
      </c>
      <c r="D134" s="1">
        <v>-2.1137800000000002</v>
      </c>
      <c r="E134" s="1">
        <v>1.5506</v>
      </c>
      <c r="F134" s="16">
        <v>70</v>
      </c>
      <c r="G134" s="19">
        <v>-4.5744599999999998E-3</v>
      </c>
      <c r="H134" s="97">
        <v>4.1851400000000002E-10</v>
      </c>
      <c r="I134" s="1">
        <v>23</v>
      </c>
      <c r="J134" s="16" t="str">
        <f t="shared" si="4"/>
        <v>lokalne</v>
      </c>
      <c r="K134" s="98">
        <v>4.0887E-13</v>
      </c>
      <c r="L134" s="97">
        <v>-7.15717E-18</v>
      </c>
      <c r="M134" s="1">
        <v>11</v>
      </c>
      <c r="N134" s="2" t="str">
        <f t="shared" si="5"/>
        <v>lokalne</v>
      </c>
    </row>
    <row r="135" spans="1:14" x14ac:dyDescent="0.25">
      <c r="A135" s="67"/>
      <c r="B135" s="1">
        <v>33</v>
      </c>
      <c r="C135" s="1">
        <v>12</v>
      </c>
      <c r="D135" s="1">
        <v>-1.10999</v>
      </c>
      <c r="E135" s="1">
        <v>1.1652899999999999</v>
      </c>
      <c r="F135" s="16">
        <v>60</v>
      </c>
      <c r="G135" s="19">
        <v>3.23697E-3</v>
      </c>
      <c r="H135" s="97">
        <v>2.0955899999999999E-10</v>
      </c>
      <c r="I135" s="1">
        <v>21</v>
      </c>
      <c r="J135" s="16" t="str">
        <f t="shared" si="4"/>
        <v>lokalne</v>
      </c>
      <c r="K135" s="98">
        <v>3.0494000000000001E-13</v>
      </c>
      <c r="L135" s="97">
        <v>-7.15717E-18</v>
      </c>
      <c r="M135" s="1">
        <v>9</v>
      </c>
      <c r="N135" s="2" t="str">
        <f t="shared" si="5"/>
        <v>lokalne</v>
      </c>
    </row>
    <row r="136" spans="1:14" x14ac:dyDescent="0.25">
      <c r="A136" s="67"/>
      <c r="B136" s="1">
        <v>34</v>
      </c>
      <c r="C136" s="1">
        <v>-64</v>
      </c>
      <c r="D136" s="1">
        <v>-3.7599300000000002</v>
      </c>
      <c r="E136" s="1">
        <v>8.8904800000000002</v>
      </c>
      <c r="F136" s="16">
        <v>94</v>
      </c>
      <c r="G136" s="19">
        <v>2.71594E-3</v>
      </c>
      <c r="H136" s="97">
        <v>1.47526E-10</v>
      </c>
      <c r="I136" s="1">
        <v>29</v>
      </c>
      <c r="J136" s="16" t="str">
        <f t="shared" si="4"/>
        <v>lokalne</v>
      </c>
      <c r="K136" s="98">
        <v>5.4834999999999997E-11</v>
      </c>
      <c r="L136" s="97">
        <v>-7.15717E-18</v>
      </c>
      <c r="M136" s="1">
        <v>9</v>
      </c>
      <c r="N136" s="2" t="str">
        <f t="shared" si="5"/>
        <v>lokalne</v>
      </c>
    </row>
    <row r="137" spans="1:14" x14ac:dyDescent="0.25">
      <c r="A137" s="67"/>
      <c r="B137" s="1">
        <v>35</v>
      </c>
      <c r="C137" s="1">
        <v>7</v>
      </c>
      <c r="D137" s="1">
        <v>-0.40024999999999999</v>
      </c>
      <c r="E137" s="1">
        <v>0.88409099999999996</v>
      </c>
      <c r="F137" s="16">
        <v>48</v>
      </c>
      <c r="G137" s="19">
        <v>1.10659E-3</v>
      </c>
      <c r="H137" s="97">
        <v>2.4490700000000001E-11</v>
      </c>
      <c r="I137" s="1">
        <v>19</v>
      </c>
      <c r="J137" s="16" t="str">
        <f t="shared" si="4"/>
        <v>lokalne</v>
      </c>
      <c r="K137" s="98">
        <v>2.40049E-13</v>
      </c>
      <c r="L137" s="97">
        <v>-7.15717E-18</v>
      </c>
      <c r="M137" s="1">
        <v>9</v>
      </c>
      <c r="N137" s="2" t="str">
        <f t="shared" si="5"/>
        <v>lokalne</v>
      </c>
    </row>
    <row r="138" spans="1:14" x14ac:dyDescent="0.25">
      <c r="A138" s="67"/>
      <c r="B138" s="1">
        <v>36</v>
      </c>
      <c r="C138" s="1">
        <v>-10</v>
      </c>
      <c r="D138" s="1">
        <v>-1.0457000000000001</v>
      </c>
      <c r="E138" s="1">
        <v>0.83470599999999995</v>
      </c>
      <c r="F138" s="16">
        <v>54</v>
      </c>
      <c r="G138" s="19">
        <v>3.4546099999999999E-3</v>
      </c>
      <c r="H138" s="97">
        <v>2.38686E-10</v>
      </c>
      <c r="I138" s="1">
        <v>21</v>
      </c>
      <c r="J138" s="16" t="str">
        <f t="shared" si="4"/>
        <v>lokalne</v>
      </c>
      <c r="K138" s="98">
        <v>2.7216200000000002E-13</v>
      </c>
      <c r="L138" s="97">
        <v>-7.15717E-18</v>
      </c>
      <c r="M138" s="1">
        <v>11</v>
      </c>
      <c r="N138" s="2" t="str">
        <f t="shared" si="5"/>
        <v>lokalne</v>
      </c>
    </row>
    <row r="139" spans="1:14" x14ac:dyDescent="0.25">
      <c r="A139" s="67"/>
      <c r="B139" s="1">
        <v>37</v>
      </c>
      <c r="C139" s="1">
        <v>28</v>
      </c>
      <c r="D139" s="1">
        <v>-2.9126799999999999</v>
      </c>
      <c r="E139" s="1">
        <v>2.4523299999999999</v>
      </c>
      <c r="F139" s="16">
        <v>78</v>
      </c>
      <c r="G139" s="19">
        <v>-1.5026099999999999E-3</v>
      </c>
      <c r="H139" s="97">
        <v>4.5156799999999997E-11</v>
      </c>
      <c r="I139" s="1">
        <v>25</v>
      </c>
      <c r="J139" s="16" t="str">
        <f t="shared" si="4"/>
        <v>lokalne</v>
      </c>
      <c r="K139" s="98">
        <v>7.6885600000000003E-13</v>
      </c>
      <c r="L139" s="97">
        <v>-7.15717E-18</v>
      </c>
      <c r="M139" s="1">
        <v>11</v>
      </c>
      <c r="N139" s="2" t="str">
        <f t="shared" si="5"/>
        <v>lokalne</v>
      </c>
    </row>
    <row r="140" spans="1:14" x14ac:dyDescent="0.25">
      <c r="A140" s="67"/>
      <c r="B140" s="1">
        <v>38</v>
      </c>
      <c r="C140" s="1">
        <v>-84</v>
      </c>
      <c r="D140" s="1">
        <v>-11.109500000000001</v>
      </c>
      <c r="E140" s="1">
        <v>4.1974900000000002</v>
      </c>
      <c r="F140" s="16">
        <v>98</v>
      </c>
      <c r="G140" s="19">
        <v>-6.7797799999999998E-4</v>
      </c>
      <c r="H140" s="97">
        <v>9.1930699999999993E-12</v>
      </c>
      <c r="I140" s="1">
        <v>29</v>
      </c>
      <c r="J140" s="16" t="str">
        <f t="shared" si="4"/>
        <v>lokalne</v>
      </c>
      <c r="K140" s="98">
        <v>3.32667E-12</v>
      </c>
      <c r="L140" s="97">
        <v>-7.15717E-18</v>
      </c>
      <c r="M140" s="1">
        <v>11</v>
      </c>
      <c r="N140" s="2" t="str">
        <f t="shared" si="5"/>
        <v>lokalne</v>
      </c>
    </row>
    <row r="141" spans="1:14" x14ac:dyDescent="0.25">
      <c r="A141" s="67"/>
      <c r="B141" s="1">
        <v>39</v>
      </c>
      <c r="C141" s="1">
        <v>-3</v>
      </c>
      <c r="D141" s="1">
        <v>-0.14688300000000001</v>
      </c>
      <c r="E141" s="1">
        <v>0.45227099999999998</v>
      </c>
      <c r="F141" s="16">
        <v>30</v>
      </c>
      <c r="G141" s="19">
        <v>1.2223100000000001E-3</v>
      </c>
      <c r="H141" s="97">
        <v>2.98811E-11</v>
      </c>
      <c r="I141" s="1">
        <v>17</v>
      </c>
      <c r="J141" s="16" t="str">
        <f t="shared" si="4"/>
        <v>lokalne</v>
      </c>
      <c r="K141" s="98">
        <v>2.2594099999999999E-13</v>
      </c>
      <c r="L141" s="97">
        <v>-7.15717E-18</v>
      </c>
      <c r="M141" s="1">
        <v>9</v>
      </c>
      <c r="N141" s="2" t="str">
        <f t="shared" si="5"/>
        <v>lokalne</v>
      </c>
    </row>
    <row r="142" spans="1:14" x14ac:dyDescent="0.25">
      <c r="A142" s="67"/>
      <c r="B142" s="1">
        <v>40</v>
      </c>
      <c r="C142" s="1">
        <v>1</v>
      </c>
      <c r="D142" s="1">
        <v>-0.1</v>
      </c>
      <c r="E142" s="1">
        <v>1</v>
      </c>
      <c r="F142" s="16">
        <v>8</v>
      </c>
      <c r="G142" s="19">
        <v>-6.9444400000000001E-4</v>
      </c>
      <c r="H142" s="97">
        <v>9.6450500000000008E-12</v>
      </c>
      <c r="I142" s="1">
        <v>19</v>
      </c>
      <c r="J142" s="16" t="str">
        <f t="shared" si="4"/>
        <v>lokalne</v>
      </c>
      <c r="K142" s="98">
        <v>1.9779000000000001E-13</v>
      </c>
      <c r="L142" s="97">
        <v>-7.15717E-18</v>
      </c>
      <c r="M142" s="1">
        <v>9</v>
      </c>
      <c r="N142" s="2" t="str">
        <f t="shared" si="5"/>
        <v>lokalne</v>
      </c>
    </row>
    <row r="143" spans="1:14" x14ac:dyDescent="0.25">
      <c r="A143" s="67"/>
      <c r="B143" s="1">
        <v>41</v>
      </c>
      <c r="C143" s="1">
        <v>-70</v>
      </c>
      <c r="D143" s="1">
        <v>-3.7359200000000001</v>
      </c>
      <c r="E143" s="1">
        <v>10.179500000000001</v>
      </c>
      <c r="F143" s="16">
        <v>96</v>
      </c>
      <c r="G143" s="19">
        <v>2.1666300000000001E-3</v>
      </c>
      <c r="H143" s="97">
        <v>9.3885800000000004E-11</v>
      </c>
      <c r="I143" s="1">
        <v>29</v>
      </c>
      <c r="J143" s="16" t="str">
        <f t="shared" si="4"/>
        <v>lokalne</v>
      </c>
      <c r="K143" s="98">
        <v>6.4771399999999994E-11</v>
      </c>
      <c r="L143" s="97">
        <v>-7.15717E-18</v>
      </c>
      <c r="M143" s="1">
        <v>9</v>
      </c>
      <c r="N143" s="2" t="str">
        <f t="shared" si="5"/>
        <v>lokalne</v>
      </c>
    </row>
    <row r="144" spans="1:14" x14ac:dyDescent="0.25">
      <c r="A144" s="67"/>
      <c r="B144" s="1">
        <v>42</v>
      </c>
      <c r="C144" s="1">
        <v>-76</v>
      </c>
      <c r="D144" s="1">
        <v>-9.7359200000000001</v>
      </c>
      <c r="E144" s="1">
        <v>4.1795299999999997</v>
      </c>
      <c r="F144" s="16">
        <v>96</v>
      </c>
      <c r="G144" s="19">
        <v>-2.9468900000000002E-3</v>
      </c>
      <c r="H144" s="97">
        <v>1.7368299999999999E-10</v>
      </c>
      <c r="I144" s="1">
        <v>29</v>
      </c>
      <c r="J144" s="16" t="str">
        <f t="shared" si="4"/>
        <v>lokalne</v>
      </c>
      <c r="K144" s="98">
        <v>3.3889900000000001E-12</v>
      </c>
      <c r="L144" s="97">
        <v>-7.15717E-18</v>
      </c>
      <c r="M144" s="1">
        <v>11</v>
      </c>
      <c r="N144" s="2" t="str">
        <f t="shared" si="5"/>
        <v>lokalne</v>
      </c>
    </row>
    <row r="145" spans="1:14" x14ac:dyDescent="0.25">
      <c r="A145" s="67"/>
      <c r="B145" s="1">
        <v>43</v>
      </c>
      <c r="C145" s="1">
        <v>63</v>
      </c>
      <c r="D145" s="1">
        <v>62</v>
      </c>
      <c r="E145" s="1">
        <v>64</v>
      </c>
      <c r="F145" s="16">
        <v>6</v>
      </c>
      <c r="G145" s="19">
        <v>62.7468</v>
      </c>
      <c r="H145" s="97">
        <v>-0.92114799999999997</v>
      </c>
      <c r="I145" s="1">
        <v>21</v>
      </c>
      <c r="J145" s="16" t="str">
        <f t="shared" si="4"/>
        <v>globalne</v>
      </c>
      <c r="K145" s="98">
        <v>62.7485</v>
      </c>
      <c r="L145" s="97">
        <v>-0.92114799999999997</v>
      </c>
      <c r="M145" s="1">
        <v>9</v>
      </c>
      <c r="N145" s="2" t="str">
        <f t="shared" si="5"/>
        <v>globalne</v>
      </c>
    </row>
    <row r="146" spans="1:14" x14ac:dyDescent="0.25">
      <c r="A146" s="67"/>
      <c r="B146" s="1">
        <v>44</v>
      </c>
      <c r="C146" s="1">
        <v>-75</v>
      </c>
      <c r="D146" s="1">
        <v>-8.7359200000000001</v>
      </c>
      <c r="E146" s="1">
        <v>5.1795299999999997</v>
      </c>
      <c r="F146" s="16">
        <v>96</v>
      </c>
      <c r="G146" s="19">
        <v>3.7143599999999999E-3</v>
      </c>
      <c r="H146" s="97">
        <v>2.7593E-10</v>
      </c>
      <c r="I146" s="1">
        <v>29</v>
      </c>
      <c r="J146" s="16" t="str">
        <f t="shared" si="4"/>
        <v>lokalne</v>
      </c>
      <c r="K146" s="98">
        <v>8.6614699999999994E-12</v>
      </c>
      <c r="L146" s="97">
        <v>-7.15717E-18</v>
      </c>
      <c r="M146" s="1">
        <v>11</v>
      </c>
      <c r="N146" s="2" t="str">
        <f t="shared" si="5"/>
        <v>lokalne</v>
      </c>
    </row>
    <row r="147" spans="1:14" x14ac:dyDescent="0.25">
      <c r="A147" s="67"/>
      <c r="B147" s="1">
        <v>45</v>
      </c>
      <c r="C147" s="1">
        <v>77</v>
      </c>
      <c r="D147" s="1">
        <v>61.136899999999997</v>
      </c>
      <c r="E147" s="1">
        <v>63.89</v>
      </c>
      <c r="F147" s="16">
        <v>64</v>
      </c>
      <c r="G147" s="19">
        <v>62.750799999999998</v>
      </c>
      <c r="H147" s="97">
        <v>-0.92114799999999997</v>
      </c>
      <c r="I147" s="1">
        <v>23</v>
      </c>
      <c r="J147" s="16" t="str">
        <f t="shared" si="4"/>
        <v>globalne</v>
      </c>
      <c r="K147" s="98">
        <v>62.743400000000001</v>
      </c>
      <c r="L147" s="97">
        <v>-0.92114799999999997</v>
      </c>
      <c r="M147" s="1">
        <v>11</v>
      </c>
      <c r="N147" s="2" t="str">
        <f t="shared" si="5"/>
        <v>globalne</v>
      </c>
    </row>
    <row r="148" spans="1:14" x14ac:dyDescent="0.25">
      <c r="A148" s="67"/>
      <c r="B148" s="1">
        <v>46</v>
      </c>
      <c r="C148" s="1">
        <v>70</v>
      </c>
      <c r="D148" s="1">
        <v>61.859699999999997</v>
      </c>
      <c r="E148" s="1">
        <v>63.272500000000001</v>
      </c>
      <c r="F148" s="16">
        <v>50</v>
      </c>
      <c r="G148" s="19">
        <v>62.752499999999998</v>
      </c>
      <c r="H148" s="97">
        <v>-0.92114799999999997</v>
      </c>
      <c r="I148" s="1">
        <v>19</v>
      </c>
      <c r="J148" s="16" t="str">
        <f t="shared" si="4"/>
        <v>globalne</v>
      </c>
      <c r="K148" s="19">
        <v>62.747300000000003</v>
      </c>
      <c r="L148" s="97">
        <v>-0.92114799999999997</v>
      </c>
      <c r="M148" s="1">
        <v>11</v>
      </c>
      <c r="N148" s="2" t="str">
        <f t="shared" si="5"/>
        <v>globalne</v>
      </c>
    </row>
    <row r="149" spans="1:14" x14ac:dyDescent="0.25">
      <c r="A149" s="67"/>
      <c r="B149" s="1">
        <v>47</v>
      </c>
      <c r="C149" s="1">
        <v>74</v>
      </c>
      <c r="D149" s="1">
        <v>62.081800000000001</v>
      </c>
      <c r="E149" s="1">
        <v>64.150300000000001</v>
      </c>
      <c r="F149" s="16">
        <v>58</v>
      </c>
      <c r="G149" s="19">
        <v>62.747599999999998</v>
      </c>
      <c r="H149" s="1">
        <v>-0.92114799999999997</v>
      </c>
      <c r="I149" s="1">
        <v>21</v>
      </c>
      <c r="J149" s="16" t="str">
        <f t="shared" si="4"/>
        <v>globalne</v>
      </c>
      <c r="K149" s="19">
        <v>62.748800000000003</v>
      </c>
      <c r="L149" s="1">
        <v>-0.92114799999999997</v>
      </c>
      <c r="M149" s="1">
        <v>9</v>
      </c>
      <c r="N149" s="2" t="str">
        <f t="shared" si="5"/>
        <v>globalne</v>
      </c>
    </row>
    <row r="150" spans="1:14" x14ac:dyDescent="0.25">
      <c r="A150" s="67"/>
      <c r="B150" s="1">
        <v>48</v>
      </c>
      <c r="C150" s="1">
        <v>-27</v>
      </c>
      <c r="D150" s="1">
        <v>-1.4523299999999999</v>
      </c>
      <c r="E150" s="1">
        <v>3.9126799999999999</v>
      </c>
      <c r="F150" s="16">
        <v>76</v>
      </c>
      <c r="G150" s="19">
        <v>-1.1387299999999999E-3</v>
      </c>
      <c r="H150" s="97">
        <v>2.5934E-11</v>
      </c>
      <c r="I150" s="1">
        <v>25</v>
      </c>
      <c r="J150" s="16" t="str">
        <f t="shared" si="4"/>
        <v>lokalne</v>
      </c>
      <c r="K150" s="98">
        <v>5.6989399999999999E-13</v>
      </c>
      <c r="L150" s="97">
        <v>-7.15717E-18</v>
      </c>
      <c r="M150" s="1">
        <v>9</v>
      </c>
      <c r="N150" s="2" t="str">
        <f t="shared" si="5"/>
        <v>lokalne</v>
      </c>
    </row>
    <row r="151" spans="1:14" x14ac:dyDescent="0.25">
      <c r="A151" s="67"/>
      <c r="B151" s="1">
        <v>49</v>
      </c>
      <c r="C151" s="1">
        <v>73</v>
      </c>
      <c r="D151" s="1">
        <v>62.165300000000002</v>
      </c>
      <c r="E151" s="1">
        <v>64.045699999999997</v>
      </c>
      <c r="F151" s="16">
        <v>56</v>
      </c>
      <c r="G151" s="19">
        <v>62.746400000000001</v>
      </c>
      <c r="H151" s="97">
        <v>-0.92114799999999997</v>
      </c>
      <c r="I151" s="1">
        <v>21</v>
      </c>
      <c r="J151" s="16" t="str">
        <f t="shared" si="4"/>
        <v>globalne</v>
      </c>
      <c r="K151" s="98">
        <v>62.7485</v>
      </c>
      <c r="L151" s="97">
        <v>-0.92114799999999997</v>
      </c>
      <c r="M151" s="1">
        <v>9</v>
      </c>
      <c r="N151" s="2" t="str">
        <f t="shared" si="5"/>
        <v>globalne</v>
      </c>
    </row>
    <row r="152" spans="1:14" x14ac:dyDescent="0.25">
      <c r="A152" s="67"/>
      <c r="B152" s="1">
        <v>50</v>
      </c>
      <c r="C152" s="1">
        <v>-74</v>
      </c>
      <c r="D152" s="1">
        <v>-7.7359200000000001</v>
      </c>
      <c r="E152" s="1">
        <v>6.1795299999999997</v>
      </c>
      <c r="F152" s="16">
        <v>96</v>
      </c>
      <c r="G152" s="19">
        <v>1.66212E-3</v>
      </c>
      <c r="H152" s="97">
        <v>5.5252699999999998E-11</v>
      </c>
      <c r="I152" s="1">
        <v>29</v>
      </c>
      <c r="J152" s="16" t="str">
        <f t="shared" si="4"/>
        <v>lokalne</v>
      </c>
      <c r="K152" s="98">
        <v>2.0636000000000001E-11</v>
      </c>
      <c r="L152" s="97">
        <v>-7.15717E-18</v>
      </c>
      <c r="M152" s="1">
        <v>11</v>
      </c>
      <c r="N152" s="2" t="str">
        <f t="shared" si="5"/>
        <v>lokalne</v>
      </c>
    </row>
    <row r="153" spans="1:14" x14ac:dyDescent="0.25">
      <c r="A153" s="67"/>
      <c r="B153" s="1">
        <v>51</v>
      </c>
      <c r="C153" s="1">
        <v>53</v>
      </c>
      <c r="D153" s="1">
        <v>61.954300000000003</v>
      </c>
      <c r="E153" s="1">
        <v>63.834699999999998</v>
      </c>
      <c r="F153" s="16">
        <v>54</v>
      </c>
      <c r="G153" s="19">
        <v>62.745199999999997</v>
      </c>
      <c r="H153" s="97">
        <v>-0.92114799999999997</v>
      </c>
      <c r="I153" s="1">
        <v>21</v>
      </c>
      <c r="J153" s="16" t="str">
        <f t="shared" si="4"/>
        <v>globalne</v>
      </c>
      <c r="K153" s="98">
        <v>62.747999999999998</v>
      </c>
      <c r="L153" s="97">
        <v>-0.92114799999999997</v>
      </c>
      <c r="M153" s="1">
        <v>9</v>
      </c>
      <c r="N153" s="2" t="str">
        <f t="shared" si="5"/>
        <v>globalne</v>
      </c>
    </row>
    <row r="154" spans="1:14" x14ac:dyDescent="0.25">
      <c r="A154" s="67"/>
      <c r="B154" s="1">
        <v>52</v>
      </c>
      <c r="C154" s="1">
        <v>76</v>
      </c>
      <c r="D154" s="1">
        <v>61.579000000000001</v>
      </c>
      <c r="E154" s="1">
        <v>64.081800000000001</v>
      </c>
      <c r="F154" s="16">
        <v>62</v>
      </c>
      <c r="G154" s="19">
        <v>62.747399999999999</v>
      </c>
      <c r="H154" s="97">
        <v>-0.92114799999999997</v>
      </c>
      <c r="I154" s="1">
        <v>23</v>
      </c>
      <c r="J154" s="16" t="str">
        <f t="shared" si="4"/>
        <v>globalne</v>
      </c>
      <c r="K154" s="19">
        <v>62.747300000000003</v>
      </c>
      <c r="L154" s="1">
        <v>-0.92114799999999997</v>
      </c>
      <c r="M154" s="1">
        <v>9</v>
      </c>
      <c r="N154" s="2" t="str">
        <f t="shared" si="5"/>
        <v>globalne</v>
      </c>
    </row>
    <row r="155" spans="1:14" x14ac:dyDescent="0.25">
      <c r="A155" s="67"/>
      <c r="B155" s="1">
        <v>53</v>
      </c>
      <c r="C155" s="1">
        <v>4</v>
      </c>
      <c r="D155" s="1">
        <v>-0.59497299999999997</v>
      </c>
      <c r="E155" s="1">
        <v>0.20250199999999999</v>
      </c>
      <c r="F155" s="16">
        <v>38</v>
      </c>
      <c r="G155" s="19">
        <v>-3.5872899999999999E-3</v>
      </c>
      <c r="H155" s="97">
        <v>2.5737299999999999E-10</v>
      </c>
      <c r="I155" s="1">
        <v>17</v>
      </c>
      <c r="J155" s="16" t="str">
        <f t="shared" si="4"/>
        <v>lokalne</v>
      </c>
      <c r="K155" s="98">
        <v>2.27263E-13</v>
      </c>
      <c r="L155" s="97">
        <v>-7.15717E-18</v>
      </c>
      <c r="M155" s="1">
        <v>11</v>
      </c>
      <c r="N155" s="2" t="str">
        <f t="shared" si="5"/>
        <v>lokalne</v>
      </c>
    </row>
    <row r="156" spans="1:14" x14ac:dyDescent="0.25">
      <c r="A156" s="67"/>
      <c r="B156" s="1">
        <v>54</v>
      </c>
      <c r="C156" s="1">
        <v>61</v>
      </c>
      <c r="D156" s="1">
        <v>62.610500000000002</v>
      </c>
      <c r="E156" s="1">
        <v>62.948700000000002</v>
      </c>
      <c r="F156" s="16">
        <v>18</v>
      </c>
      <c r="G156" s="19">
        <v>62.7498</v>
      </c>
      <c r="H156" s="1">
        <v>-0.92114799999999997</v>
      </c>
      <c r="I156" s="1">
        <v>13</v>
      </c>
      <c r="J156" s="16" t="str">
        <f t="shared" si="4"/>
        <v>globalne</v>
      </c>
      <c r="K156" s="19">
        <v>62.748199999999997</v>
      </c>
      <c r="L156" s="1">
        <v>-0.92114799999999997</v>
      </c>
      <c r="M156" s="1">
        <v>9</v>
      </c>
      <c r="N156" s="2" t="str">
        <f t="shared" si="5"/>
        <v>globalne</v>
      </c>
    </row>
    <row r="157" spans="1:14" x14ac:dyDescent="0.25">
      <c r="A157" s="67"/>
      <c r="B157" s="1">
        <v>55</v>
      </c>
      <c r="C157" s="1">
        <v>45</v>
      </c>
      <c r="D157" s="1">
        <v>60.863100000000003</v>
      </c>
      <c r="E157" s="1">
        <v>64.194299999999998</v>
      </c>
      <c r="F157" s="16">
        <v>66</v>
      </c>
      <c r="G157" s="19">
        <v>62.745199999999997</v>
      </c>
      <c r="H157" s="1">
        <v>-0.92114799999999997</v>
      </c>
      <c r="I157" s="1">
        <v>23</v>
      </c>
      <c r="J157" s="16" t="str">
        <f t="shared" si="4"/>
        <v>globalne</v>
      </c>
      <c r="K157" s="19">
        <v>62.741199999999999</v>
      </c>
      <c r="L157" s="1">
        <v>-0.92114799999999997</v>
      </c>
      <c r="M157" s="1">
        <v>11</v>
      </c>
      <c r="N157" s="2" t="str">
        <f t="shared" si="5"/>
        <v>globalne</v>
      </c>
    </row>
    <row r="158" spans="1:14" x14ac:dyDescent="0.25">
      <c r="A158" s="67"/>
      <c r="B158" s="1">
        <v>56</v>
      </c>
      <c r="C158" s="1">
        <v>-20</v>
      </c>
      <c r="D158" s="1">
        <v>-2.5506000000000002</v>
      </c>
      <c r="E158" s="1">
        <v>1.11378</v>
      </c>
      <c r="F158" s="16">
        <v>68</v>
      </c>
      <c r="G158" s="19">
        <v>-4.0032699999999997E-3</v>
      </c>
      <c r="H158" s="97">
        <v>3.2052300000000002E-10</v>
      </c>
      <c r="I158" s="1">
        <v>23</v>
      </c>
      <c r="J158" s="16" t="str">
        <f t="shared" si="4"/>
        <v>lokalne</v>
      </c>
      <c r="K158" s="98">
        <v>3.15416E-13</v>
      </c>
      <c r="L158" s="97">
        <v>-7.15717E-18</v>
      </c>
      <c r="M158" s="1">
        <v>11</v>
      </c>
      <c r="N158" s="2" t="str">
        <f t="shared" si="5"/>
        <v>lokalne</v>
      </c>
    </row>
    <row r="159" spans="1:14" x14ac:dyDescent="0.25">
      <c r="A159" s="67"/>
      <c r="B159" s="1">
        <v>57</v>
      </c>
      <c r="C159" s="1">
        <v>-54</v>
      </c>
      <c r="D159" s="1">
        <v>-4.2148199999999996</v>
      </c>
      <c r="E159" s="1">
        <v>6.2400700000000002</v>
      </c>
      <c r="F159" s="16">
        <v>90</v>
      </c>
      <c r="G159" s="19">
        <v>1.17855E-3</v>
      </c>
      <c r="H159" s="97">
        <v>2.7779800000000001E-11</v>
      </c>
      <c r="I159" s="1">
        <v>29</v>
      </c>
      <c r="J159" s="16" t="str">
        <f t="shared" si="4"/>
        <v>lokalne</v>
      </c>
      <c r="K159" s="98">
        <v>1.4710299999999999E-11</v>
      </c>
      <c r="L159" s="97">
        <v>-7.15717E-18</v>
      </c>
      <c r="M159" s="1">
        <v>9</v>
      </c>
      <c r="N159" s="2" t="str">
        <f t="shared" si="5"/>
        <v>lokalne</v>
      </c>
    </row>
    <row r="160" spans="1:14" x14ac:dyDescent="0.25">
      <c r="A160" s="67"/>
      <c r="B160" s="1">
        <v>58</v>
      </c>
      <c r="C160" s="1">
        <v>69</v>
      </c>
      <c r="D160" s="1">
        <v>62.272500000000001</v>
      </c>
      <c r="E160" s="1">
        <v>63.440100000000001</v>
      </c>
      <c r="F160" s="16">
        <v>46</v>
      </c>
      <c r="G160" s="19">
        <v>62.750900000000001</v>
      </c>
      <c r="H160" s="1">
        <v>-0.92114799999999997</v>
      </c>
      <c r="I160" s="1">
        <v>19</v>
      </c>
      <c r="J160" s="16" t="str">
        <f t="shared" si="4"/>
        <v>globalne</v>
      </c>
      <c r="K160" s="19">
        <v>62.747999999999998</v>
      </c>
      <c r="L160" s="1">
        <v>-0.92114799999999997</v>
      </c>
      <c r="M160" s="1">
        <v>9</v>
      </c>
      <c r="N160" s="2" t="str">
        <f t="shared" si="5"/>
        <v>globalne</v>
      </c>
    </row>
    <row r="161" spans="1:14" x14ac:dyDescent="0.25">
      <c r="A161" s="67"/>
      <c r="B161" s="1">
        <v>59</v>
      </c>
      <c r="C161" s="1">
        <v>-48</v>
      </c>
      <c r="D161" s="1">
        <v>-2.7407400000000002</v>
      </c>
      <c r="E161" s="1">
        <v>6.7637</v>
      </c>
      <c r="F161" s="16">
        <v>88</v>
      </c>
      <c r="G161" s="19">
        <v>3.6997900000000001E-3</v>
      </c>
      <c r="H161" s="97">
        <v>2.7376900000000002E-10</v>
      </c>
      <c r="I161" s="1">
        <v>27</v>
      </c>
      <c r="J161" s="16" t="str">
        <f t="shared" si="4"/>
        <v>lokalne</v>
      </c>
      <c r="K161" s="98">
        <v>7.3790700000000008E-12</v>
      </c>
      <c r="L161" s="97">
        <v>-7.15717E-18</v>
      </c>
      <c r="M161" s="1">
        <v>9</v>
      </c>
      <c r="N161" s="2" t="str">
        <f t="shared" si="5"/>
        <v>lokalne</v>
      </c>
    </row>
    <row r="162" spans="1:14" x14ac:dyDescent="0.25">
      <c r="A162" s="67"/>
      <c r="B162" s="1">
        <v>60</v>
      </c>
      <c r="C162" s="1">
        <v>-36</v>
      </c>
      <c r="D162" s="1">
        <v>-1.9960500000000001</v>
      </c>
      <c r="E162" s="1">
        <v>5.1447799999999999</v>
      </c>
      <c r="F162" s="16">
        <v>82</v>
      </c>
      <c r="G162" s="19">
        <v>7.7620499999999997E-4</v>
      </c>
      <c r="H162" s="97">
        <v>1.20499E-11</v>
      </c>
      <c r="I162" s="1">
        <v>27</v>
      </c>
      <c r="J162" s="16" t="str">
        <f t="shared" si="4"/>
        <v>lokalne</v>
      </c>
      <c r="K162" s="98">
        <v>1.57455E-12</v>
      </c>
      <c r="L162" s="97">
        <v>-7.15717E-18</v>
      </c>
      <c r="M162" s="1">
        <v>9</v>
      </c>
      <c r="N162" s="2" t="str">
        <f t="shared" si="5"/>
        <v>lokalne</v>
      </c>
    </row>
    <row r="163" spans="1:14" x14ac:dyDescent="0.25">
      <c r="A163" s="67"/>
      <c r="B163" s="1">
        <v>61</v>
      </c>
      <c r="C163" s="1">
        <v>-49</v>
      </c>
      <c r="D163" s="1">
        <v>-3.7407400000000002</v>
      </c>
      <c r="E163" s="1">
        <v>5.7637</v>
      </c>
      <c r="F163" s="16">
        <v>88</v>
      </c>
      <c r="G163" s="19">
        <v>-4.4484399999999997E-3</v>
      </c>
      <c r="H163" s="97">
        <v>3.9577199999999999E-10</v>
      </c>
      <c r="I163" s="1">
        <v>27</v>
      </c>
      <c r="J163" s="16" t="str">
        <f t="shared" si="4"/>
        <v>lokalne</v>
      </c>
      <c r="K163" s="98">
        <v>9.1479100000000008E-12</v>
      </c>
      <c r="L163" s="97">
        <v>-7.15717E-18</v>
      </c>
      <c r="M163" s="1">
        <v>9</v>
      </c>
      <c r="N163" s="2" t="str">
        <f t="shared" si="5"/>
        <v>lokalne</v>
      </c>
    </row>
    <row r="164" spans="1:14" x14ac:dyDescent="0.25">
      <c r="A164" s="67"/>
      <c r="B164" s="1">
        <v>62</v>
      </c>
      <c r="C164" s="1">
        <v>0</v>
      </c>
      <c r="D164" s="1">
        <v>-1</v>
      </c>
      <c r="E164" s="1">
        <v>1</v>
      </c>
      <c r="F164" s="16">
        <v>6</v>
      </c>
      <c r="G164" s="19">
        <v>4.2918499999999998E-3</v>
      </c>
      <c r="H164" s="97">
        <v>3.6839899999999998E-10</v>
      </c>
      <c r="I164" s="1">
        <v>21</v>
      </c>
      <c r="J164" s="16" t="str">
        <f t="shared" si="4"/>
        <v>lokalne</v>
      </c>
      <c r="K164" s="98">
        <v>2.8460299999999998E-13</v>
      </c>
      <c r="L164" s="97">
        <v>-7.15717E-18</v>
      </c>
      <c r="M164" s="1">
        <v>11</v>
      </c>
      <c r="N164" s="2" t="str">
        <f t="shared" si="5"/>
        <v>lokalne</v>
      </c>
    </row>
    <row r="165" spans="1:14" x14ac:dyDescent="0.25">
      <c r="A165" s="67"/>
      <c r="B165" s="1">
        <v>63</v>
      </c>
      <c r="C165" s="1">
        <v>66</v>
      </c>
      <c r="D165" s="1">
        <v>62.547699999999999</v>
      </c>
      <c r="E165" s="1">
        <v>63.146900000000002</v>
      </c>
      <c r="F165" s="16">
        <v>32</v>
      </c>
      <c r="G165" s="19">
        <v>62.749699999999997</v>
      </c>
      <c r="H165" s="97">
        <v>-0.92114799999999997</v>
      </c>
      <c r="I165" s="1">
        <v>17</v>
      </c>
      <c r="J165" s="16" t="str">
        <f t="shared" si="4"/>
        <v>globalne</v>
      </c>
      <c r="K165" s="98">
        <v>62.748100000000001</v>
      </c>
      <c r="L165" s="97">
        <v>-0.92114799999999997</v>
      </c>
      <c r="M165" s="1">
        <v>9</v>
      </c>
      <c r="N165" s="2" t="str">
        <f t="shared" si="5"/>
        <v>globalne</v>
      </c>
    </row>
    <row r="166" spans="1:14" x14ac:dyDescent="0.25">
      <c r="A166" s="67"/>
      <c r="B166" s="1">
        <v>64</v>
      </c>
      <c r="C166" s="1">
        <v>-36</v>
      </c>
      <c r="D166" s="1">
        <v>-1.9960500000000001</v>
      </c>
      <c r="E166" s="1">
        <v>5.1447799999999999</v>
      </c>
      <c r="F166" s="16">
        <v>82</v>
      </c>
      <c r="G166" s="19">
        <v>7.7620499999999997E-4</v>
      </c>
      <c r="H166" s="97">
        <v>1.20499E-11</v>
      </c>
      <c r="I166" s="1">
        <v>27</v>
      </c>
      <c r="J166" s="16" t="str">
        <f t="shared" si="4"/>
        <v>lokalne</v>
      </c>
      <c r="K166" s="98">
        <v>1.57455E-12</v>
      </c>
      <c r="L166" s="97">
        <v>-7.15717E-18</v>
      </c>
      <c r="M166" s="1">
        <v>9</v>
      </c>
      <c r="N166" s="2" t="str">
        <f t="shared" si="5"/>
        <v>lokalne</v>
      </c>
    </row>
    <row r="167" spans="1:14" x14ac:dyDescent="0.25">
      <c r="A167" s="67"/>
      <c r="B167" s="1">
        <v>65</v>
      </c>
      <c r="C167" s="1">
        <v>55</v>
      </c>
      <c r="D167" s="1">
        <v>61.727499999999999</v>
      </c>
      <c r="E167" s="1">
        <v>63.140300000000003</v>
      </c>
      <c r="F167" s="16">
        <v>48</v>
      </c>
      <c r="G167" s="19">
        <v>62.747799999999998</v>
      </c>
      <c r="H167" s="97">
        <v>-0.92114799999999997</v>
      </c>
      <c r="I167" s="1">
        <v>19</v>
      </c>
      <c r="J167" s="16" t="str">
        <f t="shared" si="4"/>
        <v>globalne</v>
      </c>
      <c r="K167" s="98">
        <v>62.747700000000002</v>
      </c>
      <c r="L167" s="97">
        <v>-0.92114799999999997</v>
      </c>
      <c r="M167" s="1">
        <v>11</v>
      </c>
      <c r="N167" s="2" t="str">
        <f t="shared" si="5"/>
        <v>globalne</v>
      </c>
    </row>
    <row r="168" spans="1:14" x14ac:dyDescent="0.25">
      <c r="A168" s="67"/>
      <c r="B168" s="1">
        <v>66</v>
      </c>
      <c r="C168" s="1">
        <v>94</v>
      </c>
      <c r="D168" s="1">
        <v>59.996099999999998</v>
      </c>
      <c r="E168" s="1">
        <v>65.897599999999997</v>
      </c>
      <c r="F168" s="16">
        <v>80</v>
      </c>
      <c r="G168" s="19">
        <v>62.743600000000001</v>
      </c>
      <c r="H168" s="97">
        <v>-0.92114799999999997</v>
      </c>
      <c r="I168" s="1">
        <v>25</v>
      </c>
      <c r="J168" s="16" t="str">
        <f t="shared" si="4"/>
        <v>globalne</v>
      </c>
      <c r="K168" s="98">
        <v>62.7498</v>
      </c>
      <c r="L168" s="97">
        <v>-0.92114799999999997</v>
      </c>
      <c r="M168" s="1">
        <v>9</v>
      </c>
      <c r="N168" s="2" t="str">
        <f t="shared" si="5"/>
        <v>globalne</v>
      </c>
    </row>
    <row r="169" spans="1:14" x14ac:dyDescent="0.25">
      <c r="A169" s="67"/>
      <c r="B169" s="1">
        <v>67</v>
      </c>
      <c r="C169" s="1">
        <v>7</v>
      </c>
      <c r="D169" s="1">
        <v>-0.40024999999999999</v>
      </c>
      <c r="E169" s="1">
        <v>0.88409099999999996</v>
      </c>
      <c r="F169" s="16">
        <v>48</v>
      </c>
      <c r="G169" s="19">
        <v>1.10659E-3</v>
      </c>
      <c r="H169" s="97">
        <v>2.4490700000000001E-11</v>
      </c>
      <c r="I169" s="1">
        <v>19</v>
      </c>
      <c r="J169" s="16" t="str">
        <f t="shared" si="4"/>
        <v>lokalne</v>
      </c>
      <c r="K169" s="98">
        <v>2.40049E-13</v>
      </c>
      <c r="L169" s="97">
        <v>-7.15717E-18</v>
      </c>
      <c r="M169" s="1">
        <v>9</v>
      </c>
      <c r="N169" s="2" t="str">
        <f t="shared" si="5"/>
        <v>lokalne</v>
      </c>
    </row>
    <row r="170" spans="1:14" x14ac:dyDescent="0.25">
      <c r="A170" s="67"/>
      <c r="B170" s="1">
        <v>68</v>
      </c>
      <c r="C170" s="1">
        <v>41</v>
      </c>
      <c r="D170" s="1">
        <v>-4.2592600000000003</v>
      </c>
      <c r="E170" s="1">
        <v>3.5956600000000001</v>
      </c>
      <c r="F170" s="16">
        <v>86</v>
      </c>
      <c r="G170" s="19">
        <v>-1.5271099999999999E-3</v>
      </c>
      <c r="H170" s="97">
        <v>4.66414E-11</v>
      </c>
      <c r="I170" s="1">
        <v>27</v>
      </c>
      <c r="J170" s="16" t="str">
        <f t="shared" si="4"/>
        <v>lokalne</v>
      </c>
      <c r="K170" s="98">
        <v>2.0030999999999998E-12</v>
      </c>
      <c r="L170" s="97">
        <v>-7.15717E-18</v>
      </c>
      <c r="M170" s="1">
        <v>11</v>
      </c>
      <c r="N170" s="2" t="str">
        <f t="shared" si="5"/>
        <v>lokalne</v>
      </c>
    </row>
    <row r="171" spans="1:14" x14ac:dyDescent="0.25">
      <c r="A171" s="67"/>
      <c r="B171" s="1">
        <v>69</v>
      </c>
      <c r="C171" s="1">
        <v>100</v>
      </c>
      <c r="D171" s="1">
        <v>58.855200000000004</v>
      </c>
      <c r="E171" s="1">
        <v>65.996099999999998</v>
      </c>
      <c r="F171" s="16">
        <v>84</v>
      </c>
      <c r="G171" s="19">
        <v>62.747599999999998</v>
      </c>
      <c r="H171" s="1">
        <v>-0.92114799999999997</v>
      </c>
      <c r="I171" s="1">
        <v>27</v>
      </c>
      <c r="J171" s="16" t="str">
        <f t="shared" si="4"/>
        <v>globalne</v>
      </c>
      <c r="K171" s="19">
        <v>62.706600000000002</v>
      </c>
      <c r="L171" s="1">
        <v>-0.921122</v>
      </c>
      <c r="M171" s="1">
        <v>11</v>
      </c>
      <c r="N171" s="2" t="str">
        <f t="shared" si="5"/>
        <v>globalne</v>
      </c>
    </row>
    <row r="172" spans="1:14" x14ac:dyDescent="0.25">
      <c r="A172" s="67"/>
      <c r="B172" s="1">
        <v>70</v>
      </c>
      <c r="C172" s="1">
        <v>87</v>
      </c>
      <c r="D172" s="1">
        <v>61.452300000000001</v>
      </c>
      <c r="E172" s="1">
        <v>65.886200000000002</v>
      </c>
      <c r="F172" s="16">
        <v>74</v>
      </c>
      <c r="G172" s="19">
        <v>62.746200000000002</v>
      </c>
      <c r="H172" s="97">
        <v>-0.92114799999999997</v>
      </c>
      <c r="I172" s="1">
        <v>25</v>
      </c>
      <c r="J172" s="16" t="str">
        <f t="shared" si="4"/>
        <v>globalne</v>
      </c>
      <c r="K172" s="98">
        <v>62.755200000000002</v>
      </c>
      <c r="L172" s="97">
        <v>-0.92114799999999997</v>
      </c>
      <c r="M172" s="1">
        <v>9</v>
      </c>
      <c r="N172" s="2" t="str">
        <f t="shared" si="5"/>
        <v>globalne</v>
      </c>
    </row>
    <row r="173" spans="1:14" x14ac:dyDescent="0.25">
      <c r="A173" s="67"/>
      <c r="B173" s="1">
        <v>71</v>
      </c>
      <c r="C173" s="1">
        <v>-40</v>
      </c>
      <c r="D173" s="1">
        <v>-2.5956600000000001</v>
      </c>
      <c r="E173" s="1">
        <v>5.2592600000000003</v>
      </c>
      <c r="F173" s="16">
        <v>84</v>
      </c>
      <c r="G173" s="19">
        <v>-1.22763E-3</v>
      </c>
      <c r="H173" s="97">
        <v>3.0141399999999999E-11</v>
      </c>
      <c r="I173" s="1">
        <v>27</v>
      </c>
      <c r="J173" s="16" t="str">
        <f t="shared" si="4"/>
        <v>lokalne</v>
      </c>
      <c r="K173" s="98">
        <v>3.7252000000000003E-12</v>
      </c>
      <c r="L173" s="97">
        <v>-7.15717E-18</v>
      </c>
      <c r="M173" s="1">
        <v>9</v>
      </c>
      <c r="N173" s="2" t="str">
        <f t="shared" si="5"/>
        <v>lokalne</v>
      </c>
    </row>
    <row r="174" spans="1:14" x14ac:dyDescent="0.25">
      <c r="A174" s="67"/>
      <c r="B174" s="1">
        <v>72</v>
      </c>
      <c r="C174" s="1">
        <v>82</v>
      </c>
      <c r="D174" s="1">
        <v>60.886200000000002</v>
      </c>
      <c r="E174" s="1">
        <v>64.550600000000003</v>
      </c>
      <c r="F174" s="16">
        <v>70</v>
      </c>
      <c r="G174" s="98">
        <v>62.752400000000002</v>
      </c>
      <c r="H174" s="97">
        <v>-0.92114799999999997</v>
      </c>
      <c r="I174" s="1">
        <v>23</v>
      </c>
      <c r="J174" s="16" t="str">
        <f t="shared" si="4"/>
        <v>globalne</v>
      </c>
      <c r="K174" s="98">
        <v>62.743600000000001</v>
      </c>
      <c r="L174" s="97">
        <v>-0.92114799999999997</v>
      </c>
      <c r="M174" s="1">
        <v>11</v>
      </c>
      <c r="N174" s="2" t="str">
        <f t="shared" si="5"/>
        <v>globalne</v>
      </c>
    </row>
    <row r="175" spans="1:14" x14ac:dyDescent="0.25">
      <c r="A175" s="67"/>
      <c r="B175" s="1">
        <v>73</v>
      </c>
      <c r="C175" s="1">
        <v>-79</v>
      </c>
      <c r="D175" s="1">
        <v>-6.1095199999999998</v>
      </c>
      <c r="E175" s="1">
        <v>9.1974900000000002</v>
      </c>
      <c r="F175" s="16">
        <v>98</v>
      </c>
      <c r="G175" s="19">
        <v>-3.9684100000000003E-3</v>
      </c>
      <c r="H175" s="97">
        <v>3.1496600000000002E-10</v>
      </c>
      <c r="I175" s="1">
        <v>29</v>
      </c>
      <c r="J175" s="16" t="str">
        <f t="shared" si="4"/>
        <v>lokalne</v>
      </c>
      <c r="K175" s="98">
        <v>1.8975899999999999E-10</v>
      </c>
      <c r="L175" s="97">
        <v>-7.15717E-18</v>
      </c>
      <c r="M175" s="1">
        <v>9</v>
      </c>
      <c r="N175" s="2" t="str">
        <f t="shared" si="5"/>
        <v>lokalne</v>
      </c>
    </row>
    <row r="176" spans="1:14" x14ac:dyDescent="0.25">
      <c r="A176" s="67"/>
      <c r="B176" s="1">
        <v>74</v>
      </c>
      <c r="C176" s="1">
        <v>55</v>
      </c>
      <c r="D176" s="1">
        <v>61.727499999999999</v>
      </c>
      <c r="E176" s="1">
        <v>63.140300000000003</v>
      </c>
      <c r="F176" s="16">
        <v>48</v>
      </c>
      <c r="G176" s="19">
        <v>62.747799999999998</v>
      </c>
      <c r="H176" s="97">
        <v>-0.92114799999999997</v>
      </c>
      <c r="I176" s="1">
        <v>19</v>
      </c>
      <c r="J176" s="16" t="str">
        <f t="shared" si="4"/>
        <v>globalne</v>
      </c>
      <c r="K176" s="98">
        <v>62.747700000000002</v>
      </c>
      <c r="L176" s="97">
        <v>-0.92114799999999997</v>
      </c>
      <c r="M176" s="1">
        <v>11</v>
      </c>
      <c r="N176" s="2" t="str">
        <f t="shared" si="5"/>
        <v>globalne</v>
      </c>
    </row>
    <row r="177" spans="1:14" x14ac:dyDescent="0.25">
      <c r="A177" s="67"/>
      <c r="B177" s="1">
        <v>75</v>
      </c>
      <c r="C177" s="1">
        <v>-4</v>
      </c>
      <c r="D177" s="1">
        <v>-0.20250199999999999</v>
      </c>
      <c r="E177" s="1">
        <v>0.59497299999999997</v>
      </c>
      <c r="F177" s="16">
        <v>36</v>
      </c>
      <c r="G177" s="19">
        <v>3.5872899999999999E-3</v>
      </c>
      <c r="H177" s="97">
        <v>2.5737299999999999E-10</v>
      </c>
      <c r="I177" s="1">
        <v>17</v>
      </c>
      <c r="J177" s="16" t="str">
        <f t="shared" si="4"/>
        <v>lokalne</v>
      </c>
      <c r="K177" s="98">
        <v>2.27315E-13</v>
      </c>
      <c r="L177" s="97">
        <v>-7.15717E-18</v>
      </c>
      <c r="M177" s="1">
        <v>9</v>
      </c>
      <c r="N177" s="2" t="str">
        <f t="shared" si="5"/>
        <v>lokalne</v>
      </c>
    </row>
    <row r="178" spans="1:14" x14ac:dyDescent="0.25">
      <c r="A178" s="67"/>
      <c r="B178" s="1">
        <v>76</v>
      </c>
      <c r="C178" s="1">
        <v>-26</v>
      </c>
      <c r="D178" s="1">
        <v>-2.7748499999999998</v>
      </c>
      <c r="E178" s="1">
        <v>2.1024400000000001</v>
      </c>
      <c r="F178" s="16">
        <v>74</v>
      </c>
      <c r="G178" s="19">
        <v>-3.9147800000000001E-4</v>
      </c>
      <c r="H178" s="97">
        <v>3.0650899999999998E-12</v>
      </c>
      <c r="I178" s="1">
        <v>25</v>
      </c>
      <c r="J178" s="16" t="str">
        <f t="shared" si="4"/>
        <v>lokalne</v>
      </c>
      <c r="K178" s="98">
        <v>6.0081800000000002E-13</v>
      </c>
      <c r="L178" s="97">
        <v>-7.15717E-18</v>
      </c>
      <c r="M178" s="1">
        <v>11</v>
      </c>
      <c r="N178" s="2" t="str">
        <f t="shared" si="5"/>
        <v>lokalne</v>
      </c>
    </row>
    <row r="179" spans="1:14" x14ac:dyDescent="0.25">
      <c r="A179" s="67"/>
      <c r="B179" s="1">
        <v>77</v>
      </c>
      <c r="C179" s="1">
        <v>85</v>
      </c>
      <c r="D179" s="1">
        <v>59.452300000000001</v>
      </c>
      <c r="E179" s="1">
        <v>63.886200000000002</v>
      </c>
      <c r="F179" s="16">
        <v>74</v>
      </c>
      <c r="G179" s="19">
        <v>62.744999999999997</v>
      </c>
      <c r="H179" s="97">
        <v>-0.92114799999999997</v>
      </c>
      <c r="I179" s="1">
        <v>25</v>
      </c>
      <c r="J179" s="16" t="str">
        <f t="shared" si="4"/>
        <v>globalne</v>
      </c>
      <c r="K179" s="98">
        <v>62.744399999999999</v>
      </c>
      <c r="L179" s="97">
        <v>-0.92114799999999997</v>
      </c>
      <c r="M179" s="1">
        <v>11</v>
      </c>
      <c r="N179" s="2" t="str">
        <f t="shared" si="5"/>
        <v>globalne</v>
      </c>
    </row>
    <row r="180" spans="1:14" x14ac:dyDescent="0.25">
      <c r="A180" s="67"/>
      <c r="B180" s="1">
        <v>78</v>
      </c>
      <c r="C180" s="1">
        <v>-52</v>
      </c>
      <c r="D180" s="1">
        <v>-6.7407399999999997</v>
      </c>
      <c r="E180" s="1">
        <v>2.7637</v>
      </c>
      <c r="F180" s="16">
        <v>88</v>
      </c>
      <c r="G180" s="98">
        <v>-4.2408199999999998E-6</v>
      </c>
      <c r="H180" s="97">
        <v>3.52534E-16</v>
      </c>
      <c r="I180" s="1">
        <v>27</v>
      </c>
      <c r="J180" s="16" t="str">
        <f t="shared" si="4"/>
        <v>lokalne</v>
      </c>
      <c r="K180" s="98">
        <v>9.9093399999999999E-13</v>
      </c>
      <c r="L180" s="97">
        <v>-7.15717E-18</v>
      </c>
      <c r="M180" s="1">
        <v>11</v>
      </c>
      <c r="N180" s="2" t="str">
        <f t="shared" si="5"/>
        <v>lokalne</v>
      </c>
    </row>
    <row r="181" spans="1:14" x14ac:dyDescent="0.25">
      <c r="A181" s="67"/>
      <c r="B181" s="1">
        <v>79</v>
      </c>
      <c r="C181" s="1">
        <v>-78</v>
      </c>
      <c r="D181" s="1">
        <v>-5.1095199999999998</v>
      </c>
      <c r="E181" s="1">
        <v>10.1975</v>
      </c>
      <c r="F181" s="16">
        <v>98</v>
      </c>
      <c r="G181" s="19">
        <v>-7.9255899999999997E-4</v>
      </c>
      <c r="H181" s="97">
        <v>1.2563E-11</v>
      </c>
      <c r="I181" s="1">
        <v>29</v>
      </c>
      <c r="J181" s="16" t="str">
        <f t="shared" si="4"/>
        <v>lokalne</v>
      </c>
      <c r="K181" s="98">
        <v>2.6688199999999998E-10</v>
      </c>
      <c r="L181" s="97">
        <v>-7.1571600000000002E-18</v>
      </c>
      <c r="M181" s="1">
        <v>9</v>
      </c>
      <c r="N181" s="2" t="str">
        <f t="shared" si="5"/>
        <v>lokalne</v>
      </c>
    </row>
    <row r="182" spans="1:14" x14ac:dyDescent="0.25">
      <c r="A182" s="67"/>
      <c r="B182" s="1">
        <v>80</v>
      </c>
      <c r="C182" s="1">
        <v>-99</v>
      </c>
      <c r="D182" s="1">
        <v>-10.8025</v>
      </c>
      <c r="E182" s="1">
        <v>7.71896</v>
      </c>
      <c r="F182" s="16">
        <v>102</v>
      </c>
      <c r="G182" s="19">
        <v>-7.1204799999999996E-4</v>
      </c>
      <c r="H182" s="97">
        <v>1.0140200000000001E-11</v>
      </c>
      <c r="I182" s="1">
        <v>31</v>
      </c>
      <c r="J182" s="16" t="str">
        <f t="shared" si="4"/>
        <v>lokalne</v>
      </c>
      <c r="K182" s="98">
        <v>8.2975900000000006E-11</v>
      </c>
      <c r="L182" s="97">
        <v>-7.15717E-18</v>
      </c>
      <c r="M182" s="1">
        <v>11</v>
      </c>
      <c r="N182" s="2" t="str">
        <f t="shared" si="5"/>
        <v>lokalne</v>
      </c>
    </row>
    <row r="183" spans="1:14" x14ac:dyDescent="0.25">
      <c r="A183" s="67"/>
      <c r="B183" s="1">
        <v>81</v>
      </c>
      <c r="C183" s="1">
        <v>92</v>
      </c>
      <c r="D183" s="1">
        <v>61.087299999999999</v>
      </c>
      <c r="E183" s="1">
        <v>66.452299999999994</v>
      </c>
      <c r="F183" s="16">
        <v>78</v>
      </c>
      <c r="G183" s="19">
        <v>62.749600000000001</v>
      </c>
      <c r="H183" s="97">
        <v>-0.92114799999999997</v>
      </c>
      <c r="I183" s="1">
        <v>25</v>
      </c>
      <c r="J183" s="16" t="str">
        <f t="shared" si="4"/>
        <v>globalne</v>
      </c>
      <c r="K183" s="98">
        <v>62.764899999999997</v>
      </c>
      <c r="L183" s="97">
        <v>-0.92114399999999996</v>
      </c>
      <c r="M183" s="1">
        <v>9</v>
      </c>
      <c r="N183" s="2" t="str">
        <f t="shared" si="5"/>
        <v>globalne</v>
      </c>
    </row>
    <row r="184" spans="1:14" x14ac:dyDescent="0.25">
      <c r="A184" s="67"/>
      <c r="B184" s="1">
        <v>82</v>
      </c>
      <c r="C184" s="1">
        <v>-86</v>
      </c>
      <c r="D184" s="1">
        <v>-5.8204700000000003</v>
      </c>
      <c r="E184" s="1">
        <v>11.017200000000001</v>
      </c>
      <c r="F184" s="16">
        <v>100</v>
      </c>
      <c r="G184" s="19">
        <v>-1.5563199999999999E-3</v>
      </c>
      <c r="H184" s="97">
        <v>4.8442499999999998E-11</v>
      </c>
      <c r="I184" s="1">
        <v>31</v>
      </c>
      <c r="J184" s="16" t="str">
        <f t="shared" si="4"/>
        <v>lokalne</v>
      </c>
      <c r="K184" s="98">
        <v>5.6264599999999998E-10</v>
      </c>
      <c r="L184" s="97">
        <v>-7.1571600000000002E-18</v>
      </c>
      <c r="M184" s="1">
        <v>9</v>
      </c>
      <c r="N184" s="2" t="str">
        <f t="shared" si="5"/>
        <v>lokalne</v>
      </c>
    </row>
    <row r="185" spans="1:14" x14ac:dyDescent="0.25">
      <c r="A185" s="67"/>
      <c r="B185" s="1">
        <v>83</v>
      </c>
      <c r="C185" s="1">
        <v>33</v>
      </c>
      <c r="D185" s="1">
        <v>-4.4043400000000004</v>
      </c>
      <c r="E185" s="1">
        <v>2.0873200000000001</v>
      </c>
      <c r="F185" s="16">
        <v>82</v>
      </c>
      <c r="G185" s="19">
        <v>2.3578200000000001E-3</v>
      </c>
      <c r="H185" s="97">
        <v>1.1118700000000001E-10</v>
      </c>
      <c r="I185" s="1">
        <v>27</v>
      </c>
      <c r="J185" s="16" t="str">
        <f t="shared" si="4"/>
        <v>lokalne</v>
      </c>
      <c r="K185" s="98">
        <v>6.0049900000000004E-13</v>
      </c>
      <c r="L185" s="97">
        <v>-7.15717E-18</v>
      </c>
      <c r="M185" s="1">
        <v>11</v>
      </c>
      <c r="N185" s="2" t="str">
        <f t="shared" si="5"/>
        <v>lokalne</v>
      </c>
    </row>
    <row r="186" spans="1:14" x14ac:dyDescent="0.25">
      <c r="A186" s="67"/>
      <c r="B186" s="1">
        <v>84</v>
      </c>
      <c r="C186" s="1">
        <v>-22</v>
      </c>
      <c r="D186" s="1">
        <v>-2.80566</v>
      </c>
      <c r="E186" s="1">
        <v>1.22515</v>
      </c>
      <c r="F186" s="16">
        <v>70</v>
      </c>
      <c r="G186" s="19">
        <v>2.6950699999999999E-3</v>
      </c>
      <c r="H186" s="97">
        <v>1.4526799999999999E-10</v>
      </c>
      <c r="I186" s="1">
        <v>25</v>
      </c>
      <c r="J186" s="16" t="str">
        <f t="shared" si="4"/>
        <v>lokalne</v>
      </c>
      <c r="K186" s="98">
        <v>3.3524100000000002E-13</v>
      </c>
      <c r="L186" s="97">
        <v>-7.15717E-18</v>
      </c>
      <c r="M186" s="1">
        <v>11</v>
      </c>
      <c r="N186" s="2" t="str">
        <f t="shared" si="5"/>
        <v>lokalne</v>
      </c>
    </row>
    <row r="187" spans="1:14" x14ac:dyDescent="0.25">
      <c r="A187" s="67"/>
      <c r="B187" s="1">
        <v>85</v>
      </c>
      <c r="C187" s="1">
        <v>-38</v>
      </c>
      <c r="D187" s="1">
        <v>-3.9960499999999999</v>
      </c>
      <c r="E187" s="1">
        <v>3.1447799999999999</v>
      </c>
      <c r="F187" s="16">
        <v>82</v>
      </c>
      <c r="G187" s="19">
        <v>-2.3961799999999999E-3</v>
      </c>
      <c r="H187" s="97">
        <v>1.1483300000000001E-10</v>
      </c>
      <c r="I187" s="1">
        <v>27</v>
      </c>
      <c r="J187" s="16" t="str">
        <f t="shared" si="4"/>
        <v>lokalne</v>
      </c>
      <c r="K187" s="98">
        <v>1.3838599999999999E-12</v>
      </c>
      <c r="L187" s="97">
        <v>-7.15717E-18</v>
      </c>
      <c r="M187" s="1">
        <v>11</v>
      </c>
      <c r="N187" s="2" t="str">
        <f t="shared" si="5"/>
        <v>lokalne</v>
      </c>
    </row>
    <row r="188" spans="1:14" x14ac:dyDescent="0.25">
      <c r="A188" s="67"/>
      <c r="B188" s="1">
        <v>86</v>
      </c>
      <c r="C188" s="1">
        <v>64</v>
      </c>
      <c r="D188" s="1">
        <v>62.668999999999997</v>
      </c>
      <c r="E188" s="1">
        <v>62.9</v>
      </c>
      <c r="F188" s="16">
        <v>12</v>
      </c>
      <c r="G188" s="19">
        <v>62.750500000000002</v>
      </c>
      <c r="H188" s="1">
        <v>-0.92114799999999997</v>
      </c>
      <c r="I188" s="1">
        <v>13</v>
      </c>
      <c r="J188" s="16" t="str">
        <f t="shared" si="4"/>
        <v>globalne</v>
      </c>
      <c r="K188" s="19">
        <v>62.748199999999997</v>
      </c>
      <c r="L188" s="1">
        <v>-0.92114799999999997</v>
      </c>
      <c r="M188" s="1">
        <v>9</v>
      </c>
      <c r="N188" s="2" t="str">
        <f t="shared" si="5"/>
        <v>globalne</v>
      </c>
    </row>
    <row r="189" spans="1:14" x14ac:dyDescent="0.25">
      <c r="A189" s="67"/>
      <c r="B189" s="1">
        <v>87</v>
      </c>
      <c r="C189" s="1">
        <v>49</v>
      </c>
      <c r="D189" s="1">
        <v>60.918199999999999</v>
      </c>
      <c r="E189" s="1">
        <v>63.420999999999999</v>
      </c>
      <c r="F189" s="16">
        <v>60</v>
      </c>
      <c r="G189" s="19">
        <v>62.750500000000002</v>
      </c>
      <c r="H189" s="97">
        <v>-0.92114799999999997</v>
      </c>
      <c r="I189" s="1">
        <v>23</v>
      </c>
      <c r="J189" s="16" t="str">
        <f t="shared" si="4"/>
        <v>globalne</v>
      </c>
      <c r="K189" s="19">
        <v>62.746600000000001</v>
      </c>
      <c r="L189" s="97">
        <v>-0.92114799999999997</v>
      </c>
      <c r="M189" s="1">
        <v>11</v>
      </c>
      <c r="N189" s="2" t="str">
        <f t="shared" si="5"/>
        <v>globalne</v>
      </c>
    </row>
    <row r="190" spans="1:14" x14ac:dyDescent="0.25">
      <c r="A190" s="67"/>
      <c r="B190" s="1">
        <v>88</v>
      </c>
      <c r="C190" s="1">
        <v>100</v>
      </c>
      <c r="D190" s="1">
        <v>58.855200000000004</v>
      </c>
      <c r="E190" s="1">
        <v>65.996099999999998</v>
      </c>
      <c r="F190" s="16">
        <v>84</v>
      </c>
      <c r="G190" s="19">
        <v>62.747599999999998</v>
      </c>
      <c r="H190" s="1">
        <v>-0.92114799999999997</v>
      </c>
      <c r="I190" s="1">
        <v>27</v>
      </c>
      <c r="J190" s="16" t="str">
        <f t="shared" si="4"/>
        <v>globalne</v>
      </c>
      <c r="K190" s="19">
        <v>62.706600000000002</v>
      </c>
      <c r="L190" s="1">
        <v>-0.921122</v>
      </c>
      <c r="M190" s="1">
        <v>11</v>
      </c>
      <c r="N190" s="2" t="str">
        <f t="shared" si="5"/>
        <v>globalne</v>
      </c>
    </row>
    <row r="191" spans="1:14" x14ac:dyDescent="0.25">
      <c r="A191" s="67"/>
      <c r="B191" s="1">
        <v>89</v>
      </c>
      <c r="C191" s="1">
        <v>-90</v>
      </c>
      <c r="D191" s="1">
        <v>-9.8204700000000003</v>
      </c>
      <c r="E191" s="1">
        <v>7.0172299999999996</v>
      </c>
      <c r="F191" s="16">
        <v>100</v>
      </c>
      <c r="G191" s="19">
        <v>-6.4731599999999999E-4</v>
      </c>
      <c r="H191" s="97">
        <v>8.3803499999999995E-12</v>
      </c>
      <c r="I191" s="1">
        <v>31</v>
      </c>
      <c r="J191" s="16" t="str">
        <f t="shared" si="4"/>
        <v>lokalne</v>
      </c>
      <c r="K191" s="98">
        <v>4.46638E-11</v>
      </c>
      <c r="L191" s="97">
        <v>-7.15717E-18</v>
      </c>
      <c r="M191" s="1">
        <v>11</v>
      </c>
      <c r="N191" s="2" t="str">
        <f t="shared" si="5"/>
        <v>lokalne</v>
      </c>
    </row>
    <row r="192" spans="1:14" x14ac:dyDescent="0.25">
      <c r="A192" s="67"/>
      <c r="B192" s="1">
        <v>90</v>
      </c>
      <c r="C192" s="1">
        <v>16</v>
      </c>
      <c r="D192" s="1">
        <v>-1.4494</v>
      </c>
      <c r="E192" s="1">
        <v>1.57901</v>
      </c>
      <c r="F192" s="16">
        <v>66</v>
      </c>
      <c r="G192" s="19">
        <v>-3.4777100000000002E-3</v>
      </c>
      <c r="H192" s="97">
        <v>2.4188900000000002E-10</v>
      </c>
      <c r="I192" s="1">
        <v>23</v>
      </c>
      <c r="J192" s="16" t="str">
        <f t="shared" si="4"/>
        <v>lokalne</v>
      </c>
      <c r="K192" s="98">
        <v>3.7933000000000001E-13</v>
      </c>
      <c r="L192" s="97">
        <v>-7.15717E-18</v>
      </c>
      <c r="M192" s="1">
        <v>9</v>
      </c>
      <c r="N192" s="2" t="str">
        <f t="shared" si="5"/>
        <v>lokalne</v>
      </c>
    </row>
    <row r="193" spans="1:14" x14ac:dyDescent="0.25">
      <c r="A193" s="67"/>
      <c r="B193" s="1">
        <v>91</v>
      </c>
      <c r="C193" s="1">
        <v>-20</v>
      </c>
      <c r="D193" s="1">
        <v>-2.5506000000000002</v>
      </c>
      <c r="E193" s="1">
        <v>1.11378</v>
      </c>
      <c r="F193" s="16">
        <v>68</v>
      </c>
      <c r="G193" s="19">
        <v>-4.0032699999999997E-3</v>
      </c>
      <c r="H193" s="97">
        <v>3.2052300000000002E-10</v>
      </c>
      <c r="I193" s="1">
        <v>23</v>
      </c>
      <c r="J193" s="16" t="str">
        <f t="shared" si="4"/>
        <v>lokalne</v>
      </c>
      <c r="K193" s="98">
        <v>3.15416E-13</v>
      </c>
      <c r="L193" s="97">
        <v>-7.15717E-18</v>
      </c>
      <c r="M193" s="1">
        <v>11</v>
      </c>
      <c r="N193" s="2" t="str">
        <f t="shared" si="5"/>
        <v>lokalne</v>
      </c>
    </row>
    <row r="194" spans="1:14" x14ac:dyDescent="0.25">
      <c r="A194" s="67"/>
      <c r="B194" s="1">
        <v>92</v>
      </c>
      <c r="C194" s="1">
        <v>25</v>
      </c>
      <c r="D194" s="1">
        <v>-3.1024400000000001</v>
      </c>
      <c r="E194" s="1">
        <v>1.77485</v>
      </c>
      <c r="F194" s="16">
        <v>76</v>
      </c>
      <c r="G194" s="19">
        <v>-1.6540200000000001E-4</v>
      </c>
      <c r="H194" s="97">
        <v>5.4714899999999997E-13</v>
      </c>
      <c r="I194" s="1">
        <v>25</v>
      </c>
      <c r="J194" s="16" t="str">
        <f t="shared" si="4"/>
        <v>lokalne</v>
      </c>
      <c r="K194" s="98">
        <v>4.8519500000000003E-13</v>
      </c>
      <c r="L194" s="97">
        <v>-7.15717E-18</v>
      </c>
      <c r="M194" s="1">
        <v>11</v>
      </c>
      <c r="N194" s="2" t="str">
        <f t="shared" si="5"/>
        <v>lokalne</v>
      </c>
    </row>
    <row r="195" spans="1:14" x14ac:dyDescent="0.25">
      <c r="A195" s="67"/>
      <c r="B195" s="1">
        <v>93</v>
      </c>
      <c r="C195" s="1">
        <v>3</v>
      </c>
      <c r="D195" s="1">
        <v>-0.45227099999999998</v>
      </c>
      <c r="E195" s="1">
        <v>0.14688300000000001</v>
      </c>
      <c r="F195" s="16">
        <v>32</v>
      </c>
      <c r="G195" s="19">
        <v>-1.2223100000000001E-3</v>
      </c>
      <c r="H195" s="97">
        <v>2.98811E-11</v>
      </c>
      <c r="I195" s="1">
        <v>17</v>
      </c>
      <c r="J195" s="16" t="str">
        <f t="shared" si="4"/>
        <v>lokalne</v>
      </c>
      <c r="K195" s="98">
        <v>2.2595900000000001E-13</v>
      </c>
      <c r="L195" s="97">
        <v>-7.15717E-18</v>
      </c>
      <c r="M195" s="1">
        <v>11</v>
      </c>
      <c r="N195" s="2" t="str">
        <f t="shared" si="5"/>
        <v>lokalne</v>
      </c>
    </row>
    <row r="196" spans="1:14" x14ac:dyDescent="0.25">
      <c r="A196" s="67"/>
      <c r="B196" s="1">
        <v>94</v>
      </c>
      <c r="C196" s="1">
        <v>88</v>
      </c>
      <c r="D196" s="1">
        <v>59.897599999999997</v>
      </c>
      <c r="E196" s="1">
        <v>64.774799999999999</v>
      </c>
      <c r="F196" s="16">
        <v>76</v>
      </c>
      <c r="G196" s="19">
        <v>62.752000000000002</v>
      </c>
      <c r="H196" s="97">
        <v>-0.92114799999999997</v>
      </c>
      <c r="I196" s="1">
        <v>25</v>
      </c>
      <c r="J196" s="16" t="str">
        <f t="shared" ref="J196:J259" si="6">IF(AND(G196 &gt; 50, G196 &lt; 80), "globalne", IF(AND(G196 &gt;=-100, G196 &lt;= 100), "lokalne", "brak"))</f>
        <v>globalne</v>
      </c>
      <c r="K196" s="98">
        <v>62.726799999999997</v>
      </c>
      <c r="L196" s="97">
        <v>-0.92114099999999999</v>
      </c>
      <c r="M196" s="1">
        <v>11</v>
      </c>
      <c r="N196" s="2" t="str">
        <f t="shared" ref="N196:N259" si="7">IF(AND(K196 &gt; 50, K196 &lt; 80), "globalne", IF(AND(K196 &gt;=-100, K196 &lt;= 100), "lokalne", "brak"))</f>
        <v>globalne</v>
      </c>
    </row>
    <row r="197" spans="1:14" x14ac:dyDescent="0.25">
      <c r="A197" s="67"/>
      <c r="B197" s="1">
        <v>95</v>
      </c>
      <c r="C197" s="1">
        <v>19</v>
      </c>
      <c r="D197" s="1">
        <v>-2.1137800000000002</v>
      </c>
      <c r="E197" s="1">
        <v>1.5506</v>
      </c>
      <c r="F197" s="16">
        <v>70</v>
      </c>
      <c r="G197" s="19">
        <v>-4.5744599999999998E-3</v>
      </c>
      <c r="H197" s="97">
        <v>4.1851400000000002E-10</v>
      </c>
      <c r="I197" s="1">
        <v>23</v>
      </c>
      <c r="J197" s="16" t="str">
        <f t="shared" si="6"/>
        <v>lokalne</v>
      </c>
      <c r="K197" s="98">
        <v>4.0887E-13</v>
      </c>
      <c r="L197" s="97">
        <v>-7.15717E-18</v>
      </c>
      <c r="M197" s="1">
        <v>11</v>
      </c>
      <c r="N197" s="2" t="str">
        <f t="shared" si="7"/>
        <v>lokalne</v>
      </c>
    </row>
    <row r="198" spans="1:14" x14ac:dyDescent="0.25">
      <c r="A198" s="67"/>
      <c r="B198" s="1">
        <v>96</v>
      </c>
      <c r="C198" s="1">
        <v>-26</v>
      </c>
      <c r="D198" s="1">
        <v>-2.7748499999999998</v>
      </c>
      <c r="E198" s="1">
        <v>2.1024400000000001</v>
      </c>
      <c r="F198" s="16">
        <v>74</v>
      </c>
      <c r="G198" s="19">
        <v>-3.9147800000000001E-4</v>
      </c>
      <c r="H198" s="97">
        <v>3.0650899999999998E-12</v>
      </c>
      <c r="I198" s="1">
        <v>25</v>
      </c>
      <c r="J198" s="16" t="str">
        <f t="shared" si="6"/>
        <v>lokalne</v>
      </c>
      <c r="K198" s="98">
        <v>6.0081800000000002E-13</v>
      </c>
      <c r="L198" s="97">
        <v>-7.15717E-18</v>
      </c>
      <c r="M198" s="1">
        <v>11</v>
      </c>
      <c r="N198" s="2" t="str">
        <f t="shared" si="7"/>
        <v>lokalne</v>
      </c>
    </row>
    <row r="199" spans="1:14" x14ac:dyDescent="0.25">
      <c r="A199" s="67"/>
      <c r="B199" s="1">
        <v>97</v>
      </c>
      <c r="C199" s="1">
        <v>67</v>
      </c>
      <c r="D199" s="1">
        <v>62.405000000000001</v>
      </c>
      <c r="E199" s="1">
        <v>63.202500000000001</v>
      </c>
      <c r="F199" s="16">
        <v>38</v>
      </c>
      <c r="G199" s="19">
        <v>62.7455</v>
      </c>
      <c r="H199" s="97">
        <v>-0.92114799999999997</v>
      </c>
      <c r="I199" s="1">
        <v>17</v>
      </c>
      <c r="J199" s="16" t="str">
        <f t="shared" si="6"/>
        <v>globalne</v>
      </c>
      <c r="K199" s="98">
        <v>62.748100000000001</v>
      </c>
      <c r="L199" s="97">
        <v>-0.92114799999999997</v>
      </c>
      <c r="M199" s="1">
        <v>9</v>
      </c>
      <c r="N199" s="2" t="str">
        <f t="shared" si="7"/>
        <v>globalne</v>
      </c>
    </row>
    <row r="200" spans="1:14" x14ac:dyDescent="0.25">
      <c r="A200" s="67"/>
      <c r="B200" s="1">
        <v>98</v>
      </c>
      <c r="C200" s="1">
        <v>29</v>
      </c>
      <c r="D200" s="1">
        <v>-1.9126799999999999</v>
      </c>
      <c r="E200" s="1">
        <v>3.4523299999999999</v>
      </c>
      <c r="F200" s="16">
        <v>78</v>
      </c>
      <c r="G200" s="19">
        <v>-4.1439500000000004E-3</v>
      </c>
      <c r="H200" s="97">
        <v>3.43446E-10</v>
      </c>
      <c r="I200" s="1">
        <v>25</v>
      </c>
      <c r="J200" s="16" t="str">
        <f t="shared" si="6"/>
        <v>lokalne</v>
      </c>
      <c r="K200" s="98">
        <v>1.0042199999999999E-12</v>
      </c>
      <c r="L200" s="97">
        <v>-7.15717E-18</v>
      </c>
      <c r="M200" s="1">
        <v>9</v>
      </c>
      <c r="N200" s="2" t="str">
        <f t="shared" si="7"/>
        <v>lokalne</v>
      </c>
    </row>
    <row r="201" spans="1:14" x14ac:dyDescent="0.25">
      <c r="A201" s="67"/>
      <c r="B201" s="1">
        <v>99</v>
      </c>
      <c r="C201" s="1">
        <v>1</v>
      </c>
      <c r="D201" s="1">
        <v>-0.1</v>
      </c>
      <c r="E201" s="1">
        <v>1</v>
      </c>
      <c r="F201" s="16">
        <v>8</v>
      </c>
      <c r="G201" s="19">
        <v>-6.9444400000000001E-4</v>
      </c>
      <c r="H201" s="97">
        <v>9.6450500000000008E-12</v>
      </c>
      <c r="I201" s="1">
        <v>19</v>
      </c>
      <c r="J201" s="16" t="str">
        <f t="shared" si="6"/>
        <v>lokalne</v>
      </c>
      <c r="K201" s="98">
        <v>1.9779000000000001E-13</v>
      </c>
      <c r="L201" s="97">
        <v>-7.15717E-18</v>
      </c>
      <c r="M201" s="1">
        <v>9</v>
      </c>
      <c r="N201" s="2" t="str">
        <f t="shared" si="7"/>
        <v>lokalne</v>
      </c>
    </row>
    <row r="202" spans="1:14" ht="15.75" thickBot="1" x14ac:dyDescent="0.3">
      <c r="A202" s="70"/>
      <c r="B202" s="26">
        <v>100</v>
      </c>
      <c r="C202" s="26">
        <v>-73</v>
      </c>
      <c r="D202" s="26">
        <v>-6.7359200000000001</v>
      </c>
      <c r="E202" s="26">
        <v>7.1795299999999997</v>
      </c>
      <c r="F202" s="28">
        <v>96</v>
      </c>
      <c r="G202" s="20">
        <v>-3.90128E-4</v>
      </c>
      <c r="H202" s="99">
        <v>3.0439899999999998E-12</v>
      </c>
      <c r="I202" s="3">
        <v>29</v>
      </c>
      <c r="J202" s="17" t="str">
        <f t="shared" si="6"/>
        <v>lokalne</v>
      </c>
      <c r="K202" s="104">
        <v>4.4859099999999998E-11</v>
      </c>
      <c r="L202" s="99">
        <v>-7.15717E-18</v>
      </c>
      <c r="M202" s="3">
        <v>9</v>
      </c>
      <c r="N202" s="4" t="str">
        <f t="shared" si="7"/>
        <v>lokalne</v>
      </c>
    </row>
    <row r="203" spans="1:14" x14ac:dyDescent="0.25">
      <c r="A203" s="66">
        <v>1.3</v>
      </c>
      <c r="B203" s="21">
        <v>1</v>
      </c>
      <c r="C203" s="21">
        <v>20</v>
      </c>
      <c r="D203" s="21">
        <v>-3.2980900000000002</v>
      </c>
      <c r="E203" s="21">
        <v>6.2141500000000001</v>
      </c>
      <c r="F203" s="24">
        <v>30</v>
      </c>
      <c r="G203" s="18">
        <v>-2.052E-3</v>
      </c>
      <c r="H203" s="103">
        <v>8.4214199999999994E-11</v>
      </c>
      <c r="I203" s="5">
        <v>27</v>
      </c>
      <c r="J203" s="15" t="str">
        <f t="shared" si="6"/>
        <v>lokalne</v>
      </c>
      <c r="K203" s="102">
        <v>1.00425E-11</v>
      </c>
      <c r="L203" s="103">
        <v>-7.15717E-18</v>
      </c>
      <c r="M203" s="5">
        <v>9</v>
      </c>
      <c r="N203" s="6" t="str">
        <f t="shared" si="7"/>
        <v>lokalne</v>
      </c>
    </row>
    <row r="204" spans="1:14" x14ac:dyDescent="0.25">
      <c r="A204" s="67"/>
      <c r="B204" s="1">
        <v>2</v>
      </c>
      <c r="C204" s="1">
        <v>93</v>
      </c>
      <c r="D204" s="1">
        <v>53.626199999999997</v>
      </c>
      <c r="E204" s="1">
        <v>69.701899999999995</v>
      </c>
      <c r="F204" s="16">
        <v>34</v>
      </c>
      <c r="G204" s="19">
        <v>62.746600000000001</v>
      </c>
      <c r="H204" s="1">
        <v>-0.92114799999999997</v>
      </c>
      <c r="I204" s="1">
        <v>31</v>
      </c>
      <c r="J204" s="16" t="str">
        <f t="shared" si="6"/>
        <v>globalne</v>
      </c>
      <c r="K204" s="19">
        <v>62.267400000000002</v>
      </c>
      <c r="L204" s="1">
        <v>-0.91768700000000003</v>
      </c>
      <c r="M204" s="1">
        <v>11</v>
      </c>
      <c r="N204" s="2" t="str">
        <f t="shared" si="7"/>
        <v>globalne</v>
      </c>
    </row>
    <row r="205" spans="1:14" x14ac:dyDescent="0.25">
      <c r="A205" s="67"/>
      <c r="B205" s="1">
        <v>3</v>
      </c>
      <c r="C205" s="1">
        <v>53</v>
      </c>
      <c r="D205" s="1">
        <v>61.157299999999999</v>
      </c>
      <c r="E205" s="1">
        <v>66.785799999999995</v>
      </c>
      <c r="F205" s="16">
        <v>24</v>
      </c>
      <c r="G205" s="19">
        <v>62.744399999999999</v>
      </c>
      <c r="H205" s="1">
        <v>-0.92114799999999997</v>
      </c>
      <c r="I205" s="1">
        <v>25</v>
      </c>
      <c r="J205" s="16" t="str">
        <f t="shared" si="6"/>
        <v>globalne</v>
      </c>
      <c r="K205" s="19">
        <v>62.7607</v>
      </c>
      <c r="L205" s="1">
        <v>-0.92114600000000002</v>
      </c>
      <c r="M205" s="1">
        <v>9</v>
      </c>
      <c r="N205" s="2" t="str">
        <f t="shared" si="7"/>
        <v>globalne</v>
      </c>
    </row>
    <row r="206" spans="1:14" x14ac:dyDescent="0.25">
      <c r="A206" s="67"/>
      <c r="B206" s="1">
        <v>4</v>
      </c>
      <c r="C206" s="1">
        <v>50</v>
      </c>
      <c r="D206" s="1">
        <v>60.604500000000002</v>
      </c>
      <c r="E206" s="1">
        <v>67.921599999999998</v>
      </c>
      <c r="F206" s="16">
        <v>26</v>
      </c>
      <c r="G206" s="19">
        <v>62.747</v>
      </c>
      <c r="H206" s="1">
        <v>-0.92114799999999997</v>
      </c>
      <c r="I206" s="1">
        <v>27</v>
      </c>
      <c r="J206" s="16" t="str">
        <f t="shared" si="6"/>
        <v>globalne</v>
      </c>
      <c r="K206" s="19">
        <v>62.785400000000003</v>
      </c>
      <c r="L206" s="1">
        <v>-0.92112700000000003</v>
      </c>
      <c r="M206" s="1">
        <v>9</v>
      </c>
      <c r="N206" s="2" t="str">
        <f t="shared" si="7"/>
        <v>globalne</v>
      </c>
    </row>
    <row r="207" spans="1:14" x14ac:dyDescent="0.25">
      <c r="A207" s="67"/>
      <c r="B207" s="1">
        <v>5</v>
      </c>
      <c r="C207" s="1">
        <v>97</v>
      </c>
      <c r="D207" s="1">
        <v>57.626199999999997</v>
      </c>
      <c r="E207" s="1">
        <v>73.701899999999995</v>
      </c>
      <c r="F207" s="16">
        <v>34</v>
      </c>
      <c r="G207" s="19">
        <v>62.746299999999998</v>
      </c>
      <c r="H207" s="1">
        <v>-0.92114799999999997</v>
      </c>
      <c r="I207" s="1">
        <v>31</v>
      </c>
      <c r="J207" s="16" t="str">
        <f t="shared" si="6"/>
        <v>globalne</v>
      </c>
      <c r="K207" s="19">
        <v>63.340499999999999</v>
      </c>
      <c r="L207" s="1">
        <v>-0.91588499999999995</v>
      </c>
      <c r="M207" s="1">
        <v>9</v>
      </c>
      <c r="N207" s="2" t="str">
        <f t="shared" si="7"/>
        <v>globalne</v>
      </c>
    </row>
    <row r="208" spans="1:14" x14ac:dyDescent="0.25">
      <c r="A208" s="67"/>
      <c r="B208" s="1">
        <v>6</v>
      </c>
      <c r="C208" s="1">
        <v>22</v>
      </c>
      <c r="D208" s="1">
        <v>-8.2875099999999993</v>
      </c>
      <c r="E208" s="1">
        <v>4.0784000000000002</v>
      </c>
      <c r="F208" s="16">
        <v>32</v>
      </c>
      <c r="G208" s="19">
        <v>-2.2757300000000001E-3</v>
      </c>
      <c r="H208" s="97">
        <v>1.03579E-10</v>
      </c>
      <c r="I208" s="1">
        <v>29</v>
      </c>
      <c r="J208" s="16" t="str">
        <f t="shared" si="6"/>
        <v>lokalne</v>
      </c>
      <c r="K208" s="98">
        <v>3.1781E-12</v>
      </c>
      <c r="L208" s="97">
        <v>-7.15717E-18</v>
      </c>
      <c r="M208" s="1">
        <v>11</v>
      </c>
      <c r="N208" s="2" t="str">
        <f t="shared" si="7"/>
        <v>lokalne</v>
      </c>
    </row>
    <row r="209" spans="1:14" x14ac:dyDescent="0.25">
      <c r="A209" s="67"/>
      <c r="B209" s="1">
        <v>7</v>
      </c>
      <c r="C209" s="1">
        <v>-90</v>
      </c>
      <c r="D209" s="1">
        <v>-23.458300000000001</v>
      </c>
      <c r="E209" s="1">
        <v>22.455400000000001</v>
      </c>
      <c r="F209" s="16">
        <v>40</v>
      </c>
      <c r="G209" s="19">
        <v>-2.6249200000000002E-3</v>
      </c>
      <c r="H209" s="97">
        <v>1.3780399999999999E-10</v>
      </c>
      <c r="I209" s="1">
        <v>35</v>
      </c>
      <c r="J209" s="16" t="str">
        <f t="shared" si="6"/>
        <v>lokalne</v>
      </c>
      <c r="K209" s="98">
        <v>-2.9520199999999999E-5</v>
      </c>
      <c r="L209" s="97">
        <v>1.7421599999999999E-14</v>
      </c>
      <c r="M209" s="1">
        <v>11</v>
      </c>
      <c r="N209" s="2" t="str">
        <f t="shared" si="7"/>
        <v>lokalne</v>
      </c>
    </row>
    <row r="210" spans="1:14" x14ac:dyDescent="0.25">
      <c r="A210" s="67"/>
      <c r="B210" s="1">
        <v>8</v>
      </c>
      <c r="C210" s="1">
        <v>52</v>
      </c>
      <c r="D210" s="1">
        <v>60.157299999999999</v>
      </c>
      <c r="E210" s="1">
        <v>65.785799999999995</v>
      </c>
      <c r="F210" s="16">
        <v>24</v>
      </c>
      <c r="G210" s="19">
        <v>62.750100000000003</v>
      </c>
      <c r="H210" s="1">
        <v>-0.92114799999999997</v>
      </c>
      <c r="I210" s="1">
        <v>25</v>
      </c>
      <c r="J210" s="16" t="str">
        <f t="shared" si="6"/>
        <v>globalne</v>
      </c>
      <c r="K210" s="19">
        <v>62.750900000000001</v>
      </c>
      <c r="L210" s="1">
        <v>-0.92114799999999997</v>
      </c>
      <c r="M210" s="1">
        <v>9</v>
      </c>
      <c r="N210" s="2" t="str">
        <f t="shared" si="7"/>
        <v>globalne</v>
      </c>
    </row>
    <row r="211" spans="1:14" x14ac:dyDescent="0.25">
      <c r="A211" s="67"/>
      <c r="B211" s="1">
        <v>9</v>
      </c>
      <c r="C211" s="1">
        <v>85</v>
      </c>
      <c r="D211" s="1">
        <v>54.712499999999999</v>
      </c>
      <c r="E211" s="1">
        <v>67.078400000000002</v>
      </c>
      <c r="F211" s="16">
        <v>32</v>
      </c>
      <c r="G211" s="19">
        <v>62.749899999999997</v>
      </c>
      <c r="H211" s="1">
        <v>-0.92114799999999997</v>
      </c>
      <c r="I211" s="1">
        <v>29</v>
      </c>
      <c r="J211" s="16" t="str">
        <f t="shared" si="6"/>
        <v>globalne</v>
      </c>
      <c r="K211" s="19">
        <v>62.3902</v>
      </c>
      <c r="L211" s="1">
        <v>-0.91922700000000002</v>
      </c>
      <c r="M211" s="1">
        <v>11</v>
      </c>
      <c r="N211" s="2" t="str">
        <f t="shared" si="7"/>
        <v>globalne</v>
      </c>
    </row>
    <row r="212" spans="1:14" x14ac:dyDescent="0.25">
      <c r="A212" s="67"/>
      <c r="B212" s="1">
        <v>10</v>
      </c>
      <c r="C212" s="1">
        <v>-71</v>
      </c>
      <c r="D212" s="1">
        <v>-19.8141</v>
      </c>
      <c r="E212" s="1">
        <v>15.504200000000001</v>
      </c>
      <c r="F212" s="16">
        <v>38</v>
      </c>
      <c r="G212" s="19">
        <v>3.3176600000000001E-3</v>
      </c>
      <c r="H212" s="97">
        <v>2.2013800000000001E-10</v>
      </c>
      <c r="I212" s="1">
        <v>33</v>
      </c>
      <c r="J212" s="16" t="str">
        <f t="shared" si="6"/>
        <v>lokalne</v>
      </c>
      <c r="K212" s="98">
        <v>3.3586E-9</v>
      </c>
      <c r="L212" s="97">
        <v>-7.1569399999999998E-18</v>
      </c>
      <c r="M212" s="1">
        <v>11</v>
      </c>
      <c r="N212" s="2" t="str">
        <f t="shared" si="7"/>
        <v>lokalne</v>
      </c>
    </row>
    <row r="213" spans="1:14" x14ac:dyDescent="0.25">
      <c r="A213" s="67"/>
      <c r="B213" s="1">
        <v>11</v>
      </c>
      <c r="C213" s="1">
        <v>-35</v>
      </c>
      <c r="D213" s="1">
        <v>-4.7124899999999998</v>
      </c>
      <c r="E213" s="1">
        <v>16.1859</v>
      </c>
      <c r="F213" s="16">
        <v>34</v>
      </c>
      <c r="G213" s="19">
        <v>2.5868599999999999E-3</v>
      </c>
      <c r="H213" s="97">
        <v>1.33837E-10</v>
      </c>
      <c r="I213" s="1">
        <v>31</v>
      </c>
      <c r="J213" s="16" t="str">
        <f t="shared" si="6"/>
        <v>lokalne</v>
      </c>
      <c r="K213" s="98">
        <v>2.0049099999999999E-9</v>
      </c>
      <c r="L213" s="97">
        <v>-7.1570900000000005E-18</v>
      </c>
      <c r="M213" s="1">
        <v>9</v>
      </c>
      <c r="N213" s="2" t="str">
        <f t="shared" si="7"/>
        <v>lokalne</v>
      </c>
    </row>
    <row r="214" spans="1:14" x14ac:dyDescent="0.25">
      <c r="A214" s="67"/>
      <c r="B214" s="1">
        <v>12</v>
      </c>
      <c r="C214" s="1">
        <v>85</v>
      </c>
      <c r="D214" s="1">
        <v>54.712499999999999</v>
      </c>
      <c r="E214" s="1">
        <v>67.078400000000002</v>
      </c>
      <c r="F214" s="16">
        <v>32</v>
      </c>
      <c r="G214" s="19">
        <v>62.749899999999997</v>
      </c>
      <c r="H214" s="1">
        <v>-0.92114799999999997</v>
      </c>
      <c r="I214" s="1">
        <v>29</v>
      </c>
      <c r="J214" s="16" t="str">
        <f t="shared" si="6"/>
        <v>globalne</v>
      </c>
      <c r="K214" s="19">
        <v>62.3902</v>
      </c>
      <c r="L214" s="1">
        <v>-0.91922700000000002</v>
      </c>
      <c r="M214" s="1">
        <v>11</v>
      </c>
      <c r="N214" s="2" t="str">
        <f t="shared" si="7"/>
        <v>globalne</v>
      </c>
    </row>
    <row r="215" spans="1:14" x14ac:dyDescent="0.25">
      <c r="A215" s="67"/>
      <c r="B215" s="1">
        <v>13</v>
      </c>
      <c r="C215" s="1">
        <v>-58</v>
      </c>
      <c r="D215" s="1">
        <v>-18.626200000000001</v>
      </c>
      <c r="E215" s="1">
        <v>8.5416600000000003</v>
      </c>
      <c r="F215" s="16">
        <v>36</v>
      </c>
      <c r="G215" s="19">
        <v>-3.1332999999999999E-3</v>
      </c>
      <c r="H215" s="97">
        <v>1.9635199999999999E-10</v>
      </c>
      <c r="I215" s="1">
        <v>33</v>
      </c>
      <c r="J215" s="16" t="str">
        <f t="shared" si="6"/>
        <v>lokalne</v>
      </c>
      <c r="K215" s="98">
        <v>1.66721E-10</v>
      </c>
      <c r="L215" s="97">
        <v>-7.15717E-18</v>
      </c>
      <c r="M215" s="1">
        <v>11</v>
      </c>
      <c r="N215" s="2" t="str">
        <f t="shared" si="7"/>
        <v>lokalne</v>
      </c>
    </row>
    <row r="216" spans="1:14" x14ac:dyDescent="0.25">
      <c r="A216" s="67"/>
      <c r="B216" s="1">
        <v>14</v>
      </c>
      <c r="C216" s="1">
        <v>46</v>
      </c>
      <c r="D216" s="1">
        <v>59.785800000000002</v>
      </c>
      <c r="E216" s="1">
        <v>69.298100000000005</v>
      </c>
      <c r="F216" s="16">
        <v>28</v>
      </c>
      <c r="G216" s="19">
        <v>62.744599999999998</v>
      </c>
      <c r="H216" s="1">
        <v>-0.92114799999999997</v>
      </c>
      <c r="I216" s="1">
        <v>27</v>
      </c>
      <c r="J216" s="16" t="str">
        <f t="shared" si="6"/>
        <v>globalne</v>
      </c>
      <c r="K216" s="19">
        <v>62.8566</v>
      </c>
      <c r="L216" s="1">
        <v>-0.92097200000000001</v>
      </c>
      <c r="M216" s="1">
        <v>9</v>
      </c>
      <c r="N216" s="2" t="str">
        <f t="shared" si="7"/>
        <v>globalne</v>
      </c>
    </row>
    <row r="217" spans="1:14" x14ac:dyDescent="0.25">
      <c r="A217" s="67"/>
      <c r="B217" s="1">
        <v>15</v>
      </c>
      <c r="C217" s="1">
        <v>8</v>
      </c>
      <c r="D217" s="1">
        <v>-2.6044999999999998</v>
      </c>
      <c r="E217" s="1">
        <v>1.72515</v>
      </c>
      <c r="F217" s="16">
        <v>24</v>
      </c>
      <c r="G217" s="19">
        <v>3.8701399999999998E-4</v>
      </c>
      <c r="H217" s="97">
        <v>2.9955900000000002E-12</v>
      </c>
      <c r="I217" s="1">
        <v>25</v>
      </c>
      <c r="J217" s="16" t="str">
        <f t="shared" si="6"/>
        <v>lokalne</v>
      </c>
      <c r="K217" s="98">
        <v>4.65676E-13</v>
      </c>
      <c r="L217" s="97">
        <v>-7.15717E-18</v>
      </c>
      <c r="M217" s="1">
        <v>11</v>
      </c>
      <c r="N217" s="2" t="str">
        <f t="shared" si="7"/>
        <v>lokalne</v>
      </c>
    </row>
    <row r="218" spans="1:14" x14ac:dyDescent="0.25">
      <c r="A218" s="67"/>
      <c r="B218" s="1">
        <v>16</v>
      </c>
      <c r="C218" s="1">
        <v>88</v>
      </c>
      <c r="D218" s="1">
        <v>57.712499999999999</v>
      </c>
      <c r="E218" s="1">
        <v>70.078400000000002</v>
      </c>
      <c r="F218" s="16">
        <v>32</v>
      </c>
      <c r="G218" s="19">
        <v>62.745600000000003</v>
      </c>
      <c r="H218" s="1">
        <v>-0.92114799999999997</v>
      </c>
      <c r="I218" s="1">
        <v>29</v>
      </c>
      <c r="J218" s="16" t="str">
        <f t="shared" si="6"/>
        <v>globalne</v>
      </c>
      <c r="K218" s="19">
        <v>62.956099999999999</v>
      </c>
      <c r="L218" s="1">
        <v>-0.92049899999999996</v>
      </c>
      <c r="M218" s="1">
        <v>9</v>
      </c>
      <c r="N218" s="2" t="str">
        <f t="shared" si="7"/>
        <v>globalne</v>
      </c>
    </row>
    <row r="219" spans="1:14" x14ac:dyDescent="0.25">
      <c r="A219" s="67"/>
      <c r="B219" s="1">
        <v>17</v>
      </c>
      <c r="C219" s="1">
        <v>-20</v>
      </c>
      <c r="D219" s="1">
        <v>-6.2141500000000001</v>
      </c>
      <c r="E219" s="1">
        <v>3.2980900000000002</v>
      </c>
      <c r="F219" s="16">
        <v>28</v>
      </c>
      <c r="G219" s="19">
        <v>2.052E-3</v>
      </c>
      <c r="H219" s="97">
        <v>8.4214199999999994E-11</v>
      </c>
      <c r="I219" s="1">
        <v>27</v>
      </c>
      <c r="J219" s="16" t="str">
        <f t="shared" si="6"/>
        <v>lokalne</v>
      </c>
      <c r="K219" s="98">
        <v>1.6206600000000001E-12</v>
      </c>
      <c r="L219" s="97">
        <v>-7.15717E-18</v>
      </c>
      <c r="M219" s="1">
        <v>11</v>
      </c>
      <c r="N219" s="2" t="str">
        <f t="shared" si="7"/>
        <v>lokalne</v>
      </c>
    </row>
    <row r="220" spans="1:14" x14ac:dyDescent="0.25">
      <c r="A220" s="67"/>
      <c r="B220" s="1">
        <v>18</v>
      </c>
      <c r="C220" s="1">
        <v>-25</v>
      </c>
      <c r="D220" s="1">
        <v>-7.0784000000000002</v>
      </c>
      <c r="E220" s="1">
        <v>5.2875100000000002</v>
      </c>
      <c r="F220" s="16">
        <v>30</v>
      </c>
      <c r="G220" s="19">
        <v>-1.1019199999999999E-3</v>
      </c>
      <c r="H220" s="97">
        <v>2.4284499999999999E-11</v>
      </c>
      <c r="I220" s="1">
        <v>29</v>
      </c>
      <c r="J220" s="16" t="str">
        <f t="shared" si="6"/>
        <v>lokalne</v>
      </c>
      <c r="K220" s="98">
        <v>9.3603399999999997E-12</v>
      </c>
      <c r="L220" s="97">
        <v>-7.15717E-18</v>
      </c>
      <c r="M220" s="1">
        <v>11</v>
      </c>
      <c r="N220" s="2" t="str">
        <f t="shared" si="7"/>
        <v>lokalne</v>
      </c>
    </row>
    <row r="221" spans="1:14" x14ac:dyDescent="0.25">
      <c r="A221" s="67"/>
      <c r="B221" s="1">
        <v>19</v>
      </c>
      <c r="C221" s="1">
        <v>7</v>
      </c>
      <c r="D221" s="1">
        <v>-1.1573100000000001</v>
      </c>
      <c r="E221" s="1">
        <v>2.17319</v>
      </c>
      <c r="F221" s="16">
        <v>22</v>
      </c>
      <c r="G221" s="98">
        <v>-2.5338600000000002E-5</v>
      </c>
      <c r="H221" s="97">
        <v>1.28338E-14</v>
      </c>
      <c r="I221" s="1">
        <v>23</v>
      </c>
      <c r="J221" s="16" t="str">
        <f t="shared" si="6"/>
        <v>lokalne</v>
      </c>
      <c r="K221" s="98">
        <v>4.0326399999999998E-13</v>
      </c>
      <c r="L221" s="97">
        <v>-7.15717E-18</v>
      </c>
      <c r="M221" s="1">
        <v>9</v>
      </c>
      <c r="N221" s="2" t="str">
        <f t="shared" si="7"/>
        <v>lokalne</v>
      </c>
    </row>
    <row r="222" spans="1:14" x14ac:dyDescent="0.25">
      <c r="A222" s="67"/>
      <c r="B222" s="1">
        <v>20</v>
      </c>
      <c r="C222" s="1">
        <v>-13</v>
      </c>
      <c r="D222" s="1">
        <v>-2.3955000000000002</v>
      </c>
      <c r="E222" s="1">
        <v>4.9215999999999998</v>
      </c>
      <c r="F222" s="16">
        <v>26</v>
      </c>
      <c r="G222" s="19">
        <v>-9.4665000000000005E-4</v>
      </c>
      <c r="H222" s="97">
        <v>1.7922900000000002E-11</v>
      </c>
      <c r="I222" s="1">
        <v>27</v>
      </c>
      <c r="J222" s="16" t="str">
        <f t="shared" si="6"/>
        <v>lokalne</v>
      </c>
      <c r="K222" s="98">
        <v>2.7000300000000002E-12</v>
      </c>
      <c r="L222" s="97">
        <v>-7.15717E-18</v>
      </c>
      <c r="M222" s="1">
        <v>9</v>
      </c>
      <c r="N222" s="2" t="str">
        <f t="shared" si="7"/>
        <v>lokalne</v>
      </c>
    </row>
    <row r="223" spans="1:14" x14ac:dyDescent="0.25">
      <c r="A223" s="67"/>
      <c r="B223" s="1">
        <v>21</v>
      </c>
      <c r="C223" s="1">
        <v>-57</v>
      </c>
      <c r="D223" s="1">
        <v>-17.626200000000001</v>
      </c>
      <c r="E223" s="1">
        <v>9.5416600000000003</v>
      </c>
      <c r="F223" s="16">
        <v>36</v>
      </c>
      <c r="G223" s="19">
        <v>2.6815099999999998E-3</v>
      </c>
      <c r="H223" s="97">
        <v>1.4380999999999999E-10</v>
      </c>
      <c r="I223" s="1">
        <v>33</v>
      </c>
      <c r="J223" s="16" t="str">
        <f t="shared" si="6"/>
        <v>lokalne</v>
      </c>
      <c r="K223" s="98">
        <v>3.94044E-10</v>
      </c>
      <c r="L223" s="97">
        <v>-7.1571600000000002E-18</v>
      </c>
      <c r="M223" s="1">
        <v>11</v>
      </c>
      <c r="N223" s="2" t="str">
        <f t="shared" si="7"/>
        <v>lokalne</v>
      </c>
    </row>
    <row r="224" spans="1:14" x14ac:dyDescent="0.25">
      <c r="A224" s="67"/>
      <c r="B224" s="1">
        <v>22</v>
      </c>
      <c r="C224" s="1">
        <v>-36</v>
      </c>
      <c r="D224" s="1">
        <v>-5.7124899999999998</v>
      </c>
      <c r="E224" s="1">
        <v>15.1859</v>
      </c>
      <c r="F224" s="16">
        <v>34</v>
      </c>
      <c r="G224" s="19">
        <v>-2.6372000000000001E-3</v>
      </c>
      <c r="H224" s="97">
        <v>1.3909600000000001E-10</v>
      </c>
      <c r="I224" s="1">
        <v>31</v>
      </c>
      <c r="J224" s="16" t="str">
        <f t="shared" si="6"/>
        <v>lokalne</v>
      </c>
      <c r="K224" s="98">
        <v>8.1064400000000004E-10</v>
      </c>
      <c r="L224" s="97">
        <v>-7.1571500000000005E-18</v>
      </c>
      <c r="M224" s="1">
        <v>9</v>
      </c>
      <c r="N224" s="2" t="str">
        <f t="shared" si="7"/>
        <v>lokalne</v>
      </c>
    </row>
    <row r="225" spans="1:14" x14ac:dyDescent="0.25">
      <c r="A225" s="67"/>
      <c r="B225" s="1">
        <v>23</v>
      </c>
      <c r="C225" s="1">
        <v>73</v>
      </c>
      <c r="D225" s="1">
        <v>59.214199999999998</v>
      </c>
      <c r="E225" s="1">
        <v>64.842699999999994</v>
      </c>
      <c r="F225" s="16">
        <v>26</v>
      </c>
      <c r="G225" s="19">
        <v>62.748100000000001</v>
      </c>
      <c r="H225" s="1">
        <v>-0.92114799999999997</v>
      </c>
      <c r="I225" s="1">
        <v>25</v>
      </c>
      <c r="J225" s="16" t="str">
        <f t="shared" si="6"/>
        <v>globalne</v>
      </c>
      <c r="K225" s="19">
        <v>62.711300000000001</v>
      </c>
      <c r="L225" s="1">
        <v>-0.92112799999999995</v>
      </c>
      <c r="M225" s="1">
        <v>11</v>
      </c>
      <c r="N225" s="2" t="str">
        <f t="shared" si="7"/>
        <v>globalne</v>
      </c>
    </row>
    <row r="226" spans="1:14" x14ac:dyDescent="0.25">
      <c r="A226" s="67"/>
      <c r="B226" s="1">
        <v>24</v>
      </c>
      <c r="C226" s="1">
        <v>34</v>
      </c>
      <c r="D226" s="1">
        <v>-5.3737599999999999</v>
      </c>
      <c r="E226" s="1">
        <v>10.7019</v>
      </c>
      <c r="F226" s="16">
        <v>34</v>
      </c>
      <c r="G226" s="19">
        <v>1.38569E-3</v>
      </c>
      <c r="H226" s="97">
        <v>3.8402699999999999E-11</v>
      </c>
      <c r="I226" s="1">
        <v>31</v>
      </c>
      <c r="J226" s="16" t="str">
        <f t="shared" si="6"/>
        <v>lokalne</v>
      </c>
      <c r="K226" s="98">
        <v>3.9726400000000001E-10</v>
      </c>
      <c r="L226" s="97">
        <v>-7.1571600000000002E-18</v>
      </c>
      <c r="M226" s="1">
        <v>9</v>
      </c>
      <c r="N226" s="2" t="str">
        <f t="shared" si="7"/>
        <v>lokalne</v>
      </c>
    </row>
    <row r="227" spans="1:14" x14ac:dyDescent="0.25">
      <c r="A227" s="67"/>
      <c r="B227" s="1">
        <v>25</v>
      </c>
      <c r="C227" s="1">
        <v>-97</v>
      </c>
      <c r="D227" s="1">
        <v>-30.458300000000001</v>
      </c>
      <c r="E227" s="1">
        <v>15.455399999999999</v>
      </c>
      <c r="F227" s="16">
        <v>40</v>
      </c>
      <c r="G227" s="19">
        <v>1.51195E-3</v>
      </c>
      <c r="H227" s="97">
        <v>4.57196E-11</v>
      </c>
      <c r="I227" s="1">
        <v>35</v>
      </c>
      <c r="J227" s="16" t="str">
        <f t="shared" si="6"/>
        <v>lokalne</v>
      </c>
      <c r="K227" s="98">
        <v>4.0631299999999998E-9</v>
      </c>
      <c r="L227" s="97">
        <v>-7.1568399999999993E-18</v>
      </c>
      <c r="M227" s="1">
        <v>11</v>
      </c>
      <c r="N227" s="2" t="str">
        <f t="shared" si="7"/>
        <v>lokalne</v>
      </c>
    </row>
    <row r="228" spans="1:14" x14ac:dyDescent="0.25">
      <c r="A228" s="67"/>
      <c r="B228" s="1">
        <v>26</v>
      </c>
      <c r="C228" s="1">
        <v>-6</v>
      </c>
      <c r="D228" s="1">
        <v>-1.17319</v>
      </c>
      <c r="E228" s="1">
        <v>2.1573099999999998</v>
      </c>
      <c r="F228" s="16">
        <v>20</v>
      </c>
      <c r="G228" s="19">
        <v>1.7593000000000001E-3</v>
      </c>
      <c r="H228" s="97">
        <v>6.1902499999999996E-11</v>
      </c>
      <c r="I228" s="1">
        <v>23</v>
      </c>
      <c r="J228" s="16" t="str">
        <f t="shared" si="6"/>
        <v>lokalne</v>
      </c>
      <c r="K228" s="98">
        <v>4.0646499999999998E-13</v>
      </c>
      <c r="L228" s="97">
        <v>-7.15717E-18</v>
      </c>
      <c r="M228" s="1">
        <v>9</v>
      </c>
      <c r="N228" s="2" t="str">
        <f t="shared" si="7"/>
        <v>lokalne</v>
      </c>
    </row>
    <row r="229" spans="1:14" x14ac:dyDescent="0.25">
      <c r="A229" s="67"/>
      <c r="B229" s="1">
        <v>27</v>
      </c>
      <c r="C229" s="1">
        <v>54</v>
      </c>
      <c r="D229" s="1">
        <v>60.274900000000002</v>
      </c>
      <c r="E229" s="1">
        <v>64.604500000000002</v>
      </c>
      <c r="F229" s="16">
        <v>22</v>
      </c>
      <c r="G229" s="19">
        <v>62.744900000000001</v>
      </c>
      <c r="H229" s="1">
        <v>-0.92114799999999997</v>
      </c>
      <c r="I229" s="1">
        <v>25</v>
      </c>
      <c r="J229" s="16" t="str">
        <f t="shared" si="6"/>
        <v>globalne</v>
      </c>
      <c r="K229" s="19">
        <v>62.733899999999998</v>
      </c>
      <c r="L229" s="1">
        <v>-0.92114499999999999</v>
      </c>
      <c r="M229" s="1">
        <v>11</v>
      </c>
      <c r="N229" s="2" t="str">
        <f t="shared" si="7"/>
        <v>globalne</v>
      </c>
    </row>
    <row r="230" spans="1:14" x14ac:dyDescent="0.25">
      <c r="A230" s="67"/>
      <c r="B230" s="1">
        <v>28</v>
      </c>
      <c r="C230" s="1">
        <v>-75</v>
      </c>
      <c r="D230" s="1">
        <v>-23.8141</v>
      </c>
      <c r="E230" s="1">
        <v>11.504200000000001</v>
      </c>
      <c r="F230" s="16">
        <v>38</v>
      </c>
      <c r="G230" s="19">
        <v>-1.09757E-3</v>
      </c>
      <c r="H230" s="97">
        <v>2.40933E-11</v>
      </c>
      <c r="I230" s="1">
        <v>33</v>
      </c>
      <c r="J230" s="16" t="str">
        <f t="shared" si="6"/>
        <v>lokalne</v>
      </c>
      <c r="K230" s="98">
        <v>1.77334E-9</v>
      </c>
      <c r="L230" s="97">
        <v>-7.1571000000000002E-18</v>
      </c>
      <c r="M230" s="1">
        <v>11</v>
      </c>
      <c r="N230" s="2" t="str">
        <f t="shared" si="7"/>
        <v>lokalne</v>
      </c>
    </row>
    <row r="231" spans="1:14" x14ac:dyDescent="0.25">
      <c r="A231" s="67"/>
      <c r="B231" s="1">
        <v>29</v>
      </c>
      <c r="C231" s="1">
        <v>-18</v>
      </c>
      <c r="D231" s="1">
        <v>-4.2141500000000001</v>
      </c>
      <c r="E231" s="1">
        <v>5.2980900000000002</v>
      </c>
      <c r="F231" s="16">
        <v>28</v>
      </c>
      <c r="G231" s="19">
        <v>-2.5529400000000001E-3</v>
      </c>
      <c r="H231" s="97">
        <v>1.3034999999999999E-10</v>
      </c>
      <c r="I231" s="1">
        <v>27</v>
      </c>
      <c r="J231" s="16" t="str">
        <f t="shared" si="6"/>
        <v>lokalne</v>
      </c>
      <c r="K231" s="98">
        <v>7.3884200000000005E-12</v>
      </c>
      <c r="L231" s="97">
        <v>-7.15717E-18</v>
      </c>
      <c r="M231" s="1">
        <v>9</v>
      </c>
      <c r="N231" s="2" t="str">
        <f t="shared" si="7"/>
        <v>lokalne</v>
      </c>
    </row>
    <row r="232" spans="1:14" x14ac:dyDescent="0.25">
      <c r="A232" s="67"/>
      <c r="B232" s="1">
        <v>30</v>
      </c>
      <c r="C232" s="1">
        <v>91</v>
      </c>
      <c r="D232" s="1">
        <v>51.626199999999997</v>
      </c>
      <c r="E232" s="1">
        <v>67.701899999999995</v>
      </c>
      <c r="F232" s="16">
        <v>34</v>
      </c>
      <c r="G232" s="19">
        <v>62.7498</v>
      </c>
      <c r="H232" s="1">
        <v>-0.92114799999999997</v>
      </c>
      <c r="I232" s="1">
        <v>31</v>
      </c>
      <c r="J232" s="16" t="str">
        <f t="shared" si="6"/>
        <v>globalne</v>
      </c>
      <c r="K232" s="19">
        <v>62.050899999999999</v>
      </c>
      <c r="L232" s="1">
        <v>-0.913883</v>
      </c>
      <c r="M232" s="1">
        <v>11</v>
      </c>
      <c r="N232" s="2" t="str">
        <f t="shared" si="7"/>
        <v>globalne</v>
      </c>
    </row>
    <row r="233" spans="1:14" x14ac:dyDescent="0.25">
      <c r="A233" s="67"/>
      <c r="B233" s="1">
        <v>31</v>
      </c>
      <c r="C233" s="1">
        <v>-35</v>
      </c>
      <c r="D233" s="1">
        <v>-4.7124899999999998</v>
      </c>
      <c r="E233" s="1">
        <v>16.1859</v>
      </c>
      <c r="F233" s="16">
        <v>34</v>
      </c>
      <c r="G233" s="19">
        <v>2.5868599999999999E-3</v>
      </c>
      <c r="H233" s="97">
        <v>1.33837E-10</v>
      </c>
      <c r="I233" s="1">
        <v>31</v>
      </c>
      <c r="J233" s="16" t="str">
        <f t="shared" si="6"/>
        <v>lokalne</v>
      </c>
      <c r="K233" s="98">
        <v>2.0049099999999999E-9</v>
      </c>
      <c r="L233" s="97">
        <v>-7.1570900000000005E-18</v>
      </c>
      <c r="M233" s="1">
        <v>9</v>
      </c>
      <c r="N233" s="2" t="str">
        <f t="shared" si="7"/>
        <v>lokalne</v>
      </c>
    </row>
    <row r="234" spans="1:14" x14ac:dyDescent="0.25">
      <c r="A234" s="67"/>
      <c r="B234" s="1">
        <v>32</v>
      </c>
      <c r="C234" s="1">
        <v>83</v>
      </c>
      <c r="D234" s="1">
        <v>59.701900000000002</v>
      </c>
      <c r="E234" s="1">
        <v>69.214200000000005</v>
      </c>
      <c r="F234" s="16">
        <v>30</v>
      </c>
      <c r="G234" s="19">
        <v>62.747399999999999</v>
      </c>
      <c r="H234" s="1">
        <v>-0.92114799999999997</v>
      </c>
      <c r="I234" s="1">
        <v>27</v>
      </c>
      <c r="J234" s="16" t="str">
        <f t="shared" si="6"/>
        <v>globalne</v>
      </c>
      <c r="K234" s="19">
        <v>62.863199999999999</v>
      </c>
      <c r="L234" s="1">
        <v>-0.92095000000000005</v>
      </c>
      <c r="M234" s="1">
        <v>9</v>
      </c>
      <c r="N234" s="2" t="str">
        <f t="shared" si="7"/>
        <v>globalne</v>
      </c>
    </row>
    <row r="235" spans="1:14" x14ac:dyDescent="0.25">
      <c r="A235" s="67"/>
      <c r="B235" s="1">
        <v>33</v>
      </c>
      <c r="C235" s="1">
        <v>98</v>
      </c>
      <c r="D235" s="1">
        <v>46.814100000000003</v>
      </c>
      <c r="E235" s="1">
        <v>67.712500000000006</v>
      </c>
      <c r="F235" s="16">
        <v>36</v>
      </c>
      <c r="G235" s="19">
        <v>62.746699999999997</v>
      </c>
      <c r="H235" s="1">
        <v>-0.92114799999999997</v>
      </c>
      <c r="I235" s="1">
        <v>31</v>
      </c>
      <c r="J235" s="16" t="str">
        <f t="shared" si="6"/>
        <v>globalne</v>
      </c>
      <c r="K235" s="19">
        <v>63.377600000000001</v>
      </c>
      <c r="L235" s="1">
        <v>-0.91520800000000002</v>
      </c>
      <c r="M235" s="1">
        <v>11</v>
      </c>
      <c r="N235" s="2" t="str">
        <f t="shared" si="7"/>
        <v>globalne</v>
      </c>
    </row>
    <row r="236" spans="1:14" x14ac:dyDescent="0.25">
      <c r="A236" s="67"/>
      <c r="B236" s="1">
        <v>34</v>
      </c>
      <c r="C236" s="1">
        <v>91</v>
      </c>
      <c r="D236" s="1">
        <v>51.626199999999997</v>
      </c>
      <c r="E236" s="1">
        <v>67.701899999999995</v>
      </c>
      <c r="F236" s="16">
        <v>34</v>
      </c>
      <c r="G236" s="19">
        <v>62.7498</v>
      </c>
      <c r="H236" s="1">
        <v>-0.92114799999999997</v>
      </c>
      <c r="I236" s="1">
        <v>31</v>
      </c>
      <c r="J236" s="16" t="str">
        <f t="shared" si="6"/>
        <v>globalne</v>
      </c>
      <c r="K236" s="19">
        <v>62.050899999999999</v>
      </c>
      <c r="L236" s="1">
        <v>-0.913883</v>
      </c>
      <c r="M236" s="1">
        <v>11</v>
      </c>
      <c r="N236" s="2" t="str">
        <f t="shared" si="7"/>
        <v>globalne</v>
      </c>
    </row>
    <row r="237" spans="1:14" x14ac:dyDescent="0.25">
      <c r="A237" s="67"/>
      <c r="B237" s="1">
        <v>35</v>
      </c>
      <c r="C237" s="1">
        <v>89</v>
      </c>
      <c r="D237" s="1">
        <v>58.712499999999999</v>
      </c>
      <c r="E237" s="1">
        <v>71.078400000000002</v>
      </c>
      <c r="F237" s="16">
        <v>32</v>
      </c>
      <c r="G237" s="19">
        <v>62.746699999999997</v>
      </c>
      <c r="H237" s="1">
        <v>-0.92114799999999997</v>
      </c>
      <c r="I237" s="1">
        <v>29</v>
      </c>
      <c r="J237" s="16" t="str">
        <f t="shared" si="6"/>
        <v>globalne</v>
      </c>
      <c r="K237" s="19">
        <v>63.018700000000003</v>
      </c>
      <c r="L237" s="1">
        <v>-0.92005000000000003</v>
      </c>
      <c r="M237" s="1">
        <v>9</v>
      </c>
      <c r="N237" s="2" t="str">
        <f t="shared" si="7"/>
        <v>globalne</v>
      </c>
    </row>
    <row r="238" spans="1:14" x14ac:dyDescent="0.25">
      <c r="A238" s="67"/>
      <c r="B238" s="1">
        <v>36</v>
      </c>
      <c r="C238" s="1">
        <v>13</v>
      </c>
      <c r="D238" s="1">
        <v>-4.9215999999999998</v>
      </c>
      <c r="E238" s="1">
        <v>2.3955000000000002</v>
      </c>
      <c r="F238" s="16">
        <v>28</v>
      </c>
      <c r="G238" s="19">
        <v>9.4665000000000005E-4</v>
      </c>
      <c r="H238" s="97">
        <v>1.7922900000000002E-11</v>
      </c>
      <c r="I238" s="1">
        <v>27</v>
      </c>
      <c r="J238" s="16" t="str">
        <f t="shared" si="6"/>
        <v>lokalne</v>
      </c>
      <c r="K238" s="98">
        <v>7.6264900000000002E-13</v>
      </c>
      <c r="L238" s="97">
        <v>-7.15717E-18</v>
      </c>
      <c r="M238" s="1">
        <v>11</v>
      </c>
      <c r="N238" s="2" t="str">
        <f t="shared" si="7"/>
        <v>lokalne</v>
      </c>
    </row>
    <row r="239" spans="1:14" x14ac:dyDescent="0.25">
      <c r="A239" s="67"/>
      <c r="B239" s="1">
        <v>37</v>
      </c>
      <c r="C239" s="1">
        <v>100</v>
      </c>
      <c r="D239" s="1">
        <v>48.814100000000003</v>
      </c>
      <c r="E239" s="1">
        <v>69.712500000000006</v>
      </c>
      <c r="F239" s="16">
        <v>36</v>
      </c>
      <c r="G239" s="19">
        <v>62.749099999999999</v>
      </c>
      <c r="H239" s="1">
        <v>-0.92114799999999997</v>
      </c>
      <c r="I239" s="1">
        <v>31</v>
      </c>
      <c r="J239" s="16" t="str">
        <f t="shared" si="6"/>
        <v>globalne</v>
      </c>
      <c r="K239" s="19">
        <v>61.117699999999999</v>
      </c>
      <c r="L239" s="1">
        <v>-0.88210599999999995</v>
      </c>
      <c r="M239" s="1">
        <v>11</v>
      </c>
      <c r="N239" s="2" t="str">
        <f t="shared" si="7"/>
        <v>globalne</v>
      </c>
    </row>
    <row r="240" spans="1:14" x14ac:dyDescent="0.25">
      <c r="A240" s="67"/>
      <c r="B240" s="1">
        <v>38</v>
      </c>
      <c r="C240" s="1">
        <v>-11</v>
      </c>
      <c r="D240" s="1">
        <v>-2.8426900000000002</v>
      </c>
      <c r="E240" s="1">
        <v>2.7858499999999999</v>
      </c>
      <c r="F240" s="16">
        <v>24</v>
      </c>
      <c r="G240" s="19">
        <v>-7.4044900000000001E-4</v>
      </c>
      <c r="H240" s="97">
        <v>1.09653E-11</v>
      </c>
      <c r="I240" s="1">
        <v>25</v>
      </c>
      <c r="J240" s="16" t="str">
        <f t="shared" si="6"/>
        <v>lokalne</v>
      </c>
      <c r="K240" s="98">
        <v>9.5418399999999997E-13</v>
      </c>
      <c r="L240" s="97">
        <v>-7.15717E-18</v>
      </c>
      <c r="M240" s="1">
        <v>11</v>
      </c>
      <c r="N240" s="2" t="str">
        <f t="shared" si="7"/>
        <v>lokalne</v>
      </c>
    </row>
    <row r="241" spans="1:14" x14ac:dyDescent="0.25">
      <c r="A241" s="67"/>
      <c r="B241" s="1">
        <v>39</v>
      </c>
      <c r="C241" s="1">
        <v>25</v>
      </c>
      <c r="D241" s="1">
        <v>-5.2875100000000002</v>
      </c>
      <c r="E241" s="1">
        <v>7.0784000000000002</v>
      </c>
      <c r="F241" s="16">
        <v>32</v>
      </c>
      <c r="G241" s="19">
        <v>1.1019199999999999E-3</v>
      </c>
      <c r="H241" s="97">
        <v>2.4284499999999999E-11</v>
      </c>
      <c r="I241" s="1">
        <v>29</v>
      </c>
      <c r="J241" s="16" t="str">
        <f t="shared" si="6"/>
        <v>lokalne</v>
      </c>
      <c r="K241" s="98">
        <v>3.4543700000000001E-11</v>
      </c>
      <c r="L241" s="97">
        <v>-7.15717E-18</v>
      </c>
      <c r="M241" s="1">
        <v>9</v>
      </c>
      <c r="N241" s="2" t="str">
        <f t="shared" si="7"/>
        <v>lokalne</v>
      </c>
    </row>
    <row r="242" spans="1:14" x14ac:dyDescent="0.25">
      <c r="A242" s="67"/>
      <c r="B242" s="1">
        <v>40</v>
      </c>
      <c r="C242" s="1">
        <v>13</v>
      </c>
      <c r="D242" s="1">
        <v>-4.9215999999999998</v>
      </c>
      <c r="E242" s="1">
        <v>2.3955000000000002</v>
      </c>
      <c r="F242" s="16">
        <v>28</v>
      </c>
      <c r="G242" s="19">
        <v>9.4665000000000005E-4</v>
      </c>
      <c r="H242" s="97">
        <v>1.7922900000000002E-11</v>
      </c>
      <c r="I242" s="1">
        <v>27</v>
      </c>
      <c r="J242" s="16" t="str">
        <f t="shared" si="6"/>
        <v>lokalne</v>
      </c>
      <c r="K242" s="98">
        <v>7.6264900000000002E-13</v>
      </c>
      <c r="L242" s="97">
        <v>-7.15717E-18</v>
      </c>
      <c r="M242" s="1">
        <v>11</v>
      </c>
      <c r="N242" s="2" t="str">
        <f t="shared" si="7"/>
        <v>lokalne</v>
      </c>
    </row>
    <row r="243" spans="1:14" x14ac:dyDescent="0.25">
      <c r="A243" s="67"/>
      <c r="B243" s="1">
        <v>41</v>
      </c>
      <c r="C243" s="1">
        <v>-19</v>
      </c>
      <c r="D243" s="1">
        <v>-5.2141500000000001</v>
      </c>
      <c r="E243" s="1">
        <v>4.2980900000000002</v>
      </c>
      <c r="F243" s="16">
        <v>28</v>
      </c>
      <c r="G243" s="19">
        <v>-2.50468E-4</v>
      </c>
      <c r="H243" s="97">
        <v>1.2546800000000001E-12</v>
      </c>
      <c r="I243" s="1">
        <v>27</v>
      </c>
      <c r="J243" s="16" t="str">
        <f t="shared" si="6"/>
        <v>lokalne</v>
      </c>
      <c r="K243" s="98">
        <v>3.7537700000000001E-12</v>
      </c>
      <c r="L243" s="97">
        <v>-7.15717E-18</v>
      </c>
      <c r="M243" s="1">
        <v>11</v>
      </c>
      <c r="N243" s="2" t="str">
        <f t="shared" si="7"/>
        <v>lokalne</v>
      </c>
    </row>
    <row r="244" spans="1:14" x14ac:dyDescent="0.25">
      <c r="A244" s="67"/>
      <c r="B244" s="1">
        <v>42</v>
      </c>
      <c r="C244" s="1">
        <v>-84</v>
      </c>
      <c r="D244" s="1">
        <v>-17.458300000000001</v>
      </c>
      <c r="E244" s="1">
        <v>28.455400000000001</v>
      </c>
      <c r="F244" s="16">
        <v>40</v>
      </c>
      <c r="G244" s="19">
        <v>-2.29255E-3</v>
      </c>
      <c r="H244" s="97">
        <v>1.05116E-10</v>
      </c>
      <c r="I244" s="1">
        <v>35</v>
      </c>
      <c r="J244" s="16" t="str">
        <f t="shared" si="6"/>
        <v>lokalne</v>
      </c>
      <c r="K244" s="19">
        <v>-2.0003899999999999E-3</v>
      </c>
      <c r="L244" s="97">
        <v>8.0031200000000002E-11</v>
      </c>
      <c r="M244" s="1">
        <v>9</v>
      </c>
      <c r="N244" s="2" t="str">
        <f t="shared" si="7"/>
        <v>lokalne</v>
      </c>
    </row>
    <row r="245" spans="1:14" x14ac:dyDescent="0.25">
      <c r="A245" s="67"/>
      <c r="B245" s="1">
        <v>43</v>
      </c>
      <c r="C245" s="1">
        <v>42</v>
      </c>
      <c r="D245" s="1">
        <v>-9.1858900000000006</v>
      </c>
      <c r="E245" s="1">
        <v>11.7125</v>
      </c>
      <c r="F245" s="16">
        <v>36</v>
      </c>
      <c r="G245" s="19">
        <v>1.63112E-3</v>
      </c>
      <c r="H245" s="97">
        <v>5.3210899999999999E-11</v>
      </c>
      <c r="I245" s="1">
        <v>31</v>
      </c>
      <c r="J245" s="16" t="str">
        <f t="shared" si="6"/>
        <v>lokalne</v>
      </c>
      <c r="K245" s="98">
        <v>1.57991E-9</v>
      </c>
      <c r="L245" s="97">
        <v>-7.1571199999999997E-18</v>
      </c>
      <c r="M245" s="1">
        <v>9</v>
      </c>
      <c r="N245" s="2" t="str">
        <f t="shared" si="7"/>
        <v>lokalne</v>
      </c>
    </row>
    <row r="246" spans="1:14" x14ac:dyDescent="0.25">
      <c r="A246" s="67"/>
      <c r="B246" s="1">
        <v>44</v>
      </c>
      <c r="C246" s="1">
        <v>7</v>
      </c>
      <c r="D246" s="1">
        <v>-1.1573100000000001</v>
      </c>
      <c r="E246" s="1">
        <v>2.17319</v>
      </c>
      <c r="F246" s="16">
        <v>22</v>
      </c>
      <c r="G246" s="98">
        <v>-2.5338600000000002E-5</v>
      </c>
      <c r="H246" s="97">
        <v>1.28338E-14</v>
      </c>
      <c r="I246" s="1">
        <v>23</v>
      </c>
      <c r="J246" s="16" t="str">
        <f t="shared" si="6"/>
        <v>lokalne</v>
      </c>
      <c r="K246" s="98">
        <v>4.0326399999999998E-13</v>
      </c>
      <c r="L246" s="97">
        <v>-7.15717E-18</v>
      </c>
      <c r="M246" s="1">
        <v>9</v>
      </c>
      <c r="N246" s="2" t="str">
        <f t="shared" si="7"/>
        <v>lokalne</v>
      </c>
    </row>
    <row r="247" spans="1:14" x14ac:dyDescent="0.25">
      <c r="A247" s="67"/>
      <c r="B247" s="1">
        <v>45</v>
      </c>
      <c r="C247" s="1">
        <v>-46</v>
      </c>
      <c r="D247" s="1">
        <v>-6.6262400000000001</v>
      </c>
      <c r="E247" s="1">
        <v>20.541699999999999</v>
      </c>
      <c r="F247" s="16">
        <v>36</v>
      </c>
      <c r="G247" s="19">
        <v>1.66508E-3</v>
      </c>
      <c r="H247" s="97">
        <v>5.5449600000000002E-11</v>
      </c>
      <c r="I247" s="1">
        <v>33</v>
      </c>
      <c r="J247" s="16" t="str">
        <f t="shared" si="6"/>
        <v>lokalne</v>
      </c>
      <c r="K247" s="98">
        <v>1.7842500000000001E-7</v>
      </c>
      <c r="L247" s="97">
        <v>-6.5204600000000004E-18</v>
      </c>
      <c r="M247" s="1">
        <v>9</v>
      </c>
      <c r="N247" s="2" t="str">
        <f t="shared" si="7"/>
        <v>lokalne</v>
      </c>
    </row>
    <row r="248" spans="1:14" x14ac:dyDescent="0.25">
      <c r="A248" s="67"/>
      <c r="B248" s="1">
        <v>46</v>
      </c>
      <c r="C248" s="1">
        <v>3</v>
      </c>
      <c r="D248" s="1">
        <v>-0.71292999999999995</v>
      </c>
      <c r="E248" s="1">
        <v>0.80300000000000005</v>
      </c>
      <c r="F248" s="16">
        <v>16</v>
      </c>
      <c r="G248" s="19">
        <v>2.7451099999999998E-3</v>
      </c>
      <c r="H248" s="97">
        <v>1.5071200000000001E-10</v>
      </c>
      <c r="I248" s="1">
        <v>21</v>
      </c>
      <c r="J248" s="16" t="str">
        <f t="shared" si="6"/>
        <v>lokalne</v>
      </c>
      <c r="K248" s="98">
        <v>2.5867199999999999E-13</v>
      </c>
      <c r="L248" s="97">
        <v>-7.15717E-18</v>
      </c>
      <c r="M248" s="1">
        <v>9</v>
      </c>
      <c r="N248" s="2" t="str">
        <f t="shared" si="7"/>
        <v>lokalne</v>
      </c>
    </row>
    <row r="249" spans="1:14" x14ac:dyDescent="0.25">
      <c r="A249" s="67"/>
      <c r="B249" s="1">
        <v>47</v>
      </c>
      <c r="C249" s="1">
        <v>-43</v>
      </c>
      <c r="D249" s="1">
        <v>-12.7125</v>
      </c>
      <c r="E249" s="1">
        <v>8.1858900000000006</v>
      </c>
      <c r="F249" s="16">
        <v>34</v>
      </c>
      <c r="G249" s="19">
        <v>1.2324300000000001E-3</v>
      </c>
      <c r="H249" s="97">
        <v>3.0377799999999999E-11</v>
      </c>
      <c r="I249" s="1">
        <v>31</v>
      </c>
      <c r="J249" s="16" t="str">
        <f t="shared" si="6"/>
        <v>lokalne</v>
      </c>
      <c r="K249" s="98">
        <v>1.2586299999999999E-10</v>
      </c>
      <c r="L249" s="97">
        <v>-7.15717E-18</v>
      </c>
      <c r="M249" s="1">
        <v>11</v>
      </c>
      <c r="N249" s="2" t="str">
        <f t="shared" si="7"/>
        <v>lokalne</v>
      </c>
    </row>
    <row r="250" spans="1:14" x14ac:dyDescent="0.25">
      <c r="A250" s="67"/>
      <c r="B250" s="1">
        <v>48</v>
      </c>
      <c r="C250" s="1">
        <v>-4</v>
      </c>
      <c r="D250" s="1">
        <v>-1.1438999999999999</v>
      </c>
      <c r="E250" s="1">
        <v>0.82680900000000002</v>
      </c>
      <c r="F250" s="16">
        <v>16</v>
      </c>
      <c r="G250" s="19">
        <v>-2.0728999999999999E-3</v>
      </c>
      <c r="H250" s="97">
        <v>8.5937999999999998E-11</v>
      </c>
      <c r="I250" s="1">
        <v>21</v>
      </c>
      <c r="J250" s="16" t="str">
        <f t="shared" si="6"/>
        <v>lokalne</v>
      </c>
      <c r="K250" s="98">
        <v>2.73521E-13</v>
      </c>
      <c r="L250" s="97">
        <v>-7.15717E-18</v>
      </c>
      <c r="M250" s="1">
        <v>11</v>
      </c>
      <c r="N250" s="2" t="str">
        <f t="shared" si="7"/>
        <v>lokalne</v>
      </c>
    </row>
    <row r="251" spans="1:14" x14ac:dyDescent="0.25">
      <c r="A251" s="67"/>
      <c r="B251" s="1">
        <v>49</v>
      </c>
      <c r="C251" s="1">
        <v>-44</v>
      </c>
      <c r="D251" s="1">
        <v>-13.7125</v>
      </c>
      <c r="E251" s="1">
        <v>7.1858899999999997</v>
      </c>
      <c r="F251" s="16">
        <v>34</v>
      </c>
      <c r="G251" s="19">
        <v>-3.9916300000000004E-3</v>
      </c>
      <c r="H251" s="97">
        <v>3.1866199999999998E-10</v>
      </c>
      <c r="I251" s="1">
        <v>31</v>
      </c>
      <c r="J251" s="16" t="str">
        <f t="shared" si="6"/>
        <v>lokalne</v>
      </c>
      <c r="K251" s="98">
        <v>5.21683E-11</v>
      </c>
      <c r="L251" s="97">
        <v>-7.15717E-18</v>
      </c>
      <c r="M251" s="1">
        <v>11</v>
      </c>
      <c r="N251" s="2" t="str">
        <f t="shared" si="7"/>
        <v>lokalne</v>
      </c>
    </row>
    <row r="252" spans="1:14" x14ac:dyDescent="0.25">
      <c r="A252" s="67"/>
      <c r="B252" s="1">
        <v>50</v>
      </c>
      <c r="C252" s="1">
        <v>28</v>
      </c>
      <c r="D252" s="1">
        <v>-11.373799999999999</v>
      </c>
      <c r="E252" s="1">
        <v>4.7019099999999998</v>
      </c>
      <c r="F252" s="16">
        <v>34</v>
      </c>
      <c r="G252" s="19">
        <v>-1.3409800000000001E-3</v>
      </c>
      <c r="H252" s="97">
        <v>3.5964299999999999E-11</v>
      </c>
      <c r="I252" s="1">
        <v>31</v>
      </c>
      <c r="J252" s="16" t="str">
        <f t="shared" si="6"/>
        <v>lokalne</v>
      </c>
      <c r="K252" s="98">
        <v>5.3595099999999996E-12</v>
      </c>
      <c r="L252" s="97">
        <v>-7.15717E-18</v>
      </c>
      <c r="M252" s="1">
        <v>11</v>
      </c>
      <c r="N252" s="2" t="str">
        <f t="shared" si="7"/>
        <v>lokalne</v>
      </c>
    </row>
    <row r="253" spans="1:14" x14ac:dyDescent="0.25">
      <c r="A253" s="67"/>
      <c r="B253" s="1">
        <v>51</v>
      </c>
      <c r="C253" s="1">
        <v>90</v>
      </c>
      <c r="D253" s="1">
        <v>50.626199999999997</v>
      </c>
      <c r="E253" s="1">
        <v>66.701899999999995</v>
      </c>
      <c r="F253" s="16">
        <v>34</v>
      </c>
      <c r="G253" s="19">
        <v>62.745199999999997</v>
      </c>
      <c r="H253" s="1">
        <v>-0.92114799999999997</v>
      </c>
      <c r="I253" s="1">
        <v>31</v>
      </c>
      <c r="J253" s="16" t="str">
        <f t="shared" si="6"/>
        <v>globalne</v>
      </c>
      <c r="K253" s="19">
        <v>62.785499999999999</v>
      </c>
      <c r="L253" s="1">
        <v>-0.92112700000000003</v>
      </c>
      <c r="M253" s="1">
        <v>11</v>
      </c>
      <c r="N253" s="2" t="str">
        <f t="shared" si="7"/>
        <v>globalne</v>
      </c>
    </row>
    <row r="254" spans="1:14" x14ac:dyDescent="0.25">
      <c r="A254" s="67"/>
      <c r="B254" s="1">
        <v>52</v>
      </c>
      <c r="C254" s="1">
        <v>15</v>
      </c>
      <c r="D254" s="1">
        <v>-2.9216000000000002</v>
      </c>
      <c r="E254" s="1">
        <v>4.3955000000000002</v>
      </c>
      <c r="F254" s="16">
        <v>28</v>
      </c>
      <c r="G254" s="19">
        <v>-6.9289700000000004E-4</v>
      </c>
      <c r="H254" s="97">
        <v>9.6021299999999996E-12</v>
      </c>
      <c r="I254" s="1">
        <v>27</v>
      </c>
      <c r="J254" s="16" t="str">
        <f t="shared" si="6"/>
        <v>lokalne</v>
      </c>
      <c r="K254" s="98">
        <v>2.7770500000000002E-12</v>
      </c>
      <c r="L254" s="97">
        <v>-7.15717E-18</v>
      </c>
      <c r="M254" s="1">
        <v>9</v>
      </c>
      <c r="N254" s="2" t="str">
        <f t="shared" si="7"/>
        <v>lokalne</v>
      </c>
    </row>
    <row r="255" spans="1:14" x14ac:dyDescent="0.25">
      <c r="A255" s="67"/>
      <c r="B255" s="1">
        <v>53</v>
      </c>
      <c r="C255" s="1">
        <v>-9</v>
      </c>
      <c r="D255" s="1">
        <v>-2.7251500000000002</v>
      </c>
      <c r="E255" s="1">
        <v>1.6045</v>
      </c>
      <c r="F255" s="16">
        <v>22</v>
      </c>
      <c r="G255" s="19">
        <v>4.0039900000000001E-4</v>
      </c>
      <c r="H255" s="97">
        <v>3.2063799999999999E-12</v>
      </c>
      <c r="I255" s="1">
        <v>25</v>
      </c>
      <c r="J255" s="16" t="str">
        <f t="shared" si="6"/>
        <v>lokalne</v>
      </c>
      <c r="K255" s="98">
        <v>4.3136199999999998E-13</v>
      </c>
      <c r="L255" s="97">
        <v>-7.15717E-18</v>
      </c>
      <c r="M255" s="1">
        <v>11</v>
      </c>
      <c r="N255" s="2" t="str">
        <f t="shared" si="7"/>
        <v>lokalne</v>
      </c>
    </row>
    <row r="256" spans="1:14" x14ac:dyDescent="0.25">
      <c r="A256" s="67"/>
      <c r="B256" s="1">
        <v>54</v>
      </c>
      <c r="C256" s="1">
        <v>58</v>
      </c>
      <c r="D256" s="1">
        <v>61.712899999999998</v>
      </c>
      <c r="E256" s="1">
        <v>64.274900000000002</v>
      </c>
      <c r="F256" s="16">
        <v>18</v>
      </c>
      <c r="G256" s="19">
        <v>62.745899999999999</v>
      </c>
      <c r="H256" s="1">
        <v>-0.92114799999999997</v>
      </c>
      <c r="I256" s="1">
        <v>23</v>
      </c>
      <c r="J256" s="16" t="str">
        <f t="shared" si="6"/>
        <v>globalne</v>
      </c>
      <c r="K256" s="19">
        <v>62.748899999999999</v>
      </c>
      <c r="L256" s="1">
        <v>-0.92114799999999997</v>
      </c>
      <c r="M256" s="1">
        <v>9</v>
      </c>
      <c r="N256" s="2" t="str">
        <f t="shared" si="7"/>
        <v>globalne</v>
      </c>
    </row>
    <row r="257" spans="1:14" x14ac:dyDescent="0.25">
      <c r="A257" s="67"/>
      <c r="B257" s="1">
        <v>55</v>
      </c>
      <c r="C257" s="1">
        <v>-40</v>
      </c>
      <c r="D257" s="1">
        <v>-9.7124900000000007</v>
      </c>
      <c r="E257" s="1">
        <v>11.1859</v>
      </c>
      <c r="F257" s="16">
        <v>34</v>
      </c>
      <c r="G257" s="19">
        <v>7.2939299999999995E-4</v>
      </c>
      <c r="H257" s="97">
        <v>1.06403E-11</v>
      </c>
      <c r="I257" s="1">
        <v>31</v>
      </c>
      <c r="J257" s="16" t="str">
        <f t="shared" si="6"/>
        <v>lokalne</v>
      </c>
      <c r="K257" s="98">
        <v>1.1702900000000001E-9</v>
      </c>
      <c r="L257" s="97">
        <v>-7.1571400000000007E-18</v>
      </c>
      <c r="M257" s="1">
        <v>9</v>
      </c>
      <c r="N257" s="2" t="str">
        <f t="shared" si="7"/>
        <v>lokalne</v>
      </c>
    </row>
    <row r="258" spans="1:14" x14ac:dyDescent="0.25">
      <c r="A258" s="67"/>
      <c r="B258" s="1">
        <v>56</v>
      </c>
      <c r="C258" s="1">
        <v>-16</v>
      </c>
      <c r="D258" s="1">
        <v>-2.2141500000000001</v>
      </c>
      <c r="E258" s="1">
        <v>7.2980900000000002</v>
      </c>
      <c r="F258" s="16">
        <v>28</v>
      </c>
      <c r="G258" s="19">
        <v>2.4796499999999999E-3</v>
      </c>
      <c r="H258" s="97">
        <v>1.2297299999999999E-10</v>
      </c>
      <c r="I258" s="1">
        <v>27</v>
      </c>
      <c r="J258" s="16" t="str">
        <f t="shared" si="6"/>
        <v>lokalne</v>
      </c>
      <c r="K258" s="98">
        <v>-4.5663100000000002E-12</v>
      </c>
      <c r="L258" s="97">
        <v>-7.15717E-18</v>
      </c>
      <c r="M258" s="1">
        <v>9</v>
      </c>
      <c r="N258" s="2" t="str">
        <f t="shared" si="7"/>
        <v>lokalne</v>
      </c>
    </row>
    <row r="259" spans="1:14" x14ac:dyDescent="0.25">
      <c r="A259" s="67"/>
      <c r="B259" s="1">
        <v>57</v>
      </c>
      <c r="C259" s="1">
        <v>-96</v>
      </c>
      <c r="D259" s="1">
        <v>-29.458300000000001</v>
      </c>
      <c r="E259" s="1">
        <v>16.455400000000001</v>
      </c>
      <c r="F259" s="16">
        <v>40</v>
      </c>
      <c r="G259" s="19">
        <v>-2.9572999999999999E-3</v>
      </c>
      <c r="H259" s="97">
        <v>1.7491200000000001E-10</v>
      </c>
      <c r="I259" s="1">
        <v>35</v>
      </c>
      <c r="J259" s="16" t="str">
        <f t="shared" si="6"/>
        <v>lokalne</v>
      </c>
      <c r="K259" s="98">
        <v>-2.9065599999999999E-8</v>
      </c>
      <c r="L259" s="97">
        <v>-7.1402699999999997E-18</v>
      </c>
      <c r="M259" s="1">
        <v>11</v>
      </c>
      <c r="N259" s="2" t="str">
        <f t="shared" si="7"/>
        <v>lokalne</v>
      </c>
    </row>
    <row r="260" spans="1:14" x14ac:dyDescent="0.25">
      <c r="A260" s="67"/>
      <c r="B260" s="1">
        <v>58</v>
      </c>
      <c r="C260" s="1">
        <v>39</v>
      </c>
      <c r="D260" s="1">
        <v>-12.1859</v>
      </c>
      <c r="E260" s="1">
        <v>8.7124900000000007</v>
      </c>
      <c r="F260" s="16">
        <v>36</v>
      </c>
      <c r="G260" s="19">
        <v>2.13416E-3</v>
      </c>
      <c r="H260" s="97">
        <v>9.1092500000000001E-11</v>
      </c>
      <c r="I260" s="1">
        <v>31</v>
      </c>
      <c r="J260" s="16" t="str">
        <f t="shared" ref="J260:J303" si="8">IF(AND(G260 &gt; 50, G260 &lt; 80), "globalne", IF(AND(G260 &gt;=-100, G260 &lt;= 100), "lokalne", "brak"))</f>
        <v>lokalne</v>
      </c>
      <c r="K260" s="98">
        <v>1.95518E-10</v>
      </c>
      <c r="L260" s="97">
        <v>-7.15717E-18</v>
      </c>
      <c r="M260" s="1">
        <v>11</v>
      </c>
      <c r="N260" s="2" t="str">
        <f t="shared" ref="N260:N303" si="9">IF(AND(K260 &gt; 50, K260 &lt; 80), "globalne", IF(AND(K260 &gt;=-100, K260 &lt;= 100), "lokalne", "brak"))</f>
        <v>lokalne</v>
      </c>
    </row>
    <row r="261" spans="1:14" x14ac:dyDescent="0.25">
      <c r="A261" s="67"/>
      <c r="B261" s="1">
        <v>59</v>
      </c>
      <c r="C261" s="1">
        <v>30</v>
      </c>
      <c r="D261" s="1">
        <v>-9.3737600000000008</v>
      </c>
      <c r="E261" s="1">
        <v>6.7019099999999998</v>
      </c>
      <c r="F261" s="16">
        <v>34</v>
      </c>
      <c r="G261" s="19">
        <v>1.6416600000000001E-3</v>
      </c>
      <c r="H261" s="97">
        <v>5.3900899999999999E-11</v>
      </c>
      <c r="I261" s="1">
        <v>31</v>
      </c>
      <c r="J261" s="16" t="str">
        <f t="shared" si="8"/>
        <v>lokalne</v>
      </c>
      <c r="K261" s="98">
        <v>3.3712600000000001E-11</v>
      </c>
      <c r="L261" s="97">
        <v>-7.15717E-18</v>
      </c>
      <c r="M261" s="1">
        <v>11</v>
      </c>
      <c r="N261" s="2" t="str">
        <f t="shared" si="9"/>
        <v>lokalne</v>
      </c>
    </row>
    <row r="262" spans="1:14" x14ac:dyDescent="0.25">
      <c r="A262" s="67"/>
      <c r="B262" s="1">
        <v>60</v>
      </c>
      <c r="C262" s="1">
        <v>-83</v>
      </c>
      <c r="D262" s="1">
        <v>-16.458300000000001</v>
      </c>
      <c r="E262" s="1">
        <v>29.455400000000001</v>
      </c>
      <c r="F262" s="16">
        <v>40</v>
      </c>
      <c r="G262" s="98">
        <v>2.5165400000000001E-5</v>
      </c>
      <c r="H262" s="97">
        <v>1.26588E-14</v>
      </c>
      <c r="I262" s="1">
        <v>35</v>
      </c>
      <c r="J262" s="16" t="str">
        <f t="shared" si="8"/>
        <v>lokalne</v>
      </c>
      <c r="K262" s="19">
        <v>-3.3624599999999998E-3</v>
      </c>
      <c r="L262" s="97">
        <v>2.2612299999999999E-10</v>
      </c>
      <c r="M262" s="1">
        <v>9</v>
      </c>
      <c r="N262" s="2" t="str">
        <f t="shared" si="9"/>
        <v>lokalne</v>
      </c>
    </row>
    <row r="263" spans="1:14" x14ac:dyDescent="0.25">
      <c r="A263" s="67"/>
      <c r="B263" s="1">
        <v>61</v>
      </c>
      <c r="C263" s="1">
        <v>35</v>
      </c>
      <c r="D263" s="1">
        <v>-16.1859</v>
      </c>
      <c r="E263" s="1">
        <v>4.7124899999999998</v>
      </c>
      <c r="F263" s="16">
        <v>36</v>
      </c>
      <c r="G263" s="19">
        <v>-2.5868599999999999E-3</v>
      </c>
      <c r="H263" s="97">
        <v>1.33837E-10</v>
      </c>
      <c r="I263" s="1">
        <v>31</v>
      </c>
      <c r="J263" s="16" t="str">
        <f t="shared" si="8"/>
        <v>lokalne</v>
      </c>
      <c r="K263" s="98">
        <v>4.7822299999999999E-12</v>
      </c>
      <c r="L263" s="97">
        <v>-7.15717E-18</v>
      </c>
      <c r="M263" s="1">
        <v>11</v>
      </c>
      <c r="N263" s="2" t="str">
        <f t="shared" si="9"/>
        <v>lokalne</v>
      </c>
    </row>
    <row r="264" spans="1:14" x14ac:dyDescent="0.25">
      <c r="A264" s="67"/>
      <c r="B264" s="1">
        <v>62</v>
      </c>
      <c r="C264" s="1">
        <v>-60</v>
      </c>
      <c r="D264" s="1">
        <v>-8.8141099999999994</v>
      </c>
      <c r="E264" s="1">
        <v>26.504200000000001</v>
      </c>
      <c r="F264" s="16">
        <v>38</v>
      </c>
      <c r="G264" s="19">
        <v>-3.5469199999999998E-3</v>
      </c>
      <c r="H264" s="97">
        <v>2.51613E-10</v>
      </c>
      <c r="I264" s="1">
        <v>33</v>
      </c>
      <c r="J264" s="16" t="str">
        <f t="shared" si="8"/>
        <v>lokalne</v>
      </c>
      <c r="K264" s="98">
        <v>2.0283999999999999E-6</v>
      </c>
      <c r="L264" s="97">
        <v>7.5130699999999997E-17</v>
      </c>
      <c r="M264" s="1">
        <v>9</v>
      </c>
      <c r="N264" s="2" t="str">
        <f t="shared" si="9"/>
        <v>lokalne</v>
      </c>
    </row>
    <row r="265" spans="1:14" x14ac:dyDescent="0.25">
      <c r="A265" s="67"/>
      <c r="B265" s="1">
        <v>63</v>
      </c>
      <c r="C265" s="1">
        <v>-28</v>
      </c>
      <c r="D265" s="1">
        <v>-4.7019099999999998</v>
      </c>
      <c r="E265" s="1">
        <v>11.373799999999999</v>
      </c>
      <c r="F265" s="16">
        <v>32</v>
      </c>
      <c r="G265" s="19">
        <v>1.3409800000000001E-3</v>
      </c>
      <c r="H265" s="97">
        <v>3.5964299999999999E-11</v>
      </c>
      <c r="I265" s="1">
        <v>31</v>
      </c>
      <c r="J265" s="16" t="str">
        <f t="shared" si="8"/>
        <v>lokalne</v>
      </c>
      <c r="K265" s="98">
        <v>3.5216499999999999E-10</v>
      </c>
      <c r="L265" s="97">
        <v>-7.1571600000000002E-18</v>
      </c>
      <c r="M265" s="1">
        <v>9</v>
      </c>
      <c r="N265" s="2" t="str">
        <f t="shared" si="9"/>
        <v>lokalne</v>
      </c>
    </row>
    <row r="266" spans="1:14" x14ac:dyDescent="0.25">
      <c r="A266" s="67"/>
      <c r="B266" s="1">
        <v>64</v>
      </c>
      <c r="C266" s="1">
        <v>31</v>
      </c>
      <c r="D266" s="1">
        <v>-8.3737600000000008</v>
      </c>
      <c r="E266" s="1">
        <v>7.7019099999999998</v>
      </c>
      <c r="F266" s="16">
        <v>34</v>
      </c>
      <c r="G266" s="98">
        <v>2.2356899999999999E-5</v>
      </c>
      <c r="H266" s="97">
        <v>9.9894499999999998E-15</v>
      </c>
      <c r="I266" s="1">
        <v>31</v>
      </c>
      <c r="J266" s="16" t="str">
        <f t="shared" si="8"/>
        <v>lokalne</v>
      </c>
      <c r="K266" s="98">
        <v>7.6394400000000001E-11</v>
      </c>
      <c r="L266" s="97">
        <v>-7.15717E-18</v>
      </c>
      <c r="M266" s="1">
        <v>11</v>
      </c>
      <c r="N266" s="2" t="str">
        <f t="shared" si="9"/>
        <v>lokalne</v>
      </c>
    </row>
    <row r="267" spans="1:14" x14ac:dyDescent="0.25">
      <c r="A267" s="67"/>
      <c r="B267" s="1">
        <v>65</v>
      </c>
      <c r="C267" s="1">
        <v>-48</v>
      </c>
      <c r="D267" s="1">
        <v>-8.6262399999999992</v>
      </c>
      <c r="E267" s="1">
        <v>18.541699999999999</v>
      </c>
      <c r="F267" s="16">
        <v>36</v>
      </c>
      <c r="G267" s="19">
        <v>3.03133E-3</v>
      </c>
      <c r="H267" s="97">
        <v>1.83779E-10</v>
      </c>
      <c r="I267" s="1">
        <v>33</v>
      </c>
      <c r="J267" s="16" t="str">
        <f t="shared" si="8"/>
        <v>lokalne</v>
      </c>
      <c r="K267" s="98">
        <v>-2.10211E-7</v>
      </c>
      <c r="L267" s="97">
        <v>-6.2733900000000003E-18</v>
      </c>
      <c r="M267" s="1">
        <v>9</v>
      </c>
      <c r="N267" s="2" t="str">
        <f t="shared" si="9"/>
        <v>lokalne</v>
      </c>
    </row>
    <row r="268" spans="1:14" x14ac:dyDescent="0.25">
      <c r="A268" s="67"/>
      <c r="B268" s="1">
        <v>66</v>
      </c>
      <c r="C268" s="1">
        <v>-75</v>
      </c>
      <c r="D268" s="1">
        <v>-23.8141</v>
      </c>
      <c r="E268" s="1">
        <v>11.504200000000001</v>
      </c>
      <c r="F268" s="16">
        <v>38</v>
      </c>
      <c r="G268" s="19">
        <v>-1.09757E-3</v>
      </c>
      <c r="H268" s="97">
        <v>2.40933E-11</v>
      </c>
      <c r="I268" s="1">
        <v>33</v>
      </c>
      <c r="J268" s="16" t="str">
        <f t="shared" si="8"/>
        <v>lokalne</v>
      </c>
      <c r="K268" s="98">
        <v>1.77334E-9</v>
      </c>
      <c r="L268" s="97">
        <v>-7.1571000000000002E-18</v>
      </c>
      <c r="M268" s="1">
        <v>11</v>
      </c>
      <c r="N268" s="2" t="str">
        <f t="shared" si="9"/>
        <v>lokalne</v>
      </c>
    </row>
    <row r="269" spans="1:14" x14ac:dyDescent="0.25">
      <c r="A269" s="67"/>
      <c r="B269" s="1">
        <v>67</v>
      </c>
      <c r="C269" s="1">
        <v>-41</v>
      </c>
      <c r="D269" s="1">
        <v>-10.7125</v>
      </c>
      <c r="E269" s="1">
        <v>10.1859</v>
      </c>
      <c r="F269" s="16">
        <v>34</v>
      </c>
      <c r="G269" s="19">
        <v>3.5929400000000002E-3</v>
      </c>
      <c r="H269" s="97">
        <v>2.5818500000000002E-10</v>
      </c>
      <c r="I269" s="1">
        <v>31</v>
      </c>
      <c r="J269" s="16" t="str">
        <f t="shared" si="8"/>
        <v>lokalne</v>
      </c>
      <c r="K269" s="98">
        <v>6.0546400000000003E-10</v>
      </c>
      <c r="L269" s="97">
        <v>-7.1571600000000002E-18</v>
      </c>
      <c r="M269" s="1">
        <v>11</v>
      </c>
      <c r="N269" s="2" t="str">
        <f t="shared" si="9"/>
        <v>lokalne</v>
      </c>
    </row>
    <row r="270" spans="1:14" x14ac:dyDescent="0.25">
      <c r="A270" s="67"/>
      <c r="B270" s="1">
        <v>68</v>
      </c>
      <c r="C270" s="1">
        <v>41</v>
      </c>
      <c r="D270" s="1">
        <v>-10.1859</v>
      </c>
      <c r="E270" s="1">
        <v>10.7125</v>
      </c>
      <c r="F270" s="16">
        <v>36</v>
      </c>
      <c r="G270" s="19">
        <v>-3.5929400000000002E-3</v>
      </c>
      <c r="H270" s="97">
        <v>2.5818500000000002E-10</v>
      </c>
      <c r="I270" s="1">
        <v>31</v>
      </c>
      <c r="J270" s="16" t="str">
        <f t="shared" si="8"/>
        <v>lokalne</v>
      </c>
      <c r="K270" s="98">
        <v>8.6782899999999998E-10</v>
      </c>
      <c r="L270" s="97">
        <v>-7.1571500000000005E-18</v>
      </c>
      <c r="M270" s="1">
        <v>9</v>
      </c>
      <c r="N270" s="2" t="str">
        <f t="shared" si="9"/>
        <v>lokalne</v>
      </c>
    </row>
    <row r="271" spans="1:14" x14ac:dyDescent="0.25">
      <c r="A271" s="67"/>
      <c r="B271" s="1">
        <v>69</v>
      </c>
      <c r="C271" s="1">
        <v>15</v>
      </c>
      <c r="D271" s="1">
        <v>-2.9216000000000002</v>
      </c>
      <c r="E271" s="1">
        <v>4.3955000000000002</v>
      </c>
      <c r="F271" s="16">
        <v>28</v>
      </c>
      <c r="G271" s="19">
        <v>-6.9289700000000004E-4</v>
      </c>
      <c r="H271" s="97">
        <v>9.6021299999999996E-12</v>
      </c>
      <c r="I271" s="1">
        <v>27</v>
      </c>
      <c r="J271" s="16" t="str">
        <f t="shared" si="8"/>
        <v>lokalne</v>
      </c>
      <c r="K271" s="98">
        <v>2.7770500000000002E-12</v>
      </c>
      <c r="L271" s="97">
        <v>-7.15717E-18</v>
      </c>
      <c r="M271" s="1">
        <v>9</v>
      </c>
      <c r="N271" s="2" t="str">
        <f t="shared" si="9"/>
        <v>lokalne</v>
      </c>
    </row>
    <row r="272" spans="1:14" x14ac:dyDescent="0.25">
      <c r="A272" s="67"/>
      <c r="B272" s="1">
        <v>70</v>
      </c>
      <c r="C272" s="1">
        <v>46</v>
      </c>
      <c r="D272" s="1">
        <v>59.785800000000002</v>
      </c>
      <c r="E272" s="1">
        <v>69.298100000000005</v>
      </c>
      <c r="F272" s="16">
        <v>28</v>
      </c>
      <c r="G272" s="19">
        <v>62.744599999999998</v>
      </c>
      <c r="H272" s="1">
        <v>-0.92114799999999997</v>
      </c>
      <c r="I272" s="1">
        <v>27</v>
      </c>
      <c r="J272" s="16" t="str">
        <f t="shared" si="8"/>
        <v>globalne</v>
      </c>
      <c r="K272" s="19">
        <v>62.8566</v>
      </c>
      <c r="L272" s="1">
        <v>-0.92097200000000001</v>
      </c>
      <c r="M272" s="1">
        <v>9</v>
      </c>
      <c r="N272" s="2" t="str">
        <f t="shared" si="9"/>
        <v>globalne</v>
      </c>
    </row>
    <row r="273" spans="1:14" x14ac:dyDescent="0.25">
      <c r="A273" s="67"/>
      <c r="B273" s="1">
        <v>71</v>
      </c>
      <c r="C273" s="1">
        <v>-77</v>
      </c>
      <c r="D273" s="1">
        <v>-10.458299999999999</v>
      </c>
      <c r="E273" s="1">
        <v>35.455399999999997</v>
      </c>
      <c r="F273" s="16">
        <v>40</v>
      </c>
      <c r="G273" s="19">
        <v>3.5753899999999998E-4</v>
      </c>
      <c r="H273" s="97">
        <v>2.5566699999999998E-12</v>
      </c>
      <c r="I273" s="1">
        <v>35</v>
      </c>
      <c r="J273" s="16" t="str">
        <f t="shared" si="8"/>
        <v>lokalne</v>
      </c>
      <c r="K273" s="19">
        <v>2.4154700000000001E-2</v>
      </c>
      <c r="L273" s="97">
        <v>1.1669E-8</v>
      </c>
      <c r="M273" s="1">
        <v>9</v>
      </c>
      <c r="N273" s="2" t="str">
        <f t="shared" si="9"/>
        <v>lokalne</v>
      </c>
    </row>
    <row r="274" spans="1:14" x14ac:dyDescent="0.25">
      <c r="A274" s="67"/>
      <c r="B274" s="1">
        <v>72</v>
      </c>
      <c r="C274" s="1">
        <v>28</v>
      </c>
      <c r="D274" s="1">
        <v>-11.373799999999999</v>
      </c>
      <c r="E274" s="1">
        <v>4.7019099999999998</v>
      </c>
      <c r="F274" s="16">
        <v>34</v>
      </c>
      <c r="G274" s="19">
        <v>-1.3409800000000001E-3</v>
      </c>
      <c r="H274" s="97">
        <v>3.5964299999999999E-11</v>
      </c>
      <c r="I274" s="1">
        <v>31</v>
      </c>
      <c r="J274" s="16" t="str">
        <f t="shared" si="8"/>
        <v>lokalne</v>
      </c>
      <c r="K274" s="98">
        <v>5.3595099999999996E-12</v>
      </c>
      <c r="L274" s="97">
        <v>-7.15717E-18</v>
      </c>
      <c r="M274" s="1">
        <v>11</v>
      </c>
      <c r="N274" s="2" t="str">
        <f t="shared" si="9"/>
        <v>lokalne</v>
      </c>
    </row>
    <row r="275" spans="1:14" x14ac:dyDescent="0.25">
      <c r="A275" s="67"/>
      <c r="B275" s="1">
        <v>73</v>
      </c>
      <c r="C275" s="1">
        <v>82</v>
      </c>
      <c r="D275" s="1">
        <v>58.701900000000002</v>
      </c>
      <c r="E275" s="1">
        <v>68.214200000000005</v>
      </c>
      <c r="F275" s="16">
        <v>30</v>
      </c>
      <c r="G275" s="19">
        <v>62.749699999999997</v>
      </c>
      <c r="H275" s="1">
        <v>-0.92114799999999997</v>
      </c>
      <c r="I275" s="1">
        <v>27</v>
      </c>
      <c r="J275" s="16" t="str">
        <f t="shared" si="8"/>
        <v>globalne</v>
      </c>
      <c r="K275" s="19">
        <v>62.821199999999997</v>
      </c>
      <c r="L275" s="1">
        <v>-0.921068</v>
      </c>
      <c r="M275" s="1">
        <v>9</v>
      </c>
      <c r="N275" s="2" t="str">
        <f t="shared" si="9"/>
        <v>globalne</v>
      </c>
    </row>
    <row r="276" spans="1:14" x14ac:dyDescent="0.25">
      <c r="A276" s="67"/>
      <c r="B276" s="1">
        <v>74</v>
      </c>
      <c r="C276" s="1">
        <v>-88</v>
      </c>
      <c r="D276" s="1">
        <v>-21.458300000000001</v>
      </c>
      <c r="E276" s="1">
        <v>24.455400000000001</v>
      </c>
      <c r="F276" s="16">
        <v>40</v>
      </c>
      <c r="G276" s="19">
        <v>2.0105100000000001E-3</v>
      </c>
      <c r="H276" s="97">
        <v>8.0842699999999997E-11</v>
      </c>
      <c r="I276" s="1">
        <v>35</v>
      </c>
      <c r="J276" s="16" t="str">
        <f t="shared" si="8"/>
        <v>lokalne</v>
      </c>
      <c r="K276" s="19">
        <v>-1.4593700000000001E-4</v>
      </c>
      <c r="L276" s="97">
        <v>4.2594599999999998E-13</v>
      </c>
      <c r="M276" s="1">
        <v>9</v>
      </c>
      <c r="N276" s="2" t="str">
        <f t="shared" si="9"/>
        <v>lokalne</v>
      </c>
    </row>
    <row r="277" spans="1:14" x14ac:dyDescent="0.25">
      <c r="A277" s="67"/>
      <c r="B277" s="1">
        <v>75</v>
      </c>
      <c r="C277" s="1">
        <v>-37</v>
      </c>
      <c r="D277" s="1">
        <v>-6.7124899999999998</v>
      </c>
      <c r="E277" s="1">
        <v>14.1859</v>
      </c>
      <c r="F277" s="16">
        <v>34</v>
      </c>
      <c r="G277" s="19">
        <v>2.2635400000000001E-4</v>
      </c>
      <c r="H277" s="97">
        <v>1.02471E-12</v>
      </c>
      <c r="I277" s="1">
        <v>31</v>
      </c>
      <c r="J277" s="16" t="str">
        <f t="shared" si="8"/>
        <v>lokalne</v>
      </c>
      <c r="K277" s="98">
        <v>2.729E-9</v>
      </c>
      <c r="L277" s="97">
        <v>-7.1570200000000008E-18</v>
      </c>
      <c r="M277" s="1">
        <v>9</v>
      </c>
      <c r="N277" s="2" t="str">
        <f t="shared" si="9"/>
        <v>lokalne</v>
      </c>
    </row>
    <row r="278" spans="1:14" x14ac:dyDescent="0.25">
      <c r="A278" s="67"/>
      <c r="B278" s="1">
        <v>76</v>
      </c>
      <c r="C278" s="1">
        <v>-71</v>
      </c>
      <c r="D278" s="1">
        <v>-19.8141</v>
      </c>
      <c r="E278" s="1">
        <v>15.504200000000001</v>
      </c>
      <c r="F278" s="16">
        <v>38</v>
      </c>
      <c r="G278" s="19">
        <v>3.3176600000000001E-3</v>
      </c>
      <c r="H278" s="97">
        <v>2.2013800000000001E-10</v>
      </c>
      <c r="I278" s="1">
        <v>33</v>
      </c>
      <c r="J278" s="16" t="str">
        <f t="shared" si="8"/>
        <v>lokalne</v>
      </c>
      <c r="K278" s="98">
        <v>3.3586E-9</v>
      </c>
      <c r="L278" s="97">
        <v>-7.1569399999999998E-18</v>
      </c>
      <c r="M278" s="1">
        <v>11</v>
      </c>
      <c r="N278" s="2" t="str">
        <f t="shared" si="9"/>
        <v>lokalne</v>
      </c>
    </row>
    <row r="279" spans="1:14" x14ac:dyDescent="0.25">
      <c r="A279" s="67"/>
      <c r="B279" s="1">
        <v>77</v>
      </c>
      <c r="C279" s="1">
        <v>-73</v>
      </c>
      <c r="D279" s="1">
        <v>-21.8141</v>
      </c>
      <c r="E279" s="1">
        <v>13.504200000000001</v>
      </c>
      <c r="F279" s="16">
        <v>38</v>
      </c>
      <c r="G279" s="19">
        <v>-3.1136200000000001E-3</v>
      </c>
      <c r="H279" s="97">
        <v>1.9389200000000001E-10</v>
      </c>
      <c r="I279" s="1">
        <v>33</v>
      </c>
      <c r="J279" s="16" t="str">
        <f t="shared" si="8"/>
        <v>lokalne</v>
      </c>
      <c r="K279" s="98">
        <v>6.1621699999999996E-9</v>
      </c>
      <c r="L279" s="97">
        <v>-7.1564099999999997E-18</v>
      </c>
      <c r="M279" s="1">
        <v>11</v>
      </c>
      <c r="N279" s="2" t="str">
        <f t="shared" si="9"/>
        <v>lokalne</v>
      </c>
    </row>
    <row r="280" spans="1:14" x14ac:dyDescent="0.25">
      <c r="A280" s="67"/>
      <c r="B280" s="1">
        <v>78</v>
      </c>
      <c r="C280" s="1">
        <v>16</v>
      </c>
      <c r="D280" s="1">
        <v>-7.2980900000000002</v>
      </c>
      <c r="E280" s="1">
        <v>2.2141500000000001</v>
      </c>
      <c r="F280" s="16">
        <v>30</v>
      </c>
      <c r="G280" s="19">
        <v>-2.4796499999999999E-3</v>
      </c>
      <c r="H280" s="97">
        <v>1.2297299999999999E-10</v>
      </c>
      <c r="I280" s="1">
        <v>27</v>
      </c>
      <c r="J280" s="16" t="str">
        <f t="shared" si="8"/>
        <v>lokalne</v>
      </c>
      <c r="K280" s="98">
        <v>5.8258000000000003E-13</v>
      </c>
      <c r="L280" s="97">
        <v>-7.15717E-18</v>
      </c>
      <c r="M280" s="1">
        <v>11</v>
      </c>
      <c r="N280" s="2" t="str">
        <f t="shared" si="9"/>
        <v>lokalne</v>
      </c>
    </row>
    <row r="281" spans="1:14" x14ac:dyDescent="0.25">
      <c r="A281" s="67"/>
      <c r="B281" s="1">
        <v>79</v>
      </c>
      <c r="C281" s="1">
        <v>-65</v>
      </c>
      <c r="D281" s="1">
        <v>-13.8141</v>
      </c>
      <c r="E281" s="1">
        <v>21.504200000000001</v>
      </c>
      <c r="F281" s="16">
        <v>38</v>
      </c>
      <c r="G281" s="19">
        <v>-2.73047E-3</v>
      </c>
      <c r="H281" s="97">
        <v>1.4910999999999999E-10</v>
      </c>
      <c r="I281" s="1">
        <v>33</v>
      </c>
      <c r="J281" s="16" t="str">
        <f t="shared" si="8"/>
        <v>lokalne</v>
      </c>
      <c r="K281" s="98">
        <v>-8.3659900000000002E-6</v>
      </c>
      <c r="L281" s="97">
        <v>1.3926400000000001E-15</v>
      </c>
      <c r="M281" s="1">
        <v>9</v>
      </c>
      <c r="N281" s="2" t="str">
        <f t="shared" si="9"/>
        <v>lokalne</v>
      </c>
    </row>
    <row r="282" spans="1:14" x14ac:dyDescent="0.25">
      <c r="A282" s="67"/>
      <c r="B282" s="1">
        <v>80</v>
      </c>
      <c r="C282" s="1">
        <v>-2</v>
      </c>
      <c r="D282" s="1">
        <v>-0.31</v>
      </c>
      <c r="E282" s="1">
        <v>0.85609999999999997</v>
      </c>
      <c r="F282" s="16">
        <v>12</v>
      </c>
      <c r="G282" s="19">
        <v>-2.2791700000000001E-3</v>
      </c>
      <c r="H282" s="97">
        <v>1.0389199999999999E-10</v>
      </c>
      <c r="I282" s="1">
        <v>19</v>
      </c>
      <c r="J282" s="16" t="str">
        <f t="shared" si="8"/>
        <v>lokalne</v>
      </c>
      <c r="K282" s="98">
        <v>2.3185700000000002E-13</v>
      </c>
      <c r="L282" s="97">
        <v>-7.15717E-18</v>
      </c>
      <c r="M282" s="1">
        <v>9</v>
      </c>
      <c r="N282" s="2" t="str">
        <f t="shared" si="9"/>
        <v>lokalne</v>
      </c>
    </row>
    <row r="283" spans="1:14" x14ac:dyDescent="0.25">
      <c r="A283" s="67"/>
      <c r="B283" s="1">
        <v>81</v>
      </c>
      <c r="C283" s="1">
        <v>80</v>
      </c>
      <c r="D283" s="1">
        <v>56.701900000000002</v>
      </c>
      <c r="E283" s="1">
        <v>66.214200000000005</v>
      </c>
      <c r="F283" s="16">
        <v>30</v>
      </c>
      <c r="G283" s="19">
        <v>62.744599999999998</v>
      </c>
      <c r="H283" s="1">
        <v>-0.92114799999999997</v>
      </c>
      <c r="I283" s="1">
        <v>27</v>
      </c>
      <c r="J283" s="16" t="str">
        <f t="shared" si="8"/>
        <v>globalne</v>
      </c>
      <c r="K283" s="19">
        <v>62.582500000000003</v>
      </c>
      <c r="L283" s="1">
        <v>-0.92073700000000003</v>
      </c>
      <c r="M283" s="1">
        <v>11</v>
      </c>
      <c r="N283" s="2" t="str">
        <f t="shared" si="9"/>
        <v>globalne</v>
      </c>
    </row>
    <row r="284" spans="1:14" x14ac:dyDescent="0.25">
      <c r="A284" s="67"/>
      <c r="B284" s="1">
        <v>82</v>
      </c>
      <c r="C284" s="1">
        <v>-47</v>
      </c>
      <c r="D284" s="1">
        <v>-7.6262400000000001</v>
      </c>
      <c r="E284" s="1">
        <v>19.541699999999999</v>
      </c>
      <c r="F284" s="16">
        <v>36</v>
      </c>
      <c r="G284" s="19">
        <v>2.3481999999999999E-3</v>
      </c>
      <c r="H284" s="97">
        <v>1.10281E-10</v>
      </c>
      <c r="I284" s="1">
        <v>33</v>
      </c>
      <c r="J284" s="16" t="str">
        <f t="shared" si="8"/>
        <v>lokalne</v>
      </c>
      <c r="K284" s="98">
        <v>-3.0707499999999999E-7</v>
      </c>
      <c r="L284" s="97">
        <v>-5.2712600000000001E-18</v>
      </c>
      <c r="M284" s="1">
        <v>9</v>
      </c>
      <c r="N284" s="2" t="str">
        <f t="shared" si="9"/>
        <v>lokalne</v>
      </c>
    </row>
    <row r="285" spans="1:14" x14ac:dyDescent="0.25">
      <c r="A285" s="67"/>
      <c r="B285" s="1">
        <v>83</v>
      </c>
      <c r="C285" s="1">
        <v>-27</v>
      </c>
      <c r="D285" s="1">
        <v>-3.7019099999999998</v>
      </c>
      <c r="E285" s="1">
        <v>12.373799999999999</v>
      </c>
      <c r="F285" s="16">
        <v>32</v>
      </c>
      <c r="G285" s="19">
        <v>-2.7832699999999998E-4</v>
      </c>
      <c r="H285" s="97">
        <v>1.54931E-12</v>
      </c>
      <c r="I285" s="1">
        <v>31</v>
      </c>
      <c r="J285" s="16" t="str">
        <f t="shared" si="8"/>
        <v>lokalne</v>
      </c>
      <c r="K285" s="98">
        <v>-3.4770499999999999E-10</v>
      </c>
      <c r="L285" s="97">
        <v>-7.1571600000000002E-18</v>
      </c>
      <c r="M285" s="1">
        <v>9</v>
      </c>
      <c r="N285" s="2" t="str">
        <f t="shared" si="9"/>
        <v>lokalne</v>
      </c>
    </row>
    <row r="286" spans="1:14" x14ac:dyDescent="0.25">
      <c r="A286" s="67"/>
      <c r="B286" s="1">
        <v>84</v>
      </c>
      <c r="C286" s="1">
        <v>-44</v>
      </c>
      <c r="D286" s="1">
        <v>-13.7125</v>
      </c>
      <c r="E286" s="1">
        <v>7.1858899999999997</v>
      </c>
      <c r="F286" s="16">
        <v>34</v>
      </c>
      <c r="G286" s="19">
        <v>-3.9916300000000004E-3</v>
      </c>
      <c r="H286" s="97">
        <v>3.1866199999999998E-10</v>
      </c>
      <c r="I286" s="1">
        <v>31</v>
      </c>
      <c r="J286" s="16" t="str">
        <f t="shared" si="8"/>
        <v>lokalne</v>
      </c>
      <c r="K286" s="98">
        <v>5.21683E-11</v>
      </c>
      <c r="L286" s="97">
        <v>-7.15717E-18</v>
      </c>
      <c r="M286" s="1">
        <v>11</v>
      </c>
      <c r="N286" s="2" t="str">
        <f t="shared" si="9"/>
        <v>lokalne</v>
      </c>
    </row>
    <row r="287" spans="1:14" x14ac:dyDescent="0.25">
      <c r="A287" s="67"/>
      <c r="B287" s="1">
        <v>85</v>
      </c>
      <c r="C287" s="1">
        <v>93</v>
      </c>
      <c r="D287" s="1">
        <v>53.626199999999997</v>
      </c>
      <c r="E287" s="1">
        <v>69.701899999999995</v>
      </c>
      <c r="F287" s="16">
        <v>34</v>
      </c>
      <c r="G287" s="19">
        <v>62.746600000000001</v>
      </c>
      <c r="H287" s="1">
        <v>-0.92114799999999997</v>
      </c>
      <c r="I287" s="1">
        <v>31</v>
      </c>
      <c r="J287" s="16" t="str">
        <f t="shared" si="8"/>
        <v>globalne</v>
      </c>
      <c r="K287" s="19">
        <v>62.267400000000002</v>
      </c>
      <c r="L287" s="1">
        <v>-0.91768700000000003</v>
      </c>
      <c r="M287" s="1">
        <v>11</v>
      </c>
      <c r="N287" s="2" t="str">
        <f t="shared" si="9"/>
        <v>globalne</v>
      </c>
    </row>
    <row r="288" spans="1:14" x14ac:dyDescent="0.25">
      <c r="A288" s="67"/>
      <c r="B288" s="1">
        <v>86</v>
      </c>
      <c r="C288" s="1">
        <v>26</v>
      </c>
      <c r="D288" s="1">
        <v>-4.2875100000000002</v>
      </c>
      <c r="E288" s="1">
        <v>8.0784000000000002</v>
      </c>
      <c r="F288" s="16">
        <v>32</v>
      </c>
      <c r="G288" s="19">
        <v>2.2277999999999998E-3</v>
      </c>
      <c r="H288" s="97">
        <v>9.9262000000000006E-11</v>
      </c>
      <c r="I288" s="1">
        <v>29</v>
      </c>
      <c r="J288" s="16" t="str">
        <f t="shared" si="8"/>
        <v>lokalne</v>
      </c>
      <c r="K288" s="98">
        <v>5.1813499999999998E-11</v>
      </c>
      <c r="L288" s="97">
        <v>-7.15717E-18</v>
      </c>
      <c r="M288" s="1">
        <v>9</v>
      </c>
      <c r="N288" s="2" t="str">
        <f t="shared" si="9"/>
        <v>lokalne</v>
      </c>
    </row>
    <row r="289" spans="1:14" x14ac:dyDescent="0.25">
      <c r="A289" s="67"/>
      <c r="B289" s="1">
        <v>87</v>
      </c>
      <c r="C289" s="1">
        <v>-34</v>
      </c>
      <c r="D289" s="1">
        <v>-10.7019</v>
      </c>
      <c r="E289" s="1">
        <v>5.3737599999999999</v>
      </c>
      <c r="F289" s="16">
        <v>32</v>
      </c>
      <c r="G289" s="19">
        <v>-1.38569E-3</v>
      </c>
      <c r="H289" s="97">
        <v>3.8402699999999999E-11</v>
      </c>
      <c r="I289" s="1">
        <v>31</v>
      </c>
      <c r="J289" s="16" t="str">
        <f t="shared" si="8"/>
        <v>lokalne</v>
      </c>
      <c r="K289" s="98">
        <v>1.0202300000000001E-11</v>
      </c>
      <c r="L289" s="97">
        <v>-7.15717E-18</v>
      </c>
      <c r="M289" s="1">
        <v>11</v>
      </c>
      <c r="N289" s="2" t="str">
        <f t="shared" si="9"/>
        <v>lokalne</v>
      </c>
    </row>
    <row r="290" spans="1:14" x14ac:dyDescent="0.25">
      <c r="A290" s="67"/>
      <c r="B290" s="1">
        <v>88</v>
      </c>
      <c r="C290" s="1">
        <v>-43</v>
      </c>
      <c r="D290" s="1">
        <v>-12.7125</v>
      </c>
      <c r="E290" s="1">
        <v>8.1858900000000006</v>
      </c>
      <c r="F290" s="16">
        <v>34</v>
      </c>
      <c r="G290" s="19">
        <v>1.2324300000000001E-3</v>
      </c>
      <c r="H290" s="97">
        <v>3.0377799999999999E-11</v>
      </c>
      <c r="I290" s="1">
        <v>31</v>
      </c>
      <c r="J290" s="16" t="str">
        <f t="shared" si="8"/>
        <v>lokalne</v>
      </c>
      <c r="K290" s="98">
        <v>1.2586299999999999E-10</v>
      </c>
      <c r="L290" s="97">
        <v>-7.15717E-18</v>
      </c>
      <c r="M290" s="1">
        <v>11</v>
      </c>
      <c r="N290" s="2" t="str">
        <f t="shared" si="9"/>
        <v>lokalne</v>
      </c>
    </row>
    <row r="291" spans="1:14" x14ac:dyDescent="0.25">
      <c r="A291" s="67"/>
      <c r="B291" s="1">
        <v>89</v>
      </c>
      <c r="C291" s="1">
        <v>90</v>
      </c>
      <c r="D291" s="1">
        <v>50.626199999999997</v>
      </c>
      <c r="E291" s="1">
        <v>66.701899999999995</v>
      </c>
      <c r="F291" s="16">
        <v>34</v>
      </c>
      <c r="G291" s="19">
        <v>62.745199999999997</v>
      </c>
      <c r="H291" s="1">
        <v>-0.92114799999999997</v>
      </c>
      <c r="I291" s="1">
        <v>31</v>
      </c>
      <c r="J291" s="16" t="str">
        <f t="shared" si="8"/>
        <v>globalne</v>
      </c>
      <c r="K291" s="19">
        <v>62.785499999999999</v>
      </c>
      <c r="L291" s="1">
        <v>-0.92112700000000003</v>
      </c>
      <c r="M291" s="1">
        <v>11</v>
      </c>
      <c r="N291" s="2" t="str">
        <f t="shared" si="9"/>
        <v>globalne</v>
      </c>
    </row>
    <row r="292" spans="1:14" x14ac:dyDescent="0.25">
      <c r="A292" s="67"/>
      <c r="B292" s="1">
        <v>90</v>
      </c>
      <c r="C292" s="1">
        <v>-58</v>
      </c>
      <c r="D292" s="1">
        <v>-18.626200000000001</v>
      </c>
      <c r="E292" s="1">
        <v>8.5416600000000003</v>
      </c>
      <c r="F292" s="16">
        <v>36</v>
      </c>
      <c r="G292" s="19">
        <v>-3.1332999999999999E-3</v>
      </c>
      <c r="H292" s="97">
        <v>1.9635199999999999E-10</v>
      </c>
      <c r="I292" s="1">
        <v>33</v>
      </c>
      <c r="J292" s="16" t="str">
        <f t="shared" si="8"/>
        <v>lokalne</v>
      </c>
      <c r="K292" s="98">
        <v>1.66721E-10</v>
      </c>
      <c r="L292" s="97">
        <v>-7.15717E-18</v>
      </c>
      <c r="M292" s="1">
        <v>11</v>
      </c>
      <c r="N292" s="2" t="str">
        <f t="shared" si="9"/>
        <v>lokalne</v>
      </c>
    </row>
    <row r="293" spans="1:14" x14ac:dyDescent="0.25">
      <c r="A293" s="67"/>
      <c r="B293" s="1">
        <v>91</v>
      </c>
      <c r="C293" s="1">
        <v>-1</v>
      </c>
      <c r="D293" s="1">
        <v>-1</v>
      </c>
      <c r="E293" s="1">
        <v>0.3</v>
      </c>
      <c r="F293" s="16">
        <v>6</v>
      </c>
      <c r="G293" s="19">
        <v>2.08333E-3</v>
      </c>
      <c r="H293" s="97">
        <v>8.6805499999999996E-11</v>
      </c>
      <c r="I293" s="1">
        <v>19</v>
      </c>
      <c r="J293" s="16" t="str">
        <f t="shared" si="8"/>
        <v>lokalne</v>
      </c>
      <c r="K293" s="98">
        <v>2.2851E-13</v>
      </c>
      <c r="L293" s="97">
        <v>-7.15717E-18</v>
      </c>
      <c r="M293" s="1">
        <v>11</v>
      </c>
      <c r="N293" s="2" t="str">
        <f t="shared" si="9"/>
        <v>lokalne</v>
      </c>
    </row>
    <row r="294" spans="1:14" x14ac:dyDescent="0.25">
      <c r="A294" s="67"/>
      <c r="B294" s="1">
        <v>92</v>
      </c>
      <c r="C294" s="1">
        <v>65</v>
      </c>
      <c r="D294" s="1">
        <v>62.143900000000002</v>
      </c>
      <c r="E294" s="1">
        <v>63.31</v>
      </c>
      <c r="F294" s="16">
        <v>14</v>
      </c>
      <c r="G294" s="19">
        <v>62.751199999999997</v>
      </c>
      <c r="H294" s="1">
        <v>-0.92114799999999997</v>
      </c>
      <c r="I294" s="1">
        <v>19</v>
      </c>
      <c r="J294" s="16" t="str">
        <f t="shared" si="8"/>
        <v>globalne</v>
      </c>
      <c r="K294" s="19">
        <v>62.747700000000002</v>
      </c>
      <c r="L294" s="1">
        <v>-0.92114799999999997</v>
      </c>
      <c r="M294" s="1">
        <v>11</v>
      </c>
      <c r="N294" s="2" t="str">
        <f t="shared" si="9"/>
        <v>globalne</v>
      </c>
    </row>
    <row r="295" spans="1:14" x14ac:dyDescent="0.25">
      <c r="A295" s="67"/>
      <c r="B295" s="1">
        <v>93</v>
      </c>
      <c r="C295" s="1">
        <v>67</v>
      </c>
      <c r="D295" s="1">
        <v>62.173200000000001</v>
      </c>
      <c r="E295" s="1">
        <v>64.143900000000002</v>
      </c>
      <c r="F295" s="16">
        <v>18</v>
      </c>
      <c r="G295" s="19">
        <v>62.7483</v>
      </c>
      <c r="H295" s="1">
        <v>-0.92114799999999997</v>
      </c>
      <c r="I295" s="1">
        <v>21</v>
      </c>
      <c r="J295" s="16" t="str">
        <f t="shared" si="8"/>
        <v>globalne</v>
      </c>
      <c r="K295" s="19">
        <v>62.7485</v>
      </c>
      <c r="L295" s="1">
        <v>-0.92114799999999997</v>
      </c>
      <c r="M295" s="1">
        <v>9</v>
      </c>
      <c r="N295" s="2" t="str">
        <f t="shared" si="9"/>
        <v>globalne</v>
      </c>
    </row>
    <row r="296" spans="1:14" x14ac:dyDescent="0.25">
      <c r="A296" s="67"/>
      <c r="B296" s="1">
        <v>94</v>
      </c>
      <c r="C296" s="1">
        <v>-26</v>
      </c>
      <c r="D296" s="1">
        <v>-8.0784000000000002</v>
      </c>
      <c r="E296" s="1">
        <v>4.2875100000000002</v>
      </c>
      <c r="F296" s="16">
        <v>30</v>
      </c>
      <c r="G296" s="19">
        <v>-2.2277999999999998E-3</v>
      </c>
      <c r="H296" s="97">
        <v>9.9262000000000006E-11</v>
      </c>
      <c r="I296" s="1">
        <v>29</v>
      </c>
      <c r="J296" s="16" t="str">
        <f t="shared" si="8"/>
        <v>lokalne</v>
      </c>
      <c r="K296" s="98">
        <v>3.8621699999999999E-12</v>
      </c>
      <c r="L296" s="97">
        <v>-7.15717E-18</v>
      </c>
      <c r="M296" s="1">
        <v>11</v>
      </c>
      <c r="N296" s="2" t="str">
        <f t="shared" si="9"/>
        <v>lokalne</v>
      </c>
    </row>
    <row r="297" spans="1:14" x14ac:dyDescent="0.25">
      <c r="A297" s="67"/>
      <c r="B297" s="1">
        <v>95</v>
      </c>
      <c r="C297" s="1">
        <v>96</v>
      </c>
      <c r="D297" s="1">
        <v>56.626199999999997</v>
      </c>
      <c r="E297" s="1">
        <v>72.701899999999995</v>
      </c>
      <c r="F297" s="16">
        <v>34</v>
      </c>
      <c r="G297" s="19">
        <v>62.747900000000001</v>
      </c>
      <c r="H297" s="1">
        <v>-0.92114799999999997</v>
      </c>
      <c r="I297" s="1">
        <v>31</v>
      </c>
      <c r="J297" s="16" t="str">
        <f t="shared" si="8"/>
        <v>globalne</v>
      </c>
      <c r="K297" s="19">
        <v>63.302700000000002</v>
      </c>
      <c r="L297" s="1">
        <v>-0.91653499999999999</v>
      </c>
      <c r="M297" s="1">
        <v>9</v>
      </c>
      <c r="N297" s="2" t="str">
        <f t="shared" si="9"/>
        <v>globalne</v>
      </c>
    </row>
    <row r="298" spans="1:14" x14ac:dyDescent="0.25">
      <c r="A298" s="67"/>
      <c r="B298" s="1">
        <v>96</v>
      </c>
      <c r="C298" s="1">
        <v>-21</v>
      </c>
      <c r="D298" s="1">
        <v>-3.0783999999999998</v>
      </c>
      <c r="E298" s="1">
        <v>9.2875099999999993</v>
      </c>
      <c r="F298" s="16">
        <v>30</v>
      </c>
      <c r="G298" s="19">
        <v>3.4016099999999998E-3</v>
      </c>
      <c r="H298" s="97">
        <v>2.31419E-10</v>
      </c>
      <c r="I298" s="1">
        <v>29</v>
      </c>
      <c r="J298" s="16" t="str">
        <f t="shared" si="8"/>
        <v>lokalne</v>
      </c>
      <c r="K298" s="98">
        <v>-5.7015599999999998E-13</v>
      </c>
      <c r="L298" s="97">
        <v>-7.15717E-18</v>
      </c>
      <c r="M298" s="1">
        <v>9</v>
      </c>
      <c r="N298" s="2" t="str">
        <f t="shared" si="9"/>
        <v>lokalne</v>
      </c>
    </row>
    <row r="299" spans="1:14" x14ac:dyDescent="0.25">
      <c r="A299" s="67"/>
      <c r="B299" s="1">
        <v>97</v>
      </c>
      <c r="C299" s="1">
        <v>-98</v>
      </c>
      <c r="D299" s="1">
        <v>-31.458300000000001</v>
      </c>
      <c r="E299" s="1">
        <v>14.455399999999999</v>
      </c>
      <c r="F299" s="16">
        <v>40</v>
      </c>
      <c r="G299" s="19">
        <v>-8.05768E-4</v>
      </c>
      <c r="H299" s="97">
        <v>1.29852E-11</v>
      </c>
      <c r="I299" s="1">
        <v>35</v>
      </c>
      <c r="J299" s="16" t="str">
        <f t="shared" si="8"/>
        <v>lokalne</v>
      </c>
      <c r="K299" s="98">
        <v>8.1219400000000006E-9</v>
      </c>
      <c r="L299" s="97">
        <v>-7.1558500000000003E-18</v>
      </c>
      <c r="M299" s="1">
        <v>11</v>
      </c>
      <c r="N299" s="2" t="str">
        <f t="shared" si="9"/>
        <v>lokalne</v>
      </c>
    </row>
    <row r="300" spans="1:14" x14ac:dyDescent="0.25">
      <c r="A300" s="67"/>
      <c r="B300" s="1">
        <v>98</v>
      </c>
      <c r="C300" s="1">
        <v>-39</v>
      </c>
      <c r="D300" s="1">
        <v>-8.7124900000000007</v>
      </c>
      <c r="E300" s="1">
        <v>12.1859</v>
      </c>
      <c r="F300" s="16">
        <v>34</v>
      </c>
      <c r="G300" s="19">
        <v>-2.13416E-3</v>
      </c>
      <c r="H300" s="97">
        <v>9.1092500000000001E-11</v>
      </c>
      <c r="I300" s="1">
        <v>31</v>
      </c>
      <c r="J300" s="16" t="str">
        <f t="shared" si="8"/>
        <v>lokalne</v>
      </c>
      <c r="K300" s="98">
        <v>1.9971899999999998E-9</v>
      </c>
      <c r="L300" s="97">
        <v>-7.1570900000000005E-18</v>
      </c>
      <c r="M300" s="1">
        <v>9</v>
      </c>
      <c r="N300" s="2" t="str">
        <f t="shared" si="9"/>
        <v>lokalne</v>
      </c>
    </row>
    <row r="301" spans="1:14" x14ac:dyDescent="0.25">
      <c r="A301" s="67"/>
      <c r="B301" s="1">
        <v>99</v>
      </c>
      <c r="C301" s="1">
        <v>-86</v>
      </c>
      <c r="D301" s="1">
        <v>-19.458300000000001</v>
      </c>
      <c r="E301" s="1">
        <v>26.455400000000001</v>
      </c>
      <c r="F301" s="16">
        <v>40</v>
      </c>
      <c r="G301" s="19">
        <v>-1.4102099999999999E-4</v>
      </c>
      <c r="H301" s="97">
        <v>3.9773299999999998E-13</v>
      </c>
      <c r="I301" s="1">
        <v>35</v>
      </c>
      <c r="J301" s="16" t="str">
        <f t="shared" si="8"/>
        <v>lokalne</v>
      </c>
      <c r="K301" s="19">
        <v>-5.9637100000000005E-4</v>
      </c>
      <c r="L301" s="97">
        <v>7.1131500000000002E-12</v>
      </c>
      <c r="M301" s="1">
        <v>9</v>
      </c>
      <c r="N301" s="2" t="str">
        <f t="shared" si="9"/>
        <v>lokalne</v>
      </c>
    </row>
    <row r="302" spans="1:14" ht="15.75" thickBot="1" x14ac:dyDescent="0.3">
      <c r="A302" s="68"/>
      <c r="B302" s="3">
        <v>100</v>
      </c>
      <c r="C302" s="3">
        <v>-79</v>
      </c>
      <c r="D302" s="26">
        <v>-12.458299999999999</v>
      </c>
      <c r="E302" s="26">
        <v>33.455399999999997</v>
      </c>
      <c r="F302" s="28">
        <v>40</v>
      </c>
      <c r="G302" s="20">
        <v>2.50907E-3</v>
      </c>
      <c r="H302" s="99">
        <v>1.2590799999999999E-10</v>
      </c>
      <c r="I302" s="3">
        <v>35</v>
      </c>
      <c r="J302" s="17" t="str">
        <f t="shared" si="8"/>
        <v>lokalne</v>
      </c>
      <c r="K302" s="20">
        <v>-8.0678199999999999E-3</v>
      </c>
      <c r="L302" s="99">
        <v>1.3017899999999999E-9</v>
      </c>
      <c r="M302" s="3">
        <v>9</v>
      </c>
      <c r="N302" s="4" t="str">
        <f t="shared" si="9"/>
        <v>lokalne</v>
      </c>
    </row>
    <row r="303" spans="1:14" ht="15.75" thickBot="1" x14ac:dyDescent="0.3">
      <c r="A303" s="57" t="s">
        <v>7</v>
      </c>
      <c r="B303" s="58"/>
      <c r="C303" s="58"/>
      <c r="D303" s="36">
        <v>-100</v>
      </c>
      <c r="E303" s="37">
        <v>100</v>
      </c>
      <c r="F303" s="38">
        <v>0</v>
      </c>
      <c r="G303" s="31">
        <v>3.4895500000000001E-3</v>
      </c>
      <c r="H303" s="100">
        <v>2.4353900000000001E-10</v>
      </c>
      <c r="I303" s="30">
        <v>41</v>
      </c>
      <c r="J303" s="29" t="str">
        <f t="shared" si="8"/>
        <v>lokalne</v>
      </c>
      <c r="K303" s="31">
        <v>-1.04968E-4</v>
      </c>
      <c r="L303" s="100">
        <v>2.2035699999999999E-13</v>
      </c>
      <c r="M303" s="30">
        <v>9</v>
      </c>
      <c r="N303" s="29" t="str">
        <f t="shared" si="9"/>
        <v>lokalne</v>
      </c>
    </row>
  </sheetData>
  <mergeCells count="7">
    <mergeCell ref="A303:C303"/>
    <mergeCell ref="K1:N1"/>
    <mergeCell ref="A1:F1"/>
    <mergeCell ref="A3:A102"/>
    <mergeCell ref="A203:A302"/>
    <mergeCell ref="A103:A202"/>
    <mergeCell ref="G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S15" sqref="S15"/>
    </sheetView>
  </sheetViews>
  <sheetFormatPr defaultRowHeight="15" x14ac:dyDescent="0.25"/>
  <cols>
    <col min="1" max="3" width="15.7109375" customWidth="1"/>
    <col min="4" max="4" width="20.42578125" customWidth="1"/>
    <col min="5" max="12" width="15.7109375" customWidth="1"/>
  </cols>
  <sheetData>
    <row r="1" spans="1:12" ht="30" customHeight="1" x14ac:dyDescent="0.25">
      <c r="A1" s="73" t="s">
        <v>0</v>
      </c>
      <c r="B1" s="75" t="s">
        <v>6</v>
      </c>
      <c r="C1" s="75"/>
      <c r="D1" s="76" t="s">
        <v>17</v>
      </c>
      <c r="E1" s="63" t="s">
        <v>8</v>
      </c>
      <c r="F1" s="64"/>
      <c r="G1" s="64"/>
      <c r="H1" s="71"/>
      <c r="I1" s="72" t="s">
        <v>9</v>
      </c>
      <c r="J1" s="60"/>
      <c r="K1" s="60"/>
      <c r="L1" s="62"/>
    </row>
    <row r="2" spans="1:12" ht="30" customHeight="1" thickBot="1" x14ac:dyDescent="0.3">
      <c r="A2" s="74"/>
      <c r="B2" s="41" t="s">
        <v>27</v>
      </c>
      <c r="C2" s="47" t="s">
        <v>3</v>
      </c>
      <c r="D2" s="77"/>
      <c r="E2" s="34" t="s">
        <v>10</v>
      </c>
      <c r="F2" s="33" t="s">
        <v>11</v>
      </c>
      <c r="G2" s="56" t="s">
        <v>3</v>
      </c>
      <c r="H2" s="35" t="s">
        <v>22</v>
      </c>
      <c r="I2" s="32" t="s">
        <v>10</v>
      </c>
      <c r="J2" s="33" t="s">
        <v>11</v>
      </c>
      <c r="K2" s="56" t="s">
        <v>3</v>
      </c>
      <c r="L2" s="35" t="s">
        <v>22</v>
      </c>
    </row>
    <row r="3" spans="1:12" x14ac:dyDescent="0.25">
      <c r="A3" s="81">
        <v>1.5</v>
      </c>
      <c r="B3" s="84" cm="1">
        <f t="array" ref="B3">AVERAGE('Tabela 1'!E3:E102 - 'Tabela 1'!D3:D102)</f>
        <v>26.053749499999999</v>
      </c>
      <c r="C3" s="78">
        <f>AVERAGE('Tabela 1'!F3:F102)</f>
        <v>22.1</v>
      </c>
      <c r="D3" s="51" t="s">
        <v>18</v>
      </c>
      <c r="E3" s="25">
        <f>AVERAGEIF('Tabela 1'!J3:J102,"globalne",'Tabela 1'!G3:G102)</f>
        <v>62.748583783783772</v>
      </c>
      <c r="F3" s="21">
        <f>AVERAGEIF('Tabela 1'!J3:J102,"globalne",'Tabela 1'!H3:H102)</f>
        <v>-0.92114799999999963</v>
      </c>
      <c r="G3" s="21">
        <f>IF(COUNTIF('Tabela 1'!J3:J102,"globalne") &gt; 0,AVERAGEIF('Tabela 1'!J3:J102,"globalne",'Tabela 1'!I3:I102), "brak")</f>
        <v>28.72972972972973</v>
      </c>
      <c r="H3" s="22">
        <f>COUNTIF('Tabela 1'!J3:J102,"globalne")</f>
        <v>37</v>
      </c>
      <c r="I3" s="23">
        <f>AVERAGEIF('Tabela 1'!N3:N102,"globalne",'Tabela 1'!K3:K102)</f>
        <v>62.206008108108108</v>
      </c>
      <c r="J3" s="21">
        <f>AVERAGEIF('Tabela 1'!N3:N102,"globalne",'Tabela 1'!L3:L102)</f>
        <v>-0.88282672972973009</v>
      </c>
      <c r="K3" s="21">
        <f>IF(COUNTIF('Tabela 1'!N3:N102,"globalne") &gt; 0,AVERAGEIF('Tabela 1'!N3:N102,"globalne",'Tabela 1'!M3:M102), "brak")</f>
        <v>9.7027027027027035</v>
      </c>
      <c r="L3" s="22">
        <f>COUNTIF('Tabela 1'!N3:N102,"globalne")</f>
        <v>37</v>
      </c>
    </row>
    <row r="4" spans="1:12" x14ac:dyDescent="0.25">
      <c r="A4" s="82"/>
      <c r="B4" s="85"/>
      <c r="C4" s="79"/>
      <c r="D4" s="52" t="s">
        <v>19</v>
      </c>
      <c r="E4" s="19">
        <f>AVERAGEIF('Tabela 1'!J3:J102,"lokalne",'Tabela 1'!G3:G102)</f>
        <v>-2.9850690634920628E-4</v>
      </c>
      <c r="F4" s="1">
        <f>AVERAGEIF('Tabela 1'!J3:J102,"lokalne",'Tabela 1'!H3:H102)</f>
        <v>1.5204638323587305E-10</v>
      </c>
      <c r="G4" s="1">
        <f>IF(COUNTIF('Tabela 1'!J3:J102,"lokalne") &gt; 0,AVERAGEIF('Tabela 1'!J3:J102,"lokalne",'Tabela 1'!I3:I102), "brak")</f>
        <v>31.571428571428573</v>
      </c>
      <c r="H4" s="2">
        <f>COUNTIF('Tabela 1'!J3:J102,"lokalne")</f>
        <v>63</v>
      </c>
      <c r="I4" s="13">
        <f>AVERAGEIF('Tabela 1'!N3:N102,"lokalne",'Tabela 1'!K3:K102)</f>
        <v>0.67640112787085227</v>
      </c>
      <c r="J4" s="1">
        <f>AVERAGEIF('Tabela 1'!N3:N102,"lokalne",'Tabela 1'!L3:L102)</f>
        <v>5.2710961508723104E-4</v>
      </c>
      <c r="K4" s="1">
        <f>IF(COUNTIF('Tabela 1'!N3:N102,"lokalne") &gt; 0,AVERAGEIF('Tabela 1'!N3:N102,"lokalne",'Tabela 1'!M3:M102), "brak")</f>
        <v>10.047619047619047</v>
      </c>
      <c r="L4" s="2">
        <f>COUNTIF('Tabela 1'!N3:N102,"lokalne")</f>
        <v>63</v>
      </c>
    </row>
    <row r="5" spans="1:12" ht="15.75" thickBot="1" x14ac:dyDescent="0.3">
      <c r="A5" s="83"/>
      <c r="B5" s="86"/>
      <c r="C5" s="80"/>
      <c r="D5" s="55" t="s">
        <v>29</v>
      </c>
      <c r="E5" s="87"/>
      <c r="F5" s="88"/>
      <c r="G5" s="26" t="str">
        <f>IF(COUNTIF('Tabela 1'!J3:J102,"brak") &gt; 0,AVERAGEIF('Tabela 1'!J3:J102,"brak",'Tabela 1'!I3:I102), "brak")</f>
        <v>brak</v>
      </c>
      <c r="H5" s="27">
        <f>COUNTIF('Tabela 1'!J3:J102,"brak")</f>
        <v>0</v>
      </c>
      <c r="I5" s="87"/>
      <c r="J5" s="88"/>
      <c r="K5" s="26" t="str">
        <f>IF(COUNTIF('Tabela 1'!N3:N102,"brak") &gt; 0,AVERAGEIF('Tabela 1'!N3:N102,"brak",'Tabela 1'!M3:M102), "brak")</f>
        <v>brak</v>
      </c>
      <c r="L5" s="27">
        <f>COUNTIF('Tabela 1'!N3:N102,"brak")</f>
        <v>0</v>
      </c>
    </row>
    <row r="6" spans="1:12" x14ac:dyDescent="0.25">
      <c r="A6" s="81">
        <v>1.1000000000000001</v>
      </c>
      <c r="B6" s="84" cm="1">
        <f t="array" ref="B6">AVERAGE('Tabela 1'!E103:E202 - 'Tabela 1'!D103:D202)</f>
        <v>6.4267731700000024</v>
      </c>
      <c r="C6" s="78">
        <f>AVERAGE('Tabela 1'!F103:F202)</f>
        <v>69.38</v>
      </c>
      <c r="D6" s="51" t="s">
        <v>18</v>
      </c>
      <c r="E6" s="25">
        <f>AVERAGEIF('Tabela 1'!J103:J202,"globalne",'Tabela 1'!G103:G202)</f>
        <v>62.748431034482763</v>
      </c>
      <c r="F6" s="21">
        <f>AVERAGEIF('Tabela 1'!J103:J202,"globalne",'Tabela 1'!H103:H202)</f>
        <v>-0.92114799999999963</v>
      </c>
      <c r="G6" s="21">
        <f>IF(COUNTIF('Tabela 1'!J103:J202,"globalne") &gt; 0,AVERAGEIF('Tabela 1'!J103:J202,"globalne",'Tabela 1'!I103:I202), "brak")</f>
        <v>21.413793103448278</v>
      </c>
      <c r="H6" s="22">
        <f>COUNTIF('Tabela 1'!J103:J202,"globalne")</f>
        <v>29</v>
      </c>
      <c r="I6" s="23">
        <f>AVERAGEIF('Tabela 1'!N103:N202,"globalne",'Tabela 1'!K103:K202)</f>
        <v>62.744389655172412</v>
      </c>
      <c r="J6" s="21">
        <f>AVERAGEIF('Tabela 1'!N103:N202,"globalne",'Tabela 1'!L103:L202)</f>
        <v>-0.92114582758620656</v>
      </c>
      <c r="K6" s="21">
        <f>IF(COUNTIF('Tabela 1'!N103:N202,"globalne") &gt; 0,AVERAGEIF('Tabela 1'!N103:N202,"globalne",'Tabela 1'!M103:M202), "brak")</f>
        <v>9.9655172413793096</v>
      </c>
      <c r="L6" s="22">
        <f>COUNTIF('Tabela 1'!N103:N202,"globalne")</f>
        <v>29</v>
      </c>
    </row>
    <row r="7" spans="1:12" x14ac:dyDescent="0.25">
      <c r="A7" s="82"/>
      <c r="B7" s="85"/>
      <c r="C7" s="79"/>
      <c r="D7" s="52" t="s">
        <v>19</v>
      </c>
      <c r="E7" s="19">
        <f>AVERAGEIF('Tabela 1'!J103:J202,"lokalne",'Tabela 1'!G103:G202)</f>
        <v>-1.3694892704225347E-4</v>
      </c>
      <c r="F7" s="1">
        <f>AVERAGEIF('Tabela 1'!J103:J202,"lokalne",'Tabela 1'!H103:H202)</f>
        <v>1.3706472057090137E-10</v>
      </c>
      <c r="G7" s="1">
        <f>IF(COUNTIF('Tabela 1'!J103:J202,"lokalne") &gt; 0,AVERAGEIF('Tabela 1'!J103:J202,"lokalne",'Tabela 1'!I103:I202), "brak")</f>
        <v>25.422535211267604</v>
      </c>
      <c r="H7" s="2">
        <f>COUNTIF('Tabela 1'!J103:J202,"lokalne")</f>
        <v>71</v>
      </c>
      <c r="I7" s="13">
        <f>AVERAGEIF('Tabela 1'!N103:N202,"lokalne",'Tabela 1'!K103:K202)</f>
        <v>5.9058528253521117E-11</v>
      </c>
      <c r="J7" s="1">
        <f>AVERAGEIF('Tabela 1'!N103:N202,"lokalne",'Tabela 1'!L103:L202)</f>
        <v>-7.1571687323943735E-18</v>
      </c>
      <c r="K7" s="1">
        <f>IF(COUNTIF('Tabela 1'!N103:N202,"lokalne") &gt; 0,AVERAGEIF('Tabela 1'!N103:N202,"lokalne",'Tabela 1'!M103:M202), "brak")</f>
        <v>10.04225352112676</v>
      </c>
      <c r="L7" s="2">
        <f>COUNTIF('Tabela 1'!N103:N202,"lokalne")</f>
        <v>71</v>
      </c>
    </row>
    <row r="8" spans="1:12" ht="15.75" thickBot="1" x14ac:dyDescent="0.3">
      <c r="A8" s="83"/>
      <c r="B8" s="86"/>
      <c r="C8" s="80"/>
      <c r="D8" s="53" t="s">
        <v>21</v>
      </c>
      <c r="E8" s="87"/>
      <c r="F8" s="88"/>
      <c r="G8" s="3" t="str">
        <f>IF(COUNTIF('Tabela 1'!J103:J202,"brak") &gt; 0,AVERAGEIF('Tabela 1'!J103:J202,"brak",'Tabela 1'!I103:I202), "brak")</f>
        <v>brak</v>
      </c>
      <c r="H8" s="4">
        <f>COUNTIF('Tabela 1'!J103:J202,"brak")</f>
        <v>0</v>
      </c>
      <c r="I8" s="87"/>
      <c r="J8" s="88"/>
      <c r="K8" s="3" t="str">
        <f>IF(COUNTIF('Tabela 1'!N103:N202,"brak") &gt; 0,AVERAGEIF('Tabela 1'!N103:N202,"brak",'Tabela 1'!M103:M202), "brak")</f>
        <v>brak</v>
      </c>
      <c r="L8" s="4">
        <f>COUNTIF('Tabela 1'!N103:N202,"brak")</f>
        <v>0</v>
      </c>
    </row>
    <row r="9" spans="1:12" x14ac:dyDescent="0.25">
      <c r="A9" s="48"/>
      <c r="B9" s="49"/>
      <c r="C9" s="50"/>
      <c r="D9" s="54" t="s">
        <v>18</v>
      </c>
      <c r="E9" s="18">
        <f>AVERAGEIF('Tabela 1'!J203:J302,"globalne",'Tabela 1'!G203:G302)</f>
        <v>62.747262962962971</v>
      </c>
      <c r="F9" s="5">
        <f>AVERAGEIF('Tabela 1'!J203:J302,"globalne",'Tabela 1'!H203:H302)</f>
        <v>-0.92114799999999963</v>
      </c>
      <c r="G9" s="5">
        <f>IF(COUNTIF('Tabela 1'!J203:J302,"globalne") &gt; 0,AVERAGEIF('Tabela 1'!J203:J302,"globalne",'Tabela 1'!I203:I302), "brak")</f>
        <v>27.814814814814813</v>
      </c>
      <c r="H9" s="6">
        <f>COUNTIF('Tabela 1'!J203:J302,"globalne")</f>
        <v>27</v>
      </c>
      <c r="I9" s="12">
        <f>AVERAGEIF('Tabela 1'!N203:N302,"globalne",'Tabela 1'!K203:K302)</f>
        <v>62.669211111111103</v>
      </c>
      <c r="J9" s="5">
        <f>AVERAGEIF('Tabela 1'!N203:N302,"globalne",'Tabela 1'!L203:L302)</f>
        <v>-0.91807288888888861</v>
      </c>
      <c r="K9" s="5">
        <f>IF(COUNTIF('Tabela 1'!N203:N302,"globalne") &gt; 0,AVERAGEIF('Tabela 1'!N203:N302,"globalne",'Tabela 1'!M203:M302), "brak")</f>
        <v>10.037037037037036</v>
      </c>
      <c r="L9" s="6">
        <f>COUNTIF('Tabela 1'!N203:N302,"globalne")</f>
        <v>27</v>
      </c>
    </row>
    <row r="10" spans="1:12" x14ac:dyDescent="0.25">
      <c r="A10" s="82">
        <v>1.3</v>
      </c>
      <c r="B10" s="85" cm="1">
        <f t="array" ref="B10">AVERAGE('Tabela 1'!E203:E302 - 'Tabela 1'!D203:D302)</f>
        <v>18.111988590000006</v>
      </c>
      <c r="C10" s="79">
        <f>AVERAGE('Tabela 1'!F203:F302)</f>
        <v>31.36</v>
      </c>
      <c r="D10" s="52" t="s">
        <v>19</v>
      </c>
      <c r="E10" s="19">
        <f>AVERAGEIF('Tabela 1'!J203:J302,"lokalne",'Tabela 1'!G203:G302)</f>
        <v>-9.2061820547945249E-5</v>
      </c>
      <c r="F10" s="1">
        <f>AVERAGEIF('Tabela 1'!J203:J302,"lokalne",'Tabela 1'!H203:H302)</f>
        <v>9.0481065052739725E-11</v>
      </c>
      <c r="G10" s="1">
        <f>IF(COUNTIF('Tabela 1'!J203:J302,"lokalne") &gt; 0,AVERAGEIF('Tabela 1'!J203:J302,"lokalne",'Tabela 1'!I203:I302), "brak")</f>
        <v>29.958904109589042</v>
      </c>
      <c r="H10" s="2">
        <f>COUNTIF('Tabela 1'!J203:J302,"lokalne")</f>
        <v>73</v>
      </c>
      <c r="I10" s="13">
        <f>AVERAGEIF('Tabela 1'!N203:N302,"lokalne",'Tabela 1'!K203:K302)</f>
        <v>1.3624028241251558E-4</v>
      </c>
      <c r="J10" s="1">
        <f>AVERAGEIF('Tabela 1'!N203:N302,"lokalne",'Tabela 1'!L203:L302)</f>
        <v>1.8197947576354366E-10</v>
      </c>
      <c r="K10" s="1">
        <f>IF(COUNTIF('Tabela 1'!N203:N302,"lokalne") &gt; 0,AVERAGEIF('Tabela 1'!N203:N302,"lokalne",'Tabela 1'!M203:M302), "brak")</f>
        <v>10.013698630136986</v>
      </c>
      <c r="L10" s="2">
        <f>COUNTIF('Tabela 1'!N203:N302,"lokalne")</f>
        <v>73</v>
      </c>
    </row>
    <row r="11" spans="1:12" ht="15.75" thickBot="1" x14ac:dyDescent="0.3">
      <c r="A11" s="83"/>
      <c r="B11" s="86"/>
      <c r="C11" s="80"/>
      <c r="D11" s="53" t="s">
        <v>21</v>
      </c>
      <c r="E11" s="87"/>
      <c r="F11" s="88"/>
      <c r="G11" s="3" t="str">
        <f>IF(COUNTIF('Tabela 1'!J203:J302,"brak") &gt; 0,AVERAGEIF('Tabela 1'!J203:J302,"brak",'Tabela 1'!I203:I302), "brak")</f>
        <v>brak</v>
      </c>
      <c r="H11" s="4">
        <f>COUNTIF('Tabela 1'!J203:J302,"brak")</f>
        <v>0</v>
      </c>
      <c r="I11" s="87"/>
      <c r="J11" s="88"/>
      <c r="K11" s="3" t="str">
        <f>IF(COUNTIF('Tabela 1'!N203:N302,"brak") &gt; 0,AVERAGEIF('Tabela 1'!N203:N302,"brak",'Tabela 1'!M203:M302), "brak")</f>
        <v>brak</v>
      </c>
      <c r="L11" s="4">
        <f>COUNTIF('Tabela 1'!N203:N302,"brak")</f>
        <v>0</v>
      </c>
    </row>
    <row r="12" spans="1:12" x14ac:dyDescent="0.25">
      <c r="A12" t="s">
        <v>28</v>
      </c>
    </row>
    <row r="13" spans="1:12" x14ac:dyDescent="0.25">
      <c r="A13" t="s">
        <v>30</v>
      </c>
    </row>
  </sheetData>
  <mergeCells count="20">
    <mergeCell ref="E5:F5"/>
    <mergeCell ref="E8:F8"/>
    <mergeCell ref="E11:F11"/>
    <mergeCell ref="I5:J5"/>
    <mergeCell ref="I8:J8"/>
    <mergeCell ref="I11:J11"/>
    <mergeCell ref="C3:C5"/>
    <mergeCell ref="C6:C8"/>
    <mergeCell ref="C10:C11"/>
    <mergeCell ref="A3:A5"/>
    <mergeCell ref="A6:A8"/>
    <mergeCell ref="A10:A11"/>
    <mergeCell ref="B3:B5"/>
    <mergeCell ref="B6:B8"/>
    <mergeCell ref="B10:B11"/>
    <mergeCell ref="E1:H1"/>
    <mergeCell ref="I1:L1"/>
    <mergeCell ref="A1:A2"/>
    <mergeCell ref="B1:C1"/>
    <mergeCell ref="D1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R21" sqref="R21"/>
    </sheetView>
  </sheetViews>
  <sheetFormatPr defaultRowHeight="15" x14ac:dyDescent="0.25"/>
  <cols>
    <col min="1" max="1" width="10.7109375" customWidth="1"/>
    <col min="2" max="3" width="20.7109375" customWidth="1"/>
  </cols>
  <sheetData>
    <row r="1" spans="1:4" ht="15" customHeight="1" x14ac:dyDescent="0.25">
      <c r="A1" s="89" t="s">
        <v>13</v>
      </c>
      <c r="B1" s="65" t="s">
        <v>12</v>
      </c>
      <c r="C1" s="91"/>
    </row>
    <row r="2" spans="1:4" ht="45" customHeight="1" thickBot="1" x14ac:dyDescent="0.3">
      <c r="A2" s="90"/>
      <c r="B2" s="11" t="s">
        <v>8</v>
      </c>
      <c r="C2" s="10" t="s">
        <v>31</v>
      </c>
      <c r="D2" t="s">
        <v>33</v>
      </c>
    </row>
    <row r="3" spans="1:4" ht="15.75" thickBot="1" x14ac:dyDescent="0.3">
      <c r="A3" s="51">
        <v>1</v>
      </c>
      <c r="B3" s="42">
        <f>100 - (-100)</f>
        <v>200</v>
      </c>
      <c r="C3" s="110">
        <f>100 - (-100)</f>
        <v>200</v>
      </c>
      <c r="D3" t="s">
        <v>32</v>
      </c>
    </row>
    <row r="4" spans="1:4" x14ac:dyDescent="0.25">
      <c r="A4" s="52">
        <v>2</v>
      </c>
      <c r="B4" s="43">
        <f>23.6068 - (-100)</f>
        <v>123.60679999999999</v>
      </c>
      <c r="C4" s="101"/>
      <c r="D4" t="s">
        <v>34</v>
      </c>
    </row>
    <row r="5" spans="1:4" x14ac:dyDescent="0.25">
      <c r="A5" s="52">
        <v>3</v>
      </c>
      <c r="B5" s="43">
        <f xml:space="preserve"> 23.6068 - (-52.7864)</f>
        <v>76.393200000000007</v>
      </c>
      <c r="C5" s="101"/>
    </row>
    <row r="6" spans="1:4" x14ac:dyDescent="0.25">
      <c r="A6" s="52">
        <v>4</v>
      </c>
      <c r="B6" s="43">
        <f xml:space="preserve"> 23.6068 - (-23.6068 )</f>
        <v>47.2136</v>
      </c>
      <c r="C6" s="101"/>
    </row>
    <row r="7" spans="1:4" x14ac:dyDescent="0.25">
      <c r="A7" s="52">
        <v>5</v>
      </c>
      <c r="B7" s="43">
        <f xml:space="preserve"> 23.6068 - (-5.57281)</f>
        <v>29.17961</v>
      </c>
      <c r="C7" s="101"/>
    </row>
    <row r="8" spans="1:4" x14ac:dyDescent="0.25">
      <c r="A8" s="52">
        <v>6</v>
      </c>
      <c r="B8" s="43">
        <f xml:space="preserve"> 12.4612 - (-5.57281)</f>
        <v>18.034009999999999</v>
      </c>
      <c r="C8" s="101"/>
    </row>
    <row r="9" spans="1:4" x14ac:dyDescent="0.25">
      <c r="A9" s="52">
        <v>7</v>
      </c>
      <c r="B9" s="43">
        <f xml:space="preserve"> 5.57281 - (-5.57281)</f>
        <v>11.145619999999999</v>
      </c>
      <c r="C9" s="101"/>
    </row>
    <row r="10" spans="1:4" x14ac:dyDescent="0.25">
      <c r="A10" s="52">
        <v>8</v>
      </c>
      <c r="B10" s="43">
        <f xml:space="preserve"> 5.57281 - (-1.31556)</f>
        <v>6.8883700000000001</v>
      </c>
      <c r="C10" s="101"/>
    </row>
    <row r="11" spans="1:4" x14ac:dyDescent="0.25">
      <c r="A11" s="52">
        <v>9</v>
      </c>
      <c r="B11" s="43">
        <f xml:space="preserve"> 2.94169 - (-1.31556 )</f>
        <v>4.25725</v>
      </c>
      <c r="C11" s="101"/>
    </row>
    <row r="12" spans="1:4" x14ac:dyDescent="0.25">
      <c r="A12" s="52">
        <v>10</v>
      </c>
      <c r="B12" s="43">
        <f xml:space="preserve"> 1.31556 - (-1.31556)</f>
        <v>2.6311200000000001</v>
      </c>
      <c r="C12" s="101"/>
    </row>
    <row r="13" spans="1:4" x14ac:dyDescent="0.25">
      <c r="A13" s="52">
        <v>11</v>
      </c>
      <c r="B13" s="108">
        <f xml:space="preserve"> 1.31556 - (-0.31057)</f>
        <v>1.6261300000000001</v>
      </c>
    </row>
    <row r="14" spans="1:4" x14ac:dyDescent="0.25">
      <c r="A14" s="52">
        <v>12</v>
      </c>
      <c r="B14" s="108">
        <f xml:space="preserve"> 0.69442 - (-0.31057)</f>
        <v>1.00499</v>
      </c>
    </row>
    <row r="15" spans="1:4" x14ac:dyDescent="0.25">
      <c r="A15" s="52">
        <v>13</v>
      </c>
      <c r="B15" s="108">
        <f xml:space="preserve"> 0.31057 - (-0.31057 )</f>
        <v>0.62114000000000003</v>
      </c>
    </row>
    <row r="16" spans="1:4" x14ac:dyDescent="0.25">
      <c r="A16" s="52">
        <v>14</v>
      </c>
      <c r="B16" s="108">
        <f xml:space="preserve"> 0.31057  - (-0.0732805)</f>
        <v>0.38385049999999998</v>
      </c>
    </row>
    <row r="17" spans="1:2" x14ac:dyDescent="0.25">
      <c r="A17" s="52">
        <v>15</v>
      </c>
      <c r="B17" s="108">
        <f xml:space="preserve"> 0.164009 - (-0.0732805 )</f>
        <v>0.23728949999999999</v>
      </c>
    </row>
    <row r="18" spans="1:2" x14ac:dyDescent="0.25">
      <c r="A18" s="52">
        <v>16</v>
      </c>
      <c r="B18" s="108">
        <f xml:space="preserve"> 0.0732805 - (-0.0732805 )</f>
        <v>0.146561</v>
      </c>
    </row>
    <row r="19" spans="1:2" x14ac:dyDescent="0.25">
      <c r="A19" s="52">
        <v>17</v>
      </c>
      <c r="B19" s="108">
        <f xml:space="preserve"> 0.0732805 - (-0.0174477 )</f>
        <v>9.0728199999999995E-2</v>
      </c>
    </row>
    <row r="20" spans="1:2" x14ac:dyDescent="0.25">
      <c r="A20" s="52">
        <v>18</v>
      </c>
      <c r="B20" s="108">
        <f xml:space="preserve"> 0.038385  - (-0.0174477 )</f>
        <v>5.5832699999999999E-2</v>
      </c>
    </row>
    <row r="21" spans="1:2" x14ac:dyDescent="0.25">
      <c r="A21" s="52">
        <v>19</v>
      </c>
      <c r="B21" s="108">
        <f xml:space="preserve"> 0.0174477  - (-0.0174477 )</f>
        <v>3.48954E-2</v>
      </c>
    </row>
    <row r="22" spans="1:2" x14ac:dyDescent="0.25">
      <c r="A22" s="52">
        <v>20</v>
      </c>
      <c r="B22" s="108">
        <f xml:space="preserve"> 0.0174477  - (-0.00348955 )</f>
        <v>2.0937250000000001E-2</v>
      </c>
    </row>
    <row r="23" spans="1:2" ht="15.75" thickBot="1" x14ac:dyDescent="0.3">
      <c r="A23" s="107">
        <v>21</v>
      </c>
      <c r="B23" s="109">
        <f xml:space="preserve"> 0.0104686 - (-0.00348955 )</f>
        <v>1.3958149999999999E-2</v>
      </c>
    </row>
    <row r="24" spans="1:2" x14ac:dyDescent="0.25">
      <c r="A24" s="105"/>
      <c r="B24" s="106"/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J29" sqref="J29"/>
    </sheetView>
  </sheetViews>
  <sheetFormatPr defaultRowHeight="15" x14ac:dyDescent="0.25"/>
  <cols>
    <col min="1" max="6" width="15.7109375" customWidth="1"/>
  </cols>
  <sheetData>
    <row r="1" spans="1:6" ht="30" customHeight="1" x14ac:dyDescent="0.25">
      <c r="A1" s="63" t="s">
        <v>8</v>
      </c>
      <c r="B1" s="64"/>
      <c r="C1" s="71"/>
      <c r="D1" s="72" t="s">
        <v>9</v>
      </c>
      <c r="E1" s="60"/>
      <c r="F1" s="62"/>
    </row>
    <row r="2" spans="1:6" ht="30" customHeight="1" thickBot="1" x14ac:dyDescent="0.3">
      <c r="A2" s="34" t="s">
        <v>23</v>
      </c>
      <c r="B2" s="33" t="s">
        <v>11</v>
      </c>
      <c r="C2" s="35" t="s">
        <v>3</v>
      </c>
      <c r="D2" s="32" t="s">
        <v>23</v>
      </c>
      <c r="E2" s="33" t="s">
        <v>11</v>
      </c>
      <c r="F2" s="35" t="s">
        <v>3</v>
      </c>
    </row>
    <row r="3" spans="1:6" ht="15.75" thickBot="1" x14ac:dyDescent="0.3">
      <c r="A3" s="36"/>
      <c r="B3" s="37"/>
      <c r="C3" s="38"/>
      <c r="D3" s="39"/>
      <c r="E3" s="37"/>
      <c r="F3" s="38"/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activeCell="H21" sqref="H21"/>
    </sheetView>
  </sheetViews>
  <sheetFormatPr defaultRowHeight="15" x14ac:dyDescent="0.25"/>
  <cols>
    <col min="1" max="7" width="12.7109375" customWidth="1"/>
  </cols>
  <sheetData>
    <row r="1" spans="1:7" ht="18" x14ac:dyDescent="0.35">
      <c r="A1" s="95" t="s">
        <v>14</v>
      </c>
      <c r="B1" s="92" t="s">
        <v>24</v>
      </c>
      <c r="C1" s="93"/>
      <c r="D1" s="66" t="s">
        <v>25</v>
      </c>
      <c r="E1" s="94"/>
      <c r="F1" s="92" t="s">
        <v>26</v>
      </c>
      <c r="G1" s="94"/>
    </row>
    <row r="2" spans="1:7" ht="15.75" thickBot="1" x14ac:dyDescent="0.3">
      <c r="A2" s="96"/>
      <c r="B2" s="45" t="s">
        <v>15</v>
      </c>
      <c r="C2" s="46" t="s">
        <v>16</v>
      </c>
      <c r="D2" s="40" t="s">
        <v>15</v>
      </c>
      <c r="E2" s="44" t="s">
        <v>16</v>
      </c>
      <c r="F2" s="45" t="s">
        <v>15</v>
      </c>
      <c r="G2" s="44" t="s">
        <v>16</v>
      </c>
    </row>
    <row r="3" spans="1:7" x14ac:dyDescent="0.25">
      <c r="A3" s="42"/>
      <c r="B3" s="23"/>
      <c r="C3" s="24"/>
      <c r="D3" s="25"/>
      <c r="E3" s="22"/>
      <c r="F3" s="23"/>
      <c r="G3" s="22"/>
    </row>
    <row r="4" spans="1:7" x14ac:dyDescent="0.25">
      <c r="A4" s="43"/>
      <c r="B4" s="13"/>
      <c r="C4" s="16"/>
      <c r="D4" s="19"/>
      <c r="E4" s="2"/>
      <c r="F4" s="13"/>
      <c r="G4" s="2"/>
    </row>
    <row r="5" spans="1:7" x14ac:dyDescent="0.25">
      <c r="A5" s="43"/>
      <c r="B5" s="13"/>
      <c r="C5" s="16"/>
      <c r="D5" s="19"/>
      <c r="E5" s="2"/>
      <c r="F5" s="13"/>
      <c r="G5" s="2"/>
    </row>
    <row r="6" spans="1:7" x14ac:dyDescent="0.25">
      <c r="A6" s="43"/>
      <c r="B6" s="13"/>
      <c r="C6" s="16"/>
      <c r="D6" s="19"/>
      <c r="E6" s="2"/>
      <c r="F6" s="13"/>
      <c r="G6" s="2"/>
    </row>
    <row r="7" spans="1:7" x14ac:dyDescent="0.25">
      <c r="A7" s="43"/>
      <c r="B7" s="13"/>
      <c r="C7" s="16"/>
      <c r="D7" s="19"/>
      <c r="E7" s="2"/>
      <c r="F7" s="13"/>
      <c r="G7" s="2"/>
    </row>
    <row r="8" spans="1:7" x14ac:dyDescent="0.25">
      <c r="A8" s="43"/>
      <c r="B8" s="13"/>
      <c r="C8" s="16"/>
      <c r="D8" s="19"/>
      <c r="E8" s="2"/>
      <c r="F8" s="13"/>
      <c r="G8" s="2"/>
    </row>
    <row r="9" spans="1:7" x14ac:dyDescent="0.25">
      <c r="A9" s="43"/>
      <c r="B9" s="13"/>
      <c r="C9" s="16"/>
      <c r="D9" s="19"/>
      <c r="E9" s="2"/>
      <c r="F9" s="13"/>
      <c r="G9" s="2"/>
    </row>
    <row r="10" spans="1:7" x14ac:dyDescent="0.25">
      <c r="A10" s="43"/>
      <c r="B10" s="13"/>
      <c r="C10" s="16"/>
      <c r="D10" s="19"/>
      <c r="E10" s="2"/>
      <c r="F10" s="13"/>
      <c r="G10" s="2"/>
    </row>
    <row r="11" spans="1:7" x14ac:dyDescent="0.25">
      <c r="A11" s="43"/>
      <c r="B11" s="13"/>
      <c r="C11" s="16"/>
      <c r="D11" s="19"/>
      <c r="E11" s="2"/>
      <c r="F11" s="13"/>
      <c r="G11" s="2"/>
    </row>
    <row r="12" spans="1:7" x14ac:dyDescent="0.25">
      <c r="A12" s="43"/>
      <c r="B12" s="13"/>
      <c r="C12" s="16"/>
      <c r="D12" s="19"/>
      <c r="E12" s="2"/>
      <c r="F12" s="13"/>
      <c r="G12" s="2"/>
    </row>
    <row r="13" spans="1:7" x14ac:dyDescent="0.25">
      <c r="A13" s="43"/>
      <c r="B13" s="13"/>
      <c r="C13" s="16"/>
      <c r="D13" s="19"/>
      <c r="E13" s="2"/>
      <c r="F13" s="13"/>
      <c r="G13" s="2"/>
    </row>
    <row r="14" spans="1:7" x14ac:dyDescent="0.25">
      <c r="A14" s="43"/>
      <c r="B14" s="13"/>
      <c r="C14" s="16"/>
      <c r="D14" s="19"/>
      <c r="E14" s="2"/>
      <c r="F14" s="13"/>
      <c r="G14" s="2"/>
    </row>
    <row r="15" spans="1:7" x14ac:dyDescent="0.25">
      <c r="A15" s="43"/>
      <c r="B15" s="13"/>
      <c r="C15" s="16"/>
      <c r="D15" s="19"/>
      <c r="E15" s="2"/>
      <c r="F15" s="13"/>
      <c r="G15" s="2"/>
    </row>
    <row r="16" spans="1:7" x14ac:dyDescent="0.25">
      <c r="A16" s="43"/>
      <c r="B16" s="13"/>
      <c r="C16" s="16"/>
      <c r="D16" s="19"/>
      <c r="E16" s="2"/>
      <c r="F16" s="13"/>
      <c r="G16" s="2"/>
    </row>
    <row r="17" spans="1:7" x14ac:dyDescent="0.25">
      <c r="A17" s="43"/>
      <c r="B17" s="13"/>
      <c r="C17" s="16"/>
      <c r="D17" s="19"/>
      <c r="E17" s="2"/>
      <c r="F17" s="13"/>
      <c r="G17" s="2"/>
    </row>
    <row r="18" spans="1:7" x14ac:dyDescent="0.25">
      <c r="A18" s="43"/>
      <c r="B18" s="13"/>
      <c r="C18" s="16"/>
      <c r="D18" s="19"/>
      <c r="E18" s="2"/>
      <c r="F18" s="13"/>
      <c r="G18" s="2"/>
    </row>
    <row r="19" spans="1:7" x14ac:dyDescent="0.25">
      <c r="A19" s="43"/>
      <c r="B19" s="13"/>
      <c r="C19" s="16"/>
      <c r="D19" s="19"/>
      <c r="E19" s="2"/>
      <c r="F19" s="13"/>
      <c r="G19" s="2"/>
    </row>
    <row r="20" spans="1:7" x14ac:dyDescent="0.25">
      <c r="A20" s="43"/>
      <c r="B20" s="13"/>
      <c r="C20" s="16"/>
      <c r="D20" s="19"/>
      <c r="E20" s="2"/>
      <c r="F20" s="13"/>
      <c r="G20" s="2"/>
    </row>
    <row r="21" spans="1:7" x14ac:dyDescent="0.25">
      <c r="A21" s="43"/>
      <c r="B21" s="13"/>
      <c r="C21" s="16"/>
      <c r="D21" s="19"/>
      <c r="E21" s="2"/>
      <c r="F21" s="13"/>
      <c r="G21" s="2"/>
    </row>
    <row r="22" spans="1:7" x14ac:dyDescent="0.25">
      <c r="A22" s="43"/>
      <c r="B22" s="13"/>
      <c r="C22" s="16"/>
      <c r="D22" s="19"/>
      <c r="E22" s="2"/>
      <c r="F22" s="13"/>
      <c r="G22" s="2"/>
    </row>
    <row r="23" spans="1:7" x14ac:dyDescent="0.25">
      <c r="A23" s="43"/>
      <c r="B23" s="13"/>
      <c r="C23" s="16"/>
      <c r="D23" s="19"/>
      <c r="E23" s="2"/>
      <c r="F23" s="13"/>
      <c r="G23" s="2"/>
    </row>
    <row r="24" spans="1:7" x14ac:dyDescent="0.25">
      <c r="A24" s="43"/>
      <c r="B24" s="13"/>
      <c r="C24" s="16"/>
      <c r="D24" s="19"/>
      <c r="E24" s="2"/>
      <c r="F24" s="13"/>
      <c r="G24" s="2"/>
    </row>
    <row r="25" spans="1:7" x14ac:dyDescent="0.25">
      <c r="A25" s="43"/>
      <c r="B25" s="13"/>
      <c r="C25" s="16"/>
      <c r="D25" s="19"/>
      <c r="E25" s="2"/>
      <c r="F25" s="13"/>
      <c r="G25" s="2"/>
    </row>
    <row r="26" spans="1:7" x14ac:dyDescent="0.25">
      <c r="A26" s="43"/>
      <c r="B26" s="13"/>
      <c r="C26" s="16"/>
      <c r="D26" s="19"/>
      <c r="E26" s="2"/>
      <c r="F26" s="13"/>
      <c r="G26" s="2"/>
    </row>
    <row r="27" spans="1:7" x14ac:dyDescent="0.25">
      <c r="A27" s="43"/>
      <c r="B27" s="13"/>
      <c r="C27" s="16"/>
      <c r="D27" s="19"/>
      <c r="E27" s="2"/>
      <c r="F27" s="13"/>
      <c r="G27" s="2"/>
    </row>
    <row r="28" spans="1:7" x14ac:dyDescent="0.25">
      <c r="A28" s="43"/>
      <c r="B28" s="13"/>
      <c r="C28" s="16"/>
      <c r="D28" s="19"/>
      <c r="E28" s="2"/>
      <c r="F28" s="13"/>
      <c r="G28" s="2"/>
    </row>
  </sheetData>
  <mergeCells count="4">
    <mergeCell ref="B1:C1"/>
    <mergeCell ref="D1:E1"/>
    <mergeCell ref="F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</vt:lpstr>
      <vt:lpstr>Tabela 3</vt:lpstr>
      <vt:lpstr>Symulacja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2025-10-23T03:46:29Z</dcterms:modified>
</cp:coreProperties>
</file>