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16"/>
  <workbookPr defaultThemeVersion="166925"/>
  <xr:revisionPtr revIDLastSave="0" documentId="8_{B267DAA9-D051-4353-8E7F-AA7266E8F87C}" xr6:coauthVersionLast="46" xr6:coauthVersionMax="46" xr10:uidLastSave="{00000000-0000-0000-0000-000000000000}"/>
  <bookViews>
    <workbookView xWindow="240" yWindow="105" windowWidth="14805" windowHeight="8010" activeTab="4" xr2:uid="{00000000-000D-0000-FFFF-FFFF00000000}"/>
  </bookViews>
  <sheets>
    <sheet name="Recurring Costs" sheetId="4" r:id="rId1"/>
    <sheet name="Building Costs" sheetId="1" r:id="rId2"/>
    <sheet name="Startup Costs" sheetId="3" r:id="rId3"/>
    <sheet name="References" sheetId="2" r:id="rId4"/>
    <sheet name="Break Even" sheetId="5" r:id="rId5"/>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 i="4" l="1"/>
  <c r="F33" i="5"/>
  <c r="F32" i="5"/>
  <c r="F31" i="5"/>
  <c r="F30" i="5"/>
  <c r="F29" i="5"/>
  <c r="F28" i="5"/>
  <c r="F27" i="5"/>
  <c r="F26" i="5"/>
  <c r="F25" i="5"/>
  <c r="F24" i="5"/>
  <c r="F23" i="5"/>
  <c r="F22" i="5"/>
  <c r="F21" i="5"/>
  <c r="F20" i="5"/>
  <c r="F19" i="5"/>
  <c r="F18" i="5"/>
  <c r="F16" i="5"/>
  <c r="F17" i="5"/>
  <c r="F15" i="5"/>
  <c r="F14" i="5"/>
  <c r="F13" i="5"/>
  <c r="F12" i="5"/>
  <c r="F11" i="5"/>
  <c r="F10" i="5"/>
  <c r="F9" i="5"/>
  <c r="F8" i="5"/>
  <c r="F7" i="5"/>
  <c r="F6" i="5"/>
  <c r="F5" i="5"/>
  <c r="F4" i="5"/>
  <c r="D4" i="5"/>
  <c r="D5" i="5" s="1"/>
  <c r="D6" i="5" s="1"/>
  <c r="D7" i="5" s="1"/>
  <c r="D8" i="5" s="1"/>
  <c r="D9" i="5" s="1"/>
  <c r="D10" i="5" s="1"/>
  <c r="D11" i="5" s="1"/>
  <c r="D12" i="5" s="1"/>
  <c r="D13" i="5" s="1"/>
  <c r="D14" i="5" s="1"/>
  <c r="D15" i="5" s="1"/>
  <c r="D16" i="5" s="1"/>
  <c r="D17" i="5" s="1"/>
  <c r="D18" i="5" s="1"/>
  <c r="D19" i="5" s="1"/>
  <c r="D20" i="5" s="1"/>
  <c r="D21" i="5" s="1"/>
  <c r="D22" i="5" s="1"/>
  <c r="D23" i="5" s="1"/>
  <c r="D24" i="5" s="1"/>
  <c r="D25" i="5" s="1"/>
  <c r="D26" i="5" s="1"/>
  <c r="D27" i="5" s="1"/>
  <c r="D28" i="5" s="1"/>
  <c r="D29" i="5" s="1"/>
  <c r="D30" i="5" s="1"/>
  <c r="D31" i="5" s="1"/>
  <c r="D32" i="5" s="1"/>
  <c r="D33" i="5" s="1"/>
  <c r="F3" i="5"/>
  <c r="F2" i="5"/>
  <c r="D3" i="5"/>
  <c r="D8" i="1"/>
  <c r="B8" i="1"/>
  <c r="C9" i="4"/>
  <c r="D9" i="4"/>
  <c r="D11" i="4" s="1"/>
  <c r="D12" i="4" s="1"/>
  <c r="D7" i="4"/>
  <c r="D6" i="4"/>
  <c r="D5" i="4"/>
  <c r="D2" i="4"/>
  <c r="D3" i="4"/>
  <c r="D4" i="4"/>
  <c r="D15" i="3"/>
  <c r="D13" i="3"/>
  <c r="D12" i="3"/>
  <c r="D11" i="3"/>
  <c r="D10" i="3"/>
  <c r="D9" i="3"/>
  <c r="D8" i="3"/>
  <c r="D7" i="3"/>
  <c r="D6" i="3"/>
  <c r="D5" i="3"/>
  <c r="D4" i="3"/>
  <c r="D3" i="3"/>
  <c r="D2" i="3"/>
  <c r="B7" i="1"/>
  <c r="B6" i="1"/>
  <c r="D6" i="1"/>
  <c r="D4" i="1"/>
  <c r="D3" i="1"/>
  <c r="D2" i="1"/>
  <c r="D7" i="1"/>
  <c r="E23" i="5" l="1"/>
  <c r="G23" i="5" s="1"/>
  <c r="E24" i="5"/>
  <c r="G24" i="5" s="1"/>
  <c r="E25" i="5"/>
  <c r="G25" i="5" s="1"/>
  <c r="E26" i="5"/>
  <c r="G26" i="5" s="1"/>
  <c r="E27" i="5"/>
  <c r="G27" i="5" s="1"/>
  <c r="E28" i="5"/>
  <c r="G28" i="5" s="1"/>
  <c r="E29" i="5"/>
  <c r="G29" i="5" s="1"/>
  <c r="E30" i="5"/>
  <c r="G30" i="5" s="1"/>
  <c r="E31" i="5"/>
  <c r="G31" i="5" s="1"/>
  <c r="E32" i="5"/>
  <c r="G32" i="5" s="1"/>
  <c r="E33" i="5"/>
  <c r="G33" i="5" s="1"/>
  <c r="E22" i="5"/>
  <c r="G22" i="5" s="1"/>
  <c r="E21" i="5"/>
  <c r="G21" i="5" s="1"/>
  <c r="E20" i="5"/>
  <c r="G20" i="5" s="1"/>
  <c r="E19" i="5"/>
  <c r="G19" i="5" s="1"/>
  <c r="E18" i="5"/>
  <c r="G18" i="5" s="1"/>
  <c r="E17" i="5"/>
  <c r="G17" i="5" s="1"/>
  <c r="E16" i="5"/>
  <c r="G16" i="5" s="1"/>
  <c r="E15" i="5"/>
  <c r="G15" i="5" s="1"/>
  <c r="E14" i="5"/>
  <c r="G14" i="5" s="1"/>
  <c r="E13" i="5"/>
  <c r="G13" i="5" s="1"/>
  <c r="E12" i="5"/>
  <c r="G12" i="5" s="1"/>
  <c r="E11" i="5"/>
  <c r="G11" i="5" s="1"/>
  <c r="E10" i="5"/>
  <c r="G10" i="5" s="1"/>
  <c r="E9" i="5"/>
  <c r="G9" i="5" s="1"/>
  <c r="E8" i="5"/>
  <c r="G8" i="5" s="1"/>
  <c r="E7" i="5"/>
  <c r="G7" i="5" s="1"/>
  <c r="E6" i="5"/>
  <c r="G6" i="5" s="1"/>
  <c r="E5" i="5"/>
  <c r="G5" i="5" s="1"/>
  <c r="E4" i="5"/>
  <c r="G4" i="5" s="1"/>
  <c r="E3" i="5"/>
  <c r="E2" i="5"/>
  <c r="G2" i="5" s="1"/>
  <c r="H2" i="5" s="1"/>
  <c r="G3" i="5"/>
  <c r="H3" i="5"/>
  <c r="H4" i="5" s="1"/>
  <c r="H5" i="5" s="1"/>
  <c r="H6" i="5" s="1"/>
  <c r="H7" i="5" s="1"/>
  <c r="H8" i="5" s="1"/>
  <c r="H9" i="5" s="1"/>
  <c r="H10" i="5" s="1"/>
  <c r="H11" i="5" s="1"/>
  <c r="H12" i="5" s="1"/>
  <c r="H13" i="5" s="1"/>
  <c r="H14" i="5" s="1"/>
  <c r="H15" i="5" s="1"/>
  <c r="H16" i="5" s="1"/>
  <c r="H17" i="5" s="1"/>
  <c r="H18" i="5" s="1"/>
  <c r="H19" i="5" s="1"/>
  <c r="H20" i="5" s="1"/>
  <c r="H21" i="5" s="1"/>
  <c r="H22" i="5" s="1"/>
  <c r="H23" i="5" s="1"/>
  <c r="H24" i="5" s="1"/>
  <c r="H25" i="5" s="1"/>
  <c r="H26" i="5" s="1"/>
  <c r="H27" i="5" s="1"/>
  <c r="H28" i="5" s="1"/>
  <c r="H29" i="5" s="1"/>
  <c r="H30" i="5" s="1"/>
  <c r="H31" i="5" s="1"/>
  <c r="H32" i="5" s="1"/>
  <c r="H33" i="5" s="1"/>
</calcChain>
</file>

<file path=xl/sharedStrings.xml><?xml version="1.0" encoding="utf-8"?>
<sst xmlns="http://schemas.openxmlformats.org/spreadsheetml/2006/main" count="89" uniqueCount="78">
  <si>
    <t>Item</t>
  </si>
  <si>
    <t>Unit Cost</t>
  </si>
  <si>
    <t>Monthly Units</t>
  </si>
  <si>
    <t>Monthly</t>
  </si>
  <si>
    <t>Cost Basis</t>
  </si>
  <si>
    <t>Assumptions</t>
  </si>
  <si>
    <t>Coffee Beans</t>
  </si>
  <si>
    <t>avg $10/lb premium beans</t>
  </si>
  <si>
    <t>400 coffee customers / day
15g beans / serving</t>
  </si>
  <si>
    <t>Tea Leaves</t>
  </si>
  <si>
    <t>avg $10/lb premium tea</t>
  </si>
  <si>
    <t>100 tea customers / day
2.5g leaves / serving</t>
  </si>
  <si>
    <t>Pastries</t>
  </si>
  <si>
    <t>rough costing of local wholesale pastries</t>
  </si>
  <si>
    <t>To-Go Cups</t>
  </si>
  <si>
    <t>cost for 500ct thermal cups</t>
  </si>
  <si>
    <t>300 to-go customers / day</t>
  </si>
  <si>
    <t>To-Go Lids</t>
  </si>
  <si>
    <t>cost for 1000ct lids</t>
  </si>
  <si>
    <t>Trash Bags</t>
  </si>
  <si>
    <t>cost for 250 bags (40 gal)</t>
  </si>
  <si>
    <t>3 trash cans, emptied once / day</t>
  </si>
  <si>
    <t>Insurance</t>
  </si>
  <si>
    <t>avg umbrella ins. cost</t>
  </si>
  <si>
    <t>Staff</t>
  </si>
  <si>
    <t>$15/hr wage
12 hr operating time
2 employees on shift</t>
  </si>
  <si>
    <t>Monthly Total</t>
  </si>
  <si>
    <t>Daily Total</t>
  </si>
  <si>
    <t>Per Sqft</t>
  </si>
  <si>
    <t>Sqft</t>
  </si>
  <si>
    <t>Rent</t>
  </si>
  <si>
    <t>$15/sf/yr Tempe, AZ avg</t>
  </si>
  <si>
    <t>1,200 sqft space</t>
  </si>
  <si>
    <t>Electricity</t>
  </si>
  <si>
    <t>$0.0884/kWh Tempe, AZ</t>
  </si>
  <si>
    <t>7kWh/mo/sqft usage (Starbucks avg)</t>
  </si>
  <si>
    <t>Water</t>
  </si>
  <si>
    <t>$2.65/1000gal Tempe, AZ</t>
  </si>
  <si>
    <t>25gal/mo/sqft usage (Starbuck avg)</t>
  </si>
  <si>
    <t>Yearly Total</t>
  </si>
  <si>
    <t>Unit Price</t>
  </si>
  <si>
    <t>Count</t>
  </si>
  <si>
    <t>Total</t>
  </si>
  <si>
    <t>Espresso Machine</t>
  </si>
  <si>
    <t>Coffee Maker</t>
  </si>
  <si>
    <t>Display Case</t>
  </si>
  <si>
    <t>Cold Beverage Case</t>
  </si>
  <si>
    <t>Cups &amp; Saucers</t>
  </si>
  <si>
    <t>cost per dozen</t>
  </si>
  <si>
    <t>Cold Beverage Dispenser</t>
  </si>
  <si>
    <t>Tumblers</t>
  </si>
  <si>
    <t>cost per case (72pc)</t>
  </si>
  <si>
    <t>Tables</t>
  </si>
  <si>
    <t>Chairs</t>
  </si>
  <si>
    <t>Register</t>
  </si>
  <si>
    <t>Cleaning Equipment</t>
  </si>
  <si>
    <t>brooms, mops, buckets, etc.</t>
  </si>
  <si>
    <t>Trash Receptacle</t>
  </si>
  <si>
    <t>Startup Total</t>
  </si>
  <si>
    <t>Tempe, AZ Electricity Rates | Electricity Local</t>
  </si>
  <si>
    <t>Energy Conservation | Starbucks Coffee Company</t>
  </si>
  <si>
    <t>Water Conservation | Starbucks Coffee Company</t>
  </si>
  <si>
    <t>Water Volume Charge | City of Tempe, AZ</t>
  </si>
  <si>
    <t>Restaurant Supplies | Shop Online at National Hospitality (nathosp.com)</t>
  </si>
  <si>
    <t>Commercial Espresso Machines: Top Rated, Best Prices (webstaurantstore.com)</t>
  </si>
  <si>
    <t>Products | Venezia Commercial Bakery (veneziabakery.com)</t>
  </si>
  <si>
    <t>Product page | Ethical bean US</t>
  </si>
  <si>
    <t>CashRegisterStore.com &gt; Restaurant Models &gt; Sam4s SAP-6600II POS Touch Screen Android Terminal</t>
  </si>
  <si>
    <t>Small Business Insurance Cost | Insureon</t>
  </si>
  <si>
    <t>Day</t>
  </si>
  <si>
    <t>Costs</t>
  </si>
  <si>
    <t>Revenue</t>
  </si>
  <si>
    <t>Profits</t>
  </si>
  <si>
    <t>Total Profits</t>
  </si>
  <si>
    <t>Customers / Day</t>
  </si>
  <si>
    <t>Price / Ticket</t>
  </si>
  <si>
    <t>NOTE</t>
  </si>
  <si>
    <t>This is not a good break-even analysis. It doesn't account for fluctuation in customers or ticket price, nor does it factor in the differences between fixed and flexible costs (e.g. you use less coffee when you have less customers).
This is just a rough baseline.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</si>
</sst>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_([$$-409]* \(#,##0.00\);_([$$-409]* &quot;-&quot;??_);_(@_)"/>
  </numFmts>
  <fonts count="3">
    <font>
      <sz val="11"/>
      <color theme="1"/>
      <name val="Calibri"/>
      <family val="2"/>
      <scheme val="minor"/>
    </font>
    <font>
      <u/>
      <sz val="11"/>
      <color theme="10"/>
      <name val="Calibri"/>
      <family val="2"/>
      <scheme val="minor"/>
    </font>
    <font>
      <sz val="11"/>
      <color rgb="FF444444"/>
      <name val="Calibri"/>
      <family val="2"/>
      <charset val="1"/>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0" fontId="1" fillId="0" borderId="0" xfId="1" applyAlignment="1">
      <alignment wrapText="1"/>
    </xf>
    <xf numFmtId="164" fontId="0" fillId="0" borderId="0" xfId="0" applyNumberFormat="1"/>
    <xf numFmtId="49" fontId="0" fillId="0" borderId="0" xfId="0" applyNumberFormat="1" applyAlignment="1">
      <alignment wrapText="1"/>
    </xf>
    <xf numFmtId="0" fontId="0" fillId="0" borderId="0" xfId="0" applyFill="1"/>
    <xf numFmtId="0" fontId="0" fillId="0" borderId="0" xfId="0" applyAlignment="1">
      <alignment horizontal="center"/>
    </xf>
    <xf numFmtId="164" fontId="0" fillId="0" borderId="0" xfId="0" applyNumberFormat="1" applyFill="1"/>
    <xf numFmtId="164" fontId="2" fillId="0" borderId="0" xfId="0" quotePrefix="1" applyNumberFormat="1" applyFont="1" applyAlignment="1">
      <alignment wrapText="1"/>
    </xf>
    <xf numFmtId="0" fontId="0" fillId="0" borderId="0" xfId="0" applyAlignment="1">
      <alignment horizontal="center" vertical="top" wrapText="1"/>
    </xf>
  </cellXfs>
  <cellStyles count="2">
    <cellStyle name="Hyperlink" xfId="1" builtinId="8"/>
    <cellStyle name="Normal" xfId="0" builtinId="0"/>
  </cellStyles>
  <dxfs count="8">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30" formatCode="@"/>
      <alignment wrapText="1"/>
    </dxf>
    <dxf>
      <numFmt numFmtId="30" formatCode="@"/>
      <alignment wrapText="1"/>
    </dxf>
    <dxf>
      <numFmt numFmtId="164" formatCode="_([$$-409]* #,##0.00_);_([$$-409]* \(#,##0.00\);_([$$-409]* &quot;-&quot;??_);_(@_)"/>
    </dxf>
    <dxf>
      <numFmt numFmtId="164" formatCode="_([$$-409]* #,##0.00_);_([$$-409]* \(#,##0.00\);_([$$-409]* &quot;-&quot;??_);_(@_)"/>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A667CD9-A02F-4A90-B994-701A30522224}" name="Table14" displayName="Table14" ref="A1:F9" totalsRowShown="0">
  <autoFilter ref="A1:F9" xr:uid="{B52A8BC2-8BAD-4378-91F6-AFF7E832CB2B}"/>
  <tableColumns count="6">
    <tableColumn id="1" xr3:uid="{1810DB70-F08B-407E-8CD2-8F64EBB7F2C1}" name="Item"/>
    <tableColumn id="7" xr3:uid="{2768B43B-95FD-49F2-9809-DF2878F2FDC1}" name="Unit Cost" dataDxfId="7"/>
    <tableColumn id="8" xr3:uid="{9A8463FF-E826-4CD6-B174-A28D6BE66CB9}" name="Monthly Units"/>
    <tableColumn id="4" xr3:uid="{6C1A44D9-AC89-4FEB-9948-F1C8CBC6C4BC}" name="Monthly" dataDxfId="6">
      <calculatedColumnFormula>B2*C2</calculatedColumnFormula>
    </tableColumn>
    <tableColumn id="5" xr3:uid="{E1B37727-05B0-4D39-9C3B-131F5FA9BBB3}" name="Cost Basis" dataDxfId="5"/>
    <tableColumn id="6" xr3:uid="{1332E5D2-27A1-4BF1-8886-2D0A9578D698}" name="Assumptions" dataDxfId="4"/>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B2CEA3-A3FB-4813-BF19-1EC87BFD65F2}" name="Table1" displayName="Table1" ref="A1:F4" totalsRowShown="0">
  <autoFilter ref="A1:F4" xr:uid="{B52A8BC2-8BAD-4378-91F6-AFF7E832CB2B}"/>
  <tableColumns count="6">
    <tableColumn id="1" xr3:uid="{4D3ED21D-AFEE-488D-A9F5-5D4BAD82ACFB}" name="Item"/>
    <tableColumn id="2" xr3:uid="{2FC69AA8-2584-4148-BDDF-FF52B0E2F727}" name="Per Sqft" dataDxfId="3"/>
    <tableColumn id="3" xr3:uid="{3C396E57-FFA6-430E-877A-33A495DE4058}" name="Sqft"/>
    <tableColumn id="4" xr3:uid="{016D73E9-803D-4F57-B013-D50DD0BE2AF9}" name="Monthly" dataDxfId="2">
      <calculatedColumnFormula>B2*C2</calculatedColumnFormula>
    </tableColumn>
    <tableColumn id="5" xr3:uid="{193C6FB1-1EA5-40DF-A3BD-8CF7A7DF1900}" name="Cost Basis"/>
    <tableColumn id="6" xr3:uid="{75A41F6F-1989-42E0-B15F-14946DD34480}" name="Assumptions"/>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7911A49-E18D-49F2-8959-E5D0F1347A14}" name="Table13" displayName="Table13" ref="A1:F13" totalsRowShown="0">
  <autoFilter ref="A1:F13" xr:uid="{B52A8BC2-8BAD-4378-91F6-AFF7E832CB2B}"/>
  <tableColumns count="6">
    <tableColumn id="1" xr3:uid="{A5B52A8C-A182-4C0B-8070-9F81AFDBFEB0}" name="Item"/>
    <tableColumn id="8" xr3:uid="{52064BA8-1E06-453A-A28D-E414FBD2911B}" name="Unit Price" dataDxfId="1"/>
    <tableColumn id="7" xr3:uid="{0D127CC4-4D3C-48CC-AFF9-98F8AB89B803}" name="Count"/>
    <tableColumn id="3" xr3:uid="{09BA6568-3392-4DC0-AB2B-87A96166851C}" name="Total" dataDxfId="0">
      <calculatedColumnFormula>B2*C2</calculatedColumnFormula>
    </tableColumn>
    <tableColumn id="5" xr3:uid="{708330D5-07BE-4096-938A-3E46F72C2B74}" name="Cost Basis"/>
    <tableColumn id="6" xr3:uid="{9BA72B65-8E6E-4955-9209-47673767C77C}" name="Assumptions"/>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hyperlink" Target="https://us.ethicalbean.com/our-beans" TargetMode="External"/><Relationship Id="rId3" Type="http://schemas.openxmlformats.org/officeDocument/2006/relationships/hyperlink" Target="https://www.starbucks.com/Responsibility/global-report/environmental-stewardship/water-conservation" TargetMode="External"/><Relationship Id="rId7" Type="http://schemas.openxmlformats.org/officeDocument/2006/relationships/hyperlink" Target="https://veneziabakery.com/products/" TargetMode="External"/><Relationship Id="rId2" Type="http://schemas.openxmlformats.org/officeDocument/2006/relationships/hyperlink" Target="https://www.starbucks.com/Responsibility/global-report/environmental-stewardship/energy-conservation" TargetMode="External"/><Relationship Id="rId1" Type="http://schemas.openxmlformats.org/officeDocument/2006/relationships/hyperlink" Target="https://www.electricitylocal.com/states/arizona/tempe/" TargetMode="External"/><Relationship Id="rId6" Type="http://schemas.openxmlformats.org/officeDocument/2006/relationships/hyperlink" Target="https://www.nathosp.com/category/restaurant_supplies" TargetMode="External"/><Relationship Id="rId5" Type="http://schemas.openxmlformats.org/officeDocument/2006/relationships/hyperlink" Target="https://www.webstaurantstore.com/13977/cappuccino-espresso-machines.html" TargetMode="External"/><Relationship Id="rId10" Type="http://schemas.openxmlformats.org/officeDocument/2006/relationships/hyperlink" Target="https://www.insureon.com/small-business-insurance/cost" TargetMode="External"/><Relationship Id="rId4" Type="http://schemas.openxmlformats.org/officeDocument/2006/relationships/hyperlink" Target="https://www.tempe.gov/government/municipal-utilities/utility-rate-information/water-volume-charge" TargetMode="External"/><Relationship Id="rId9" Type="http://schemas.openxmlformats.org/officeDocument/2006/relationships/hyperlink" Target="https://www.cashregisterstore.com/Cash-Registers/Restaurant-Cash-Registers/Sam4s-SAP-6600II-Android-Termin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0821A-3300-48C4-A749-82221CA96477}">
  <dimension ref="A1:F12"/>
  <sheetViews>
    <sheetView workbookViewId="0">
      <selection activeCell="D13" sqref="D13"/>
    </sheetView>
  </sheetViews>
  <sheetFormatPr defaultRowHeight="24" customHeight="1"/>
  <cols>
    <col min="1" max="1" width="26.28515625" customWidth="1"/>
    <col min="2" max="2" width="17" customWidth="1"/>
    <col min="3" max="3" width="19" customWidth="1"/>
    <col min="4" max="4" width="16.85546875" customWidth="1"/>
    <col min="5" max="5" width="28.5703125" customWidth="1"/>
    <col min="6" max="6" width="36" customWidth="1"/>
  </cols>
  <sheetData>
    <row r="1" spans="1:6" ht="24" customHeight="1">
      <c r="A1" t="s">
        <v>0</v>
      </c>
      <c r="B1" t="s">
        <v>1</v>
      </c>
      <c r="C1" t="s">
        <v>2</v>
      </c>
      <c r="D1" t="s">
        <v>3</v>
      </c>
      <c r="E1" t="s">
        <v>4</v>
      </c>
      <c r="F1" t="s">
        <v>5</v>
      </c>
    </row>
    <row r="2" spans="1:6" ht="40.5" customHeight="1">
      <c r="A2" t="s">
        <v>6</v>
      </c>
      <c r="B2" s="2">
        <v>10</v>
      </c>
      <c r="C2">
        <v>397</v>
      </c>
      <c r="D2" s="2">
        <f t="shared" ref="D2:D4" si="0">B2*C2</f>
        <v>3970</v>
      </c>
      <c r="E2" s="3" t="s">
        <v>7</v>
      </c>
      <c r="F2" s="3" t="s">
        <v>8</v>
      </c>
    </row>
    <row r="3" spans="1:6" ht="41.25" customHeight="1">
      <c r="A3" t="s">
        <v>9</v>
      </c>
      <c r="B3" s="2">
        <v>10</v>
      </c>
      <c r="C3">
        <v>16.5</v>
      </c>
      <c r="D3" s="2">
        <f t="shared" si="0"/>
        <v>165</v>
      </c>
      <c r="E3" s="3" t="s">
        <v>10</v>
      </c>
      <c r="F3" s="3" t="s">
        <v>11</v>
      </c>
    </row>
    <row r="4" spans="1:6" ht="36" customHeight="1">
      <c r="A4" t="s">
        <v>12</v>
      </c>
      <c r="B4" s="2">
        <v>100</v>
      </c>
      <c r="C4">
        <v>30</v>
      </c>
      <c r="D4" s="2">
        <f t="shared" si="0"/>
        <v>3000</v>
      </c>
      <c r="E4" s="3" t="s">
        <v>13</v>
      </c>
      <c r="F4" s="3"/>
    </row>
    <row r="5" spans="1:6" ht="24" customHeight="1">
      <c r="A5" t="s">
        <v>14</v>
      </c>
      <c r="B5" s="2">
        <v>41</v>
      </c>
      <c r="C5">
        <v>18</v>
      </c>
      <c r="D5" s="2">
        <f>B5*C5</f>
        <v>738</v>
      </c>
      <c r="E5" s="3" t="s">
        <v>15</v>
      </c>
      <c r="F5" s="3" t="s">
        <v>16</v>
      </c>
    </row>
    <row r="6" spans="1:6" ht="24" customHeight="1">
      <c r="A6" t="s">
        <v>17</v>
      </c>
      <c r="B6" s="2">
        <v>40</v>
      </c>
      <c r="C6">
        <v>9</v>
      </c>
      <c r="D6" s="2">
        <f>B6*C6</f>
        <v>360</v>
      </c>
      <c r="E6" s="3" t="s">
        <v>18</v>
      </c>
      <c r="F6" s="3" t="s">
        <v>16</v>
      </c>
    </row>
    <row r="7" spans="1:6" ht="24" customHeight="1">
      <c r="A7" t="s">
        <v>19</v>
      </c>
      <c r="B7" s="2">
        <v>10</v>
      </c>
      <c r="C7">
        <v>0.4</v>
      </c>
      <c r="D7" s="2">
        <f>B7*C7</f>
        <v>4</v>
      </c>
      <c r="E7" s="3" t="s">
        <v>20</v>
      </c>
      <c r="F7" s="3" t="s">
        <v>21</v>
      </c>
    </row>
    <row r="8" spans="1:6" ht="24" customHeight="1">
      <c r="A8" t="s">
        <v>22</v>
      </c>
      <c r="B8" s="2">
        <v>120</v>
      </c>
      <c r="C8">
        <v>1</v>
      </c>
      <c r="D8" s="2">
        <f>B8*C8</f>
        <v>120</v>
      </c>
      <c r="E8" s="3" t="s">
        <v>23</v>
      </c>
      <c r="F8" s="3"/>
    </row>
    <row r="9" spans="1:6" ht="45" customHeight="1">
      <c r="A9" t="s">
        <v>24</v>
      </c>
      <c r="B9" s="2">
        <v>15</v>
      </c>
      <c r="C9">
        <f>12*30*2</f>
        <v>720</v>
      </c>
      <c r="D9" s="2">
        <f>B9*C9</f>
        <v>10800</v>
      </c>
      <c r="E9" s="3"/>
      <c r="F9" s="3" t="s">
        <v>25</v>
      </c>
    </row>
    <row r="11" spans="1:6" ht="24" customHeight="1">
      <c r="A11" t="s">
        <v>26</v>
      </c>
      <c r="D11" s="2">
        <f>SUM(D2:D9)</f>
        <v>19157</v>
      </c>
    </row>
    <row r="12" spans="1:6" ht="24" customHeight="1">
      <c r="A12" t="s">
        <v>27</v>
      </c>
      <c r="D12" s="2">
        <f>D11/30</f>
        <v>638.56666666666672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
  <sheetViews>
    <sheetView workbookViewId="0">
      <selection activeCell="D9" sqref="D9"/>
    </sheetView>
  </sheetViews>
  <sheetFormatPr defaultRowHeight="24" customHeight="1"/>
  <cols>
    <col min="1" max="1" width="13.85546875" customWidth="1"/>
    <col min="2" max="2" width="12" customWidth="1"/>
    <col min="3" max="3" width="11.140625" customWidth="1"/>
    <col min="4" max="4" width="16.85546875" customWidth="1"/>
    <col min="5" max="5" width="28" customWidth="1"/>
    <col min="6" max="6" width="34.28515625" bestFit="1" customWidth="1"/>
  </cols>
  <sheetData>
    <row r="1" spans="1:6" ht="24" customHeight="1">
      <c r="A1" t="s">
        <v>0</v>
      </c>
      <c r="B1" t="s">
        <v>28</v>
      </c>
      <c r="C1" t="s">
        <v>29</v>
      </c>
      <c r="D1" t="s">
        <v>3</v>
      </c>
      <c r="E1" t="s">
        <v>4</v>
      </c>
      <c r="F1" t="s">
        <v>5</v>
      </c>
    </row>
    <row r="2" spans="1:6" ht="24" customHeight="1">
      <c r="A2" t="s">
        <v>30</v>
      </c>
      <c r="B2" s="2">
        <v>15</v>
      </c>
      <c r="C2">
        <v>1200</v>
      </c>
      <c r="D2" s="2">
        <f>B2*C2</f>
        <v>18000</v>
      </c>
      <c r="E2" t="s">
        <v>31</v>
      </c>
      <c r="F2" t="s">
        <v>32</v>
      </c>
    </row>
    <row r="3" spans="1:6" ht="24" customHeight="1">
      <c r="A3" t="s">
        <v>33</v>
      </c>
      <c r="B3" s="2">
        <v>0.61880000000000002</v>
      </c>
      <c r="C3">
        <v>1200</v>
      </c>
      <c r="D3" s="2">
        <f t="shared" ref="D3:D4" si="0">B3*C3</f>
        <v>742.56000000000006</v>
      </c>
      <c r="E3" t="s">
        <v>34</v>
      </c>
      <c r="F3" t="s">
        <v>35</v>
      </c>
    </row>
    <row r="4" spans="1:6" ht="24" customHeight="1">
      <c r="A4" t="s">
        <v>36</v>
      </c>
      <c r="B4" s="2">
        <v>6.6250000000000003E-2</v>
      </c>
      <c r="C4">
        <v>1200</v>
      </c>
      <c r="D4" s="2">
        <f t="shared" si="0"/>
        <v>79.5</v>
      </c>
      <c r="E4" t="s">
        <v>37</v>
      </c>
      <c r="F4" t="s">
        <v>38</v>
      </c>
    </row>
    <row r="6" spans="1:6" ht="24" customHeight="1">
      <c r="A6" t="s">
        <v>26</v>
      </c>
      <c r="B6" s="2">
        <f>SUM(B2:B4)</f>
        <v>15.68505</v>
      </c>
      <c r="C6" s="2"/>
      <c r="D6" s="2">
        <f>SUM(D2:D4)</f>
        <v>18822.060000000001</v>
      </c>
    </row>
    <row r="7" spans="1:6" ht="24" customHeight="1">
      <c r="A7" t="s">
        <v>39</v>
      </c>
      <c r="B7" s="2">
        <f>B6*12</f>
        <v>188.22059999999999</v>
      </c>
      <c r="C7" s="2"/>
      <c r="D7" s="2">
        <f>D6*12</f>
        <v>225864.72000000003</v>
      </c>
    </row>
    <row r="8" spans="1:6" ht="24" customHeight="1">
      <c r="A8" t="s">
        <v>27</v>
      </c>
      <c r="B8" s="2">
        <f>B6/30</f>
        <v>0.52283500000000005</v>
      </c>
      <c r="D8" s="2">
        <f>D6/30</f>
        <v>627.40200000000004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F4998-81B0-41D8-BC42-04474FD5B67D}">
  <dimension ref="A1:F15"/>
  <sheetViews>
    <sheetView workbookViewId="0">
      <selection activeCell="D15" sqref="D15"/>
    </sheetView>
  </sheetViews>
  <sheetFormatPr defaultRowHeight="24" customHeight="1"/>
  <cols>
    <col min="1" max="1" width="27" customWidth="1"/>
    <col min="2" max="2" width="22.85546875" customWidth="1"/>
    <col min="3" max="3" width="11.7109375" customWidth="1"/>
    <col min="4" max="4" width="18" customWidth="1"/>
    <col min="5" max="5" width="21.42578125" customWidth="1"/>
    <col min="6" max="6" width="27" customWidth="1"/>
  </cols>
  <sheetData>
    <row r="1" spans="1:6" ht="24" customHeight="1">
      <c r="A1" t="s">
        <v>0</v>
      </c>
      <c r="B1" t="s">
        <v>40</v>
      </c>
      <c r="C1" t="s">
        <v>41</v>
      </c>
      <c r="D1" t="s">
        <v>42</v>
      </c>
      <c r="E1" t="s">
        <v>4</v>
      </c>
      <c r="F1" t="s">
        <v>5</v>
      </c>
    </row>
    <row r="2" spans="1:6" ht="24" customHeight="1">
      <c r="A2" t="s">
        <v>43</v>
      </c>
      <c r="B2" s="2">
        <v>4000</v>
      </c>
      <c r="C2">
        <v>2</v>
      </c>
      <c r="D2" s="2">
        <f t="shared" ref="D2:D21" si="0">B2*C2</f>
        <v>8000</v>
      </c>
    </row>
    <row r="3" spans="1:6" ht="24" customHeight="1">
      <c r="A3" t="s">
        <v>44</v>
      </c>
      <c r="B3" s="2">
        <v>300</v>
      </c>
      <c r="C3">
        <v>4</v>
      </c>
      <c r="D3" s="2">
        <f t="shared" si="0"/>
        <v>1200</v>
      </c>
    </row>
    <row r="4" spans="1:6" ht="24" customHeight="1">
      <c r="A4" t="s">
        <v>45</v>
      </c>
      <c r="B4" s="2">
        <v>170</v>
      </c>
      <c r="C4">
        <v>3</v>
      </c>
      <c r="D4" s="2">
        <f t="shared" si="0"/>
        <v>510</v>
      </c>
    </row>
    <row r="5" spans="1:6" ht="24" customHeight="1">
      <c r="A5" t="s">
        <v>46</v>
      </c>
      <c r="B5" s="2">
        <v>800</v>
      </c>
      <c r="C5">
        <v>2</v>
      </c>
      <c r="D5" s="2">
        <f t="shared" si="0"/>
        <v>1600</v>
      </c>
    </row>
    <row r="6" spans="1:6" ht="24" customHeight="1">
      <c r="A6" t="s">
        <v>47</v>
      </c>
      <c r="B6" s="2">
        <v>18</v>
      </c>
      <c r="C6">
        <v>10</v>
      </c>
      <c r="D6" s="2">
        <f t="shared" si="0"/>
        <v>180</v>
      </c>
      <c r="E6" t="s">
        <v>48</v>
      </c>
    </row>
    <row r="7" spans="1:6" ht="24" customHeight="1">
      <c r="A7" t="s">
        <v>49</v>
      </c>
      <c r="B7" s="2">
        <v>130</v>
      </c>
      <c r="C7">
        <v>4</v>
      </c>
      <c r="D7" s="2">
        <f t="shared" si="0"/>
        <v>520</v>
      </c>
    </row>
    <row r="8" spans="1:6" ht="24" customHeight="1">
      <c r="A8" t="s">
        <v>50</v>
      </c>
      <c r="B8" s="2">
        <v>140</v>
      </c>
      <c r="C8">
        <v>1</v>
      </c>
      <c r="D8" s="2">
        <f t="shared" si="0"/>
        <v>140</v>
      </c>
      <c r="E8" t="s">
        <v>51</v>
      </c>
    </row>
    <row r="9" spans="1:6" ht="24" customHeight="1">
      <c r="A9" t="s">
        <v>52</v>
      </c>
      <c r="B9" s="2">
        <v>319</v>
      </c>
      <c r="C9">
        <v>10</v>
      </c>
      <c r="D9" s="2">
        <f t="shared" si="0"/>
        <v>3190</v>
      </c>
    </row>
    <row r="10" spans="1:6" ht="24" customHeight="1">
      <c r="A10" t="s">
        <v>53</v>
      </c>
      <c r="B10" s="2">
        <v>80</v>
      </c>
      <c r="C10">
        <v>30</v>
      </c>
      <c r="D10" s="2">
        <f t="shared" si="0"/>
        <v>2400</v>
      </c>
    </row>
    <row r="11" spans="1:6" ht="24" customHeight="1">
      <c r="A11" t="s">
        <v>54</v>
      </c>
      <c r="B11" s="2">
        <v>1200</v>
      </c>
      <c r="C11">
        <v>2</v>
      </c>
      <c r="D11" s="2">
        <f t="shared" si="0"/>
        <v>2400</v>
      </c>
    </row>
    <row r="12" spans="1:6" ht="24" customHeight="1">
      <c r="A12" t="s">
        <v>55</v>
      </c>
      <c r="B12" s="2">
        <v>100</v>
      </c>
      <c r="C12">
        <v>1</v>
      </c>
      <c r="D12" s="2">
        <f>B12*C12</f>
        <v>100</v>
      </c>
      <c r="F12" t="s">
        <v>56</v>
      </c>
    </row>
    <row r="13" spans="1:6" ht="24" customHeight="1">
      <c r="A13" t="s">
        <v>57</v>
      </c>
      <c r="B13" s="2">
        <v>200</v>
      </c>
      <c r="C13">
        <v>3</v>
      </c>
      <c r="D13" s="2">
        <f>B13*C13</f>
        <v>600</v>
      </c>
    </row>
    <row r="15" spans="1:6" ht="24" customHeight="1">
      <c r="A15" t="s">
        <v>58</v>
      </c>
      <c r="D15" s="2">
        <f>SUM(D2:D13)</f>
        <v>20840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E9535-9747-41E1-A4A3-32457D4A97E9}">
  <dimension ref="A2:A11"/>
  <sheetViews>
    <sheetView workbookViewId="0">
      <selection activeCell="A6" sqref="A6"/>
    </sheetView>
  </sheetViews>
  <sheetFormatPr defaultRowHeight="15"/>
  <cols>
    <col min="1" max="1" width="105.28515625" customWidth="1"/>
  </cols>
  <sheetData>
    <row r="2" spans="1:1">
      <c r="A2" s="1" t="s">
        <v>59</v>
      </c>
    </row>
    <row r="3" spans="1:1">
      <c r="A3" s="1" t="s">
        <v>60</v>
      </c>
    </row>
    <row r="4" spans="1:1">
      <c r="A4" s="1" t="s">
        <v>61</v>
      </c>
    </row>
    <row r="5" spans="1:1">
      <c r="A5" s="1" t="s">
        <v>62</v>
      </c>
    </row>
    <row r="6" spans="1:1">
      <c r="A6" s="1" t="s">
        <v>63</v>
      </c>
    </row>
    <row r="7" spans="1:1">
      <c r="A7" s="1" t="s">
        <v>64</v>
      </c>
    </row>
    <row r="8" spans="1:1">
      <c r="A8" s="1" t="s">
        <v>65</v>
      </c>
    </row>
    <row r="9" spans="1:1">
      <c r="A9" s="1" t="s">
        <v>66</v>
      </c>
    </row>
    <row r="10" spans="1:1">
      <c r="A10" s="1" t="s">
        <v>67</v>
      </c>
    </row>
    <row r="11" spans="1:1">
      <c r="A11" s="1" t="s">
        <v>68</v>
      </c>
    </row>
  </sheetData>
  <hyperlinks>
    <hyperlink ref="A2" r:id="rId1" xr:uid="{83FA6CAD-A64F-45E0-AD73-D82E8F139238}"/>
    <hyperlink ref="A3" r:id="rId2" xr:uid="{CC487DE3-2DAE-49F7-A7BF-09729BC6F2A3}"/>
    <hyperlink ref="A4" r:id="rId3" xr:uid="{E3E31B27-6F03-4CB8-A457-BA8CFF35A04F}"/>
    <hyperlink ref="A5" r:id="rId4" xr:uid="{9BD57847-AB87-42DE-83FD-DF9D832D1AC8}"/>
    <hyperlink ref="A7" r:id="rId5" xr:uid="{7011C307-8F5F-41A3-AEBC-14B5F15F3611}"/>
    <hyperlink ref="A6" r:id="rId6" xr:uid="{269A5C13-CFB8-4A4C-855B-A43F8F3AB0B3}"/>
    <hyperlink ref="A8" r:id="rId7" xr:uid="{5CA38EE7-7BBB-47B7-9357-6F02DC005C90}"/>
    <hyperlink ref="A9" r:id="rId8" xr:uid="{841EA0C5-262D-44F0-894B-AE4D9EC21321}"/>
    <hyperlink ref="A10" r:id="rId9" xr:uid="{8E54D077-1481-422D-919F-7F489240A253}"/>
    <hyperlink ref="A11" r:id="rId10" location=":~:text=The%20first%20policy%20that%20most%20business%20owners%20need,was%20%2442%20per%20month%20or%20%24500%20per%20year." xr:uid="{FCD000BD-29E7-4C20-891A-20218EF068F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690F5-E37B-411E-8D9B-25AD45265740}">
  <dimension ref="A1:H33"/>
  <sheetViews>
    <sheetView tabSelected="1" workbookViewId="0">
      <selection activeCell="B21" sqref="B21"/>
    </sheetView>
  </sheetViews>
  <sheetFormatPr defaultRowHeight="15"/>
  <cols>
    <col min="1" max="1" width="16.42578125" customWidth="1"/>
    <col min="2" max="2" width="11.42578125" customWidth="1"/>
    <col min="3" max="3" width="9.85546875" customWidth="1"/>
    <col min="5" max="5" width="14" style="2" customWidth="1"/>
    <col min="6" max="6" width="12.85546875" style="2" customWidth="1"/>
    <col min="7" max="7" width="13.28515625" style="2" customWidth="1"/>
    <col min="8" max="8" width="22.140625" style="2" customWidth="1"/>
  </cols>
  <sheetData>
    <row r="1" spans="1:8">
      <c r="A1" s="5" t="s">
        <v>5</v>
      </c>
      <c r="B1" s="5"/>
      <c r="D1" t="s">
        <v>69</v>
      </c>
      <c r="E1" s="2" t="s">
        <v>70</v>
      </c>
      <c r="F1" s="2" t="s">
        <v>71</v>
      </c>
      <c r="G1" s="2" t="s">
        <v>72</v>
      </c>
      <c r="H1" s="2" t="s">
        <v>73</v>
      </c>
    </row>
    <row r="2" spans="1:8">
      <c r="A2" t="s">
        <v>74</v>
      </c>
      <c r="B2" s="4">
        <v>250</v>
      </c>
      <c r="D2">
        <v>1</v>
      </c>
      <c r="E2" s="2">
        <f>SUM('Recurring Costs'!D12, 'Building Costs'!D8)</f>
        <v>1265.9686666666666</v>
      </c>
      <c r="F2" s="2">
        <f>B2*B3</f>
        <v>2500</v>
      </c>
      <c r="G2" s="2">
        <f>F2-E2</f>
        <v>1234.0313333333334</v>
      </c>
      <c r="H2" s="2">
        <f>G2-'Startup Costs'!D15</f>
        <v>-19605.968666666668</v>
      </c>
    </row>
    <row r="3" spans="1:8">
      <c r="A3" t="s">
        <v>75</v>
      </c>
      <c r="B3" s="6">
        <v>10</v>
      </c>
      <c r="D3">
        <f>D2+1</f>
        <v>2</v>
      </c>
      <c r="E3" s="2">
        <f>SUM('Recurring Costs'!D12, 'Building Costs'!D8)</f>
        <v>1265.9686666666666</v>
      </c>
      <c r="F3" s="7">
        <f>B2*B3</f>
        <v>2500</v>
      </c>
      <c r="G3" s="2">
        <f>F3-E3</f>
        <v>1234.0313333333334</v>
      </c>
      <c r="H3" s="2">
        <f>H2+G3</f>
        <v>-18371.937333333335</v>
      </c>
    </row>
    <row r="4" spans="1:8">
      <c r="D4">
        <f t="shared" ref="D4:D33" si="0">D3+1</f>
        <v>3</v>
      </c>
      <c r="E4" s="2">
        <f>SUM('Recurring Costs'!D12, 'Building Costs'!D8)</f>
        <v>1265.9686666666666</v>
      </c>
      <c r="F4" s="7">
        <f>B2*B3</f>
        <v>2500</v>
      </c>
      <c r="G4" s="2">
        <f t="shared" ref="G4:G33" si="1">F4-E4</f>
        <v>1234.0313333333334</v>
      </c>
      <c r="H4" s="2">
        <f t="shared" ref="H4:H33" si="2">H3+G4</f>
        <v>-17137.906000000003</v>
      </c>
    </row>
    <row r="5" spans="1:8">
      <c r="A5" s="5" t="s">
        <v>76</v>
      </c>
      <c r="B5" s="5"/>
      <c r="D5">
        <f t="shared" si="0"/>
        <v>4</v>
      </c>
      <c r="E5" s="2">
        <f>SUM('Recurring Costs'!D12, 'Building Costs'!D8)</f>
        <v>1265.9686666666666</v>
      </c>
      <c r="F5" s="7">
        <f>B2*B3</f>
        <v>2500</v>
      </c>
      <c r="G5" s="2">
        <f t="shared" si="1"/>
        <v>1234.0313333333334</v>
      </c>
      <c r="H5" s="2">
        <f t="shared" si="2"/>
        <v>-15903.87466666667</v>
      </c>
    </row>
    <row r="6" spans="1:8" ht="16.5" customHeight="1">
      <c r="A6" s="8" t="s">
        <v>77</v>
      </c>
      <c r="B6" s="8"/>
      <c r="D6">
        <f t="shared" si="0"/>
        <v>5</v>
      </c>
      <c r="E6" s="2">
        <f>SUM('Recurring Costs'!D12, 'Building Costs'!D8)</f>
        <v>1265.9686666666666</v>
      </c>
      <c r="F6" s="7">
        <f>B2*B3</f>
        <v>2500</v>
      </c>
      <c r="G6" s="2">
        <f t="shared" si="1"/>
        <v>1234.0313333333334</v>
      </c>
      <c r="H6" s="2">
        <f t="shared" si="2"/>
        <v>-14669.843333333338</v>
      </c>
    </row>
    <row r="7" spans="1:8">
      <c r="A7" s="8"/>
      <c r="B7" s="8"/>
      <c r="D7">
        <f t="shared" si="0"/>
        <v>6</v>
      </c>
      <c r="E7" s="2">
        <f>SUM('Recurring Costs'!D12, 'Building Costs'!D8)</f>
        <v>1265.9686666666666</v>
      </c>
      <c r="F7" s="7">
        <f>B2*B3</f>
        <v>2500</v>
      </c>
      <c r="G7" s="2">
        <f t="shared" si="1"/>
        <v>1234.0313333333334</v>
      </c>
      <c r="H7" s="2">
        <f t="shared" si="2"/>
        <v>-13435.812000000005</v>
      </c>
    </row>
    <row r="8" spans="1:8">
      <c r="A8" s="8"/>
      <c r="B8" s="8"/>
      <c r="D8">
        <f t="shared" si="0"/>
        <v>7</v>
      </c>
      <c r="E8" s="2">
        <f>SUM('Recurring Costs'!D12, 'Building Costs'!D8)</f>
        <v>1265.9686666666666</v>
      </c>
      <c r="F8" s="7">
        <f>B2*B3</f>
        <v>2500</v>
      </c>
      <c r="G8" s="2">
        <f t="shared" si="1"/>
        <v>1234.0313333333334</v>
      </c>
      <c r="H8" s="2">
        <f t="shared" si="2"/>
        <v>-12201.780666666673</v>
      </c>
    </row>
    <row r="9" spans="1:8">
      <c r="A9" s="8"/>
      <c r="B9" s="8"/>
      <c r="D9">
        <f t="shared" si="0"/>
        <v>8</v>
      </c>
      <c r="E9" s="2">
        <f>SUM('Recurring Costs'!D12, 'Building Costs'!D8)</f>
        <v>1265.9686666666666</v>
      </c>
      <c r="F9" s="7">
        <f>B2*B3</f>
        <v>2500</v>
      </c>
      <c r="G9" s="2">
        <f t="shared" si="1"/>
        <v>1234.0313333333334</v>
      </c>
      <c r="H9" s="2">
        <f t="shared" si="2"/>
        <v>-10967.74933333334</v>
      </c>
    </row>
    <row r="10" spans="1:8">
      <c r="A10" s="8"/>
      <c r="B10" s="8"/>
      <c r="D10">
        <f t="shared" si="0"/>
        <v>9</v>
      </c>
      <c r="E10" s="2">
        <f>SUM('Recurring Costs'!D12, 'Building Costs'!D8)</f>
        <v>1265.9686666666666</v>
      </c>
      <c r="F10" s="7">
        <f>B2*B3</f>
        <v>2500</v>
      </c>
      <c r="G10" s="2">
        <f t="shared" si="1"/>
        <v>1234.0313333333334</v>
      </c>
      <c r="H10" s="2">
        <f t="shared" si="2"/>
        <v>-9733.718000000008</v>
      </c>
    </row>
    <row r="11" spans="1:8">
      <c r="A11" s="8"/>
      <c r="B11" s="8"/>
      <c r="D11">
        <f t="shared" si="0"/>
        <v>10</v>
      </c>
      <c r="E11" s="2">
        <f>SUM('Recurring Costs'!D12, 'Building Costs'!D8)</f>
        <v>1265.9686666666666</v>
      </c>
      <c r="F11" s="7">
        <f>B2*B3</f>
        <v>2500</v>
      </c>
      <c r="G11" s="2">
        <f t="shared" si="1"/>
        <v>1234.0313333333334</v>
      </c>
      <c r="H11" s="2">
        <f t="shared" si="2"/>
        <v>-8499.6866666666756</v>
      </c>
    </row>
    <row r="12" spans="1:8">
      <c r="A12" s="8"/>
      <c r="B12" s="8"/>
      <c r="D12">
        <f t="shared" si="0"/>
        <v>11</v>
      </c>
      <c r="E12" s="2">
        <f>SUM('Recurring Costs'!D12, 'Building Costs'!D8)</f>
        <v>1265.9686666666666</v>
      </c>
      <c r="F12" s="7">
        <f>B2*B3</f>
        <v>2500</v>
      </c>
      <c r="G12" s="2">
        <f t="shared" si="1"/>
        <v>1234.0313333333334</v>
      </c>
      <c r="H12" s="2">
        <f t="shared" si="2"/>
        <v>-7265.6553333333422</v>
      </c>
    </row>
    <row r="13" spans="1:8">
      <c r="A13" s="8"/>
      <c r="B13" s="8"/>
      <c r="D13">
        <f t="shared" si="0"/>
        <v>12</v>
      </c>
      <c r="E13" s="2">
        <f>SUM('Recurring Costs'!D12, 'Building Costs'!D8)</f>
        <v>1265.9686666666666</v>
      </c>
      <c r="F13" s="7">
        <f>B2*B3</f>
        <v>2500</v>
      </c>
      <c r="G13" s="2">
        <f t="shared" si="1"/>
        <v>1234.0313333333334</v>
      </c>
      <c r="H13" s="2">
        <f t="shared" si="2"/>
        <v>-6031.6240000000089</v>
      </c>
    </row>
    <row r="14" spans="1:8">
      <c r="A14" s="8"/>
      <c r="B14" s="8"/>
      <c r="D14">
        <f t="shared" si="0"/>
        <v>13</v>
      </c>
      <c r="E14" s="2">
        <f>SUM('Recurring Costs'!D12, 'Building Costs'!D8)</f>
        <v>1265.9686666666666</v>
      </c>
      <c r="F14" s="7">
        <f>B2*B3</f>
        <v>2500</v>
      </c>
      <c r="G14" s="2">
        <f t="shared" si="1"/>
        <v>1234.0313333333334</v>
      </c>
      <c r="H14" s="2">
        <f t="shared" si="2"/>
        <v>-4797.5926666666755</v>
      </c>
    </row>
    <row r="15" spans="1:8">
      <c r="D15">
        <f t="shared" si="0"/>
        <v>14</v>
      </c>
      <c r="E15" s="2">
        <f>SUM('Recurring Costs'!D12, 'Building Costs'!D8)</f>
        <v>1265.9686666666666</v>
      </c>
      <c r="F15" s="7">
        <f>B2*B3</f>
        <v>2500</v>
      </c>
      <c r="G15" s="2">
        <f t="shared" si="1"/>
        <v>1234.0313333333334</v>
      </c>
      <c r="H15" s="2">
        <f t="shared" si="2"/>
        <v>-3563.5613333333422</v>
      </c>
    </row>
    <row r="16" spans="1:8">
      <c r="D16">
        <f t="shared" si="0"/>
        <v>15</v>
      </c>
      <c r="E16" s="2">
        <f>SUM('Recurring Costs'!D12, 'Building Costs'!D8)</f>
        <v>1265.9686666666666</v>
      </c>
      <c r="F16" s="7">
        <f>B2*B3</f>
        <v>2500</v>
      </c>
      <c r="G16" s="2">
        <f t="shared" si="1"/>
        <v>1234.0313333333334</v>
      </c>
      <c r="H16" s="2">
        <f t="shared" si="2"/>
        <v>-2329.5300000000088</v>
      </c>
    </row>
    <row r="17" spans="4:8">
      <c r="D17">
        <f t="shared" si="0"/>
        <v>16</v>
      </c>
      <c r="E17" s="2">
        <f>SUM('Recurring Costs'!D12, 'Building Costs'!D8)</f>
        <v>1265.9686666666666</v>
      </c>
      <c r="F17" s="7">
        <f>B2*B3</f>
        <v>2500</v>
      </c>
      <c r="G17" s="2">
        <f t="shared" si="1"/>
        <v>1234.0313333333334</v>
      </c>
      <c r="H17" s="2">
        <f t="shared" si="2"/>
        <v>-1095.4986666666755</v>
      </c>
    </row>
    <row r="18" spans="4:8">
      <c r="D18">
        <f t="shared" si="0"/>
        <v>17</v>
      </c>
      <c r="E18" s="2">
        <f>SUM('Recurring Costs'!D12, 'Building Costs'!D8)</f>
        <v>1265.9686666666666</v>
      </c>
      <c r="F18" s="7">
        <f>B2*B3</f>
        <v>2500</v>
      </c>
      <c r="G18" s="2">
        <f t="shared" si="1"/>
        <v>1234.0313333333334</v>
      </c>
      <c r="H18" s="2">
        <f t="shared" si="2"/>
        <v>138.53266666665786</v>
      </c>
    </row>
    <row r="19" spans="4:8">
      <c r="D19">
        <f t="shared" si="0"/>
        <v>18</v>
      </c>
      <c r="E19" s="2">
        <f>SUM('Recurring Costs'!D12, 'Building Costs'!D8)</f>
        <v>1265.9686666666666</v>
      </c>
      <c r="F19" s="7">
        <f>B2*B3</f>
        <v>2500</v>
      </c>
      <c r="G19" s="2">
        <f t="shared" si="1"/>
        <v>1234.0313333333334</v>
      </c>
      <c r="H19" s="2">
        <f t="shared" si="2"/>
        <v>1372.5639999999912</v>
      </c>
    </row>
    <row r="20" spans="4:8">
      <c r="D20">
        <f t="shared" si="0"/>
        <v>19</v>
      </c>
      <c r="E20" s="2">
        <f>SUM('Recurring Costs'!D12, 'Building Costs'!D8)</f>
        <v>1265.9686666666666</v>
      </c>
      <c r="F20" s="7">
        <f>B2*B3</f>
        <v>2500</v>
      </c>
      <c r="G20" s="2">
        <f t="shared" si="1"/>
        <v>1234.0313333333334</v>
      </c>
      <c r="H20" s="2">
        <f t="shared" si="2"/>
        <v>2606.5953333333246</v>
      </c>
    </row>
    <row r="21" spans="4:8">
      <c r="D21">
        <f t="shared" si="0"/>
        <v>20</v>
      </c>
      <c r="E21" s="2">
        <f>SUM('Recurring Costs'!D12, 'Building Costs'!D8)</f>
        <v>1265.9686666666666</v>
      </c>
      <c r="F21" s="7">
        <f>B2*B3</f>
        <v>2500</v>
      </c>
      <c r="G21" s="2">
        <f t="shared" si="1"/>
        <v>1234.0313333333334</v>
      </c>
      <c r="H21" s="2">
        <f t="shared" si="2"/>
        <v>3840.6266666666579</v>
      </c>
    </row>
    <row r="22" spans="4:8">
      <c r="D22">
        <f t="shared" si="0"/>
        <v>21</v>
      </c>
      <c r="E22" s="2">
        <f>SUM('Recurring Costs'!D12, 'Building Costs'!D8)</f>
        <v>1265.9686666666666</v>
      </c>
      <c r="F22" s="7">
        <f>B2*B3</f>
        <v>2500</v>
      </c>
      <c r="G22" s="2">
        <f t="shared" si="1"/>
        <v>1234.0313333333334</v>
      </c>
      <c r="H22" s="2">
        <f t="shared" si="2"/>
        <v>5074.6579999999913</v>
      </c>
    </row>
    <row r="23" spans="4:8">
      <c r="D23">
        <f t="shared" si="0"/>
        <v>22</v>
      </c>
      <c r="E23" s="2">
        <f>SUM('Recurring Costs'!D12, 'Building Costs'!D8)</f>
        <v>1265.9686666666666</v>
      </c>
      <c r="F23" s="7">
        <f>B2*B3</f>
        <v>2500</v>
      </c>
      <c r="G23" s="2">
        <f t="shared" si="1"/>
        <v>1234.0313333333334</v>
      </c>
      <c r="H23" s="2">
        <f t="shared" si="2"/>
        <v>6308.6893333333246</v>
      </c>
    </row>
    <row r="24" spans="4:8">
      <c r="D24">
        <f t="shared" si="0"/>
        <v>23</v>
      </c>
      <c r="E24" s="2">
        <f>SUM('Recurring Costs'!D12, 'Building Costs'!D8)</f>
        <v>1265.9686666666666</v>
      </c>
      <c r="F24" s="7">
        <f>B2*B3</f>
        <v>2500</v>
      </c>
      <c r="G24" s="2">
        <f t="shared" si="1"/>
        <v>1234.0313333333334</v>
      </c>
      <c r="H24" s="2">
        <f t="shared" si="2"/>
        <v>7542.720666666658</v>
      </c>
    </row>
    <row r="25" spans="4:8">
      <c r="D25">
        <f t="shared" si="0"/>
        <v>24</v>
      </c>
      <c r="E25" s="2">
        <f>SUM('Recurring Costs'!D12, 'Building Costs'!D8)</f>
        <v>1265.9686666666666</v>
      </c>
      <c r="F25" s="7">
        <f>B2*B3</f>
        <v>2500</v>
      </c>
      <c r="G25" s="2">
        <f t="shared" si="1"/>
        <v>1234.0313333333334</v>
      </c>
      <c r="H25" s="2">
        <f t="shared" si="2"/>
        <v>8776.7519999999913</v>
      </c>
    </row>
    <row r="26" spans="4:8">
      <c r="D26">
        <f t="shared" si="0"/>
        <v>25</v>
      </c>
      <c r="E26" s="2">
        <f>SUM('Recurring Costs'!D12, 'Building Costs'!D8)</f>
        <v>1265.9686666666666</v>
      </c>
      <c r="F26" s="7">
        <f>B2*B3</f>
        <v>2500</v>
      </c>
      <c r="G26" s="2">
        <f t="shared" si="1"/>
        <v>1234.0313333333334</v>
      </c>
      <c r="H26" s="2">
        <f t="shared" si="2"/>
        <v>10010.783333333326</v>
      </c>
    </row>
    <row r="27" spans="4:8">
      <c r="D27">
        <f t="shared" si="0"/>
        <v>26</v>
      </c>
      <c r="E27" s="2">
        <f>SUM('Recurring Costs'!D12, 'Building Costs'!D8)</f>
        <v>1265.9686666666666</v>
      </c>
      <c r="F27" s="7">
        <f>B2*B3</f>
        <v>2500</v>
      </c>
      <c r="G27" s="2">
        <f t="shared" si="1"/>
        <v>1234.0313333333334</v>
      </c>
      <c r="H27" s="2">
        <f t="shared" si="2"/>
        <v>11244.814666666658</v>
      </c>
    </row>
    <row r="28" spans="4:8">
      <c r="D28">
        <f t="shared" si="0"/>
        <v>27</v>
      </c>
      <c r="E28" s="2">
        <f>SUM('Recurring Costs'!D12, 'Building Costs'!D8)</f>
        <v>1265.9686666666666</v>
      </c>
      <c r="F28" s="7">
        <f>B2*B3</f>
        <v>2500</v>
      </c>
      <c r="G28" s="2">
        <f t="shared" si="1"/>
        <v>1234.0313333333334</v>
      </c>
      <c r="H28" s="2">
        <f t="shared" si="2"/>
        <v>12478.84599999999</v>
      </c>
    </row>
    <row r="29" spans="4:8">
      <c r="D29">
        <f t="shared" si="0"/>
        <v>28</v>
      </c>
      <c r="E29" s="2">
        <f>SUM('Recurring Costs'!D12, 'Building Costs'!D8)</f>
        <v>1265.9686666666666</v>
      </c>
      <c r="F29" s="7">
        <f>B2*B3</f>
        <v>2500</v>
      </c>
      <c r="G29" s="2">
        <f t="shared" si="1"/>
        <v>1234.0313333333334</v>
      </c>
      <c r="H29" s="2">
        <f t="shared" si="2"/>
        <v>13712.877333333323</v>
      </c>
    </row>
    <row r="30" spans="4:8">
      <c r="D30">
        <f t="shared" si="0"/>
        <v>29</v>
      </c>
      <c r="E30" s="2">
        <f>SUM('Recurring Costs'!D12, 'Building Costs'!D8)</f>
        <v>1265.9686666666666</v>
      </c>
      <c r="F30" s="7">
        <f>B2*B3</f>
        <v>2500</v>
      </c>
      <c r="G30" s="2">
        <f t="shared" si="1"/>
        <v>1234.0313333333334</v>
      </c>
      <c r="H30" s="2">
        <f t="shared" si="2"/>
        <v>14946.908666666655</v>
      </c>
    </row>
    <row r="31" spans="4:8">
      <c r="D31">
        <f t="shared" si="0"/>
        <v>30</v>
      </c>
      <c r="E31" s="2">
        <f>SUM('Recurring Costs'!D12, 'Building Costs'!D8)</f>
        <v>1265.9686666666666</v>
      </c>
      <c r="F31" s="7">
        <f>B2*B3</f>
        <v>2500</v>
      </c>
      <c r="G31" s="2">
        <f t="shared" si="1"/>
        <v>1234.0313333333334</v>
      </c>
      <c r="H31" s="2">
        <f t="shared" si="2"/>
        <v>16180.939999999988</v>
      </c>
    </row>
    <row r="32" spans="4:8">
      <c r="D32">
        <f t="shared" si="0"/>
        <v>31</v>
      </c>
      <c r="E32" s="2">
        <f>SUM('Recurring Costs'!D12, 'Building Costs'!D8)</f>
        <v>1265.9686666666666</v>
      </c>
      <c r="F32" s="7">
        <f>B2*B3</f>
        <v>2500</v>
      </c>
      <c r="G32" s="2">
        <f t="shared" si="1"/>
        <v>1234.0313333333334</v>
      </c>
      <c r="H32" s="2">
        <f t="shared" si="2"/>
        <v>17414.97133333332</v>
      </c>
    </row>
    <row r="33" spans="4:8">
      <c r="D33">
        <f t="shared" si="0"/>
        <v>32</v>
      </c>
      <c r="E33" s="2">
        <f>SUM('Recurring Costs'!D12, 'Building Costs'!D8)</f>
        <v>1265.9686666666666</v>
      </c>
      <c r="F33" s="7">
        <f>B2*B3</f>
        <v>2500</v>
      </c>
      <c r="G33" s="2">
        <f t="shared" si="1"/>
        <v>1234.0313333333334</v>
      </c>
      <c r="H33" s="2">
        <f t="shared" si="2"/>
        <v>18649.002666666653</v>
      </c>
    </row>
  </sheetData>
  <mergeCells count="3">
    <mergeCell ref="A1:B1"/>
    <mergeCell ref="A5:B5"/>
    <mergeCell ref="A6:B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2021-03-24T05:18:15Z</dcterms:created>
  <dcterms:modified xsi:type="dcterms:W3CDTF">2021-03-24T07:31:00Z</dcterms:modified>
  <cp:category/>
  <cp:contentStatus/>
</cp:coreProperties>
</file>