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9DD7705F-2F76-AC43-921D-365668F271FF}" xr6:coauthVersionLast="47" xr6:coauthVersionMax="47" xr10:uidLastSave="{00000000-0000-0000-0000-000000000000}"/>
  <bookViews>
    <workbookView xWindow="0" yWindow="740" windowWidth="30240" windowHeight="18900" activeTab="8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Storms_2" sheetId="7" r:id="rId5"/>
    <sheet name="CVs" sheetId="8" r:id="rId6"/>
    <sheet name="TKH_storms" sheetId="5" r:id="rId7"/>
    <sheet name="TKH_storms_for_publication" sheetId="6" r:id="rId8"/>
    <sheet name="Model_output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5" i="5" l="1"/>
  <c r="AC177" i="5"/>
  <c r="AB177" i="5"/>
  <c r="J177" i="5"/>
  <c r="K176" i="5"/>
  <c r="AE175" i="5"/>
  <c r="AD175" i="5"/>
  <c r="AC175" i="5"/>
  <c r="AB175" i="5"/>
  <c r="Y175" i="5"/>
  <c r="X175" i="5"/>
  <c r="W175" i="5"/>
  <c r="V175" i="5"/>
  <c r="V176" i="5" s="1"/>
  <c r="T175" i="5"/>
  <c r="S175" i="5"/>
  <c r="R175" i="5"/>
  <c r="Q175" i="5"/>
  <c r="P175" i="5"/>
  <c r="M175" i="5"/>
  <c r="L175" i="5"/>
  <c r="K175" i="5"/>
  <c r="J175" i="5"/>
  <c r="H175" i="5"/>
  <c r="AE174" i="5"/>
  <c r="AE177" i="5" s="1"/>
  <c r="AD174" i="5"/>
  <c r="AD177" i="5" s="1"/>
  <c r="AC174" i="5"/>
  <c r="AB174" i="5"/>
  <c r="Y174" i="5"/>
  <c r="Y177" i="5" s="1"/>
  <c r="X174" i="5"/>
  <c r="X177" i="5" s="1"/>
  <c r="W174" i="5"/>
  <c r="W177" i="5" s="1"/>
  <c r="V174" i="5"/>
  <c r="V177" i="5" s="1"/>
  <c r="S174" i="5"/>
  <c r="S177" i="5" s="1"/>
  <c r="R174" i="5"/>
  <c r="R177" i="5" s="1"/>
  <c r="Q174" i="5"/>
  <c r="Q177" i="5" s="1"/>
  <c r="P174" i="5"/>
  <c r="P177" i="5" s="1"/>
  <c r="L174" i="5"/>
  <c r="L177" i="5" s="1"/>
  <c r="K174" i="5"/>
  <c r="K177" i="5" s="1"/>
  <c r="J174" i="5"/>
  <c r="H174" i="5"/>
  <c r="H177" i="5" s="1"/>
  <c r="AE173" i="5"/>
  <c r="AE176" i="5" s="1"/>
  <c r="AD173" i="5"/>
  <c r="AD176" i="5" s="1"/>
  <c r="AC173" i="5"/>
  <c r="AC176" i="5" s="1"/>
  <c r="AB173" i="5"/>
  <c r="AB176" i="5" s="1"/>
  <c r="Y173" i="5"/>
  <c r="Y176" i="5" s="1"/>
  <c r="X173" i="5"/>
  <c r="X176" i="5" s="1"/>
  <c r="W173" i="5"/>
  <c r="W176" i="5" s="1"/>
  <c r="V173" i="5"/>
  <c r="S173" i="5"/>
  <c r="S176" i="5" s="1"/>
  <c r="R173" i="5"/>
  <c r="R176" i="5" s="1"/>
  <c r="Q173" i="5"/>
  <c r="Q176" i="5" s="1"/>
  <c r="P173" i="5"/>
  <c r="P176" i="5" s="1"/>
  <c r="L173" i="5"/>
  <c r="L176" i="5" s="1"/>
  <c r="K173" i="5"/>
  <c r="J173" i="5"/>
  <c r="J176" i="5" s="1"/>
  <c r="H173" i="5"/>
  <c r="H176" i="5" s="1"/>
  <c r="AE163" i="5"/>
  <c r="AD163" i="5"/>
  <c r="AC163" i="5"/>
  <c r="AB163" i="5"/>
  <c r="Y163" i="5"/>
  <c r="X163" i="5"/>
  <c r="W163" i="5"/>
  <c r="V163" i="5"/>
  <c r="T163" i="5"/>
  <c r="S163" i="5"/>
  <c r="R163" i="5"/>
  <c r="Q163" i="5"/>
  <c r="P163" i="5"/>
  <c r="M163" i="5"/>
  <c r="L163" i="5"/>
  <c r="K163" i="5"/>
  <c r="J163" i="5"/>
  <c r="H163" i="5"/>
  <c r="AE162" i="5"/>
  <c r="AE165" i="5" s="1"/>
  <c r="AD162" i="5"/>
  <c r="AD165" i="5" s="1"/>
  <c r="AC162" i="5"/>
  <c r="AC165" i="5" s="1"/>
  <c r="AB162" i="5"/>
  <c r="AB165" i="5" s="1"/>
  <c r="Y162" i="5"/>
  <c r="Y165" i="5" s="1"/>
  <c r="X162" i="5"/>
  <c r="X165" i="5" s="1"/>
  <c r="W162" i="5"/>
  <c r="W165" i="5" s="1"/>
  <c r="V162" i="5"/>
  <c r="V165" i="5" s="1"/>
  <c r="S162" i="5"/>
  <c r="S165" i="5" s="1"/>
  <c r="R162" i="5"/>
  <c r="R165" i="5" s="1"/>
  <c r="Q162" i="5"/>
  <c r="Q165" i="5" s="1"/>
  <c r="P162" i="5"/>
  <c r="P165" i="5" s="1"/>
  <c r="L162" i="5"/>
  <c r="L165" i="5" s="1"/>
  <c r="K162" i="5"/>
  <c r="K165" i="5" s="1"/>
  <c r="J162" i="5"/>
  <c r="J165" i="5" s="1"/>
  <c r="H162" i="5"/>
  <c r="H165" i="5" s="1"/>
  <c r="AE161" i="5"/>
  <c r="AE164" i="5" s="1"/>
  <c r="AD161" i="5"/>
  <c r="AD164" i="5" s="1"/>
  <c r="AC161" i="5"/>
  <c r="AC164" i="5" s="1"/>
  <c r="AB161" i="5"/>
  <c r="AB164" i="5" s="1"/>
  <c r="Y161" i="5"/>
  <c r="Y164" i="5" s="1"/>
  <c r="X161" i="5"/>
  <c r="X164" i="5" s="1"/>
  <c r="W161" i="5"/>
  <c r="W164" i="5" s="1"/>
  <c r="V161" i="5"/>
  <c r="V164" i="5" s="1"/>
  <c r="S161" i="5"/>
  <c r="S164" i="5" s="1"/>
  <c r="R161" i="5"/>
  <c r="R164" i="5" s="1"/>
  <c r="Q161" i="5"/>
  <c r="Q164" i="5" s="1"/>
  <c r="P161" i="5"/>
  <c r="P164" i="5" s="1"/>
  <c r="L161" i="5"/>
  <c r="L164" i="5" s="1"/>
  <c r="K161" i="5"/>
  <c r="K164" i="5" s="1"/>
  <c r="J161" i="5"/>
  <c r="J164" i="5" s="1"/>
  <c r="H161" i="5"/>
  <c r="H164" i="5" s="1"/>
  <c r="AE151" i="5"/>
  <c r="AD151" i="5"/>
  <c r="AC151" i="5"/>
  <c r="AB151" i="5"/>
  <c r="Y151" i="5"/>
  <c r="X151" i="5"/>
  <c r="W151" i="5"/>
  <c r="V151" i="5"/>
  <c r="T151" i="5"/>
  <c r="S151" i="5"/>
  <c r="R151" i="5"/>
  <c r="Q151" i="5"/>
  <c r="P151" i="5"/>
  <c r="M151" i="5"/>
  <c r="L151" i="5"/>
  <c r="K151" i="5"/>
  <c r="J151" i="5"/>
  <c r="H151" i="5"/>
  <c r="AE150" i="5"/>
  <c r="AE153" i="5" s="1"/>
  <c r="AD150" i="5"/>
  <c r="AD153" i="5" s="1"/>
  <c r="AC150" i="5"/>
  <c r="AC153" i="5" s="1"/>
  <c r="AB150" i="5"/>
  <c r="AB153" i="5" s="1"/>
  <c r="Y150" i="5"/>
  <c r="Y153" i="5" s="1"/>
  <c r="X150" i="5"/>
  <c r="X153" i="5" s="1"/>
  <c r="W150" i="5"/>
  <c r="W153" i="5" s="1"/>
  <c r="V150" i="5"/>
  <c r="V153" i="5" s="1"/>
  <c r="S150" i="5"/>
  <c r="S153" i="5" s="1"/>
  <c r="R150" i="5"/>
  <c r="R153" i="5" s="1"/>
  <c r="Q150" i="5"/>
  <c r="Q153" i="5" s="1"/>
  <c r="P150" i="5"/>
  <c r="P153" i="5" s="1"/>
  <c r="L150" i="5"/>
  <c r="L153" i="5" s="1"/>
  <c r="K150" i="5"/>
  <c r="K153" i="5" s="1"/>
  <c r="J150" i="5"/>
  <c r="J153" i="5" s="1"/>
  <c r="H150" i="5"/>
  <c r="H153" i="5" s="1"/>
  <c r="AE149" i="5"/>
  <c r="AE152" i="5" s="1"/>
  <c r="AD149" i="5"/>
  <c r="AD152" i="5" s="1"/>
  <c r="AC149" i="5"/>
  <c r="AC152" i="5" s="1"/>
  <c r="AB149" i="5"/>
  <c r="AB152" i="5" s="1"/>
  <c r="Y149" i="5"/>
  <c r="Y152" i="5" s="1"/>
  <c r="X149" i="5"/>
  <c r="X152" i="5" s="1"/>
  <c r="W149" i="5"/>
  <c r="W152" i="5" s="1"/>
  <c r="V149" i="5"/>
  <c r="V152" i="5" s="1"/>
  <c r="S149" i="5"/>
  <c r="S152" i="5" s="1"/>
  <c r="R149" i="5"/>
  <c r="R152" i="5" s="1"/>
  <c r="Q149" i="5"/>
  <c r="Q152" i="5" s="1"/>
  <c r="P149" i="5"/>
  <c r="P152" i="5" s="1"/>
  <c r="L149" i="5"/>
  <c r="L152" i="5" s="1"/>
  <c r="K149" i="5"/>
  <c r="K152" i="5" s="1"/>
  <c r="J149" i="5"/>
  <c r="J152" i="5" s="1"/>
  <c r="H149" i="5"/>
  <c r="H152" i="5" s="1"/>
  <c r="AC141" i="5"/>
  <c r="L141" i="5"/>
  <c r="K141" i="5"/>
  <c r="AC140" i="5"/>
  <c r="AB140" i="5"/>
  <c r="L140" i="5"/>
  <c r="K140" i="5"/>
  <c r="AE139" i="5"/>
  <c r="AE141" i="5" s="1"/>
  <c r="AD139" i="5"/>
  <c r="AD141" i="5" s="1"/>
  <c r="AC139" i="5"/>
  <c r="AB139" i="5"/>
  <c r="AB141" i="5" s="1"/>
  <c r="Y139" i="5"/>
  <c r="X139" i="5"/>
  <c r="W139" i="5"/>
  <c r="V139" i="5"/>
  <c r="T139" i="5"/>
  <c r="S139" i="5"/>
  <c r="R139" i="5"/>
  <c r="Q139" i="5"/>
  <c r="Q141" i="5" s="1"/>
  <c r="P139" i="5"/>
  <c r="P141" i="5" s="1"/>
  <c r="M139" i="5"/>
  <c r="L139" i="5"/>
  <c r="K139" i="5"/>
  <c r="J139" i="5"/>
  <c r="H139" i="5"/>
  <c r="G139" i="5"/>
  <c r="F139" i="5"/>
  <c r="E139" i="5"/>
  <c r="D139" i="5"/>
  <c r="C139" i="5"/>
  <c r="B139" i="5"/>
  <c r="AE138" i="5"/>
  <c r="AD138" i="5"/>
  <c r="AC138" i="5"/>
  <c r="AB138" i="5"/>
  <c r="Y138" i="5"/>
  <c r="Y141" i="5" s="1"/>
  <c r="X138" i="5"/>
  <c r="X141" i="5" s="1"/>
  <c r="W138" i="5"/>
  <c r="W141" i="5" s="1"/>
  <c r="V138" i="5"/>
  <c r="V141" i="5" s="1"/>
  <c r="S138" i="5"/>
  <c r="S141" i="5" s="1"/>
  <c r="R138" i="5"/>
  <c r="R141" i="5" s="1"/>
  <c r="Q138" i="5"/>
  <c r="P138" i="5"/>
  <c r="L138" i="5"/>
  <c r="K138" i="5"/>
  <c r="J138" i="5"/>
  <c r="J141" i="5" s="1"/>
  <c r="H138" i="5"/>
  <c r="H141" i="5" s="1"/>
  <c r="E138" i="5"/>
  <c r="E141" i="5" s="1"/>
  <c r="D138" i="5"/>
  <c r="D141" i="5" s="1"/>
  <c r="C138" i="5"/>
  <c r="C141" i="5" s="1"/>
  <c r="B138" i="5"/>
  <c r="B141" i="5" s="1"/>
  <c r="AE137" i="5"/>
  <c r="AD137" i="5"/>
  <c r="AC137" i="5"/>
  <c r="AB137" i="5"/>
  <c r="Y137" i="5"/>
  <c r="Y140" i="5" s="1"/>
  <c r="X137" i="5"/>
  <c r="X140" i="5" s="1"/>
  <c r="W137" i="5"/>
  <c r="W140" i="5" s="1"/>
  <c r="V137" i="5"/>
  <c r="V140" i="5" s="1"/>
  <c r="S137" i="5"/>
  <c r="S140" i="5" s="1"/>
  <c r="R137" i="5"/>
  <c r="R140" i="5" s="1"/>
  <c r="Q137" i="5"/>
  <c r="P137" i="5"/>
  <c r="L137" i="5"/>
  <c r="K137" i="5"/>
  <c r="J137" i="5"/>
  <c r="J140" i="5" s="1"/>
  <c r="H137" i="5"/>
  <c r="H140" i="5" s="1"/>
  <c r="E137" i="5"/>
  <c r="E140" i="5" s="1"/>
  <c r="D137" i="5"/>
  <c r="D140" i="5" s="1"/>
  <c r="C137" i="5"/>
  <c r="C140" i="5" s="1"/>
  <c r="B137" i="5"/>
  <c r="B140" i="5" s="1"/>
  <c r="AE129" i="5"/>
  <c r="AB129" i="5"/>
  <c r="Y129" i="5"/>
  <c r="X129" i="5"/>
  <c r="Q129" i="5"/>
  <c r="AI128" i="5"/>
  <c r="AH128" i="5"/>
  <c r="AE128" i="5"/>
  <c r="AD128" i="5"/>
  <c r="S128" i="5"/>
  <c r="R128" i="5"/>
  <c r="Q128" i="5"/>
  <c r="P128" i="5"/>
  <c r="E128" i="5"/>
  <c r="B128" i="5"/>
  <c r="AK127" i="5"/>
  <c r="AK128" i="5" s="1"/>
  <c r="AJ127" i="5"/>
  <c r="AJ128" i="5" s="1"/>
  <c r="AI127" i="5"/>
  <c r="AH127" i="5"/>
  <c r="AE127" i="5"/>
  <c r="AD127" i="5"/>
  <c r="AD129" i="5" s="1"/>
  <c r="AC127" i="5"/>
  <c r="AC129" i="5" s="1"/>
  <c r="AB127" i="5"/>
  <c r="Y127" i="5"/>
  <c r="X127" i="5"/>
  <c r="W127" i="5"/>
  <c r="W128" i="5" s="1"/>
  <c r="V127" i="5"/>
  <c r="V128" i="5" s="1"/>
  <c r="T127" i="5"/>
  <c r="S127" i="5"/>
  <c r="R127" i="5"/>
  <c r="Q127" i="5"/>
  <c r="P127" i="5"/>
  <c r="P129" i="5" s="1"/>
  <c r="M127" i="5"/>
  <c r="L127" i="5"/>
  <c r="L129" i="5" s="1"/>
  <c r="K127" i="5"/>
  <c r="K129" i="5" s="1"/>
  <c r="J127" i="5"/>
  <c r="J129" i="5" s="1"/>
  <c r="H127" i="5"/>
  <c r="H129" i="5" s="1"/>
  <c r="G127" i="5"/>
  <c r="F127" i="5"/>
  <c r="E127" i="5"/>
  <c r="D127" i="5"/>
  <c r="D128" i="5" s="1"/>
  <c r="C127" i="5"/>
  <c r="C128" i="5" s="1"/>
  <c r="B127" i="5"/>
  <c r="AK126" i="5"/>
  <c r="AK129" i="5" s="1"/>
  <c r="AJ126" i="5"/>
  <c r="AJ129" i="5" s="1"/>
  <c r="AI126" i="5"/>
  <c r="AI129" i="5" s="1"/>
  <c r="AH126" i="5"/>
  <c r="AH129" i="5" s="1"/>
  <c r="AE126" i="5"/>
  <c r="AD126" i="5"/>
  <c r="AC126" i="5"/>
  <c r="AB126" i="5"/>
  <c r="Y126" i="5"/>
  <c r="X126" i="5"/>
  <c r="W126" i="5"/>
  <c r="W129" i="5" s="1"/>
  <c r="V126" i="5"/>
  <c r="V129" i="5" s="1"/>
  <c r="S126" i="5"/>
  <c r="S129" i="5" s="1"/>
  <c r="R126" i="5"/>
  <c r="R129" i="5" s="1"/>
  <c r="Q126" i="5"/>
  <c r="P126" i="5"/>
  <c r="L126" i="5"/>
  <c r="K126" i="5"/>
  <c r="J126" i="5"/>
  <c r="H126" i="5"/>
  <c r="E126" i="5"/>
  <c r="E129" i="5" s="1"/>
  <c r="D126" i="5"/>
  <c r="D129" i="5" s="1"/>
  <c r="C126" i="5"/>
  <c r="C129" i="5" s="1"/>
  <c r="B126" i="5"/>
  <c r="B129" i="5" s="1"/>
  <c r="AK125" i="5"/>
  <c r="AJ125" i="5"/>
  <c r="AI125" i="5"/>
  <c r="AH125" i="5"/>
  <c r="AE125" i="5"/>
  <c r="AD125" i="5"/>
  <c r="AC125" i="5"/>
  <c r="AC128" i="5" s="1"/>
  <c r="AB125" i="5"/>
  <c r="AB128" i="5" s="1"/>
  <c r="Y125" i="5"/>
  <c r="Y128" i="5" s="1"/>
  <c r="X125" i="5"/>
  <c r="X128" i="5" s="1"/>
  <c r="W125" i="5"/>
  <c r="V125" i="5"/>
  <c r="S125" i="5"/>
  <c r="R125" i="5"/>
  <c r="Q125" i="5"/>
  <c r="P125" i="5"/>
  <c r="L125" i="5"/>
  <c r="L128" i="5" s="1"/>
  <c r="K125" i="5"/>
  <c r="K128" i="5" s="1"/>
  <c r="J125" i="5"/>
  <c r="J128" i="5" s="1"/>
  <c r="H125" i="5"/>
  <c r="H128" i="5" s="1"/>
  <c r="E125" i="5"/>
  <c r="D125" i="5"/>
  <c r="C125" i="5"/>
  <c r="B125" i="5"/>
  <c r="AE117" i="5"/>
  <c r="AD117" i="5"/>
  <c r="R117" i="5"/>
  <c r="Q117" i="5"/>
  <c r="P117" i="5"/>
  <c r="B117" i="5"/>
  <c r="AK116" i="5"/>
  <c r="AJ116" i="5"/>
  <c r="X116" i="5"/>
  <c r="W116" i="5"/>
  <c r="V116" i="5"/>
  <c r="H116" i="5"/>
  <c r="E116" i="5"/>
  <c r="D116" i="5"/>
  <c r="AK115" i="5"/>
  <c r="AJ115" i="5"/>
  <c r="AI115" i="5"/>
  <c r="AE115" i="5"/>
  <c r="AD115" i="5"/>
  <c r="AC115" i="5"/>
  <c r="AB115" i="5"/>
  <c r="Y115" i="5"/>
  <c r="X115" i="5"/>
  <c r="W115" i="5"/>
  <c r="V115" i="5"/>
  <c r="S115" i="5"/>
  <c r="R115" i="5"/>
  <c r="Q115" i="5"/>
  <c r="P115" i="5"/>
  <c r="M115" i="5"/>
  <c r="L115" i="5"/>
  <c r="K115" i="5"/>
  <c r="J115" i="5"/>
  <c r="H115" i="5"/>
  <c r="E115" i="5"/>
  <c r="D115" i="5"/>
  <c r="C115" i="5"/>
  <c r="B115" i="5"/>
  <c r="AK114" i="5"/>
  <c r="AK117" i="5" s="1"/>
  <c r="AJ114" i="5"/>
  <c r="AJ117" i="5" s="1"/>
  <c r="AI114" i="5"/>
  <c r="AI117" i="5" s="1"/>
  <c r="AH114" i="5"/>
  <c r="AH117" i="5" s="1"/>
  <c r="AE114" i="5"/>
  <c r="AD114" i="5"/>
  <c r="AC114" i="5"/>
  <c r="AC117" i="5" s="1"/>
  <c r="AB114" i="5"/>
  <c r="AB117" i="5" s="1"/>
  <c r="Y114" i="5"/>
  <c r="Y117" i="5" s="1"/>
  <c r="X114" i="5"/>
  <c r="X117" i="5" s="1"/>
  <c r="W114" i="5"/>
  <c r="W117" i="5" s="1"/>
  <c r="V114" i="5"/>
  <c r="V117" i="5" s="1"/>
  <c r="S114" i="5"/>
  <c r="S117" i="5" s="1"/>
  <c r="R114" i="5"/>
  <c r="Q114" i="5"/>
  <c r="P114" i="5"/>
  <c r="L114" i="5"/>
  <c r="L117" i="5" s="1"/>
  <c r="K114" i="5"/>
  <c r="K117" i="5" s="1"/>
  <c r="J114" i="5"/>
  <c r="J117" i="5" s="1"/>
  <c r="H114" i="5"/>
  <c r="H117" i="5" s="1"/>
  <c r="E114" i="5"/>
  <c r="E117" i="5" s="1"/>
  <c r="D114" i="5"/>
  <c r="D117" i="5" s="1"/>
  <c r="C114" i="5"/>
  <c r="C117" i="5" s="1"/>
  <c r="B114" i="5"/>
  <c r="AK113" i="5"/>
  <c r="AJ113" i="5"/>
  <c r="AI113" i="5"/>
  <c r="AI116" i="5" s="1"/>
  <c r="AH113" i="5"/>
  <c r="AE113" i="5"/>
  <c r="AE116" i="5" s="1"/>
  <c r="AD113" i="5"/>
  <c r="AD116" i="5" s="1"/>
  <c r="AC113" i="5"/>
  <c r="AC116" i="5" s="1"/>
  <c r="AB113" i="5"/>
  <c r="AB116" i="5" s="1"/>
  <c r="Y113" i="5"/>
  <c r="Y116" i="5" s="1"/>
  <c r="X113" i="5"/>
  <c r="W113" i="5"/>
  <c r="V113" i="5"/>
  <c r="S113" i="5"/>
  <c r="S116" i="5" s="1"/>
  <c r="R113" i="5"/>
  <c r="R116" i="5" s="1"/>
  <c r="Q113" i="5"/>
  <c r="Q116" i="5" s="1"/>
  <c r="P113" i="5"/>
  <c r="P116" i="5" s="1"/>
  <c r="L113" i="5"/>
  <c r="L116" i="5" s="1"/>
  <c r="K113" i="5"/>
  <c r="K116" i="5" s="1"/>
  <c r="J113" i="5"/>
  <c r="J116" i="5" s="1"/>
  <c r="H113" i="5"/>
  <c r="E113" i="5"/>
  <c r="D113" i="5"/>
  <c r="C113" i="5"/>
  <c r="C116" i="5" s="1"/>
  <c r="B113" i="5"/>
  <c r="B116" i="5" s="1"/>
  <c r="V14" i="5"/>
  <c r="V16" i="5" s="1"/>
  <c r="U14" i="5"/>
  <c r="U16" i="5" s="1"/>
  <c r="T14" i="5"/>
  <c r="T16" i="5" s="1"/>
  <c r="S14" i="5"/>
  <c r="S16" i="5" s="1"/>
  <c r="U8" i="5"/>
  <c r="U7" i="5"/>
  <c r="V6" i="5"/>
  <c r="V8" i="5" s="1"/>
  <c r="U6" i="5"/>
  <c r="T6" i="5"/>
  <c r="T7" i="5" s="1"/>
  <c r="S6" i="5"/>
  <c r="S7" i="5" s="1"/>
  <c r="B6" i="5"/>
  <c r="K17" i="5"/>
  <c r="J17" i="5"/>
  <c r="I17" i="5"/>
  <c r="C8" i="3"/>
  <c r="D8" i="3"/>
  <c r="E8" i="3"/>
  <c r="F8" i="3"/>
  <c r="K10" i="3"/>
  <c r="C15" i="3"/>
  <c r="D15" i="3"/>
  <c r="E15" i="3"/>
  <c r="F15" i="3"/>
  <c r="C22" i="3"/>
  <c r="D22" i="3"/>
  <c r="E22" i="3"/>
  <c r="F22" i="3"/>
  <c r="C29" i="3"/>
  <c r="D29" i="3"/>
  <c r="E29" i="3"/>
  <c r="F29" i="3"/>
  <c r="C36" i="3"/>
  <c r="D36" i="3"/>
  <c r="E36" i="3"/>
  <c r="F36" i="3"/>
  <c r="C43" i="3"/>
  <c r="D43" i="3"/>
  <c r="E43" i="3"/>
  <c r="F43" i="3"/>
  <c r="C45" i="3"/>
  <c r="D45" i="3"/>
  <c r="E45" i="3"/>
  <c r="F45" i="3"/>
  <c r="C46" i="3"/>
  <c r="D46" i="3"/>
  <c r="E46" i="3"/>
  <c r="F46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7" i="5"/>
  <c r="C6" i="5"/>
  <c r="D6" i="5"/>
  <c r="D8" i="5" s="1"/>
  <c r="E6" i="5"/>
  <c r="E8" i="5" s="1"/>
  <c r="O6" i="5"/>
  <c r="P6" i="5" s="1"/>
  <c r="C7" i="5"/>
  <c r="D7" i="5"/>
  <c r="E7" i="5"/>
  <c r="O7" i="5"/>
  <c r="P7" i="5" s="1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D47" i="3" l="1"/>
  <c r="F47" i="3"/>
  <c r="K2" i="3"/>
  <c r="E47" i="3"/>
  <c r="J2" i="3"/>
  <c r="J8" i="3"/>
  <c r="C47" i="3"/>
  <c r="M4" i="3"/>
  <c r="L4" i="3"/>
  <c r="AH116" i="5"/>
  <c r="P140" i="5"/>
  <c r="AD140" i="5"/>
  <c r="Q140" i="5"/>
  <c r="AE140" i="5"/>
  <c r="V15" i="5"/>
  <c r="V7" i="5"/>
  <c r="U15" i="5"/>
  <c r="T15" i="5"/>
  <c r="S15" i="5"/>
  <c r="T8" i="5"/>
  <c r="S8" i="5"/>
  <c r="B8" i="5"/>
  <c r="X94" i="5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K4" i="3"/>
  <c r="J4" i="3"/>
  <c r="M3" i="3"/>
  <c r="M8" i="3"/>
  <c r="L3" i="3"/>
  <c r="L8" i="3"/>
  <c r="M5" i="3"/>
  <c r="K3" i="3"/>
  <c r="L5" i="3"/>
  <c r="J3" i="3"/>
  <c r="M7" i="3"/>
  <c r="K5" i="3"/>
  <c r="M2" i="3"/>
  <c r="L7" i="3"/>
  <c r="J5" i="3"/>
  <c r="L2" i="3"/>
  <c r="K7" i="3"/>
  <c r="J7" i="3"/>
  <c r="O17" i="5"/>
</calcChain>
</file>

<file path=xl/sharedStrings.xml><?xml version="1.0" encoding="utf-8"?>
<sst xmlns="http://schemas.openxmlformats.org/spreadsheetml/2006/main" count="5278" uniqueCount="538">
  <si>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</si>
  <si>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</si>
  <si>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</si>
  <si>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</si>
  <si>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</si>
  <si>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</si>
  <si>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</si>
  <si>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</si>
  <si>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</si>
  <si>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</si>
  <si>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</si>
  <si>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</si>
  <si>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</si>
  <si>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</si>
  <si>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</si>
  <si>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</si>
  <si>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</si>
  <si>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</si>
  <si>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</si>
  <si>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</si>
  <si>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</si>
  <si>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</si>
  <si>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</si>
  <si>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</si>
  <si>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</si>
  <si>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</si>
  <si>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</si>
  <si>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</si>
  <si>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</si>
  <si>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</si>
  <si>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</si>
  <si>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</si>
  <si>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</si>
  <si>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</si>
  <si>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</si>
  <si>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</si>
  <si>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</si>
  <si>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</si>
  <si>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</si>
  <si>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</si>
  <si>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</si>
  <si>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</si>
  <si>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</si>
  <si>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</si>
  <si>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</si>
  <si>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</si>
  <si>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</si>
  <si>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</si>
  <si>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</si>
  <si>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</si>
  <si>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</si>
  <si>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</si>
  <si>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</si>
  <si>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</si>
  <si>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</si>
  <si>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</si>
  <si>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</si>
  <si>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</si>
  <si>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</si>
  <si>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</si>
  <si>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</si>
  <si>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</si>
  <si>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</si>
  <si>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</si>
  <si>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</si>
  <si>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</si>
  <si>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</si>
  <si>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</si>
  <si>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</si>
  <si>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</si>
  <si>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</si>
  <si>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</si>
  <si>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</si>
  <si>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</si>
  <si>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</si>
  <si>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</si>
  <si>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</si>
  <si>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</si>
  <si>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</si>
  <si>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</si>
  <si>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</si>
  <si>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</si>
  <si>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</si>
  <si>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</si>
  <si>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</si>
  <si>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</si>
  <si>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</si>
  <si>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</si>
  <si>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</si>
  <si>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</si>
  <si>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</si>
  <si>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</si>
  <si>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</si>
  <si>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</si>
  <si>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</si>
  <si>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</si>
  <si>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</si>
  <si>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</si>
  <si>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</si>
  <si>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</si>
  <si>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</si>
  <si>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</si>
  <si>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</si>
  <si>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</si>
  <si>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</si>
  <si>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</si>
  <si>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</si>
  <si>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</si>
  <si>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</si>
  <si>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</si>
  <si>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</si>
  <si>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</si>
  <si>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</si>
  <si>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</si>
  <si>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</si>
  <si>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</si>
  <si>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</si>
  <si>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</si>
  <si>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</si>
  <si>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</si>
  <si>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</si>
  <si>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</si>
  <si>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</si>
  <si>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</si>
  <si>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</si>
  <si>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</si>
  <si>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</si>
  <si>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</si>
  <si>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</si>
  <si>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</si>
  <si>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</si>
  <si>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</si>
  <si>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</si>
  <si>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</si>
  <si>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</si>
  <si>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</si>
  <si>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</si>
  <si>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</si>
  <si>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</si>
  <si>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</si>
  <si>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</si>
  <si>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</si>
  <si>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</si>
  <si>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</si>
  <si>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</si>
  <si>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</si>
  <si>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</si>
  <si>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</si>
  <si>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</si>
  <si>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</si>
  <si>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</si>
  <si>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</si>
  <si>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</si>
  <si>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</si>
  <si>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</si>
  <si>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</si>
  <si>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</si>
  <si>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</si>
  <si>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</si>
  <si>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</si>
  <si>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</si>
  <si>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</si>
  <si>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</si>
  <si>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</si>
  <si>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</si>
  <si>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</si>
  <si>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</si>
  <si>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</si>
  <si>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</si>
  <si>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</si>
  <si>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</si>
  <si>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</si>
  <si>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</si>
  <si>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</si>
  <si>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</si>
  <si>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</si>
  <si>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</si>
  <si>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</si>
  <si>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</si>
  <si>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</si>
  <si>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</si>
  <si>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</si>
  <si>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</si>
  <si>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</si>
  <si>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</si>
  <si>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</si>
  <si>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</si>
  <si>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</si>
  <si>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</si>
  <si>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</si>
  <si>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</si>
  <si>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</si>
  <si>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</si>
  <si>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</si>
  <si>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</si>
  <si>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</si>
  <si>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</si>
  <si>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</si>
  <si>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</si>
  <si>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</si>
  <si>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</si>
  <si>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</si>
  <si>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</si>
  <si>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</si>
  <si>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</si>
  <si>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</si>
  <si>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</si>
  <si>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</si>
  <si>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</si>
  <si>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</si>
  <si>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</si>
  <si>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</si>
  <si>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</si>
  <si>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</si>
  <si>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</si>
  <si>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</si>
  <si>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</si>
  <si>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</si>
  <si>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</si>
  <si>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</si>
  <si>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</si>
  <si>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</si>
  <si>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</si>
  <si>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</si>
  <si>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</si>
  <si>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</si>
  <si>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</si>
  <si>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</si>
  <si>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</si>
  <si>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</si>
  <si>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</si>
  <si>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</si>
  <si>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</si>
  <si>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</si>
  <si>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</si>
  <si>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</si>
  <si>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</si>
  <si>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</si>
  <si>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</si>
  <si>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</si>
  <si>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</si>
  <si>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</si>
  <si>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</si>
  <si>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</si>
  <si>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</si>
  <si>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</si>
  <si>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</si>
  <si>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</si>
  <si>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</si>
  <si>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</si>
  <si>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</si>
  <si>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</si>
  <si>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</si>
  <si>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</si>
  <si>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</si>
  <si>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</si>
  <si>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</si>
  <si>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</si>
  <si>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</si>
  <si>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</si>
  <si>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</si>
  <si>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</si>
  <si>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</si>
  <si>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</si>
  <si>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</si>
  <si>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</si>
  <si>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</si>
  <si>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</si>
  <si>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</si>
  <si>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</si>
  <si>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</si>
  <si>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</si>
  <si>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</si>
  <si>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</si>
  <si>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</si>
  <si>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</si>
  <si>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</si>
  <si>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</si>
  <si>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</si>
  <si>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</si>
  <si>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</si>
  <si>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</si>
  <si>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</si>
  <si>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</si>
  <si>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</si>
  <si>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</si>
  <si>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</si>
  <si>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</si>
  <si>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</si>
  <si>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</si>
  <si>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</si>
  <si>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</si>
  <si>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</si>
  <si>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</si>
  <si>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</si>
  <si>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</si>
  <si>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</si>
  <si>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</si>
  <si>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</si>
  <si>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</si>
  <si>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</si>
  <si>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</si>
  <si>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</si>
  <si>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</si>
  <si>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</si>
  <si>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</si>
  <si>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</si>
  <si>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</si>
  <si>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</si>
  <si>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</si>
  <si>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</si>
  <si>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</si>
  <si>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</si>
  <si>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</si>
  <si>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</si>
  <si>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</si>
  <si>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</si>
  <si>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</si>
  <si>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</si>
  <si>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</si>
  <si>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</si>
  <si>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</si>
  <si>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</si>
  <si>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</si>
  <si>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</si>
  <si>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</si>
  <si>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</si>
  <si>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</si>
  <si>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</si>
  <si>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</si>
  <si>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</si>
  <si>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</si>
  <si>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</si>
  <si>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</si>
  <si>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</si>
  <si>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</si>
  <si>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</si>
  <si>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</si>
  <si>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</si>
  <si>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</si>
  <si>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</si>
  <si>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</si>
  <si>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</si>
  <si>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</si>
  <si>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</si>
  <si>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</si>
  <si>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</si>
  <si>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</si>
  <si>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</si>
  <si>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</si>
  <si>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</si>
  <si>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</si>
  <si>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</si>
  <si>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</si>
  <si>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</si>
  <si>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</si>
  <si>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</si>
  <si>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</si>
  <si>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</si>
  <si>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</si>
  <si>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</si>
  <si>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</si>
  <si>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</si>
  <si>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</si>
  <si>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</si>
  <si>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</si>
  <si>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</si>
  <si>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</si>
  <si>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</si>
  <si>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</si>
  <si>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</si>
  <si>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</si>
  <si>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</si>
  <si>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</si>
  <si>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</si>
  <si>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</si>
  <si>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</si>
  <si>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</si>
  <si>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</si>
  <si>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</si>
  <si>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</si>
  <si>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</si>
  <si>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</si>
  <si>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</si>
  <si>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</si>
  <si>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</si>
  <si>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</si>
  <si>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</si>
  <si>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</si>
  <si>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</si>
  <si>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</si>
  <si>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</si>
  <si>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</si>
  <si>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</si>
  <si>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</si>
  <si>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</si>
  <si>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</si>
  <si>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</si>
  <si>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</si>
  <si>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</si>
  <si>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</si>
  <si>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</si>
  <si>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</si>
  <si>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</si>
  <si>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</si>
  <si>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</si>
  <si>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</si>
  <si>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</si>
  <si>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</si>
  <si>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</si>
  <si>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</si>
  <si>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</si>
  <si>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</si>
  <si>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</si>
  <si>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</si>
  <si>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</si>
  <si>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</si>
  <si>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</si>
  <si>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</si>
  <si>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</si>
  <si>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</si>
  <si>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</si>
  <si>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</si>
  <si>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</si>
  <si>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</si>
  <si>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</si>
  <si>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</si>
  <si>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</si>
  <si>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</si>
  <si>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</si>
  <si>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</si>
  <si>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</si>
  <si>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</si>
  <si>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</si>
  <si>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</si>
  <si>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</si>
  <si>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</si>
  <si>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</si>
  <si>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</si>
  <si>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</si>
  <si>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</si>
  <si>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</si>
  <si>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</si>
  <si>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</si>
  <si>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</si>
  <si>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</si>
  <si>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</si>
  <si>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</si>
  <si>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</si>
  <si>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</si>
  <si>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</si>
  <si>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</si>
  <si>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</si>
  <si>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</si>
  <si>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</si>
  <si>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</si>
  <si>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</si>
  <si>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</si>
  <si>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</si>
  <si>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</si>
  <si>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</si>
  <si>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</si>
  <si>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</si>
  <si>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</si>
  <si>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</si>
  <si>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</si>
  <si>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</si>
  <si>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</si>
  <si>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</si>
  <si>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</si>
  <si>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</si>
  <si>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</si>
  <si>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</si>
  <si>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</si>
  <si>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</si>
  <si>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</si>
  <si>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</si>
  <si>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</si>
  <si>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</si>
  <si>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</si>
  <si>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</si>
  <si>
    <t>STRT_storm1a_08_15</t>
  </si>
  <si>
    <t>STRT_storm1b_08_17</t>
  </si>
  <si>
    <t>STRT_storm2a_08_19</t>
  </si>
  <si>
    <t>STRT_storm2b_08_20</t>
  </si>
  <si>
    <t>STRT_storm3_08_25</t>
  </si>
  <si>
    <t>POKE_storm1_05_16</t>
  </si>
  <si>
    <t>POKE_storm2_06_01</t>
  </si>
  <si>
    <t>POKE_storm3_06_19</t>
  </si>
  <si>
    <t>POKE_storm4_07_23</t>
  </si>
  <si>
    <t>POKE_storm5_07_27</t>
  </si>
  <si>
    <t>POKE_storm6_08_08</t>
  </si>
  <si>
    <t>POKE_storm7a_08_14</t>
  </si>
  <si>
    <t>POKE_storm7b_08_19</t>
  </si>
  <si>
    <t>POKE_storm7c_08_23</t>
  </si>
  <si>
    <t>POKE_storm7d_08_26</t>
  </si>
  <si>
    <t>CARI_storm1_05_16</t>
  </si>
  <si>
    <t>CARI_storm2_06_01</t>
  </si>
  <si>
    <t>CARI_storm3_06_19</t>
  </si>
  <si>
    <t>CARI_storm4_07_24</t>
  </si>
  <si>
    <t>CARI_storm5_07_27</t>
  </si>
  <si>
    <t>CARI_storm6_08_08</t>
  </si>
  <si>
    <t>CARI_storm7_08_15</t>
  </si>
  <si>
    <t>CARI_storm8_08_20</t>
  </si>
  <si>
    <t>CARI_storm9_08_23</t>
  </si>
  <si>
    <t>CARI_storm10_08_27</t>
  </si>
  <si>
    <t>FRCH_storm1_07_10</t>
  </si>
  <si>
    <t>FRCH_storm2_08_05</t>
  </si>
  <si>
    <t>FRCH_storm3_09_14</t>
  </si>
  <si>
    <t>FRCH_storm4_09_19</t>
  </si>
  <si>
    <t>MOOS_storm1_07_10</t>
  </si>
  <si>
    <t>MOOS_storm2a_08_05</t>
  </si>
  <si>
    <t>MOOS_storm2b_08_06</t>
  </si>
  <si>
    <t>MOOS_storm3_08_19</t>
  </si>
  <si>
    <t>MOOS_storm4_09_15</t>
  </si>
  <si>
    <t>POKE_storm1_07_15</t>
  </si>
  <si>
    <t>POKE_storm2_09_03</t>
  </si>
  <si>
    <t>POKE_storm3_09_09</t>
  </si>
  <si>
    <t>POKE_storm4_09_14</t>
  </si>
  <si>
    <t>STRT_storm1_08_19</t>
  </si>
  <si>
    <t>STRT_storm2_09_04</t>
  </si>
  <si>
    <t>STRT_storm3_09_22</t>
  </si>
  <si>
    <t>xxxx</t>
  </si>
  <si>
    <t>VAUL_storm1_08_01</t>
  </si>
  <si>
    <t>VAUL_storm2_09_14</t>
  </si>
  <si>
    <t>CARI_storm1_07_15</t>
  </si>
  <si>
    <t>CARI_storm2_07_19</t>
  </si>
  <si>
    <t>CARI_storm3_08_01</t>
  </si>
  <si>
    <t>CARI_storm4a_08_05</t>
  </si>
  <si>
    <t>CARI_storm4b_08_06</t>
  </si>
  <si>
    <t>CARI_storm5_08_08</t>
  </si>
  <si>
    <t>CARI_storm6_08_15</t>
  </si>
  <si>
    <t>CARI_storm7_08_18</t>
  </si>
  <si>
    <t>CARI_storm8_09_04</t>
  </si>
  <si>
    <t>TKH_REDO</t>
  </si>
  <si>
    <t>TKH_REDO_Not updated as of 10/20</t>
  </si>
  <si>
    <t xml:space="preserve">VAUL </t>
  </si>
  <si>
    <t>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</si>
</sst>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2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29" borderId="0" applyNumberFormat="0" applyBorder="0" applyAlignment="0" applyProtection="0"/>
    <xf numFmtId="0" fontId="18" fillId="12" borderId="0" applyNumberFormat="0" applyBorder="0" applyAlignment="0" applyProtection="0"/>
    <xf numFmtId="0" fontId="18" fillId="30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1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2" borderId="0" applyNumberFormat="0" applyBorder="0" applyAlignment="0" applyProtection="0"/>
    <xf numFmtId="0" fontId="2" fillId="33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30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16" fillId="20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8" fillId="0" borderId="0" xfId="0" applyFont="1"/>
    <xf numFmtId="0" fontId="0" fillId="38" borderId="10" xfId="0" applyFill="1" applyBorder="1"/>
    <xf numFmtId="0" fontId="0" fillId="0" borderId="10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>
      <selection activeCell="I12" sqref="I12"/>
    </sheetView>
  </sheetViews>
  <sheetFormatPr baseColWidth="10" defaultRowHeight="16" x14ac:dyDescent="0.2"/>
  <cols>
    <col min="6" max="6" width="12.1640625" customWidth="1"/>
  </cols>
  <sheetData>
    <row r="1" spans="1:13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 x14ac:dyDescent="0.2">
      <c r="A2" t="s">
        <v>62</v>
      </c>
      <c r="B2">
        <v>2015</v>
      </c>
      <c r="I2" t="s">
        <v>105</v>
      </c>
      <c r="J2">
        <f>C43/C36</f>
        <v>4.2478114605290713</v>
      </c>
      <c r="K2">
        <f>D43/D36</f>
        <v>0.83983919205157231</v>
      </c>
      <c r="L2">
        <f>E43/E36</f>
        <v>3.3782176532087926</v>
      </c>
      <c r="M2">
        <f>F43/F36</f>
        <v>2.9415479897827082</v>
      </c>
    </row>
    <row r="3" spans="1:13" x14ac:dyDescent="0.2">
      <c r="A3" t="s">
        <v>62</v>
      </c>
      <c r="B3">
        <v>2018</v>
      </c>
      <c r="C3">
        <v>76.435333333333304</v>
      </c>
      <c r="D3">
        <v>28.3</v>
      </c>
      <c r="E3">
        <v>67.913333333333298</v>
      </c>
      <c r="F3">
        <v>-1.909</v>
      </c>
      <c r="I3" t="s">
        <v>106</v>
      </c>
      <c r="J3">
        <f>C43/C29</f>
        <v>6.966537729460172</v>
      </c>
      <c r="K3">
        <f>D43/D29</f>
        <v>0.63278356949201797</v>
      </c>
      <c r="L3">
        <f>E43/E29</f>
        <v>3.7808486983504226</v>
      </c>
      <c r="M3">
        <f>F43/F29</f>
        <v>3.405928921012543</v>
      </c>
    </row>
    <row r="4" spans="1:13" x14ac:dyDescent="0.2">
      <c r="A4" t="s">
        <v>62</v>
      </c>
      <c r="B4">
        <v>2019</v>
      </c>
      <c r="C4">
        <v>43.35</v>
      </c>
      <c r="D4">
        <v>28.7</v>
      </c>
      <c r="E4">
        <v>87.9881666666667</v>
      </c>
      <c r="F4">
        <v>1.2786666666666699</v>
      </c>
      <c r="I4" t="s">
        <v>107</v>
      </c>
      <c r="J4">
        <f>C43/C22</f>
        <v>2.0231471542830568</v>
      </c>
      <c r="K4">
        <f>D43/D22</f>
        <v>0.84175852583663557</v>
      </c>
      <c r="L4">
        <f>E43/E22</f>
        <v>3.7828758100355397</v>
      </c>
      <c r="M4">
        <f>F43/F22</f>
        <v>2.0618077560750674</v>
      </c>
    </row>
    <row r="5" spans="1:13" x14ac:dyDescent="0.2">
      <c r="A5" t="s">
        <v>62</v>
      </c>
      <c r="B5">
        <v>2020</v>
      </c>
      <c r="C5">
        <v>68.617666666666693</v>
      </c>
      <c r="D5">
        <v>27</v>
      </c>
      <c r="E5">
        <v>62.741666666666703</v>
      </c>
      <c r="F5">
        <v>0.91249999999999998</v>
      </c>
      <c r="I5" t="s">
        <v>108</v>
      </c>
      <c r="J5">
        <f>C43/C15</f>
        <v>3.737555401702946</v>
      </c>
      <c r="K5">
        <f>D43/D15</f>
        <v>0.7259157865350444</v>
      </c>
      <c r="L5">
        <f>E43/E15</f>
        <v>5.0737703590374181</v>
      </c>
      <c r="M5">
        <f>F43/F15</f>
        <v>1.2689346864638313</v>
      </c>
    </row>
    <row r="6" spans="1:13" x14ac:dyDescent="0.2">
      <c r="A6" t="s">
        <v>62</v>
      </c>
      <c r="B6">
        <v>2021</v>
      </c>
      <c r="C6">
        <v>40.853666666666697</v>
      </c>
      <c r="D6">
        <v>28.6</v>
      </c>
      <c r="E6">
        <v>82.634252873563199</v>
      </c>
      <c r="F6">
        <v>1.64683333333333</v>
      </c>
    </row>
    <row r="7" spans="1:13" x14ac:dyDescent="0.2">
      <c r="A7" t="s">
        <v>62</v>
      </c>
      <c r="B7">
        <v>2022</v>
      </c>
      <c r="C7">
        <v>43.698333333333302</v>
      </c>
      <c r="D7">
        <v>24.4</v>
      </c>
      <c r="E7">
        <v>84.801000000000002</v>
      </c>
      <c r="F7">
        <v>1.9288333333333301</v>
      </c>
      <c r="I7" t="s">
        <v>110</v>
      </c>
      <c r="J7">
        <f>C43/C8</f>
        <v>4.4247318587813877</v>
      </c>
      <c r="K7">
        <f>D43/D8</f>
        <v>0.64107830515543351</v>
      </c>
      <c r="L7">
        <f>E43/E8</f>
        <v>5.7524820885524681</v>
      </c>
      <c r="M7">
        <f>F43/F8</f>
        <v>24.762633681176055</v>
      </c>
    </row>
    <row r="8" spans="1:13" x14ac:dyDescent="0.2">
      <c r="A8" s="6" t="s">
        <v>62</v>
      </c>
      <c r="B8" s="6" t="s">
        <v>109</v>
      </c>
      <c r="C8" s="6">
        <f>AVERAGE(C3:C7)</f>
        <v>54.591000000000008</v>
      </c>
      <c r="D8" s="6">
        <f>AVERAGE(D3:D7)</f>
        <v>27.4</v>
      </c>
      <c r="E8" s="6">
        <f>AVERAGE(E3:E7)</f>
        <v>77.215683908045975</v>
      </c>
      <c r="F8" s="6">
        <f>AVERAGE(F3:F7)</f>
        <v>0.77156666666666607</v>
      </c>
      <c r="I8" t="s">
        <v>111</v>
      </c>
      <c r="J8">
        <f>C22/((C8+C15+C29+C36)/4)</f>
        <v>2.2659968594012718</v>
      </c>
      <c r="L8">
        <f>E43/((E36+E29+E22+E15+E8)/5)</f>
        <v>4.1813564547092668</v>
      </c>
      <c r="M8">
        <f>F43/((F36+F29+F22+F15+F8)/5)</f>
        <v>2.5680269864532539</v>
      </c>
    </row>
    <row r="9" spans="1:13" x14ac:dyDescent="0.2">
      <c r="A9" s="28" t="s">
        <v>8</v>
      </c>
      <c r="B9" s="28">
        <v>2015</v>
      </c>
      <c r="C9" s="28"/>
      <c r="D9" s="28"/>
      <c r="E9" s="28"/>
      <c r="F9" s="28"/>
      <c r="I9" t="s">
        <v>112</v>
      </c>
    </row>
    <row r="10" spans="1:13" x14ac:dyDescent="0.2">
      <c r="A10" t="s">
        <v>8</v>
      </c>
      <c r="B10">
        <v>2018</v>
      </c>
      <c r="C10">
        <v>87.823333333333295</v>
      </c>
      <c r="D10">
        <v>28.635166666666599</v>
      </c>
      <c r="E10">
        <v>78.55</v>
      </c>
      <c r="F10">
        <v>14.1491666666667</v>
      </c>
      <c r="K10" t="e">
        <f>1/K8</f>
        <v>#DIV/0!</v>
      </c>
    </row>
    <row r="11" spans="1:13" x14ac:dyDescent="0.2">
      <c r="A11" t="s">
        <v>8</v>
      </c>
      <c r="B11">
        <v>2019</v>
      </c>
      <c r="C11">
        <v>65.501818181818194</v>
      </c>
      <c r="D11">
        <v>17.308</v>
      </c>
      <c r="E11">
        <v>87.26</v>
      </c>
      <c r="F11">
        <v>23.6204545454545</v>
      </c>
    </row>
    <row r="12" spans="1:13" x14ac:dyDescent="0.2">
      <c r="A12" t="s">
        <v>8</v>
      </c>
      <c r="B12">
        <v>2020</v>
      </c>
      <c r="C12">
        <v>69.085454545454496</v>
      </c>
      <c r="D12">
        <v>30.919218327425199</v>
      </c>
      <c r="E12">
        <v>77.154545454545499</v>
      </c>
      <c r="F12">
        <v>15.340909090909101</v>
      </c>
    </row>
    <row r="13" spans="1:13" x14ac:dyDescent="0.2">
      <c r="A13" t="s">
        <v>8</v>
      </c>
      <c r="B13">
        <v>2021</v>
      </c>
      <c r="C13">
        <v>45.057272727272696</v>
      </c>
      <c r="D13">
        <v>17.6929592230555</v>
      </c>
      <c r="E13">
        <v>97.25</v>
      </c>
      <c r="F13">
        <v>17.157272727272701</v>
      </c>
    </row>
    <row r="14" spans="1:13" x14ac:dyDescent="0.2">
      <c r="A14" t="s">
        <v>8</v>
      </c>
      <c r="B14">
        <v>2022</v>
      </c>
      <c r="C14">
        <v>55.671862221280499</v>
      </c>
      <c r="D14" s="29">
        <v>26.433521757948</v>
      </c>
      <c r="E14">
        <v>97.509087272727299</v>
      </c>
      <c r="F14">
        <v>5.0159090909091004</v>
      </c>
    </row>
    <row r="15" spans="1:13" x14ac:dyDescent="0.2">
      <c r="A15" s="6" t="s">
        <v>8</v>
      </c>
      <c r="B15" s="6" t="s">
        <v>109</v>
      </c>
      <c r="C15" s="6">
        <f>AVERAGE(C10:C14)</f>
        <v>64.627948201831842</v>
      </c>
      <c r="D15" s="6">
        <f>AVERAGE(D10:D14)</f>
        <v>24.19777319501906</v>
      </c>
      <c r="E15" s="6">
        <f>AVERAGE(E10:E14)</f>
        <v>87.544726545454552</v>
      </c>
      <c r="F15" s="6">
        <f>AVERAGE(F10:F14)</f>
        <v>15.056742424242421</v>
      </c>
    </row>
    <row r="16" spans="1:13" x14ac:dyDescent="0.2">
      <c r="A16" t="s">
        <v>10</v>
      </c>
      <c r="B16">
        <v>2015</v>
      </c>
    </row>
    <row r="17" spans="1:6" x14ac:dyDescent="0.2">
      <c r="A17" t="s">
        <v>10</v>
      </c>
      <c r="B17">
        <v>2018</v>
      </c>
      <c r="C17">
        <v>126.19499999999999</v>
      </c>
      <c r="D17">
        <v>25.657222222222199</v>
      </c>
      <c r="E17">
        <v>110.6</v>
      </c>
      <c r="F17">
        <v>6.62</v>
      </c>
    </row>
    <row r="18" spans="1:6" x14ac:dyDescent="0.2">
      <c r="A18" t="s">
        <v>10</v>
      </c>
      <c r="B18">
        <v>2019</v>
      </c>
      <c r="C18">
        <v>108.42090909090901</v>
      </c>
      <c r="D18">
        <v>18.091045590734101</v>
      </c>
      <c r="E18">
        <v>116.8</v>
      </c>
      <c r="F18">
        <v>6.7949999999999999</v>
      </c>
    </row>
    <row r="19" spans="1:6" x14ac:dyDescent="0.2">
      <c r="A19" t="s">
        <v>10</v>
      </c>
      <c r="B19">
        <v>2020</v>
      </c>
      <c r="C19">
        <v>122.10590909090899</v>
      </c>
      <c r="D19">
        <v>22.244218933636098</v>
      </c>
      <c r="E19">
        <v>103.263636363636</v>
      </c>
      <c r="F19">
        <v>20.082727272727301</v>
      </c>
    </row>
    <row r="20" spans="1:6" x14ac:dyDescent="0.2">
      <c r="A20" t="s">
        <v>10</v>
      </c>
      <c r="B20">
        <v>2021</v>
      </c>
      <c r="C20">
        <v>104.65272727272701</v>
      </c>
      <c r="D20">
        <v>19.928571428571399</v>
      </c>
      <c r="E20">
        <v>127.17727272727301</v>
      </c>
      <c r="F20">
        <v>7.7418181818181804</v>
      </c>
    </row>
    <row r="21" spans="1:6" x14ac:dyDescent="0.2">
      <c r="A21" t="s">
        <v>10</v>
      </c>
      <c r="B21">
        <v>2022</v>
      </c>
      <c r="C21">
        <v>135.59274976015499</v>
      </c>
      <c r="D21">
        <v>18.417329985504001</v>
      </c>
      <c r="E21">
        <v>129.254545454545</v>
      </c>
      <c r="F21">
        <v>5.0936363636363602</v>
      </c>
    </row>
    <row r="22" spans="1:6" x14ac:dyDescent="0.2">
      <c r="A22" s="6" t="s">
        <v>10</v>
      </c>
      <c r="B22" s="6" t="s">
        <v>109</v>
      </c>
      <c r="C22" s="6">
        <f>AVERAGE(C17:C21)</f>
        <v>119.39345904294001</v>
      </c>
      <c r="D22" s="6">
        <f>AVERAGE(D17:D21)</f>
        <v>20.867677632133557</v>
      </c>
      <c r="E22" s="6">
        <f>AVERAGE(E17:E21)</f>
        <v>117.4190909090908</v>
      </c>
      <c r="F22" s="6">
        <f>AVERAGE(F17:F21)</f>
        <v>9.2666363636363691</v>
      </c>
    </row>
    <row r="23" spans="1:6" x14ac:dyDescent="0.2">
      <c r="A23" t="s">
        <v>13</v>
      </c>
      <c r="B23">
        <v>2015</v>
      </c>
    </row>
    <row r="24" spans="1:6" x14ac:dyDescent="0.2">
      <c r="A24" t="s">
        <v>13</v>
      </c>
      <c r="B24">
        <v>2018</v>
      </c>
    </row>
    <row r="25" spans="1:6" x14ac:dyDescent="0.2">
      <c r="A25" t="s">
        <v>13</v>
      </c>
      <c r="B25">
        <v>2019</v>
      </c>
      <c r="C25">
        <v>33.569090909090903</v>
      </c>
      <c r="D25">
        <v>29.4881635137518</v>
      </c>
      <c r="E25">
        <v>119.027272727273</v>
      </c>
      <c r="F25">
        <v>3.7590909090909101</v>
      </c>
    </row>
    <row r="26" spans="1:6" x14ac:dyDescent="0.2">
      <c r="A26" t="s">
        <v>13</v>
      </c>
      <c r="B26">
        <v>2020</v>
      </c>
      <c r="C26">
        <v>42.3795454545455</v>
      </c>
      <c r="D26">
        <v>29.582878047772802</v>
      </c>
      <c r="E26">
        <v>94.023636363636001</v>
      </c>
      <c r="F26">
        <v>9.4509090909090894</v>
      </c>
    </row>
    <row r="27" spans="1:6" x14ac:dyDescent="0.2">
      <c r="A27" t="s">
        <v>13</v>
      </c>
      <c r="B27">
        <v>2021</v>
      </c>
      <c r="C27">
        <v>21.77</v>
      </c>
      <c r="D27">
        <v>26.238559115184099</v>
      </c>
      <c r="E27">
        <v>126.004545454546</v>
      </c>
      <c r="F27">
        <v>5.8671818181818196</v>
      </c>
    </row>
    <row r="28" spans="1:6" x14ac:dyDescent="0.2">
      <c r="A28" t="s">
        <v>13</v>
      </c>
      <c r="B28">
        <v>2022</v>
      </c>
      <c r="C28">
        <v>40.973233993291799</v>
      </c>
      <c r="D28">
        <v>25.7270722594109</v>
      </c>
      <c r="E28">
        <v>130.87272727272699</v>
      </c>
      <c r="F28">
        <v>3.3613636363636301</v>
      </c>
    </row>
    <row r="29" spans="1:6" x14ac:dyDescent="0.2">
      <c r="A29" s="6" t="s">
        <v>13</v>
      </c>
      <c r="B29" s="6" t="s">
        <v>109</v>
      </c>
      <c r="C29" s="6">
        <f>AVERAGE(C25:C28)</f>
        <v>34.672967589232051</v>
      </c>
      <c r="D29" s="6">
        <f>AVERAGE(D25:D28)</f>
        <v>27.7591682340299</v>
      </c>
      <c r="E29" s="6">
        <f>AVERAGE(E25:E28)</f>
        <v>117.4820454545455</v>
      </c>
      <c r="F29" s="6">
        <f>AVERAGE(F25:F28)</f>
        <v>5.6096363636363629</v>
      </c>
    </row>
    <row r="30" spans="1:6" ht="17" customHeight="1" x14ac:dyDescent="0.2">
      <c r="A30" t="s">
        <v>17</v>
      </c>
      <c r="B30">
        <v>2015</v>
      </c>
    </row>
    <row r="31" spans="1:6" ht="17" customHeight="1" x14ac:dyDescent="0.2">
      <c r="A31" t="s">
        <v>17</v>
      </c>
      <c r="B31">
        <v>2018</v>
      </c>
    </row>
    <row r="32" spans="1:6" ht="17" customHeight="1" x14ac:dyDescent="0.2">
      <c r="A32" t="s">
        <v>17</v>
      </c>
      <c r="B32">
        <v>2019</v>
      </c>
      <c r="C32">
        <v>51.166818181818201</v>
      </c>
      <c r="D32">
        <v>12.4531264476896</v>
      </c>
      <c r="E32">
        <v>131.963636363636</v>
      </c>
      <c r="F32">
        <v>6.3804545454545396</v>
      </c>
    </row>
    <row r="33" spans="1:6" x14ac:dyDescent="0.2">
      <c r="A33" t="s">
        <v>17</v>
      </c>
      <c r="B33">
        <v>2020</v>
      </c>
      <c r="C33">
        <v>68.967727272727203</v>
      </c>
      <c r="D33">
        <v>28.161985368056399</v>
      </c>
      <c r="E33">
        <v>114.7</v>
      </c>
      <c r="F33">
        <v>9.9659090909090899</v>
      </c>
    </row>
    <row r="34" spans="1:6" x14ac:dyDescent="0.2">
      <c r="A34" t="s">
        <v>17</v>
      </c>
      <c r="B34">
        <v>2021</v>
      </c>
      <c r="C34">
        <v>55.923636363636398</v>
      </c>
      <c r="D34">
        <v>24.922707709955599</v>
      </c>
      <c r="E34">
        <v>139.245454545455</v>
      </c>
      <c r="F34">
        <v>6.9913636363636398</v>
      </c>
    </row>
    <row r="35" spans="1:6" x14ac:dyDescent="0.2">
      <c r="A35" t="s">
        <v>17</v>
      </c>
      <c r="B35">
        <v>2022</v>
      </c>
      <c r="C35">
        <v>51.400629993253297</v>
      </c>
      <c r="D35">
        <v>18.123651515436599</v>
      </c>
      <c r="E35">
        <v>140.027227272727</v>
      </c>
      <c r="F35">
        <v>2.6431818181818101</v>
      </c>
    </row>
    <row r="36" spans="1:6" x14ac:dyDescent="0.2">
      <c r="A36" s="6" t="s">
        <v>17</v>
      </c>
      <c r="B36" s="6" t="s">
        <v>109</v>
      </c>
      <c r="C36" s="6">
        <f>AVERAGE(C31:C35)</f>
        <v>56.864702952858771</v>
      </c>
      <c r="D36" s="6">
        <f>AVERAGE(D31:D35)</f>
        <v>20.915367760284546</v>
      </c>
      <c r="E36" s="6">
        <f>AVERAGE(E31:E35)</f>
        <v>131.48407954545451</v>
      </c>
      <c r="F36" s="6">
        <f>AVERAGE(F31:F35)</f>
        <v>6.49522727272727</v>
      </c>
    </row>
    <row r="37" spans="1:6" x14ac:dyDescent="0.2">
      <c r="A37" t="s">
        <v>536</v>
      </c>
      <c r="B37">
        <v>2015</v>
      </c>
    </row>
    <row r="38" spans="1:6" x14ac:dyDescent="0.2">
      <c r="A38" t="s">
        <v>15</v>
      </c>
      <c r="B38">
        <v>2018</v>
      </c>
    </row>
    <row r="39" spans="1:6" x14ac:dyDescent="0.2">
      <c r="A39" t="s">
        <v>15</v>
      </c>
      <c r="B39">
        <v>2019</v>
      </c>
      <c r="C39">
        <v>214.3</v>
      </c>
      <c r="D39">
        <v>14.9926853412718</v>
      </c>
      <c r="E39">
        <v>418.5</v>
      </c>
      <c r="F39">
        <v>8.5399999999999991</v>
      </c>
    </row>
    <row r="40" spans="1:6" x14ac:dyDescent="0.2">
      <c r="A40" t="s">
        <v>15</v>
      </c>
      <c r="B40">
        <v>2020</v>
      </c>
      <c r="C40">
        <v>227.46727272727301</v>
      </c>
      <c r="D40">
        <v>15.260111218723999</v>
      </c>
      <c r="E40">
        <v>252.45454545454501</v>
      </c>
      <c r="F40">
        <v>18.441818181818199</v>
      </c>
    </row>
    <row r="41" spans="1:6" x14ac:dyDescent="0.2">
      <c r="A41" t="s">
        <v>15</v>
      </c>
      <c r="B41">
        <v>2021</v>
      </c>
      <c r="C41">
        <v>227.01272727272701</v>
      </c>
      <c r="D41">
        <v>23.406811403946701</v>
      </c>
      <c r="E41">
        <v>380.536445454545</v>
      </c>
      <c r="F41">
        <v>19.52</v>
      </c>
    </row>
    <row r="42" spans="1:6" x14ac:dyDescent="0.2">
      <c r="A42" t="s">
        <v>15</v>
      </c>
      <c r="B42">
        <v>2022</v>
      </c>
      <c r="C42">
        <v>297.42214761093902</v>
      </c>
      <c r="D42">
        <v>16.602574281092998</v>
      </c>
      <c r="E42">
        <v>725.23636363636399</v>
      </c>
      <c r="F42">
        <v>29.922272727272698</v>
      </c>
    </row>
    <row r="43" spans="1:6" x14ac:dyDescent="0.2">
      <c r="A43" s="6" t="s">
        <v>15</v>
      </c>
      <c r="B43" s="6" t="s">
        <v>109</v>
      </c>
      <c r="C43" s="6">
        <f>AVERAGE(C38:C42)</f>
        <v>241.55053690273479</v>
      </c>
      <c r="D43" s="6">
        <f>AVERAGE(D38:D42)</f>
        <v>17.565545561258876</v>
      </c>
      <c r="E43" s="6">
        <f>AVERAGE(E38:E42)</f>
        <v>444.18183863636352</v>
      </c>
      <c r="F43" s="6">
        <f>AVERAGE(F38:F42)</f>
        <v>19.106022727272723</v>
      </c>
    </row>
    <row r="45" spans="1:6" x14ac:dyDescent="0.2">
      <c r="A45" t="s">
        <v>113</v>
      </c>
      <c r="C45">
        <f>AVERAGE(C3:C7,C10:C14,C17:C21,C25:C28)</f>
        <v>70.092310872673011</v>
      </c>
      <c r="D45">
        <f>AVERAGE(D3:D7,D10:D14,D17:D21,D25:D28)</f>
        <v>24.91389089852014</v>
      </c>
      <c r="E45">
        <f>AVERAGE(E3:E7,E10:E14,E17:E21,E25:E28)</f>
        <v>98.990825717428336</v>
      </c>
      <c r="F45">
        <f>AVERAGE(F3:F7,F10:F14,F17:F21,F25:F28)</f>
        <v>7.784909090909089</v>
      </c>
    </row>
    <row r="46" spans="1:6" x14ac:dyDescent="0.2">
      <c r="A46" t="s">
        <v>114</v>
      </c>
      <c r="C46">
        <f>AVERAGE(C38:C42,C31:C35)</f>
        <v>149.20761992779677</v>
      </c>
      <c r="D46">
        <f>AVERAGE(D38:D42,D31:D35)</f>
        <v>19.240456660771713</v>
      </c>
      <c r="E46">
        <f>AVERAGE(E38:E42,E31:E35)</f>
        <v>287.83295909090901</v>
      </c>
      <c r="F46">
        <f>AVERAGE(F38:F42,F31:F35)</f>
        <v>12.800624999999998</v>
      </c>
    </row>
    <row r="47" spans="1:6" x14ac:dyDescent="0.2">
      <c r="C47">
        <f>C46/C45</f>
        <v>2.1287302140578812</v>
      </c>
      <c r="D47">
        <f>D46/D45</f>
        <v>0.77227827396139781</v>
      </c>
      <c r="E47">
        <f>E46/E45</f>
        <v>2.9076730798522181</v>
      </c>
      <c r="F47">
        <f>F46/F45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77"/>
  <sheetViews>
    <sheetView workbookViewId="0">
      <selection activeCell="K13" sqref="K1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23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  <c r="R1" t="s">
        <v>115</v>
      </c>
      <c r="S1" t="s">
        <v>46</v>
      </c>
      <c r="T1" t="s">
        <v>54</v>
      </c>
      <c r="U1" t="s">
        <v>44</v>
      </c>
      <c r="V1" t="s">
        <v>45</v>
      </c>
      <c r="W1" s="27" t="s">
        <v>534</v>
      </c>
    </row>
    <row r="2" spans="1:23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  <c r="R2" t="s">
        <v>117</v>
      </c>
      <c r="S2">
        <v>160</v>
      </c>
      <c r="T2">
        <v>45</v>
      </c>
      <c r="U2">
        <v>200</v>
      </c>
      <c r="V2">
        <v>112</v>
      </c>
    </row>
    <row r="3" spans="1:23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  <c r="R3" t="s">
        <v>118</v>
      </c>
      <c r="S3">
        <v>62</v>
      </c>
      <c r="T3">
        <v>180</v>
      </c>
      <c r="U3">
        <v>24</v>
      </c>
      <c r="V3">
        <v>119</v>
      </c>
    </row>
    <row r="4" spans="1:23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  <c r="R4" t="s">
        <v>119</v>
      </c>
      <c r="S4">
        <v>14</v>
      </c>
      <c r="T4">
        <v>12</v>
      </c>
      <c r="U4">
        <v>5</v>
      </c>
      <c r="V4">
        <v>25</v>
      </c>
    </row>
    <row r="5" spans="1:23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  <c r="R5" t="s">
        <v>120</v>
      </c>
      <c r="S5">
        <v>9</v>
      </c>
      <c r="T5">
        <v>9</v>
      </c>
      <c r="U5">
        <v>8</v>
      </c>
      <c r="V5">
        <v>20</v>
      </c>
    </row>
    <row r="6" spans="1:23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  <c r="R6" t="s">
        <v>109</v>
      </c>
      <c r="S6">
        <f>SUM(S2:S3)</f>
        <v>222</v>
      </c>
      <c r="T6">
        <f>SUM(T2:T3)</f>
        <v>225</v>
      </c>
      <c r="U6">
        <f>SUM(U2:U3)</f>
        <v>224</v>
      </c>
      <c r="V6">
        <f>SUM(V2:V3)</f>
        <v>231</v>
      </c>
    </row>
    <row r="7" spans="1:23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  <c r="R7" t="s">
        <v>121</v>
      </c>
      <c r="S7" s="1">
        <f>(S2-S4)/S6</f>
        <v>0.65765765765765771</v>
      </c>
      <c r="T7" s="2">
        <f>(T3-T5)/T6</f>
        <v>0.76</v>
      </c>
      <c r="U7" s="1">
        <f>(U2-U4)/U6</f>
        <v>0.8705357142857143</v>
      </c>
      <c r="V7" s="2">
        <f>(V3-V5)/V6</f>
        <v>0.42857142857142855</v>
      </c>
      <c r="W7" s="1" t="s">
        <v>122</v>
      </c>
    </row>
    <row r="8" spans="1:23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  <c r="R8" t="s">
        <v>123</v>
      </c>
      <c r="S8">
        <f>(S3-S5)/S6</f>
        <v>0.23873873873873874</v>
      </c>
      <c r="T8">
        <f>(T2-T4)/T6</f>
        <v>0.14666666666666667</v>
      </c>
      <c r="U8">
        <f>(U3-U5)/U6</f>
        <v>7.1428571428571425E-2</v>
      </c>
      <c r="V8">
        <f>(V2-V4)/V6</f>
        <v>0.37662337662337664</v>
      </c>
      <c r="W8" s="2" t="s">
        <v>124</v>
      </c>
    </row>
    <row r="9" spans="1:23" x14ac:dyDescent="0.2">
      <c r="A9" t="s">
        <v>127</v>
      </c>
      <c r="R9" t="s">
        <v>127</v>
      </c>
    </row>
    <row r="10" spans="1:23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  <c r="R10" t="s">
        <v>117</v>
      </c>
      <c r="S10">
        <v>48</v>
      </c>
      <c r="T10">
        <v>149</v>
      </c>
      <c r="U10">
        <v>25</v>
      </c>
      <c r="V10">
        <v>207</v>
      </c>
    </row>
    <row r="11" spans="1:23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N11">
        <v>4</v>
      </c>
      <c r="O11">
        <f>SUM(I11:N11)</f>
        <v>56</v>
      </c>
      <c r="P11">
        <f>O11/6</f>
        <v>9.3333333333333339</v>
      </c>
      <c r="R11" t="s">
        <v>118</v>
      </c>
      <c r="S11">
        <v>173</v>
      </c>
      <c r="T11">
        <v>75</v>
      </c>
      <c r="U11">
        <v>198</v>
      </c>
      <c r="V11">
        <v>23</v>
      </c>
    </row>
    <row r="12" spans="1:23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N12">
        <v>4</v>
      </c>
      <c r="O12">
        <f>SUM(I12:N12)</f>
        <v>49</v>
      </c>
      <c r="P12">
        <f>O12/6</f>
        <v>8.1666666666666661</v>
      </c>
      <c r="R12" t="s">
        <v>119</v>
      </c>
      <c r="S12">
        <v>7</v>
      </c>
      <c r="T12">
        <v>14</v>
      </c>
      <c r="U12">
        <v>6</v>
      </c>
      <c r="V12">
        <v>15</v>
      </c>
    </row>
    <row r="13" spans="1:23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M13">
        <v>9</v>
      </c>
      <c r="N13">
        <v>4</v>
      </c>
      <c r="O13">
        <f>SUM(J13:N13)</f>
        <v>42</v>
      </c>
      <c r="P13">
        <f>O13/4</f>
        <v>10.5</v>
      </c>
      <c r="R13" t="s">
        <v>120</v>
      </c>
      <c r="S13">
        <v>10</v>
      </c>
      <c r="T13">
        <v>11</v>
      </c>
      <c r="U13">
        <v>4</v>
      </c>
      <c r="V13">
        <v>10</v>
      </c>
    </row>
    <row r="14" spans="1:23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N14">
        <v>2</v>
      </c>
      <c r="O14">
        <f>SUM(J14:N14)</f>
        <v>31</v>
      </c>
      <c r="P14">
        <f>O14/4</f>
        <v>7.75</v>
      </c>
      <c r="R14" t="s">
        <v>109</v>
      </c>
      <c r="S14">
        <f>SUM(S10:S11)</f>
        <v>221</v>
      </c>
      <c r="T14">
        <f>SUM(T10:T11)</f>
        <v>224</v>
      </c>
      <c r="U14">
        <f>SUM(U10:U11)</f>
        <v>223</v>
      </c>
      <c r="V14">
        <f>SUM(V10:V11)</f>
        <v>230</v>
      </c>
    </row>
    <row r="15" spans="1:23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M15">
        <v>3</v>
      </c>
      <c r="N15">
        <v>3</v>
      </c>
      <c r="O15">
        <f>SUM(J15:N15)</f>
        <v>30</v>
      </c>
      <c r="P15">
        <f>O15/4</f>
        <v>7.5</v>
      </c>
      <c r="R15" t="s">
        <v>121</v>
      </c>
      <c r="S15" s="2">
        <f>(S11-S13)/S14</f>
        <v>0.73755656108597289</v>
      </c>
      <c r="T15" s="1">
        <f>(T10-T12)/T14</f>
        <v>0.6026785714285714</v>
      </c>
      <c r="U15" s="2">
        <f>(U11-U13)/U14</f>
        <v>0.8699551569506726</v>
      </c>
      <c r="V15" s="1">
        <f>(V10-V12)/V14</f>
        <v>0.83478260869565213</v>
      </c>
      <c r="W15" s="1" t="s">
        <v>128</v>
      </c>
    </row>
    <row r="16" spans="1:23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M16">
        <v>10</v>
      </c>
      <c r="N16">
        <v>9</v>
      </c>
      <c r="O16">
        <f>SUM(J16:N16)</f>
        <v>53</v>
      </c>
      <c r="P16">
        <f>O16/5</f>
        <v>10.6</v>
      </c>
      <c r="R16" t="s">
        <v>123</v>
      </c>
      <c r="S16">
        <f>(S10-S12)/S14</f>
        <v>0.18552036199095023</v>
      </c>
      <c r="T16">
        <f>(T11-T13)/T14</f>
        <v>0.2857142857142857</v>
      </c>
      <c r="U16">
        <f>(U10-U12)/U14</f>
        <v>8.520179372197309E-2</v>
      </c>
      <c r="V16">
        <f>(V11-V13)/V14</f>
        <v>5.6521739130434782E-2</v>
      </c>
      <c r="W16" s="2" t="s">
        <v>129</v>
      </c>
    </row>
    <row r="17" spans="1:37" x14ac:dyDescent="0.2">
      <c r="G17" t="s">
        <v>125</v>
      </c>
      <c r="H17" s="19" t="s">
        <v>126</v>
      </c>
      <c r="I17">
        <f>SUM(I11:I16)</f>
        <v>13</v>
      </c>
      <c r="J17">
        <f>SUM(J11:J16)</f>
        <v>34</v>
      </c>
      <c r="K17">
        <f>SUM(K11:K16)</f>
        <v>65</v>
      </c>
      <c r="L17">
        <f t="shared" ref="L17:O17" si="1">SUM(L11:L16)</f>
        <v>80</v>
      </c>
      <c r="M17">
        <f t="shared" si="1"/>
        <v>43</v>
      </c>
      <c r="N17">
        <f t="shared" si="1"/>
        <v>26</v>
      </c>
      <c r="O17" s="18">
        <f t="shared" si="1"/>
        <v>261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  <row r="106" spans="1:37" x14ac:dyDescent="0.2">
      <c r="A106" s="27" t="s">
        <v>535</v>
      </c>
    </row>
    <row r="107" spans="1:37" x14ac:dyDescent="0.2">
      <c r="A107" t="s">
        <v>140</v>
      </c>
      <c r="G107" t="s">
        <v>141</v>
      </c>
      <c r="O107" t="s">
        <v>142</v>
      </c>
      <c r="U107" t="s">
        <v>143</v>
      </c>
      <c r="AA107" t="s">
        <v>144</v>
      </c>
      <c r="AG107" t="s">
        <v>145</v>
      </c>
    </row>
    <row r="108" spans="1:37" x14ac:dyDescent="0.2">
      <c r="A108" t="s">
        <v>115</v>
      </c>
      <c r="B108" t="s">
        <v>46</v>
      </c>
      <c r="C108" t="s">
        <v>54</v>
      </c>
      <c r="D108" t="s">
        <v>44</v>
      </c>
      <c r="E108" t="s">
        <v>45</v>
      </c>
      <c r="G108" t="s">
        <v>115</v>
      </c>
      <c r="H108" t="s">
        <v>46</v>
      </c>
      <c r="J108" t="s">
        <v>54</v>
      </c>
      <c r="K108" t="s">
        <v>44</v>
      </c>
      <c r="L108" t="s">
        <v>45</v>
      </c>
      <c r="O108" t="s">
        <v>115</v>
      </c>
      <c r="P108" t="s">
        <v>46</v>
      </c>
      <c r="Q108" t="s">
        <v>54</v>
      </c>
      <c r="R108" t="s">
        <v>44</v>
      </c>
      <c r="S108" t="s">
        <v>45</v>
      </c>
      <c r="U108" t="s">
        <v>115</v>
      </c>
      <c r="V108" t="s">
        <v>46</v>
      </c>
      <c r="W108" t="s">
        <v>54</v>
      </c>
      <c r="X108" t="s">
        <v>44</v>
      </c>
      <c r="Y108" t="s">
        <v>45</v>
      </c>
      <c r="AA108" t="s">
        <v>115</v>
      </c>
      <c r="AB108" t="s">
        <v>46</v>
      </c>
      <c r="AC108" t="s">
        <v>54</v>
      </c>
      <c r="AD108" t="s">
        <v>44</v>
      </c>
      <c r="AE108" t="s">
        <v>45</v>
      </c>
      <c r="AG108" t="s">
        <v>115</v>
      </c>
      <c r="AH108" t="s">
        <v>46</v>
      </c>
      <c r="AI108" t="s">
        <v>54</v>
      </c>
      <c r="AJ108" t="s">
        <v>44</v>
      </c>
      <c r="AK108" t="s">
        <v>45</v>
      </c>
    </row>
    <row r="109" spans="1:37" x14ac:dyDescent="0.2">
      <c r="A109" t="s">
        <v>117</v>
      </c>
      <c r="B109">
        <v>4</v>
      </c>
      <c r="C109">
        <v>2</v>
      </c>
      <c r="D109">
        <v>12</v>
      </c>
      <c r="E109">
        <v>5</v>
      </c>
      <c r="G109" t="s">
        <v>117</v>
      </c>
      <c r="H109">
        <v>12</v>
      </c>
      <c r="J109">
        <v>2</v>
      </c>
      <c r="K109">
        <v>16</v>
      </c>
      <c r="L109">
        <v>12</v>
      </c>
      <c r="O109" t="s">
        <v>117</v>
      </c>
      <c r="P109">
        <v>12</v>
      </c>
      <c r="Q109">
        <v>3</v>
      </c>
      <c r="R109">
        <v>12</v>
      </c>
      <c r="S109">
        <v>8</v>
      </c>
      <c r="U109" t="s">
        <v>117</v>
      </c>
      <c r="V109">
        <v>5</v>
      </c>
      <c r="W109">
        <v>3</v>
      </c>
      <c r="X109">
        <v>9</v>
      </c>
      <c r="Y109">
        <v>1</v>
      </c>
      <c r="AA109" t="s">
        <v>117</v>
      </c>
      <c r="AB109">
        <v>4</v>
      </c>
      <c r="AC109">
        <v>0</v>
      </c>
      <c r="AD109">
        <v>3</v>
      </c>
      <c r="AE109">
        <v>1</v>
      </c>
      <c r="AG109" t="s">
        <v>117</v>
      </c>
      <c r="AH109">
        <v>3</v>
      </c>
      <c r="AI109">
        <v>1</v>
      </c>
      <c r="AJ109">
        <v>8</v>
      </c>
      <c r="AK109">
        <v>2</v>
      </c>
    </row>
    <row r="110" spans="1:37" x14ac:dyDescent="0.2">
      <c r="A110" t="s">
        <v>118</v>
      </c>
      <c r="B110">
        <v>3</v>
      </c>
      <c r="C110">
        <v>13</v>
      </c>
      <c r="D110">
        <v>3</v>
      </c>
      <c r="E110">
        <v>10</v>
      </c>
      <c r="G110" t="s">
        <v>118</v>
      </c>
      <c r="H110">
        <v>6</v>
      </c>
      <c r="J110">
        <v>19</v>
      </c>
      <c r="K110">
        <v>4</v>
      </c>
      <c r="L110">
        <v>9</v>
      </c>
      <c r="O110" t="s">
        <v>118</v>
      </c>
      <c r="P110">
        <v>6</v>
      </c>
      <c r="Q110">
        <v>15</v>
      </c>
      <c r="R110">
        <v>6</v>
      </c>
      <c r="S110">
        <v>10</v>
      </c>
      <c r="U110" t="s">
        <v>118</v>
      </c>
      <c r="V110">
        <v>7</v>
      </c>
      <c r="W110">
        <v>6</v>
      </c>
      <c r="X110">
        <v>0</v>
      </c>
      <c r="Y110">
        <v>8</v>
      </c>
      <c r="AA110" t="s">
        <v>118</v>
      </c>
      <c r="AB110">
        <v>0</v>
      </c>
      <c r="AC110">
        <v>4</v>
      </c>
      <c r="AD110">
        <v>1</v>
      </c>
      <c r="AE110">
        <v>3</v>
      </c>
      <c r="AG110" t="s">
        <v>118</v>
      </c>
      <c r="AH110">
        <v>2</v>
      </c>
      <c r="AI110">
        <v>9</v>
      </c>
      <c r="AJ110">
        <v>2</v>
      </c>
      <c r="AK110">
        <v>8</v>
      </c>
    </row>
    <row r="111" spans="1:37" x14ac:dyDescent="0.2">
      <c r="A111" t="s">
        <v>119</v>
      </c>
      <c r="B111">
        <v>0</v>
      </c>
      <c r="C111">
        <v>0</v>
      </c>
      <c r="D111">
        <v>2</v>
      </c>
      <c r="E111">
        <v>0</v>
      </c>
      <c r="G111" t="s">
        <v>119</v>
      </c>
      <c r="H111">
        <v>0</v>
      </c>
      <c r="J111">
        <v>1</v>
      </c>
      <c r="K111">
        <v>1</v>
      </c>
      <c r="L111">
        <v>2</v>
      </c>
      <c r="O111" t="s">
        <v>119</v>
      </c>
      <c r="P111">
        <v>1</v>
      </c>
      <c r="Q111">
        <v>1</v>
      </c>
      <c r="R111">
        <v>1</v>
      </c>
      <c r="S111">
        <v>3</v>
      </c>
      <c r="U111" t="s">
        <v>119</v>
      </c>
      <c r="V111">
        <v>1</v>
      </c>
      <c r="W111">
        <v>1</v>
      </c>
      <c r="X111">
        <v>0</v>
      </c>
      <c r="Y111">
        <v>1</v>
      </c>
      <c r="AA111" t="s">
        <v>119</v>
      </c>
      <c r="AB111">
        <v>0</v>
      </c>
      <c r="AC111">
        <v>0</v>
      </c>
      <c r="AD111">
        <v>0</v>
      </c>
      <c r="AE111">
        <v>1</v>
      </c>
      <c r="AG111" t="s">
        <v>119</v>
      </c>
      <c r="AH111">
        <v>0</v>
      </c>
      <c r="AI111">
        <v>0</v>
      </c>
      <c r="AJ111">
        <v>0</v>
      </c>
      <c r="AK111">
        <v>1</v>
      </c>
    </row>
    <row r="112" spans="1:37" x14ac:dyDescent="0.2">
      <c r="A112" t="s">
        <v>120</v>
      </c>
      <c r="B112">
        <v>0</v>
      </c>
      <c r="C112">
        <v>2</v>
      </c>
      <c r="D112">
        <v>1</v>
      </c>
      <c r="E112">
        <v>2</v>
      </c>
      <c r="G112" t="s">
        <v>120</v>
      </c>
      <c r="H112">
        <v>0</v>
      </c>
      <c r="J112">
        <v>0</v>
      </c>
      <c r="K112">
        <v>3</v>
      </c>
      <c r="L112">
        <v>1</v>
      </c>
      <c r="O112" t="s">
        <v>120</v>
      </c>
      <c r="P112">
        <v>1</v>
      </c>
      <c r="Q112">
        <v>0</v>
      </c>
      <c r="R112">
        <v>1</v>
      </c>
      <c r="S112">
        <v>3</v>
      </c>
      <c r="U112" t="s">
        <v>120</v>
      </c>
      <c r="V112">
        <v>3</v>
      </c>
      <c r="W112">
        <v>2</v>
      </c>
      <c r="X112">
        <v>0</v>
      </c>
      <c r="Y112">
        <v>1</v>
      </c>
      <c r="AA112" t="s">
        <v>120</v>
      </c>
      <c r="AB112">
        <v>0</v>
      </c>
      <c r="AC112">
        <v>0</v>
      </c>
      <c r="AD112">
        <v>0</v>
      </c>
      <c r="AE112">
        <v>0</v>
      </c>
      <c r="AG112" t="s">
        <v>120</v>
      </c>
      <c r="AH112">
        <v>0</v>
      </c>
      <c r="AI112">
        <v>0</v>
      </c>
      <c r="AJ112">
        <v>0</v>
      </c>
      <c r="AK112">
        <v>1</v>
      </c>
    </row>
    <row r="113" spans="1:37" x14ac:dyDescent="0.2">
      <c r="A113" s="10" t="s">
        <v>146</v>
      </c>
      <c r="B113" s="10">
        <f t="shared" ref="B113:E113" si="43">B109-B111</f>
        <v>4</v>
      </c>
      <c r="C113" s="10">
        <f t="shared" si="43"/>
        <v>2</v>
      </c>
      <c r="D113" s="10">
        <f t="shared" si="43"/>
        <v>10</v>
      </c>
      <c r="E113" s="10">
        <f t="shared" si="43"/>
        <v>5</v>
      </c>
      <c r="G113" s="10" t="s">
        <v>146</v>
      </c>
      <c r="H113" s="10">
        <f t="shared" ref="H113" si="44">H109-H111</f>
        <v>12</v>
      </c>
      <c r="I113" s="10"/>
      <c r="J113" s="10">
        <f t="shared" ref="J113:L113" si="45">J109-J111</f>
        <v>1</v>
      </c>
      <c r="K113" s="10">
        <f t="shared" si="45"/>
        <v>15</v>
      </c>
      <c r="L113" s="10">
        <f t="shared" si="45"/>
        <v>10</v>
      </c>
      <c r="O113" s="10" t="s">
        <v>146</v>
      </c>
      <c r="P113" s="10">
        <f t="shared" ref="P113:S113" si="46">P109-P111</f>
        <v>11</v>
      </c>
      <c r="Q113" s="10">
        <f t="shared" si="46"/>
        <v>2</v>
      </c>
      <c r="R113" s="10">
        <f t="shared" si="46"/>
        <v>11</v>
      </c>
      <c r="S113" s="10">
        <f t="shared" si="46"/>
        <v>5</v>
      </c>
      <c r="U113" s="10" t="s">
        <v>146</v>
      </c>
      <c r="V113" s="10">
        <f t="shared" ref="V113:Y113" si="47">V109-V111</f>
        <v>4</v>
      </c>
      <c r="W113" s="10">
        <f t="shared" si="47"/>
        <v>2</v>
      </c>
      <c r="X113" s="10">
        <f t="shared" si="47"/>
        <v>9</v>
      </c>
      <c r="Y113" s="10">
        <f t="shared" si="47"/>
        <v>0</v>
      </c>
      <c r="AA113" s="10" t="s">
        <v>146</v>
      </c>
      <c r="AB113" s="10">
        <f t="shared" ref="AB113:AE113" si="48">AB109-AB111</f>
        <v>4</v>
      </c>
      <c r="AC113" s="10">
        <f t="shared" si="48"/>
        <v>0</v>
      </c>
      <c r="AD113" s="10">
        <f t="shared" si="48"/>
        <v>3</v>
      </c>
      <c r="AE113" s="10">
        <f t="shared" si="48"/>
        <v>0</v>
      </c>
      <c r="AG113" s="10" t="s">
        <v>146</v>
      </c>
      <c r="AH113" s="10">
        <f t="shared" ref="AH113:AK113" si="49">AH109-AH111</f>
        <v>3</v>
      </c>
      <c r="AI113" s="10">
        <f t="shared" si="49"/>
        <v>1</v>
      </c>
      <c r="AJ113" s="10">
        <f t="shared" si="49"/>
        <v>8</v>
      </c>
      <c r="AK113" s="10">
        <f t="shared" si="49"/>
        <v>1</v>
      </c>
    </row>
    <row r="114" spans="1:37" x14ac:dyDescent="0.2">
      <c r="A114" s="10" t="s">
        <v>147</v>
      </c>
      <c r="B114" s="10">
        <f t="shared" ref="B114:E114" si="50">B110-B112</f>
        <v>3</v>
      </c>
      <c r="C114" s="10">
        <f t="shared" si="50"/>
        <v>11</v>
      </c>
      <c r="D114" s="10">
        <f t="shared" si="50"/>
        <v>2</v>
      </c>
      <c r="E114" s="10">
        <f t="shared" si="50"/>
        <v>8</v>
      </c>
      <c r="G114" s="10" t="s">
        <v>147</v>
      </c>
      <c r="H114" s="10">
        <f t="shared" ref="H114" si="51">H110-H112</f>
        <v>6</v>
      </c>
      <c r="I114" s="10"/>
      <c r="J114" s="10">
        <f t="shared" ref="J114:L114" si="52">J110-J112</f>
        <v>19</v>
      </c>
      <c r="K114" s="10">
        <f t="shared" si="52"/>
        <v>1</v>
      </c>
      <c r="L114" s="10">
        <f t="shared" si="52"/>
        <v>8</v>
      </c>
      <c r="O114" s="10" t="s">
        <v>147</v>
      </c>
      <c r="P114" s="10">
        <f t="shared" ref="P114:S114" si="53">P110-P112</f>
        <v>5</v>
      </c>
      <c r="Q114" s="10">
        <f t="shared" si="53"/>
        <v>15</v>
      </c>
      <c r="R114" s="10">
        <f t="shared" si="53"/>
        <v>5</v>
      </c>
      <c r="S114" s="10">
        <f t="shared" si="53"/>
        <v>7</v>
      </c>
      <c r="U114" s="10" t="s">
        <v>147</v>
      </c>
      <c r="V114" s="10">
        <f t="shared" ref="V114:Y114" si="54">V110-V112</f>
        <v>4</v>
      </c>
      <c r="W114" s="10">
        <f t="shared" si="54"/>
        <v>4</v>
      </c>
      <c r="X114" s="10">
        <f t="shared" si="54"/>
        <v>0</v>
      </c>
      <c r="Y114" s="10">
        <f t="shared" si="54"/>
        <v>7</v>
      </c>
      <c r="AA114" s="10" t="s">
        <v>147</v>
      </c>
      <c r="AB114" s="10">
        <f t="shared" ref="AB114:AE114" si="55">AB110-AB112</f>
        <v>0</v>
      </c>
      <c r="AC114" s="10">
        <f t="shared" si="55"/>
        <v>4</v>
      </c>
      <c r="AD114" s="10">
        <f t="shared" si="55"/>
        <v>1</v>
      </c>
      <c r="AE114" s="10">
        <f t="shared" si="55"/>
        <v>3</v>
      </c>
      <c r="AG114" s="10" t="s">
        <v>147</v>
      </c>
      <c r="AH114" s="10">
        <f t="shared" ref="AH114:AK114" si="56">AH110-AH112</f>
        <v>2</v>
      </c>
      <c r="AI114" s="10">
        <f t="shared" si="56"/>
        <v>9</v>
      </c>
      <c r="AJ114" s="10">
        <f t="shared" si="56"/>
        <v>2</v>
      </c>
      <c r="AK114" s="10">
        <f t="shared" si="56"/>
        <v>7</v>
      </c>
    </row>
    <row r="115" spans="1:37" x14ac:dyDescent="0.2">
      <c r="A115" t="s">
        <v>148</v>
      </c>
      <c r="B115">
        <f>B109+B110</f>
        <v>7</v>
      </c>
      <c r="C115">
        <f t="shared" ref="C115:E115" si="57">C109+C110</f>
        <v>15</v>
      </c>
      <c r="D115">
        <f t="shared" si="57"/>
        <v>15</v>
      </c>
      <c r="E115">
        <f t="shared" si="57"/>
        <v>15</v>
      </c>
      <c r="G115" t="s">
        <v>148</v>
      </c>
      <c r="H115">
        <f t="shared" ref="H115" si="58">H109+H110</f>
        <v>18</v>
      </c>
      <c r="J115">
        <f t="shared" ref="J115:M115" si="59">J109+J110</f>
        <v>21</v>
      </c>
      <c r="K115">
        <f t="shared" si="59"/>
        <v>20</v>
      </c>
      <c r="L115">
        <f t="shared" si="59"/>
        <v>21</v>
      </c>
      <c r="M115">
        <f t="shared" si="59"/>
        <v>0</v>
      </c>
      <c r="O115" t="s">
        <v>148</v>
      </c>
      <c r="P115">
        <f t="shared" ref="P115:S115" si="60">P109+P110</f>
        <v>18</v>
      </c>
      <c r="Q115">
        <f t="shared" si="60"/>
        <v>18</v>
      </c>
      <c r="R115">
        <f t="shared" si="60"/>
        <v>18</v>
      </c>
      <c r="S115">
        <f t="shared" si="60"/>
        <v>18</v>
      </c>
      <c r="U115" t="s">
        <v>148</v>
      </c>
      <c r="V115">
        <f t="shared" ref="V115:Y115" si="61">V109+V110</f>
        <v>12</v>
      </c>
      <c r="W115">
        <f t="shared" si="61"/>
        <v>9</v>
      </c>
      <c r="X115">
        <f t="shared" si="61"/>
        <v>9</v>
      </c>
      <c r="Y115">
        <f t="shared" si="61"/>
        <v>9</v>
      </c>
      <c r="AA115" t="s">
        <v>148</v>
      </c>
      <c r="AB115">
        <f>AB109+AB110</f>
        <v>4</v>
      </c>
      <c r="AC115">
        <f>AC109+AC110</f>
        <v>4</v>
      </c>
      <c r="AD115">
        <f>AD109+AD110</f>
        <v>4</v>
      </c>
      <c r="AE115">
        <f>AE109+AE110</f>
        <v>4</v>
      </c>
      <c r="AG115" t="s">
        <v>148</v>
      </c>
      <c r="AH115">
        <f>AH109+AH110</f>
        <v>5</v>
      </c>
      <c r="AI115">
        <f>AI109+AI110</f>
        <v>10</v>
      </c>
      <c r="AJ115">
        <f>AJ109+AJ110</f>
        <v>10</v>
      </c>
      <c r="AK115">
        <f>AK109+AK110</f>
        <v>10</v>
      </c>
    </row>
    <row r="116" spans="1:37" x14ac:dyDescent="0.2">
      <c r="A116" t="s">
        <v>149</v>
      </c>
      <c r="B116">
        <f>B113/B115</f>
        <v>0.5714285714285714</v>
      </c>
      <c r="C116">
        <f>C113/C115</f>
        <v>0.13333333333333333</v>
      </c>
      <c r="D116">
        <f>D113/D115</f>
        <v>0.66666666666666663</v>
      </c>
      <c r="E116">
        <f>E113/E115</f>
        <v>0.33333333333333331</v>
      </c>
      <c r="G116" t="s">
        <v>149</v>
      </c>
      <c r="H116">
        <f>H113/H115</f>
        <v>0.66666666666666663</v>
      </c>
      <c r="J116">
        <f>J113/J115</f>
        <v>4.7619047619047616E-2</v>
      </c>
      <c r="K116">
        <f>K113/K115</f>
        <v>0.75</v>
      </c>
      <c r="L116">
        <f>L113/L115</f>
        <v>0.47619047619047616</v>
      </c>
      <c r="O116" t="s">
        <v>149</v>
      </c>
      <c r="P116">
        <f>P113/P115</f>
        <v>0.61111111111111116</v>
      </c>
      <c r="Q116">
        <f>Q113/Q115</f>
        <v>0.1111111111111111</v>
      </c>
      <c r="R116">
        <f>R113/R115</f>
        <v>0.61111111111111116</v>
      </c>
      <c r="S116">
        <f>S113/S115</f>
        <v>0.27777777777777779</v>
      </c>
      <c r="U116" t="s">
        <v>149</v>
      </c>
      <c r="V116">
        <f>V113/V115</f>
        <v>0.33333333333333331</v>
      </c>
      <c r="W116">
        <f>W113/W115</f>
        <v>0.22222222222222221</v>
      </c>
      <c r="X116">
        <f>X113/X115</f>
        <v>1</v>
      </c>
      <c r="Y116">
        <f>Y113/Y115</f>
        <v>0</v>
      </c>
      <c r="AA116" t="s">
        <v>149</v>
      </c>
      <c r="AB116">
        <f>AB113/AB115</f>
        <v>1</v>
      </c>
      <c r="AC116">
        <f>AC113/AC115</f>
        <v>0</v>
      </c>
      <c r="AD116">
        <f>AD113/AD115</f>
        <v>0.75</v>
      </c>
      <c r="AE116">
        <f>AE113/AE115</f>
        <v>0</v>
      </c>
      <c r="AG116" t="s">
        <v>149</v>
      </c>
      <c r="AH116">
        <f>AH113/AH115</f>
        <v>0.6</v>
      </c>
      <c r="AI116">
        <f>AI113/AI115</f>
        <v>0.1</v>
      </c>
      <c r="AJ116">
        <f>AJ113/AJ115</f>
        <v>0.8</v>
      </c>
      <c r="AK116">
        <f>AK113/AK115</f>
        <v>0.1</v>
      </c>
    </row>
    <row r="117" spans="1:37" x14ac:dyDescent="0.2">
      <c r="A117" t="s">
        <v>150</v>
      </c>
      <c r="B117">
        <f>B114/B115</f>
        <v>0.42857142857142855</v>
      </c>
      <c r="C117">
        <f>C114/C115</f>
        <v>0.73333333333333328</v>
      </c>
      <c r="D117">
        <f>D114/D115</f>
        <v>0.13333333333333333</v>
      </c>
      <c r="E117">
        <f>E114/E115</f>
        <v>0.53333333333333333</v>
      </c>
      <c r="G117" t="s">
        <v>150</v>
      </c>
      <c r="H117">
        <f>H114/H115</f>
        <v>0.33333333333333331</v>
      </c>
      <c r="J117">
        <f>J114/J115</f>
        <v>0.90476190476190477</v>
      </c>
      <c r="K117">
        <f>K114/K115</f>
        <v>0.05</v>
      </c>
      <c r="L117">
        <f>L114/L115</f>
        <v>0.38095238095238093</v>
      </c>
      <c r="O117" t="s">
        <v>150</v>
      </c>
      <c r="P117">
        <f t="shared" ref="P117:S117" si="62">P114/P115</f>
        <v>0.27777777777777779</v>
      </c>
      <c r="Q117">
        <f t="shared" si="62"/>
        <v>0.83333333333333337</v>
      </c>
      <c r="R117">
        <f t="shared" si="62"/>
        <v>0.27777777777777779</v>
      </c>
      <c r="S117">
        <f t="shared" si="62"/>
        <v>0.3888888888888889</v>
      </c>
      <c r="U117" t="s">
        <v>150</v>
      </c>
      <c r="V117">
        <f t="shared" ref="V117:Y117" si="63">V114/V115</f>
        <v>0.33333333333333331</v>
      </c>
      <c r="W117">
        <f t="shared" si="63"/>
        <v>0.44444444444444442</v>
      </c>
      <c r="X117">
        <f t="shared" si="63"/>
        <v>0</v>
      </c>
      <c r="Y117">
        <f t="shared" si="63"/>
        <v>0.77777777777777779</v>
      </c>
      <c r="AA117" t="s">
        <v>150</v>
      </c>
      <c r="AB117">
        <f>AB114/AB115</f>
        <v>0</v>
      </c>
      <c r="AC117">
        <f>AC114/AC115</f>
        <v>1</v>
      </c>
      <c r="AD117">
        <f>AD114/AD115</f>
        <v>0.25</v>
      </c>
      <c r="AE117">
        <f>AE114/AE115</f>
        <v>0.75</v>
      </c>
      <c r="AG117" t="s">
        <v>150</v>
      </c>
      <c r="AH117">
        <f>AH114/AH115</f>
        <v>0.4</v>
      </c>
      <c r="AI117">
        <f>AI114/AI115</f>
        <v>0.9</v>
      </c>
      <c r="AJ117">
        <f>AJ114/AJ115</f>
        <v>0.2</v>
      </c>
      <c r="AK117">
        <f>AK114/AK115</f>
        <v>0.7</v>
      </c>
    </row>
    <row r="119" spans="1:37" x14ac:dyDescent="0.2">
      <c r="A119" t="s">
        <v>151</v>
      </c>
      <c r="G119" t="s">
        <v>152</v>
      </c>
      <c r="O119" t="s">
        <v>153</v>
      </c>
      <c r="U119" t="s">
        <v>154</v>
      </c>
      <c r="AA119" t="s">
        <v>155</v>
      </c>
      <c r="AG119" t="s">
        <v>156</v>
      </c>
    </row>
    <row r="120" spans="1:37" x14ac:dyDescent="0.2">
      <c r="A120" t="s">
        <v>115</v>
      </c>
      <c r="B120" t="s">
        <v>46</v>
      </c>
      <c r="C120" t="s">
        <v>54</v>
      </c>
      <c r="D120" t="s">
        <v>44</v>
      </c>
      <c r="E120" t="s">
        <v>45</v>
      </c>
      <c r="G120" t="s">
        <v>115</v>
      </c>
      <c r="H120" t="s">
        <v>46</v>
      </c>
      <c r="J120" t="s">
        <v>54</v>
      </c>
      <c r="K120" t="s">
        <v>44</v>
      </c>
      <c r="L120" t="s">
        <v>45</v>
      </c>
      <c r="O120" t="s">
        <v>115</v>
      </c>
      <c r="P120" t="s">
        <v>46</v>
      </c>
      <c r="Q120" t="s">
        <v>54</v>
      </c>
      <c r="R120" t="s">
        <v>44</v>
      </c>
      <c r="S120" t="s">
        <v>45</v>
      </c>
      <c r="U120" t="s">
        <v>115</v>
      </c>
      <c r="V120" t="s">
        <v>46</v>
      </c>
      <c r="W120" t="s">
        <v>54</v>
      </c>
      <c r="X120" t="s">
        <v>44</v>
      </c>
      <c r="Y120" t="s">
        <v>45</v>
      </c>
      <c r="AA120" t="s">
        <v>115</v>
      </c>
      <c r="AB120" t="s">
        <v>46</v>
      </c>
      <c r="AC120" t="s">
        <v>54</v>
      </c>
      <c r="AD120" t="s">
        <v>44</v>
      </c>
      <c r="AE120" t="s">
        <v>45</v>
      </c>
      <c r="AG120" t="s">
        <v>115</v>
      </c>
      <c r="AH120" t="s">
        <v>46</v>
      </c>
      <c r="AI120" t="s">
        <v>54</v>
      </c>
      <c r="AJ120" t="s">
        <v>44</v>
      </c>
      <c r="AK120" t="s">
        <v>45</v>
      </c>
    </row>
    <row r="121" spans="1:37" x14ac:dyDescent="0.2">
      <c r="A121" t="s">
        <v>117</v>
      </c>
      <c r="B121">
        <v>7</v>
      </c>
      <c r="C121">
        <v>3</v>
      </c>
      <c r="D121">
        <v>9</v>
      </c>
      <c r="E121">
        <v>2</v>
      </c>
      <c r="G121" t="s">
        <v>117</v>
      </c>
      <c r="H121">
        <v>8</v>
      </c>
      <c r="J121">
        <v>7</v>
      </c>
      <c r="K121">
        <v>10</v>
      </c>
      <c r="L121">
        <v>7</v>
      </c>
      <c r="O121" t="s">
        <v>117</v>
      </c>
      <c r="P121">
        <v>7</v>
      </c>
      <c r="Q121">
        <v>6</v>
      </c>
      <c r="R121">
        <v>2</v>
      </c>
      <c r="S121">
        <v>5</v>
      </c>
      <c r="U121" t="s">
        <v>117</v>
      </c>
      <c r="V121">
        <v>0</v>
      </c>
      <c r="W121">
        <v>6</v>
      </c>
      <c r="X121">
        <v>10</v>
      </c>
      <c r="Y121">
        <v>2</v>
      </c>
      <c r="AA121" t="s">
        <v>117</v>
      </c>
      <c r="AB121">
        <v>5</v>
      </c>
      <c r="AC121">
        <v>1</v>
      </c>
      <c r="AD121">
        <v>5</v>
      </c>
      <c r="AE121">
        <v>0</v>
      </c>
      <c r="AG121" t="s">
        <v>117</v>
      </c>
      <c r="AH121">
        <v>4</v>
      </c>
      <c r="AI121">
        <v>1</v>
      </c>
      <c r="AJ121">
        <v>5</v>
      </c>
      <c r="AK121">
        <v>0</v>
      </c>
    </row>
    <row r="122" spans="1:37" x14ac:dyDescent="0.2">
      <c r="A122" t="s">
        <v>118</v>
      </c>
      <c r="B122">
        <v>4</v>
      </c>
      <c r="C122">
        <v>10</v>
      </c>
      <c r="D122">
        <v>3</v>
      </c>
      <c r="E122">
        <v>9</v>
      </c>
      <c r="G122" t="s">
        <v>118</v>
      </c>
      <c r="H122">
        <v>0</v>
      </c>
      <c r="J122">
        <v>7</v>
      </c>
      <c r="K122">
        <v>2</v>
      </c>
      <c r="L122">
        <v>6</v>
      </c>
      <c r="O122" t="s">
        <v>118</v>
      </c>
      <c r="P122">
        <v>3</v>
      </c>
      <c r="Q122">
        <v>4</v>
      </c>
      <c r="R122">
        <v>3</v>
      </c>
      <c r="S122">
        <v>5</v>
      </c>
      <c r="U122" t="s">
        <v>118</v>
      </c>
      <c r="V122">
        <v>0</v>
      </c>
      <c r="W122">
        <v>4</v>
      </c>
      <c r="X122">
        <v>0</v>
      </c>
      <c r="Y122">
        <v>8</v>
      </c>
      <c r="AA122" t="s">
        <v>118</v>
      </c>
      <c r="AB122">
        <v>0</v>
      </c>
      <c r="AC122">
        <v>4</v>
      </c>
      <c r="AD122">
        <v>0</v>
      </c>
      <c r="AE122">
        <v>5</v>
      </c>
      <c r="AG122" t="s">
        <v>118</v>
      </c>
      <c r="AH122">
        <v>1</v>
      </c>
      <c r="AI122">
        <v>6</v>
      </c>
      <c r="AJ122">
        <v>0</v>
      </c>
      <c r="AK122">
        <v>5</v>
      </c>
    </row>
    <row r="123" spans="1:37" x14ac:dyDescent="0.2">
      <c r="A123" t="s">
        <v>119</v>
      </c>
      <c r="B123">
        <v>0</v>
      </c>
      <c r="C123">
        <v>1</v>
      </c>
      <c r="D123">
        <v>0</v>
      </c>
      <c r="E123">
        <v>2</v>
      </c>
      <c r="G123" t="s">
        <v>119</v>
      </c>
      <c r="H123">
        <v>0</v>
      </c>
      <c r="J123">
        <v>1</v>
      </c>
      <c r="K123">
        <v>0</v>
      </c>
      <c r="L123">
        <v>0</v>
      </c>
      <c r="O123" t="s">
        <v>119</v>
      </c>
      <c r="P123">
        <v>1</v>
      </c>
      <c r="Q123">
        <v>2</v>
      </c>
      <c r="R123">
        <v>1</v>
      </c>
      <c r="S123">
        <v>2</v>
      </c>
      <c r="U123" t="s">
        <v>119</v>
      </c>
      <c r="V123">
        <v>0</v>
      </c>
      <c r="W123">
        <v>0</v>
      </c>
      <c r="X123">
        <v>1</v>
      </c>
      <c r="Y123">
        <v>1</v>
      </c>
      <c r="AA123" t="s">
        <v>119</v>
      </c>
      <c r="AB123">
        <v>1</v>
      </c>
      <c r="AC123">
        <v>0</v>
      </c>
      <c r="AD123">
        <v>0</v>
      </c>
      <c r="AE123">
        <v>1</v>
      </c>
      <c r="AG123" t="s">
        <v>119</v>
      </c>
      <c r="AH123">
        <v>0</v>
      </c>
      <c r="AI123">
        <v>0</v>
      </c>
      <c r="AJ123">
        <v>0</v>
      </c>
      <c r="AK123">
        <v>0</v>
      </c>
    </row>
    <row r="124" spans="1:37" x14ac:dyDescent="0.2">
      <c r="A124" t="s">
        <v>120</v>
      </c>
      <c r="B124">
        <v>1</v>
      </c>
      <c r="C124">
        <v>1</v>
      </c>
      <c r="D124">
        <v>1</v>
      </c>
      <c r="E124">
        <v>2</v>
      </c>
      <c r="G124" t="s">
        <v>120</v>
      </c>
      <c r="H124">
        <v>0</v>
      </c>
      <c r="J124">
        <v>0</v>
      </c>
      <c r="K124">
        <v>0</v>
      </c>
      <c r="L124">
        <v>0</v>
      </c>
      <c r="O124" t="s">
        <v>120</v>
      </c>
      <c r="P124">
        <v>1</v>
      </c>
      <c r="Q124">
        <v>0</v>
      </c>
      <c r="R124">
        <v>0</v>
      </c>
      <c r="S124">
        <v>1</v>
      </c>
      <c r="U124" t="s">
        <v>120</v>
      </c>
      <c r="V124">
        <v>0</v>
      </c>
      <c r="W124">
        <v>1</v>
      </c>
      <c r="X124">
        <v>0</v>
      </c>
      <c r="Y124">
        <v>1</v>
      </c>
      <c r="AA124" t="s">
        <v>120</v>
      </c>
      <c r="AB124">
        <v>0</v>
      </c>
      <c r="AC124">
        <v>0</v>
      </c>
      <c r="AD124">
        <v>0</v>
      </c>
      <c r="AE124">
        <v>1</v>
      </c>
      <c r="AG124" t="s">
        <v>120</v>
      </c>
      <c r="AH124">
        <v>0</v>
      </c>
      <c r="AI124">
        <v>0</v>
      </c>
      <c r="AJ124">
        <v>0</v>
      </c>
      <c r="AK124">
        <v>0</v>
      </c>
    </row>
    <row r="125" spans="1:37" x14ac:dyDescent="0.2">
      <c r="A125" s="10" t="s">
        <v>146</v>
      </c>
      <c r="B125" s="10">
        <f t="shared" ref="B125:E125" si="64">B121-B123</f>
        <v>7</v>
      </c>
      <c r="C125" s="10">
        <f t="shared" si="64"/>
        <v>2</v>
      </c>
      <c r="D125" s="10">
        <f t="shared" si="64"/>
        <v>9</v>
      </c>
      <c r="E125" s="10">
        <f t="shared" si="64"/>
        <v>0</v>
      </c>
      <c r="G125" s="10" t="s">
        <v>146</v>
      </c>
      <c r="H125" s="10">
        <f t="shared" ref="H125" si="65">H121-H123</f>
        <v>8</v>
      </c>
      <c r="I125" s="10"/>
      <c r="J125" s="10">
        <f t="shared" ref="J125:L125" si="66">J121-J123</f>
        <v>6</v>
      </c>
      <c r="K125" s="10">
        <f t="shared" si="66"/>
        <v>10</v>
      </c>
      <c r="L125" s="10">
        <f t="shared" si="66"/>
        <v>7</v>
      </c>
      <c r="O125" s="10" t="s">
        <v>146</v>
      </c>
      <c r="P125" s="10">
        <f t="shared" ref="P125:S125" si="67">P121-P123</f>
        <v>6</v>
      </c>
      <c r="Q125" s="10">
        <f t="shared" si="67"/>
        <v>4</v>
      </c>
      <c r="R125" s="10">
        <f t="shared" si="67"/>
        <v>1</v>
      </c>
      <c r="S125" s="10">
        <f t="shared" si="67"/>
        <v>3</v>
      </c>
      <c r="U125" s="10" t="s">
        <v>146</v>
      </c>
      <c r="V125" s="10">
        <f t="shared" ref="V125:Y125" si="68">V121-V123</f>
        <v>0</v>
      </c>
      <c r="W125" s="10">
        <f t="shared" si="68"/>
        <v>6</v>
      </c>
      <c r="X125" s="10">
        <f t="shared" si="68"/>
        <v>9</v>
      </c>
      <c r="Y125" s="10">
        <f t="shared" si="68"/>
        <v>1</v>
      </c>
      <c r="AA125" s="10" t="s">
        <v>146</v>
      </c>
      <c r="AB125" s="10">
        <f t="shared" ref="AB125:AE125" si="69">AB121-AB123</f>
        <v>4</v>
      </c>
      <c r="AC125" s="10">
        <f t="shared" si="69"/>
        <v>1</v>
      </c>
      <c r="AD125" s="10">
        <f t="shared" si="69"/>
        <v>5</v>
      </c>
      <c r="AE125" s="10">
        <f t="shared" si="69"/>
        <v>-1</v>
      </c>
      <c r="AG125" s="10" t="s">
        <v>146</v>
      </c>
      <c r="AH125" s="10">
        <f t="shared" ref="AH125:AK125" si="70">AH121-AH123</f>
        <v>4</v>
      </c>
      <c r="AI125" s="10">
        <f t="shared" si="70"/>
        <v>1</v>
      </c>
      <c r="AJ125" s="10">
        <f t="shared" si="70"/>
        <v>5</v>
      </c>
      <c r="AK125" s="10">
        <f t="shared" si="70"/>
        <v>0</v>
      </c>
    </row>
    <row r="126" spans="1:37" x14ac:dyDescent="0.2">
      <c r="A126" s="10" t="s">
        <v>147</v>
      </c>
      <c r="B126" s="10">
        <f t="shared" ref="B126:E126" si="71">B122-B124</f>
        <v>3</v>
      </c>
      <c r="C126" s="10">
        <f t="shared" si="71"/>
        <v>9</v>
      </c>
      <c r="D126" s="10">
        <f t="shared" si="71"/>
        <v>2</v>
      </c>
      <c r="E126" s="10">
        <f t="shared" si="71"/>
        <v>7</v>
      </c>
      <c r="G126" s="10" t="s">
        <v>147</v>
      </c>
      <c r="H126" s="10">
        <f t="shared" ref="H126" si="72">H122-H124</f>
        <v>0</v>
      </c>
      <c r="I126" s="10"/>
      <c r="J126" s="10">
        <f t="shared" ref="J126:L126" si="73">J122-J124</f>
        <v>7</v>
      </c>
      <c r="K126" s="10">
        <f t="shared" si="73"/>
        <v>2</v>
      </c>
      <c r="L126" s="10">
        <f t="shared" si="73"/>
        <v>6</v>
      </c>
      <c r="O126" s="10" t="s">
        <v>147</v>
      </c>
      <c r="P126" s="10">
        <f t="shared" ref="P126:S126" si="74">P122-P124</f>
        <v>2</v>
      </c>
      <c r="Q126" s="10">
        <f t="shared" si="74"/>
        <v>4</v>
      </c>
      <c r="R126" s="10">
        <f t="shared" si="74"/>
        <v>3</v>
      </c>
      <c r="S126" s="10">
        <f t="shared" si="74"/>
        <v>4</v>
      </c>
      <c r="U126" s="10" t="s">
        <v>147</v>
      </c>
      <c r="V126" s="10">
        <f t="shared" ref="V126:Y126" si="75">V122-V124</f>
        <v>0</v>
      </c>
      <c r="W126" s="10">
        <f t="shared" si="75"/>
        <v>3</v>
      </c>
      <c r="X126" s="10">
        <f t="shared" si="75"/>
        <v>0</v>
      </c>
      <c r="Y126" s="10">
        <f t="shared" si="75"/>
        <v>7</v>
      </c>
      <c r="AA126" s="10" t="s">
        <v>147</v>
      </c>
      <c r="AB126" s="10">
        <f t="shared" ref="AB126:AE126" si="76">AB122-AB124</f>
        <v>0</v>
      </c>
      <c r="AC126" s="10">
        <f t="shared" si="76"/>
        <v>4</v>
      </c>
      <c r="AD126" s="10">
        <f t="shared" si="76"/>
        <v>0</v>
      </c>
      <c r="AE126" s="10">
        <f t="shared" si="76"/>
        <v>4</v>
      </c>
      <c r="AG126" s="10" t="s">
        <v>147</v>
      </c>
      <c r="AH126" s="10">
        <f t="shared" ref="AH126:AK126" si="77">AH122-AH124</f>
        <v>1</v>
      </c>
      <c r="AI126" s="10">
        <f t="shared" si="77"/>
        <v>6</v>
      </c>
      <c r="AJ126" s="10">
        <f t="shared" si="77"/>
        <v>0</v>
      </c>
      <c r="AK126" s="10">
        <f t="shared" si="77"/>
        <v>5</v>
      </c>
    </row>
    <row r="127" spans="1:37" x14ac:dyDescent="0.2">
      <c r="A127" t="s">
        <v>148</v>
      </c>
      <c r="B127">
        <f>B121+B122</f>
        <v>11</v>
      </c>
      <c r="C127">
        <f t="shared" ref="C127:H127" si="78">C121+C122</f>
        <v>13</v>
      </c>
      <c r="D127">
        <f t="shared" si="78"/>
        <v>12</v>
      </c>
      <c r="E127">
        <f t="shared" si="78"/>
        <v>11</v>
      </c>
      <c r="F127">
        <f t="shared" si="78"/>
        <v>0</v>
      </c>
      <c r="G127" t="e">
        <f t="shared" si="78"/>
        <v>#VALUE!</v>
      </c>
      <c r="H127">
        <f t="shared" si="78"/>
        <v>8</v>
      </c>
      <c r="J127">
        <f t="shared" ref="J127:M127" si="79">J121+J122</f>
        <v>14</v>
      </c>
      <c r="K127">
        <f t="shared" si="79"/>
        <v>12</v>
      </c>
      <c r="L127">
        <f t="shared" si="79"/>
        <v>13</v>
      </c>
      <c r="M127">
        <f t="shared" si="79"/>
        <v>0</v>
      </c>
      <c r="O127" t="s">
        <v>148</v>
      </c>
      <c r="P127">
        <f t="shared" ref="P127:T127" si="80">P121+P122</f>
        <v>10</v>
      </c>
      <c r="Q127">
        <f t="shared" si="80"/>
        <v>10</v>
      </c>
      <c r="R127">
        <f t="shared" si="80"/>
        <v>5</v>
      </c>
      <c r="S127">
        <f t="shared" si="80"/>
        <v>10</v>
      </c>
      <c r="T127">
        <f t="shared" si="80"/>
        <v>0</v>
      </c>
      <c r="U127" t="s">
        <v>148</v>
      </c>
      <c r="V127">
        <f t="shared" ref="V127:Y127" si="81">V121+V122</f>
        <v>0</v>
      </c>
      <c r="W127">
        <f t="shared" si="81"/>
        <v>10</v>
      </c>
      <c r="X127">
        <f t="shared" si="81"/>
        <v>10</v>
      </c>
      <c r="Y127">
        <f t="shared" si="81"/>
        <v>10</v>
      </c>
      <c r="AA127" t="s">
        <v>148</v>
      </c>
      <c r="AB127">
        <f>AB121+AB122</f>
        <v>5</v>
      </c>
      <c r="AC127">
        <f>AC121+AC122</f>
        <v>5</v>
      </c>
      <c r="AD127">
        <f>AD121+AD122</f>
        <v>5</v>
      </c>
      <c r="AE127">
        <f>AE121+AE122</f>
        <v>5</v>
      </c>
      <c r="AG127" t="s">
        <v>148</v>
      </c>
      <c r="AH127">
        <f>AH121+AH122</f>
        <v>5</v>
      </c>
      <c r="AI127">
        <f>AI121+AI122</f>
        <v>7</v>
      </c>
      <c r="AJ127">
        <f>AJ121+AJ122</f>
        <v>5</v>
      </c>
      <c r="AK127">
        <f>AK121+AK122</f>
        <v>5</v>
      </c>
    </row>
    <row r="128" spans="1:37" x14ac:dyDescent="0.2">
      <c r="A128" t="s">
        <v>149</v>
      </c>
      <c r="B128">
        <f>B125/B127</f>
        <v>0.63636363636363635</v>
      </c>
      <c r="C128">
        <f>C125/C127</f>
        <v>0.15384615384615385</v>
      </c>
      <c r="D128">
        <f>D125/D127</f>
        <v>0.75</v>
      </c>
      <c r="E128">
        <f>E125/E127</f>
        <v>0</v>
      </c>
      <c r="G128" t="s">
        <v>149</v>
      </c>
      <c r="H128">
        <f>H125/H127</f>
        <v>1</v>
      </c>
      <c r="J128">
        <f>J125/J127</f>
        <v>0.42857142857142855</v>
      </c>
      <c r="K128">
        <f>K125/K127</f>
        <v>0.83333333333333337</v>
      </c>
      <c r="L128">
        <f>L125/L127</f>
        <v>0.53846153846153844</v>
      </c>
      <c r="O128" t="s">
        <v>149</v>
      </c>
      <c r="P128">
        <f>P125/P127</f>
        <v>0.6</v>
      </c>
      <c r="Q128">
        <f>Q125/Q127</f>
        <v>0.4</v>
      </c>
      <c r="R128">
        <f>R125/R127</f>
        <v>0.2</v>
      </c>
      <c r="S128">
        <f>S125/S127</f>
        <v>0.3</v>
      </c>
      <c r="U128" t="s">
        <v>149</v>
      </c>
      <c r="V128" t="e">
        <f>V125/V127</f>
        <v>#DIV/0!</v>
      </c>
      <c r="W128">
        <f>W125/W127</f>
        <v>0.6</v>
      </c>
      <c r="X128">
        <f>X125/X127</f>
        <v>0.9</v>
      </c>
      <c r="Y128">
        <f>Y125/Y127</f>
        <v>0.1</v>
      </c>
      <c r="AA128" t="s">
        <v>149</v>
      </c>
      <c r="AB128">
        <f>AB125/AB127</f>
        <v>0.8</v>
      </c>
      <c r="AC128">
        <f>AC125/AC127</f>
        <v>0.2</v>
      </c>
      <c r="AD128">
        <f>AD125/AD127</f>
        <v>1</v>
      </c>
      <c r="AE128">
        <f>AE125/AE127</f>
        <v>-0.2</v>
      </c>
      <c r="AG128" t="s">
        <v>149</v>
      </c>
      <c r="AH128">
        <f>AH125/AH127</f>
        <v>0.8</v>
      </c>
      <c r="AI128">
        <f>AI125/AI127</f>
        <v>0.14285714285714285</v>
      </c>
      <c r="AJ128">
        <f>AJ125/AJ127</f>
        <v>1</v>
      </c>
      <c r="AK128">
        <f>AK125/AK127</f>
        <v>0</v>
      </c>
    </row>
    <row r="129" spans="1:37" x14ac:dyDescent="0.2">
      <c r="A129" t="s">
        <v>150</v>
      </c>
      <c r="B129">
        <f>B126/B127</f>
        <v>0.27272727272727271</v>
      </c>
      <c r="C129">
        <f>C126/C127</f>
        <v>0.69230769230769229</v>
      </c>
      <c r="D129">
        <f>D126/D127</f>
        <v>0.16666666666666666</v>
      </c>
      <c r="E129">
        <f>E126/E127</f>
        <v>0.63636363636363635</v>
      </c>
      <c r="G129" t="s">
        <v>150</v>
      </c>
      <c r="H129">
        <f>H126/H127</f>
        <v>0</v>
      </c>
      <c r="J129">
        <f>J126/J127</f>
        <v>0.5</v>
      </c>
      <c r="K129">
        <f>K126/K127</f>
        <v>0.16666666666666666</v>
      </c>
      <c r="L129">
        <f>L126/L127</f>
        <v>0.46153846153846156</v>
      </c>
      <c r="O129" t="s">
        <v>150</v>
      </c>
      <c r="P129">
        <f t="shared" ref="P129:S129" si="82">P126/P127</f>
        <v>0.2</v>
      </c>
      <c r="Q129">
        <f t="shared" si="82"/>
        <v>0.4</v>
      </c>
      <c r="R129">
        <f t="shared" si="82"/>
        <v>0.6</v>
      </c>
      <c r="S129">
        <f t="shared" si="82"/>
        <v>0.4</v>
      </c>
      <c r="U129" t="s">
        <v>150</v>
      </c>
      <c r="V129" t="e">
        <f t="shared" ref="V129:Y129" si="83">V126/V127</f>
        <v>#DIV/0!</v>
      </c>
      <c r="W129">
        <f t="shared" si="83"/>
        <v>0.3</v>
      </c>
      <c r="X129">
        <f t="shared" si="83"/>
        <v>0</v>
      </c>
      <c r="Y129">
        <f t="shared" si="83"/>
        <v>0.7</v>
      </c>
      <c r="AA129" t="s">
        <v>150</v>
      </c>
      <c r="AB129">
        <f>AB126/AB127</f>
        <v>0</v>
      </c>
      <c r="AC129">
        <f>AC126/AC127</f>
        <v>0.8</v>
      </c>
      <c r="AD129">
        <f>AD126/AD127</f>
        <v>0</v>
      </c>
      <c r="AE129">
        <f>AE126/AE127</f>
        <v>0.8</v>
      </c>
      <c r="AG129" t="s">
        <v>150</v>
      </c>
      <c r="AH129">
        <f>AH126/AH127</f>
        <v>0.2</v>
      </c>
      <c r="AI129">
        <f>AI126/AI127</f>
        <v>0.8571428571428571</v>
      </c>
      <c r="AJ129">
        <f>AJ126/AJ127</f>
        <v>0</v>
      </c>
      <c r="AK129">
        <f>AK126/AK127</f>
        <v>1</v>
      </c>
    </row>
    <row r="131" spans="1:37" x14ac:dyDescent="0.2">
      <c r="A131" t="s">
        <v>157</v>
      </c>
      <c r="G131" t="s">
        <v>158</v>
      </c>
      <c r="O131" t="s">
        <v>159</v>
      </c>
      <c r="U131" t="s">
        <v>160</v>
      </c>
      <c r="AA131" t="s">
        <v>161</v>
      </c>
    </row>
    <row r="132" spans="1:37" x14ac:dyDescent="0.2">
      <c r="A132" t="s">
        <v>115</v>
      </c>
      <c r="B132" t="s">
        <v>46</v>
      </c>
      <c r="C132" t="s">
        <v>54</v>
      </c>
      <c r="D132" t="s">
        <v>44</v>
      </c>
      <c r="E132" t="s">
        <v>45</v>
      </c>
      <c r="G132" t="s">
        <v>115</v>
      </c>
      <c r="H132" t="s">
        <v>46</v>
      </c>
      <c r="J132" t="s">
        <v>54</v>
      </c>
      <c r="K132" t="s">
        <v>44</v>
      </c>
      <c r="L132" t="s">
        <v>45</v>
      </c>
      <c r="O132" t="s">
        <v>115</v>
      </c>
      <c r="P132" t="s">
        <v>46</v>
      </c>
      <c r="Q132" t="s">
        <v>54</v>
      </c>
      <c r="R132" t="s">
        <v>44</v>
      </c>
      <c r="S132" t="s">
        <v>45</v>
      </c>
      <c r="U132" t="s">
        <v>115</v>
      </c>
      <c r="V132" t="s">
        <v>46</v>
      </c>
      <c r="W132" t="s">
        <v>54</v>
      </c>
      <c r="X132" t="s">
        <v>44</v>
      </c>
      <c r="Y132" t="s">
        <v>45</v>
      </c>
      <c r="AA132" t="s">
        <v>115</v>
      </c>
      <c r="AB132" t="s">
        <v>46</v>
      </c>
      <c r="AC132" t="s">
        <v>54</v>
      </c>
      <c r="AD132" t="s">
        <v>44</v>
      </c>
      <c r="AE132" t="s">
        <v>45</v>
      </c>
    </row>
    <row r="133" spans="1:37" x14ac:dyDescent="0.2">
      <c r="A133" t="s">
        <v>117</v>
      </c>
      <c r="B133">
        <v>8</v>
      </c>
      <c r="C133">
        <v>2</v>
      </c>
      <c r="D133">
        <v>11</v>
      </c>
      <c r="E133">
        <v>5</v>
      </c>
      <c r="G133" t="s">
        <v>117</v>
      </c>
      <c r="H133">
        <v>7</v>
      </c>
      <c r="J133">
        <v>0</v>
      </c>
      <c r="K133">
        <v>10</v>
      </c>
      <c r="L133">
        <v>7</v>
      </c>
      <c r="O133" t="s">
        <v>117</v>
      </c>
      <c r="P133">
        <v>10</v>
      </c>
      <c r="Q133">
        <v>3</v>
      </c>
      <c r="R133">
        <v>10</v>
      </c>
      <c r="S133">
        <v>10</v>
      </c>
      <c r="U133" t="s">
        <v>117</v>
      </c>
      <c r="V133">
        <v>5</v>
      </c>
      <c r="W133">
        <v>0</v>
      </c>
      <c r="X133">
        <v>8</v>
      </c>
      <c r="Y133">
        <v>6</v>
      </c>
      <c r="AA133" t="s">
        <v>117</v>
      </c>
      <c r="AB133">
        <v>6</v>
      </c>
      <c r="AC133">
        <v>0</v>
      </c>
      <c r="AD133">
        <v>9</v>
      </c>
      <c r="AE133">
        <v>7</v>
      </c>
    </row>
    <row r="134" spans="1:37" x14ac:dyDescent="0.2">
      <c r="A134" t="s">
        <v>118</v>
      </c>
      <c r="B134">
        <v>4</v>
      </c>
      <c r="C134">
        <v>11</v>
      </c>
      <c r="D134">
        <v>2</v>
      </c>
      <c r="E134">
        <v>8</v>
      </c>
      <c r="G134" t="s">
        <v>118</v>
      </c>
      <c r="H134">
        <v>4</v>
      </c>
      <c r="J134">
        <v>11</v>
      </c>
      <c r="K134">
        <v>1</v>
      </c>
      <c r="L134">
        <v>4</v>
      </c>
      <c r="O134" t="s">
        <v>118</v>
      </c>
      <c r="P134">
        <v>1</v>
      </c>
      <c r="Q134">
        <v>5</v>
      </c>
      <c r="R134">
        <v>1</v>
      </c>
      <c r="S134">
        <v>1</v>
      </c>
      <c r="U134" t="s">
        <v>118</v>
      </c>
      <c r="V134">
        <v>4</v>
      </c>
      <c r="W134">
        <v>9</v>
      </c>
      <c r="X134">
        <v>1</v>
      </c>
      <c r="Y134">
        <v>3</v>
      </c>
      <c r="AA134" t="s">
        <v>118</v>
      </c>
      <c r="AB134">
        <v>3</v>
      </c>
      <c r="AC134">
        <v>9</v>
      </c>
      <c r="AD134">
        <v>0</v>
      </c>
      <c r="AE134">
        <v>2</v>
      </c>
    </row>
    <row r="135" spans="1:37" x14ac:dyDescent="0.2">
      <c r="A135" t="s">
        <v>119</v>
      </c>
      <c r="B135">
        <v>0</v>
      </c>
      <c r="C135">
        <v>1</v>
      </c>
      <c r="D135">
        <v>0</v>
      </c>
      <c r="E135">
        <v>2</v>
      </c>
      <c r="G135" t="s">
        <v>119</v>
      </c>
      <c r="H135">
        <v>1</v>
      </c>
      <c r="J135">
        <v>0</v>
      </c>
      <c r="K135">
        <v>0</v>
      </c>
      <c r="L135">
        <v>1</v>
      </c>
      <c r="O135" t="s">
        <v>119</v>
      </c>
      <c r="P135">
        <v>1</v>
      </c>
      <c r="Q135">
        <v>1</v>
      </c>
      <c r="R135">
        <v>0</v>
      </c>
      <c r="S135">
        <v>1</v>
      </c>
      <c r="U135" t="s">
        <v>119</v>
      </c>
      <c r="V135">
        <v>0</v>
      </c>
      <c r="W135">
        <v>0</v>
      </c>
      <c r="X135">
        <v>0</v>
      </c>
      <c r="Y135">
        <v>0</v>
      </c>
      <c r="AA135" t="s">
        <v>119</v>
      </c>
      <c r="AB135">
        <v>0</v>
      </c>
      <c r="AC135">
        <v>0</v>
      </c>
      <c r="AD135">
        <v>0</v>
      </c>
      <c r="AE135">
        <v>3</v>
      </c>
    </row>
    <row r="136" spans="1:37" x14ac:dyDescent="0.2">
      <c r="A136" t="s">
        <v>120</v>
      </c>
      <c r="B136">
        <v>2</v>
      </c>
      <c r="C136">
        <v>0</v>
      </c>
      <c r="D136">
        <v>0</v>
      </c>
      <c r="E136">
        <v>2</v>
      </c>
      <c r="G136" t="s">
        <v>120</v>
      </c>
      <c r="H136">
        <v>0</v>
      </c>
      <c r="J136">
        <v>0</v>
      </c>
      <c r="K136">
        <v>1</v>
      </c>
      <c r="L136">
        <v>2</v>
      </c>
      <c r="O136" t="s">
        <v>120</v>
      </c>
      <c r="P136">
        <v>0</v>
      </c>
      <c r="Q136">
        <v>0</v>
      </c>
      <c r="R136">
        <v>0</v>
      </c>
      <c r="S136">
        <v>0</v>
      </c>
      <c r="U136" t="s">
        <v>120</v>
      </c>
      <c r="V136">
        <v>1</v>
      </c>
      <c r="W136">
        <v>0</v>
      </c>
      <c r="X136">
        <v>1</v>
      </c>
      <c r="Y136">
        <v>1</v>
      </c>
      <c r="AA136" t="s">
        <v>120</v>
      </c>
      <c r="AB136">
        <v>0</v>
      </c>
      <c r="AC136">
        <v>0</v>
      </c>
      <c r="AD136">
        <v>0</v>
      </c>
      <c r="AE136">
        <v>0</v>
      </c>
    </row>
    <row r="137" spans="1:37" x14ac:dyDescent="0.2">
      <c r="A137" s="10" t="s">
        <v>146</v>
      </c>
      <c r="B137" s="10">
        <f t="shared" ref="B137:E137" si="84">B133-B135</f>
        <v>8</v>
      </c>
      <c r="C137" s="10">
        <f t="shared" si="84"/>
        <v>1</v>
      </c>
      <c r="D137" s="10">
        <f t="shared" si="84"/>
        <v>11</v>
      </c>
      <c r="E137" s="10">
        <f t="shared" si="84"/>
        <v>3</v>
      </c>
      <c r="G137" s="10" t="s">
        <v>146</v>
      </c>
      <c r="H137" s="10">
        <f t="shared" ref="H137" si="85">H133-H135</f>
        <v>6</v>
      </c>
      <c r="I137" s="10"/>
      <c r="J137" s="10">
        <f t="shared" ref="J137:L137" si="86">J133-J135</f>
        <v>0</v>
      </c>
      <c r="K137" s="10">
        <f t="shared" si="86"/>
        <v>10</v>
      </c>
      <c r="L137" s="10">
        <f t="shared" si="86"/>
        <v>6</v>
      </c>
      <c r="O137" s="10" t="s">
        <v>146</v>
      </c>
      <c r="P137" s="10">
        <f t="shared" ref="P137:S137" si="87">P133-P135</f>
        <v>9</v>
      </c>
      <c r="Q137" s="10">
        <f t="shared" si="87"/>
        <v>2</v>
      </c>
      <c r="R137" s="10">
        <f t="shared" si="87"/>
        <v>10</v>
      </c>
      <c r="S137" s="10">
        <f t="shared" si="87"/>
        <v>9</v>
      </c>
      <c r="U137" s="10" t="s">
        <v>146</v>
      </c>
      <c r="V137" s="10">
        <f t="shared" ref="V137:Y137" si="88">V133-V135</f>
        <v>5</v>
      </c>
      <c r="W137" s="10">
        <f t="shared" si="88"/>
        <v>0</v>
      </c>
      <c r="X137" s="10">
        <f t="shared" si="88"/>
        <v>8</v>
      </c>
      <c r="Y137" s="10">
        <f t="shared" si="88"/>
        <v>6</v>
      </c>
      <c r="AA137" s="10" t="s">
        <v>146</v>
      </c>
      <c r="AB137" s="10">
        <f t="shared" ref="AB137:AE137" si="89">AB133-AB135</f>
        <v>6</v>
      </c>
      <c r="AC137" s="10">
        <f t="shared" si="89"/>
        <v>0</v>
      </c>
      <c r="AD137" s="10">
        <f t="shared" si="89"/>
        <v>9</v>
      </c>
      <c r="AE137" s="10">
        <f t="shared" si="89"/>
        <v>4</v>
      </c>
    </row>
    <row r="138" spans="1:37" x14ac:dyDescent="0.2">
      <c r="A138" s="10" t="s">
        <v>147</v>
      </c>
      <c r="B138" s="10">
        <f t="shared" ref="B138:E138" si="90">B134-B136</f>
        <v>2</v>
      </c>
      <c r="C138" s="10">
        <f t="shared" si="90"/>
        <v>11</v>
      </c>
      <c r="D138" s="10">
        <f t="shared" si="90"/>
        <v>2</v>
      </c>
      <c r="E138" s="10">
        <f t="shared" si="90"/>
        <v>6</v>
      </c>
      <c r="G138" s="10" t="s">
        <v>147</v>
      </c>
      <c r="H138" s="10">
        <f t="shared" ref="H138" si="91">H134-H136</f>
        <v>4</v>
      </c>
      <c r="I138" s="10"/>
      <c r="J138" s="10">
        <f t="shared" ref="J138:L138" si="92">J134-J136</f>
        <v>11</v>
      </c>
      <c r="K138" s="10">
        <f t="shared" si="92"/>
        <v>0</v>
      </c>
      <c r="L138" s="10">
        <f t="shared" si="92"/>
        <v>2</v>
      </c>
      <c r="O138" s="10" t="s">
        <v>147</v>
      </c>
      <c r="P138" s="10">
        <f t="shared" ref="P138:S138" si="93">P134-P136</f>
        <v>1</v>
      </c>
      <c r="Q138" s="10">
        <f t="shared" si="93"/>
        <v>5</v>
      </c>
      <c r="R138" s="10">
        <f t="shared" si="93"/>
        <v>1</v>
      </c>
      <c r="S138" s="10">
        <f t="shared" si="93"/>
        <v>1</v>
      </c>
      <c r="U138" s="10" t="s">
        <v>147</v>
      </c>
      <c r="V138" s="10">
        <f t="shared" ref="V138:Y138" si="94">V134-V136</f>
        <v>3</v>
      </c>
      <c r="W138" s="10">
        <f t="shared" si="94"/>
        <v>9</v>
      </c>
      <c r="X138" s="10">
        <f t="shared" si="94"/>
        <v>0</v>
      </c>
      <c r="Y138" s="10">
        <f t="shared" si="94"/>
        <v>2</v>
      </c>
      <c r="AA138" s="10" t="s">
        <v>147</v>
      </c>
      <c r="AB138" s="10">
        <f t="shared" ref="AB138:AE138" si="95">AB134-AB136</f>
        <v>3</v>
      </c>
      <c r="AC138" s="10">
        <f t="shared" si="95"/>
        <v>9</v>
      </c>
      <c r="AD138" s="10">
        <f t="shared" si="95"/>
        <v>0</v>
      </c>
      <c r="AE138" s="10">
        <f t="shared" si="95"/>
        <v>2</v>
      </c>
    </row>
    <row r="139" spans="1:37" x14ac:dyDescent="0.2">
      <c r="A139" t="s">
        <v>148</v>
      </c>
      <c r="B139">
        <f>B133+B134</f>
        <v>12</v>
      </c>
      <c r="C139">
        <f t="shared" ref="C139:H139" si="96">C133+C134</f>
        <v>13</v>
      </c>
      <c r="D139">
        <f t="shared" si="96"/>
        <v>13</v>
      </c>
      <c r="E139">
        <f t="shared" si="96"/>
        <v>13</v>
      </c>
      <c r="F139">
        <f t="shared" si="96"/>
        <v>0</v>
      </c>
      <c r="G139" t="e">
        <f t="shared" si="96"/>
        <v>#VALUE!</v>
      </c>
      <c r="H139">
        <f t="shared" si="96"/>
        <v>11</v>
      </c>
      <c r="J139">
        <f t="shared" ref="J139:M139" si="97">J133+J134</f>
        <v>11</v>
      </c>
      <c r="K139">
        <f t="shared" si="97"/>
        <v>11</v>
      </c>
      <c r="L139">
        <f t="shared" si="97"/>
        <v>11</v>
      </c>
      <c r="M139">
        <f t="shared" si="97"/>
        <v>0</v>
      </c>
      <c r="O139" t="s">
        <v>148</v>
      </c>
      <c r="P139">
        <f t="shared" ref="P139:T139" si="98">P133+P134</f>
        <v>11</v>
      </c>
      <c r="Q139">
        <f t="shared" si="98"/>
        <v>8</v>
      </c>
      <c r="R139">
        <f t="shared" si="98"/>
        <v>11</v>
      </c>
      <c r="S139">
        <f t="shared" si="98"/>
        <v>11</v>
      </c>
      <c r="T139">
        <f t="shared" si="98"/>
        <v>0</v>
      </c>
      <c r="U139" t="s">
        <v>148</v>
      </c>
      <c r="V139">
        <f t="shared" ref="V139:Y139" si="99">V133+V134</f>
        <v>9</v>
      </c>
      <c r="W139">
        <f t="shared" si="99"/>
        <v>9</v>
      </c>
      <c r="X139">
        <f t="shared" si="99"/>
        <v>9</v>
      </c>
      <c r="Y139">
        <f t="shared" si="99"/>
        <v>9</v>
      </c>
      <c r="AA139" t="s">
        <v>148</v>
      </c>
      <c r="AB139">
        <f>AB133+AB134</f>
        <v>9</v>
      </c>
      <c r="AC139">
        <f>AC133+AC134</f>
        <v>9</v>
      </c>
      <c r="AD139">
        <f>AD133+AD134</f>
        <v>9</v>
      </c>
      <c r="AE139">
        <f>AE133+AE134</f>
        <v>9</v>
      </c>
    </row>
    <row r="140" spans="1:37" x14ac:dyDescent="0.2">
      <c r="A140" t="s">
        <v>149</v>
      </c>
      <c r="B140">
        <f>B137/B139</f>
        <v>0.66666666666666663</v>
      </c>
      <c r="C140">
        <f>C137/C139</f>
        <v>7.6923076923076927E-2</v>
      </c>
      <c r="D140">
        <f>D137/D139</f>
        <v>0.84615384615384615</v>
      </c>
      <c r="E140">
        <f>E137/E139</f>
        <v>0.23076923076923078</v>
      </c>
      <c r="G140" t="s">
        <v>149</v>
      </c>
      <c r="H140">
        <f>H137/H139</f>
        <v>0.54545454545454541</v>
      </c>
      <c r="J140">
        <f>J137/J139</f>
        <v>0</v>
      </c>
      <c r="K140">
        <f>K137/K139</f>
        <v>0.90909090909090906</v>
      </c>
      <c r="L140">
        <f>L137/L139</f>
        <v>0.54545454545454541</v>
      </c>
      <c r="O140" t="s">
        <v>149</v>
      </c>
      <c r="P140">
        <f>P137/P139</f>
        <v>0.81818181818181823</v>
      </c>
      <c r="Q140">
        <f>Q137/Q139</f>
        <v>0.25</v>
      </c>
      <c r="R140">
        <f>R137/R139</f>
        <v>0.90909090909090906</v>
      </c>
      <c r="S140">
        <f>S137/S139</f>
        <v>0.81818181818181823</v>
      </c>
      <c r="U140" t="s">
        <v>149</v>
      </c>
      <c r="V140">
        <f>V137/V139</f>
        <v>0.55555555555555558</v>
      </c>
      <c r="W140">
        <f>W137/W139</f>
        <v>0</v>
      </c>
      <c r="X140">
        <f>X137/X139</f>
        <v>0.88888888888888884</v>
      </c>
      <c r="Y140">
        <f>Y137/Y139</f>
        <v>0.66666666666666663</v>
      </c>
      <c r="AA140" t="s">
        <v>149</v>
      </c>
      <c r="AB140">
        <f>AB137/AB139</f>
        <v>0.66666666666666663</v>
      </c>
      <c r="AC140">
        <f>AC137/AC139</f>
        <v>0</v>
      </c>
      <c r="AD140">
        <f>AD137/AD139</f>
        <v>1</v>
      </c>
      <c r="AE140">
        <f>AE137/AE139</f>
        <v>0.44444444444444442</v>
      </c>
    </row>
    <row r="141" spans="1:37" x14ac:dyDescent="0.2">
      <c r="A141" t="s">
        <v>150</v>
      </c>
      <c r="B141">
        <f>B138/B139</f>
        <v>0.16666666666666666</v>
      </c>
      <c r="C141">
        <f>C138/C139</f>
        <v>0.84615384615384615</v>
      </c>
      <c r="D141">
        <f>D138/D139</f>
        <v>0.15384615384615385</v>
      </c>
      <c r="E141">
        <f>E138/E139</f>
        <v>0.46153846153846156</v>
      </c>
      <c r="G141" t="s">
        <v>150</v>
      </c>
      <c r="H141">
        <f>H138/H139</f>
        <v>0.36363636363636365</v>
      </c>
      <c r="J141">
        <f>J138/J139</f>
        <v>1</v>
      </c>
      <c r="K141">
        <f>K138/K139</f>
        <v>0</v>
      </c>
      <c r="L141">
        <f>L138/L139</f>
        <v>0.18181818181818182</v>
      </c>
      <c r="O141" t="s">
        <v>150</v>
      </c>
      <c r="P141">
        <f t="shared" ref="P141:S141" si="100">P138/P139</f>
        <v>9.0909090909090912E-2</v>
      </c>
      <c r="Q141">
        <f t="shared" si="100"/>
        <v>0.625</v>
      </c>
      <c r="R141">
        <f t="shared" si="100"/>
        <v>9.0909090909090912E-2</v>
      </c>
      <c r="S141">
        <f t="shared" si="100"/>
        <v>9.0909090909090912E-2</v>
      </c>
      <c r="U141" t="s">
        <v>150</v>
      </c>
      <c r="V141">
        <f t="shared" ref="V141:Y141" si="101">V138/V139</f>
        <v>0.33333333333333331</v>
      </c>
      <c r="W141">
        <f t="shared" si="101"/>
        <v>1</v>
      </c>
      <c r="X141">
        <f t="shared" si="101"/>
        <v>0</v>
      </c>
      <c r="Y141">
        <f t="shared" si="101"/>
        <v>0.22222222222222221</v>
      </c>
      <c r="AA141" t="s">
        <v>150</v>
      </c>
      <c r="AB141">
        <f>AB138/AB139</f>
        <v>0.33333333333333331</v>
      </c>
      <c r="AC141">
        <f>AC138/AC139</f>
        <v>1</v>
      </c>
      <c r="AD141">
        <f>AD138/AD139</f>
        <v>0</v>
      </c>
      <c r="AE141">
        <f>AE138/AE139</f>
        <v>0.22222222222222221</v>
      </c>
    </row>
    <row r="143" spans="1:37" x14ac:dyDescent="0.2">
      <c r="G143" t="s">
        <v>162</v>
      </c>
      <c r="O143" t="s">
        <v>163</v>
      </c>
      <c r="U143" t="s">
        <v>164</v>
      </c>
      <c r="AA143" t="s">
        <v>165</v>
      </c>
    </row>
    <row r="144" spans="1:37" x14ac:dyDescent="0.2">
      <c r="G144" t="s">
        <v>115</v>
      </c>
      <c r="H144" t="s">
        <v>46</v>
      </c>
      <c r="J144" t="s">
        <v>54</v>
      </c>
      <c r="K144" t="s">
        <v>44</v>
      </c>
      <c r="L144" t="s">
        <v>45</v>
      </c>
      <c r="O144" t="s">
        <v>115</v>
      </c>
      <c r="P144" t="s">
        <v>46</v>
      </c>
      <c r="Q144" t="s">
        <v>54</v>
      </c>
      <c r="R144" t="s">
        <v>44</v>
      </c>
      <c r="S144" t="s">
        <v>45</v>
      </c>
      <c r="U144" t="s">
        <v>115</v>
      </c>
      <c r="V144" t="s">
        <v>46</v>
      </c>
      <c r="W144" t="s">
        <v>54</v>
      </c>
      <c r="X144" t="s">
        <v>44</v>
      </c>
      <c r="Y144" t="s">
        <v>45</v>
      </c>
      <c r="AA144" t="s">
        <v>115</v>
      </c>
      <c r="AB144" t="s">
        <v>46</v>
      </c>
      <c r="AC144" t="s">
        <v>54</v>
      </c>
      <c r="AD144" t="s">
        <v>44</v>
      </c>
      <c r="AE144" t="s">
        <v>45</v>
      </c>
    </row>
    <row r="145" spans="7:31" x14ac:dyDescent="0.2">
      <c r="G145" t="s">
        <v>117</v>
      </c>
      <c r="H145">
        <v>8</v>
      </c>
      <c r="J145">
        <v>1</v>
      </c>
      <c r="K145">
        <v>10</v>
      </c>
      <c r="L145">
        <v>8</v>
      </c>
      <c r="O145" t="s">
        <v>117</v>
      </c>
      <c r="P145">
        <v>15</v>
      </c>
      <c r="Q145">
        <v>1</v>
      </c>
      <c r="R145">
        <v>17</v>
      </c>
      <c r="S145">
        <v>23</v>
      </c>
      <c r="U145" t="s">
        <v>117</v>
      </c>
      <c r="V145">
        <v>5</v>
      </c>
      <c r="W145">
        <v>0</v>
      </c>
      <c r="X145">
        <v>4</v>
      </c>
      <c r="Y145">
        <v>0</v>
      </c>
      <c r="AA145" t="s">
        <v>117</v>
      </c>
      <c r="AB145">
        <v>4</v>
      </c>
      <c r="AC145">
        <v>0</v>
      </c>
      <c r="AD145">
        <v>4</v>
      </c>
      <c r="AE145">
        <v>1</v>
      </c>
    </row>
    <row r="146" spans="7:31" x14ac:dyDescent="0.2">
      <c r="G146" t="s">
        <v>118</v>
      </c>
      <c r="H146">
        <v>3</v>
      </c>
      <c r="J146">
        <v>10</v>
      </c>
      <c r="K146">
        <v>1</v>
      </c>
      <c r="L146">
        <v>3</v>
      </c>
      <c r="O146" t="s">
        <v>118</v>
      </c>
      <c r="P146">
        <v>9</v>
      </c>
      <c r="Q146">
        <v>23</v>
      </c>
      <c r="R146">
        <v>6</v>
      </c>
      <c r="S146">
        <v>2</v>
      </c>
      <c r="U146" t="s">
        <v>118</v>
      </c>
      <c r="V146">
        <v>2</v>
      </c>
      <c r="W146">
        <v>4</v>
      </c>
      <c r="X146">
        <v>0</v>
      </c>
      <c r="Y146">
        <v>4</v>
      </c>
      <c r="AA146" t="s">
        <v>118</v>
      </c>
      <c r="AB146">
        <v>0</v>
      </c>
      <c r="AC146">
        <v>4</v>
      </c>
      <c r="AD146">
        <v>0</v>
      </c>
      <c r="AE146">
        <v>3</v>
      </c>
    </row>
    <row r="147" spans="7:31" x14ac:dyDescent="0.2">
      <c r="G147" t="s">
        <v>119</v>
      </c>
      <c r="H147">
        <v>1</v>
      </c>
      <c r="J147">
        <v>0</v>
      </c>
      <c r="K147">
        <v>0</v>
      </c>
      <c r="L147">
        <v>0</v>
      </c>
      <c r="O147" t="s">
        <v>119</v>
      </c>
      <c r="P147">
        <v>4</v>
      </c>
      <c r="Q147">
        <v>0</v>
      </c>
      <c r="R147">
        <v>0</v>
      </c>
      <c r="S147">
        <v>3</v>
      </c>
      <c r="U147" t="s">
        <v>119</v>
      </c>
      <c r="V147">
        <v>0</v>
      </c>
      <c r="W147">
        <v>0</v>
      </c>
      <c r="X147">
        <v>0</v>
      </c>
      <c r="Y147">
        <v>0</v>
      </c>
      <c r="AA147" t="s">
        <v>119</v>
      </c>
      <c r="AB147">
        <v>0</v>
      </c>
      <c r="AC147">
        <v>0</v>
      </c>
      <c r="AD147">
        <v>0</v>
      </c>
      <c r="AE147">
        <v>1</v>
      </c>
    </row>
    <row r="148" spans="7:31" x14ac:dyDescent="0.2">
      <c r="G148" t="s">
        <v>120</v>
      </c>
      <c r="H148">
        <v>0</v>
      </c>
      <c r="J148">
        <v>1</v>
      </c>
      <c r="K148">
        <v>1</v>
      </c>
      <c r="L148">
        <v>0</v>
      </c>
      <c r="O148" t="s">
        <v>120</v>
      </c>
      <c r="P148">
        <v>3</v>
      </c>
      <c r="Q148">
        <v>0</v>
      </c>
      <c r="R148">
        <v>1</v>
      </c>
      <c r="S148">
        <v>1</v>
      </c>
      <c r="U148" t="s">
        <v>120</v>
      </c>
      <c r="V148">
        <v>0</v>
      </c>
      <c r="W148">
        <v>1</v>
      </c>
      <c r="X148">
        <v>0</v>
      </c>
      <c r="Y148">
        <v>0</v>
      </c>
      <c r="AA148" t="s">
        <v>120</v>
      </c>
      <c r="AB148">
        <v>0</v>
      </c>
      <c r="AC148">
        <v>1</v>
      </c>
      <c r="AD148">
        <v>0</v>
      </c>
      <c r="AE148">
        <v>1</v>
      </c>
    </row>
    <row r="149" spans="7:31" x14ac:dyDescent="0.2">
      <c r="G149" s="10" t="s">
        <v>146</v>
      </c>
      <c r="H149" s="10">
        <f t="shared" ref="H149" si="102">H145-H147</f>
        <v>7</v>
      </c>
      <c r="I149" s="10"/>
      <c r="J149" s="10">
        <f t="shared" ref="J149:L149" si="103">J145-J147</f>
        <v>1</v>
      </c>
      <c r="K149" s="10">
        <f t="shared" si="103"/>
        <v>10</v>
      </c>
      <c r="L149" s="10">
        <f t="shared" si="103"/>
        <v>8</v>
      </c>
      <c r="O149" s="10" t="s">
        <v>146</v>
      </c>
      <c r="P149" s="10">
        <f t="shared" ref="P149:S149" si="104">P145-P147</f>
        <v>11</v>
      </c>
      <c r="Q149" s="10">
        <f t="shared" si="104"/>
        <v>1</v>
      </c>
      <c r="R149" s="10">
        <f t="shared" si="104"/>
        <v>17</v>
      </c>
      <c r="S149" s="10">
        <f t="shared" si="104"/>
        <v>20</v>
      </c>
      <c r="U149" s="10" t="s">
        <v>146</v>
      </c>
      <c r="V149" s="10">
        <f t="shared" ref="V149:Y149" si="105">V145-V147</f>
        <v>5</v>
      </c>
      <c r="W149" s="10">
        <f t="shared" si="105"/>
        <v>0</v>
      </c>
      <c r="X149" s="10">
        <f t="shared" si="105"/>
        <v>4</v>
      </c>
      <c r="Y149" s="10">
        <f t="shared" si="105"/>
        <v>0</v>
      </c>
      <c r="AA149" s="10" t="s">
        <v>146</v>
      </c>
      <c r="AB149" s="10">
        <f t="shared" ref="AB149:AE149" si="106">AB145-AB147</f>
        <v>4</v>
      </c>
      <c r="AC149" s="10">
        <f t="shared" si="106"/>
        <v>0</v>
      </c>
      <c r="AD149" s="10">
        <f t="shared" si="106"/>
        <v>4</v>
      </c>
      <c r="AE149" s="10">
        <f t="shared" si="106"/>
        <v>0</v>
      </c>
    </row>
    <row r="150" spans="7:31" x14ac:dyDescent="0.2">
      <c r="G150" s="10" t="s">
        <v>147</v>
      </c>
      <c r="H150" s="10">
        <f t="shared" ref="H150" si="107">H146-H148</f>
        <v>3</v>
      </c>
      <c r="I150" s="10"/>
      <c r="J150" s="10">
        <f t="shared" ref="J150:L150" si="108">J146-J148</f>
        <v>9</v>
      </c>
      <c r="K150" s="10">
        <f t="shared" si="108"/>
        <v>0</v>
      </c>
      <c r="L150" s="10">
        <f t="shared" si="108"/>
        <v>3</v>
      </c>
      <c r="O150" s="10" t="s">
        <v>147</v>
      </c>
      <c r="P150" s="10">
        <f t="shared" ref="P150:S150" si="109">P146-P148</f>
        <v>6</v>
      </c>
      <c r="Q150" s="10">
        <f t="shared" si="109"/>
        <v>23</v>
      </c>
      <c r="R150" s="10">
        <f t="shared" si="109"/>
        <v>5</v>
      </c>
      <c r="S150" s="10">
        <f t="shared" si="109"/>
        <v>1</v>
      </c>
      <c r="U150" s="10" t="s">
        <v>147</v>
      </c>
      <c r="V150" s="10">
        <f t="shared" ref="V150:Y150" si="110">V146-V148</f>
        <v>2</v>
      </c>
      <c r="W150" s="10">
        <f t="shared" si="110"/>
        <v>3</v>
      </c>
      <c r="X150" s="10">
        <f t="shared" si="110"/>
        <v>0</v>
      </c>
      <c r="Y150" s="10">
        <f t="shared" si="110"/>
        <v>4</v>
      </c>
      <c r="AA150" s="10" t="s">
        <v>147</v>
      </c>
      <c r="AB150" s="10">
        <f t="shared" ref="AB150:AE150" si="111">AB146-AB148</f>
        <v>0</v>
      </c>
      <c r="AC150" s="10">
        <f t="shared" si="111"/>
        <v>3</v>
      </c>
      <c r="AD150" s="10">
        <f t="shared" si="111"/>
        <v>0</v>
      </c>
      <c r="AE150" s="10">
        <f t="shared" si="111"/>
        <v>2</v>
      </c>
    </row>
    <row r="151" spans="7:31" x14ac:dyDescent="0.2">
      <c r="G151" t="s">
        <v>148</v>
      </c>
      <c r="H151">
        <f>H145+H146</f>
        <v>11</v>
      </c>
      <c r="J151">
        <f t="shared" ref="J151:M151" si="112">J145+J146</f>
        <v>11</v>
      </c>
      <c r="K151">
        <f t="shared" si="112"/>
        <v>11</v>
      </c>
      <c r="L151">
        <f t="shared" si="112"/>
        <v>11</v>
      </c>
      <c r="M151">
        <f t="shared" si="112"/>
        <v>0</v>
      </c>
      <c r="O151" t="s">
        <v>148</v>
      </c>
      <c r="P151">
        <f t="shared" ref="P151:T151" si="113">P145+P146</f>
        <v>24</v>
      </c>
      <c r="Q151">
        <f t="shared" si="113"/>
        <v>24</v>
      </c>
      <c r="R151">
        <f t="shared" si="113"/>
        <v>23</v>
      </c>
      <c r="S151">
        <f t="shared" si="113"/>
        <v>25</v>
      </c>
      <c r="T151">
        <f t="shared" si="113"/>
        <v>0</v>
      </c>
      <c r="U151" t="s">
        <v>148</v>
      </c>
      <c r="V151">
        <f t="shared" ref="V151:Y151" si="114">V145+V146</f>
        <v>7</v>
      </c>
      <c r="W151">
        <f t="shared" si="114"/>
        <v>4</v>
      </c>
      <c r="X151">
        <f t="shared" si="114"/>
        <v>4</v>
      </c>
      <c r="Y151">
        <f t="shared" si="114"/>
        <v>4</v>
      </c>
      <c r="AA151" t="s">
        <v>148</v>
      </c>
      <c r="AB151">
        <f>AB145+AB146</f>
        <v>4</v>
      </c>
      <c r="AC151">
        <f>AC145+AC146</f>
        <v>4</v>
      </c>
      <c r="AD151">
        <f>AD145+AD146</f>
        <v>4</v>
      </c>
      <c r="AE151">
        <f>AE145+AE146</f>
        <v>4</v>
      </c>
    </row>
    <row r="152" spans="7:31" x14ac:dyDescent="0.2">
      <c r="G152" t="s">
        <v>149</v>
      </c>
      <c r="H152">
        <f>H149/H151</f>
        <v>0.63636363636363635</v>
      </c>
      <c r="J152">
        <f>J149/J151</f>
        <v>9.0909090909090912E-2</v>
      </c>
      <c r="K152">
        <f>K149/K151</f>
        <v>0.90909090909090906</v>
      </c>
      <c r="L152">
        <f>L149/L151</f>
        <v>0.72727272727272729</v>
      </c>
      <c r="O152" t="s">
        <v>149</v>
      </c>
      <c r="P152">
        <f>P149/P151</f>
        <v>0.45833333333333331</v>
      </c>
      <c r="Q152">
        <f>Q149/Q151</f>
        <v>4.1666666666666664E-2</v>
      </c>
      <c r="R152">
        <f>R149/R151</f>
        <v>0.73913043478260865</v>
      </c>
      <c r="S152">
        <f>S149/S151</f>
        <v>0.8</v>
      </c>
      <c r="U152" t="s">
        <v>149</v>
      </c>
      <c r="V152">
        <f>V149/V151</f>
        <v>0.7142857142857143</v>
      </c>
      <c r="W152">
        <f>W149/W151</f>
        <v>0</v>
      </c>
      <c r="X152">
        <f>X149/X151</f>
        <v>1</v>
      </c>
      <c r="Y152">
        <f>Y149/Y151</f>
        <v>0</v>
      </c>
      <c r="AA152" t="s">
        <v>149</v>
      </c>
      <c r="AB152">
        <f>AB149/AB151</f>
        <v>1</v>
      </c>
      <c r="AC152">
        <f>AC149/AC151</f>
        <v>0</v>
      </c>
      <c r="AD152">
        <f>AD149/AD151</f>
        <v>1</v>
      </c>
      <c r="AE152">
        <f>AE149/AE151</f>
        <v>0</v>
      </c>
    </row>
    <row r="153" spans="7:31" x14ac:dyDescent="0.2">
      <c r="G153" t="s">
        <v>150</v>
      </c>
      <c r="H153">
        <f>H150/H151</f>
        <v>0.27272727272727271</v>
      </c>
      <c r="J153">
        <f>J150/J151</f>
        <v>0.81818181818181823</v>
      </c>
      <c r="K153">
        <f>K150/K151</f>
        <v>0</v>
      </c>
      <c r="L153">
        <f>L150/L151</f>
        <v>0.27272727272727271</v>
      </c>
      <c r="O153" t="s">
        <v>150</v>
      </c>
      <c r="P153">
        <f t="shared" ref="P153:S153" si="115">P150/P151</f>
        <v>0.25</v>
      </c>
      <c r="Q153">
        <f t="shared" si="115"/>
        <v>0.95833333333333337</v>
      </c>
      <c r="R153">
        <f t="shared" si="115"/>
        <v>0.21739130434782608</v>
      </c>
      <c r="S153">
        <f t="shared" si="115"/>
        <v>0.04</v>
      </c>
      <c r="U153" t="s">
        <v>150</v>
      </c>
      <c r="V153">
        <f t="shared" ref="V153:Y153" si="116">V150/V151</f>
        <v>0.2857142857142857</v>
      </c>
      <c r="W153">
        <f t="shared" si="116"/>
        <v>0.75</v>
      </c>
      <c r="X153">
        <f t="shared" si="116"/>
        <v>0</v>
      </c>
      <c r="Y153">
        <f t="shared" si="116"/>
        <v>1</v>
      </c>
      <c r="AA153" t="s">
        <v>150</v>
      </c>
      <c r="AB153">
        <f>AB150/AB151</f>
        <v>0</v>
      </c>
      <c r="AC153">
        <f>AC150/AC151</f>
        <v>0.75</v>
      </c>
      <c r="AD153">
        <f>AD150/AD151</f>
        <v>0</v>
      </c>
      <c r="AE153">
        <f>AE150/AE151</f>
        <v>0.5</v>
      </c>
    </row>
    <row r="155" spans="7:31" x14ac:dyDescent="0.2">
      <c r="G155" s="11" t="s">
        <v>166</v>
      </c>
      <c r="H155" s="11"/>
      <c r="I155" s="11"/>
      <c r="J155" s="11"/>
      <c r="K155" s="11"/>
      <c r="L155" s="11"/>
      <c r="O155" s="11" t="s">
        <v>167</v>
      </c>
      <c r="P155" s="11"/>
      <c r="Q155" s="11"/>
      <c r="R155" s="11"/>
      <c r="S155" s="11"/>
      <c r="U155" s="11" t="s">
        <v>168</v>
      </c>
      <c r="V155" s="11"/>
      <c r="W155" s="11"/>
      <c r="X155" s="11"/>
      <c r="Y155" s="11"/>
      <c r="AA155" s="13" t="s">
        <v>169</v>
      </c>
      <c r="AB155" s="11"/>
      <c r="AC155" s="11"/>
      <c r="AD155" s="11"/>
      <c r="AE155" s="11"/>
    </row>
    <row r="156" spans="7:31" x14ac:dyDescent="0.2">
      <c r="G156" s="11" t="s">
        <v>115</v>
      </c>
      <c r="H156" s="11" t="s">
        <v>46</v>
      </c>
      <c r="I156" s="11"/>
      <c r="J156" s="11" t="s">
        <v>54</v>
      </c>
      <c r="K156" s="11" t="s">
        <v>44</v>
      </c>
      <c r="L156" s="11" t="s">
        <v>45</v>
      </c>
      <c r="O156" s="11" t="s">
        <v>115</v>
      </c>
      <c r="P156" s="11" t="s">
        <v>46</v>
      </c>
      <c r="Q156" s="11" t="s">
        <v>54</v>
      </c>
      <c r="R156" s="11" t="s">
        <v>44</v>
      </c>
      <c r="S156" s="11" t="s">
        <v>45</v>
      </c>
      <c r="U156" s="11" t="s">
        <v>115</v>
      </c>
      <c r="V156" s="11" t="s">
        <v>46</v>
      </c>
      <c r="W156" s="11" t="s">
        <v>54</v>
      </c>
      <c r="X156" s="11" t="s">
        <v>44</v>
      </c>
      <c r="Y156" s="11" t="s">
        <v>45</v>
      </c>
      <c r="AA156" s="11" t="s">
        <v>115</v>
      </c>
      <c r="AB156" s="11" t="s">
        <v>46</v>
      </c>
      <c r="AC156" s="11" t="s">
        <v>54</v>
      </c>
      <c r="AD156" s="11" t="s">
        <v>44</v>
      </c>
      <c r="AE156" s="11" t="s">
        <v>45</v>
      </c>
    </row>
    <row r="157" spans="7:31" x14ac:dyDescent="0.2">
      <c r="G157" s="11" t="s">
        <v>117</v>
      </c>
      <c r="H157" s="11">
        <v>5</v>
      </c>
      <c r="I157" s="11"/>
      <c r="J157" s="11">
        <v>1</v>
      </c>
      <c r="K157" s="11">
        <v>9</v>
      </c>
      <c r="L157" s="11">
        <v>5</v>
      </c>
      <c r="O157" s="11" t="s">
        <v>117</v>
      </c>
      <c r="P157" s="11">
        <v>14</v>
      </c>
      <c r="Q157" s="11">
        <v>3</v>
      </c>
      <c r="R157" s="11">
        <v>12</v>
      </c>
      <c r="S157" s="11">
        <v>7</v>
      </c>
      <c r="U157" s="11" t="s">
        <v>117</v>
      </c>
      <c r="V157" s="11">
        <v>3</v>
      </c>
      <c r="W157" s="11">
        <v>1</v>
      </c>
      <c r="X157" s="11">
        <v>4</v>
      </c>
      <c r="Y157" s="11">
        <v>1</v>
      </c>
      <c r="AA157" s="11" t="s">
        <v>117</v>
      </c>
      <c r="AB157" s="11">
        <v>2</v>
      </c>
      <c r="AC157" s="11">
        <v>2</v>
      </c>
      <c r="AD157" s="11">
        <v>3</v>
      </c>
      <c r="AE157" s="11">
        <v>0</v>
      </c>
    </row>
    <row r="158" spans="7:31" x14ac:dyDescent="0.2">
      <c r="G158" s="11" t="s">
        <v>118</v>
      </c>
      <c r="H158" s="11">
        <v>5</v>
      </c>
      <c r="I158" s="11"/>
      <c r="J158" s="11">
        <v>9</v>
      </c>
      <c r="K158" s="11">
        <v>1</v>
      </c>
      <c r="L158" s="11">
        <v>5</v>
      </c>
      <c r="O158" s="11" t="s">
        <v>118</v>
      </c>
      <c r="P158" s="11">
        <v>4</v>
      </c>
      <c r="Q158" s="11">
        <v>14</v>
      </c>
      <c r="R158" s="11">
        <v>6</v>
      </c>
      <c r="S158" s="11">
        <v>11</v>
      </c>
      <c r="U158" s="11" t="s">
        <v>118</v>
      </c>
      <c r="V158" s="11">
        <v>2</v>
      </c>
      <c r="W158" s="11">
        <v>4</v>
      </c>
      <c r="X158" s="11">
        <v>1</v>
      </c>
      <c r="Y158" s="11">
        <v>4</v>
      </c>
      <c r="AA158" s="11" t="s">
        <v>118</v>
      </c>
      <c r="AB158" s="11">
        <v>1</v>
      </c>
      <c r="AC158" s="11">
        <v>1</v>
      </c>
      <c r="AD158" s="11">
        <v>0</v>
      </c>
      <c r="AE158" s="11">
        <v>3</v>
      </c>
    </row>
    <row r="159" spans="7:31" x14ac:dyDescent="0.2">
      <c r="G159" s="11" t="s">
        <v>119</v>
      </c>
      <c r="H159" s="11">
        <v>0</v>
      </c>
      <c r="I159" s="11"/>
      <c r="J159" s="11">
        <v>0</v>
      </c>
      <c r="K159" s="11">
        <v>0</v>
      </c>
      <c r="L159" s="11">
        <v>1</v>
      </c>
      <c r="O159" s="11" t="s">
        <v>119</v>
      </c>
      <c r="P159" s="11">
        <v>2</v>
      </c>
      <c r="Q159" s="11">
        <v>1</v>
      </c>
      <c r="R159" s="11">
        <v>0</v>
      </c>
      <c r="S159" s="11">
        <v>2</v>
      </c>
      <c r="U159" s="11" t="s">
        <v>119</v>
      </c>
      <c r="V159" s="11">
        <v>1</v>
      </c>
      <c r="W159" s="11">
        <v>0</v>
      </c>
      <c r="X159" s="11">
        <v>0</v>
      </c>
      <c r="Y159" s="11">
        <v>0</v>
      </c>
      <c r="AA159" s="11" t="s">
        <v>119</v>
      </c>
      <c r="AB159" s="11">
        <v>1</v>
      </c>
      <c r="AC159" s="11">
        <v>1</v>
      </c>
      <c r="AD159" s="11">
        <v>1</v>
      </c>
      <c r="AE159" s="11">
        <v>0</v>
      </c>
    </row>
    <row r="160" spans="7:31" x14ac:dyDescent="0.2">
      <c r="G160" s="11" t="s">
        <v>120</v>
      </c>
      <c r="H160" s="11">
        <v>1</v>
      </c>
      <c r="I160" s="11"/>
      <c r="J160" s="11">
        <v>1</v>
      </c>
      <c r="K160" s="11">
        <v>1</v>
      </c>
      <c r="L160" s="11">
        <v>0</v>
      </c>
      <c r="O160" s="11" t="s">
        <v>120</v>
      </c>
      <c r="P160" s="11">
        <v>1</v>
      </c>
      <c r="Q160" s="11">
        <v>0</v>
      </c>
      <c r="R160" s="11">
        <v>2</v>
      </c>
      <c r="S160" s="11">
        <v>2</v>
      </c>
      <c r="U160" s="11" t="s">
        <v>120</v>
      </c>
      <c r="V160" s="11">
        <v>0</v>
      </c>
      <c r="W160" s="11">
        <v>0</v>
      </c>
      <c r="X160" s="11">
        <v>0</v>
      </c>
      <c r="Y160" s="11">
        <v>0</v>
      </c>
      <c r="AA160" s="11" t="s">
        <v>120</v>
      </c>
      <c r="AB160" s="11">
        <v>0</v>
      </c>
      <c r="AC160" s="11">
        <v>0</v>
      </c>
      <c r="AD160" s="11">
        <v>0</v>
      </c>
      <c r="AE160" s="11">
        <v>1</v>
      </c>
    </row>
    <row r="161" spans="7:31" x14ac:dyDescent="0.2">
      <c r="G161" s="12" t="s">
        <v>146</v>
      </c>
      <c r="H161" s="12">
        <f t="shared" ref="H161" si="117">H157-H159</f>
        <v>5</v>
      </c>
      <c r="I161" s="12"/>
      <c r="J161" s="12">
        <f t="shared" ref="J161:L161" si="118">J157-J159</f>
        <v>1</v>
      </c>
      <c r="K161" s="12">
        <f t="shared" si="118"/>
        <v>9</v>
      </c>
      <c r="L161" s="12">
        <f t="shared" si="118"/>
        <v>4</v>
      </c>
      <c r="O161" s="12" t="s">
        <v>146</v>
      </c>
      <c r="P161" s="12">
        <f t="shared" ref="P161:S161" si="119">P157-P159</f>
        <v>12</v>
      </c>
      <c r="Q161" s="12">
        <f t="shared" si="119"/>
        <v>2</v>
      </c>
      <c r="R161" s="12">
        <f t="shared" si="119"/>
        <v>12</v>
      </c>
      <c r="S161" s="12">
        <f t="shared" si="119"/>
        <v>5</v>
      </c>
      <c r="U161" s="12" t="s">
        <v>146</v>
      </c>
      <c r="V161" s="12">
        <f t="shared" ref="V161:Y161" si="120">V157-V159</f>
        <v>2</v>
      </c>
      <c r="W161" s="12">
        <f t="shared" si="120"/>
        <v>1</v>
      </c>
      <c r="X161" s="12">
        <f t="shared" si="120"/>
        <v>4</v>
      </c>
      <c r="Y161" s="12">
        <f t="shared" si="120"/>
        <v>1</v>
      </c>
      <c r="AA161" s="12" t="s">
        <v>146</v>
      </c>
      <c r="AB161" s="12">
        <f t="shared" ref="AB161:AE161" si="121">AB157-AB159</f>
        <v>1</v>
      </c>
      <c r="AC161" s="12">
        <f t="shared" si="121"/>
        <v>1</v>
      </c>
      <c r="AD161" s="12">
        <f t="shared" si="121"/>
        <v>2</v>
      </c>
      <c r="AE161" s="12">
        <f t="shared" si="121"/>
        <v>0</v>
      </c>
    </row>
    <row r="162" spans="7:31" x14ac:dyDescent="0.2">
      <c r="G162" s="12" t="s">
        <v>147</v>
      </c>
      <c r="H162" s="12">
        <f t="shared" ref="H162" si="122">H158-H160</f>
        <v>4</v>
      </c>
      <c r="I162" s="12"/>
      <c r="J162" s="12">
        <f t="shared" ref="J162:L162" si="123">J158-J160</f>
        <v>8</v>
      </c>
      <c r="K162" s="12">
        <f t="shared" si="123"/>
        <v>0</v>
      </c>
      <c r="L162" s="12">
        <f t="shared" si="123"/>
        <v>5</v>
      </c>
      <c r="O162" s="12" t="s">
        <v>147</v>
      </c>
      <c r="P162" s="12">
        <f t="shared" ref="P162:S162" si="124">P158-P160</f>
        <v>3</v>
      </c>
      <c r="Q162" s="12">
        <f t="shared" si="124"/>
        <v>14</v>
      </c>
      <c r="R162" s="12">
        <f t="shared" si="124"/>
        <v>4</v>
      </c>
      <c r="S162" s="12">
        <f t="shared" si="124"/>
        <v>9</v>
      </c>
      <c r="U162" s="12" t="s">
        <v>147</v>
      </c>
      <c r="V162" s="12">
        <f t="shared" ref="V162:Y162" si="125">V158-V160</f>
        <v>2</v>
      </c>
      <c r="W162" s="12">
        <f t="shared" si="125"/>
        <v>4</v>
      </c>
      <c r="X162" s="12">
        <f t="shared" si="125"/>
        <v>1</v>
      </c>
      <c r="Y162" s="12">
        <f t="shared" si="125"/>
        <v>4</v>
      </c>
      <c r="AA162" s="12" t="s">
        <v>147</v>
      </c>
      <c r="AB162" s="12">
        <f t="shared" ref="AB162:AE162" si="126">AB158-AB160</f>
        <v>1</v>
      </c>
      <c r="AC162" s="12">
        <f t="shared" si="126"/>
        <v>1</v>
      </c>
      <c r="AD162" s="12">
        <f t="shared" si="126"/>
        <v>0</v>
      </c>
      <c r="AE162" s="12">
        <f t="shared" si="126"/>
        <v>2</v>
      </c>
    </row>
    <row r="163" spans="7:31" x14ac:dyDescent="0.2">
      <c r="G163" t="s">
        <v>148</v>
      </c>
      <c r="H163">
        <f>H157+H158</f>
        <v>10</v>
      </c>
      <c r="J163">
        <f t="shared" ref="J163:M163" si="127">J157+J158</f>
        <v>10</v>
      </c>
      <c r="K163">
        <f t="shared" si="127"/>
        <v>10</v>
      </c>
      <c r="L163">
        <f t="shared" si="127"/>
        <v>10</v>
      </c>
      <c r="M163">
        <f t="shared" si="127"/>
        <v>0</v>
      </c>
      <c r="O163" t="s">
        <v>148</v>
      </c>
      <c r="P163">
        <f t="shared" ref="P163:T163" si="128">P157+P158</f>
        <v>18</v>
      </c>
      <c r="Q163">
        <f t="shared" si="128"/>
        <v>17</v>
      </c>
      <c r="R163">
        <f t="shared" si="128"/>
        <v>18</v>
      </c>
      <c r="S163">
        <f t="shared" si="128"/>
        <v>18</v>
      </c>
      <c r="T163">
        <f t="shared" si="128"/>
        <v>0</v>
      </c>
      <c r="U163" t="s">
        <v>148</v>
      </c>
      <c r="V163">
        <f t="shared" ref="V163:Y163" si="129">V157+V158</f>
        <v>5</v>
      </c>
      <c r="W163">
        <f t="shared" si="129"/>
        <v>5</v>
      </c>
      <c r="X163">
        <f t="shared" si="129"/>
        <v>5</v>
      </c>
      <c r="Y163">
        <f t="shared" si="129"/>
        <v>5</v>
      </c>
      <c r="AA163" t="s">
        <v>148</v>
      </c>
      <c r="AB163">
        <f>AB157+AB158</f>
        <v>3</v>
      </c>
      <c r="AC163">
        <f>AC157+AC158</f>
        <v>3</v>
      </c>
      <c r="AD163">
        <f>AD157+AD158</f>
        <v>3</v>
      </c>
      <c r="AE163">
        <f>AE157+AE158</f>
        <v>3</v>
      </c>
    </row>
    <row r="164" spans="7:31" x14ac:dyDescent="0.2">
      <c r="G164" t="s">
        <v>149</v>
      </c>
      <c r="H164">
        <f>H161/H163</f>
        <v>0.5</v>
      </c>
      <c r="J164">
        <f>J161/J163</f>
        <v>0.1</v>
      </c>
      <c r="K164">
        <f>K161/K163</f>
        <v>0.9</v>
      </c>
      <c r="L164">
        <f>L161/L163</f>
        <v>0.4</v>
      </c>
      <c r="O164" t="s">
        <v>149</v>
      </c>
      <c r="P164">
        <f>P161/P163</f>
        <v>0.66666666666666663</v>
      </c>
      <c r="Q164">
        <f>Q161/Q163</f>
        <v>0.11764705882352941</v>
      </c>
      <c r="R164">
        <f>R161/R163</f>
        <v>0.66666666666666663</v>
      </c>
      <c r="S164">
        <f>S161/S163</f>
        <v>0.27777777777777779</v>
      </c>
      <c r="U164" t="s">
        <v>149</v>
      </c>
      <c r="V164">
        <f>V161/V163</f>
        <v>0.4</v>
      </c>
      <c r="W164">
        <f>W161/W163</f>
        <v>0.2</v>
      </c>
      <c r="X164">
        <f>X161/X163</f>
        <v>0.8</v>
      </c>
      <c r="Y164">
        <f>Y161/Y163</f>
        <v>0.2</v>
      </c>
      <c r="AA164" t="s">
        <v>149</v>
      </c>
      <c r="AB164">
        <f>AB161/AB163</f>
        <v>0.33333333333333331</v>
      </c>
      <c r="AC164">
        <f>AC161/AC163</f>
        <v>0.33333333333333331</v>
      </c>
      <c r="AD164">
        <f>AD161/AD163</f>
        <v>0.66666666666666663</v>
      </c>
      <c r="AE164">
        <f>AE161/AE163</f>
        <v>0</v>
      </c>
    </row>
    <row r="165" spans="7:31" x14ac:dyDescent="0.2">
      <c r="G165" t="s">
        <v>150</v>
      </c>
      <c r="H165">
        <f>H162/H163</f>
        <v>0.4</v>
      </c>
      <c r="J165">
        <f>J162/J163</f>
        <v>0.8</v>
      </c>
      <c r="K165">
        <f>K162/K163</f>
        <v>0</v>
      </c>
      <c r="L165">
        <f>L162/L163</f>
        <v>0.5</v>
      </c>
      <c r="O165" t="s">
        <v>150</v>
      </c>
      <c r="P165">
        <f t="shared" ref="P165:S165" si="130">P162/P163</f>
        <v>0.16666666666666666</v>
      </c>
      <c r="Q165">
        <f t="shared" si="130"/>
        <v>0.82352941176470584</v>
      </c>
      <c r="R165">
        <f t="shared" si="130"/>
        <v>0.22222222222222221</v>
      </c>
      <c r="S165">
        <f t="shared" si="130"/>
        <v>0.5</v>
      </c>
      <c r="U165" t="s">
        <v>150</v>
      </c>
      <c r="V165">
        <f t="shared" ref="V165:Y165" si="131">V162/V163</f>
        <v>0.4</v>
      </c>
      <c r="W165">
        <f t="shared" si="131"/>
        <v>0.8</v>
      </c>
      <c r="X165">
        <f t="shared" si="131"/>
        <v>0.2</v>
      </c>
      <c r="Y165">
        <f t="shared" si="131"/>
        <v>0.8</v>
      </c>
      <c r="AA165" t="s">
        <v>150</v>
      </c>
      <c r="AB165">
        <f>AB162/AB163</f>
        <v>0.33333333333333331</v>
      </c>
      <c r="AC165">
        <f>AC162/AC163</f>
        <v>0.33333333333333331</v>
      </c>
      <c r="AD165">
        <f>AD162/AD163</f>
        <v>0</v>
      </c>
      <c r="AE165">
        <f>AE162/AE163</f>
        <v>0.66666666666666663</v>
      </c>
    </row>
    <row r="167" spans="7:31" x14ac:dyDescent="0.2">
      <c r="G167" s="11" t="s">
        <v>170</v>
      </c>
      <c r="H167" s="11"/>
      <c r="I167" s="11"/>
      <c r="J167" s="11"/>
      <c r="K167" s="11"/>
      <c r="L167" s="11"/>
      <c r="O167" s="11" t="s">
        <v>171</v>
      </c>
      <c r="P167" s="11"/>
      <c r="Q167" s="11"/>
      <c r="R167" s="11"/>
      <c r="S167" s="11"/>
      <c r="U167" s="11" t="s">
        <v>172</v>
      </c>
      <c r="V167" s="11"/>
      <c r="W167" s="11"/>
      <c r="X167" s="11"/>
      <c r="Y167" s="11"/>
      <c r="AA167" s="13" t="s">
        <v>173</v>
      </c>
      <c r="AB167" s="11"/>
      <c r="AC167" s="11"/>
      <c r="AD167" s="11"/>
      <c r="AE167" s="11"/>
    </row>
    <row r="168" spans="7:31" x14ac:dyDescent="0.2">
      <c r="G168" s="11" t="s">
        <v>115</v>
      </c>
      <c r="H168" s="11" t="s">
        <v>46</v>
      </c>
      <c r="I168" s="11"/>
      <c r="J168" s="11" t="s">
        <v>54</v>
      </c>
      <c r="K168" s="11" t="s">
        <v>44</v>
      </c>
      <c r="L168" s="11" t="s">
        <v>45</v>
      </c>
      <c r="O168" s="11" t="s">
        <v>115</v>
      </c>
      <c r="P168" s="11" t="s">
        <v>46</v>
      </c>
      <c r="Q168" s="11" t="s">
        <v>54</v>
      </c>
      <c r="R168" s="11" t="s">
        <v>44</v>
      </c>
      <c r="S168" s="11" t="s">
        <v>45</v>
      </c>
      <c r="U168" s="11" t="s">
        <v>115</v>
      </c>
      <c r="V168" s="11" t="s">
        <v>46</v>
      </c>
      <c r="W168" s="11" t="s">
        <v>54</v>
      </c>
      <c r="X168" s="11" t="s">
        <v>44</v>
      </c>
      <c r="Y168" s="11" t="s">
        <v>45</v>
      </c>
      <c r="AA168" s="11" t="s">
        <v>115</v>
      </c>
      <c r="AB168" s="11" t="s">
        <v>46</v>
      </c>
      <c r="AC168" s="11" t="s">
        <v>54</v>
      </c>
      <c r="AD168" s="11" t="s">
        <v>44</v>
      </c>
      <c r="AE168" s="11" t="s">
        <v>45</v>
      </c>
    </row>
    <row r="169" spans="7:31" x14ac:dyDescent="0.2">
      <c r="G169" s="11" t="s">
        <v>117</v>
      </c>
      <c r="H169" s="11">
        <v>11</v>
      </c>
      <c r="I169" s="11"/>
      <c r="J169" s="11">
        <v>6</v>
      </c>
      <c r="K169" s="11">
        <v>11</v>
      </c>
      <c r="L169" s="11">
        <v>7</v>
      </c>
      <c r="O169" s="11" t="s">
        <v>117</v>
      </c>
      <c r="P169" s="11">
        <v>12</v>
      </c>
      <c r="Q169" s="11">
        <v>12</v>
      </c>
      <c r="R169" s="11">
        <v>13</v>
      </c>
      <c r="S169" s="11">
        <v>5</v>
      </c>
      <c r="U169" s="11" t="s">
        <v>117</v>
      </c>
      <c r="V169" s="11">
        <v>2</v>
      </c>
      <c r="W169" s="11">
        <v>5</v>
      </c>
      <c r="X169" s="11">
        <v>5</v>
      </c>
      <c r="Y169" s="11">
        <v>2</v>
      </c>
      <c r="AA169" s="11" t="s">
        <v>117</v>
      </c>
      <c r="AB169" s="11">
        <v>2</v>
      </c>
      <c r="AC169" s="11">
        <v>0</v>
      </c>
      <c r="AD169" s="11">
        <v>1</v>
      </c>
      <c r="AE169" s="11">
        <v>1</v>
      </c>
    </row>
    <row r="170" spans="7:31" x14ac:dyDescent="0.2">
      <c r="G170" s="11" t="s">
        <v>118</v>
      </c>
      <c r="H170" s="11">
        <v>9</v>
      </c>
      <c r="I170" s="11"/>
      <c r="J170" s="11">
        <v>5</v>
      </c>
      <c r="K170" s="11">
        <v>0</v>
      </c>
      <c r="L170" s="11">
        <v>3</v>
      </c>
      <c r="O170" s="11" t="s">
        <v>118</v>
      </c>
      <c r="P170" s="11">
        <v>5</v>
      </c>
      <c r="Q170" s="11">
        <v>4</v>
      </c>
      <c r="R170" s="11">
        <v>3</v>
      </c>
      <c r="S170" s="11">
        <v>11</v>
      </c>
      <c r="U170" s="11" t="s">
        <v>118</v>
      </c>
      <c r="V170" s="11">
        <v>3</v>
      </c>
      <c r="W170" s="11">
        <v>2</v>
      </c>
      <c r="X170" s="11">
        <v>2</v>
      </c>
      <c r="Y170" s="11">
        <v>5</v>
      </c>
      <c r="AA170" s="11" t="s">
        <v>118</v>
      </c>
      <c r="AB170" s="11">
        <v>0</v>
      </c>
      <c r="AC170" s="11">
        <v>1</v>
      </c>
      <c r="AD170" s="11">
        <v>0</v>
      </c>
      <c r="AE170" s="11">
        <v>0</v>
      </c>
    </row>
    <row r="171" spans="7:31" x14ac:dyDescent="0.2">
      <c r="G171" s="11" t="s">
        <v>119</v>
      </c>
      <c r="H171" s="11">
        <v>0</v>
      </c>
      <c r="I171" s="11"/>
      <c r="J171" s="11">
        <v>2</v>
      </c>
      <c r="K171" s="11">
        <v>0</v>
      </c>
      <c r="L171" s="11">
        <v>1</v>
      </c>
      <c r="O171" s="11" t="s">
        <v>119</v>
      </c>
      <c r="P171" s="11">
        <v>0</v>
      </c>
      <c r="Q171" s="11">
        <v>1</v>
      </c>
      <c r="R171" s="11">
        <v>1</v>
      </c>
      <c r="S171" s="11">
        <v>3</v>
      </c>
      <c r="U171" s="11" t="s">
        <v>119</v>
      </c>
      <c r="V171" s="11">
        <v>0</v>
      </c>
      <c r="W171" s="11">
        <v>0</v>
      </c>
      <c r="X171" s="11">
        <v>1</v>
      </c>
      <c r="Y171" s="11">
        <v>0</v>
      </c>
      <c r="AA171" s="11" t="s">
        <v>119</v>
      </c>
      <c r="AB171" s="11">
        <v>0</v>
      </c>
      <c r="AC171" s="11">
        <v>0</v>
      </c>
      <c r="AD171" s="11">
        <v>0</v>
      </c>
      <c r="AE171" s="11">
        <v>0</v>
      </c>
    </row>
    <row r="172" spans="7:31" x14ac:dyDescent="0.2">
      <c r="G172" s="11" t="s">
        <v>120</v>
      </c>
      <c r="H172" s="11">
        <v>0</v>
      </c>
      <c r="I172" s="11"/>
      <c r="J172" s="11">
        <v>0</v>
      </c>
      <c r="K172" s="11">
        <v>0</v>
      </c>
      <c r="L172" s="11">
        <v>1</v>
      </c>
      <c r="O172" s="11" t="s">
        <v>120</v>
      </c>
      <c r="P172" s="11">
        <v>1</v>
      </c>
      <c r="Q172" s="11">
        <v>1</v>
      </c>
      <c r="R172" s="11">
        <v>0</v>
      </c>
      <c r="S172" s="11">
        <v>1</v>
      </c>
      <c r="U172" s="11" t="s">
        <v>120</v>
      </c>
      <c r="V172" s="11">
        <v>1</v>
      </c>
      <c r="W172" s="11">
        <v>1</v>
      </c>
      <c r="X172" s="11">
        <v>0</v>
      </c>
      <c r="Y172" s="11">
        <v>2</v>
      </c>
      <c r="AA172" s="11" t="s">
        <v>120</v>
      </c>
      <c r="AB172" s="11">
        <v>0</v>
      </c>
      <c r="AC172" s="11">
        <v>0</v>
      </c>
      <c r="AD172" s="11">
        <v>0</v>
      </c>
      <c r="AE172" s="11">
        <v>0</v>
      </c>
    </row>
    <row r="173" spans="7:31" x14ac:dyDescent="0.2">
      <c r="G173" s="12" t="s">
        <v>146</v>
      </c>
      <c r="H173" s="12">
        <f t="shared" ref="H173" si="132">H169-H171</f>
        <v>11</v>
      </c>
      <c r="I173" s="12"/>
      <c r="J173" s="12">
        <f t="shared" ref="J173:L173" si="133">J169-J171</f>
        <v>4</v>
      </c>
      <c r="K173" s="12">
        <f t="shared" si="133"/>
        <v>11</v>
      </c>
      <c r="L173" s="12">
        <f t="shared" si="133"/>
        <v>6</v>
      </c>
      <c r="O173" s="12" t="s">
        <v>146</v>
      </c>
      <c r="P173" s="12">
        <f t="shared" ref="P173:S173" si="134">P169-P171</f>
        <v>12</v>
      </c>
      <c r="Q173" s="12">
        <f t="shared" si="134"/>
        <v>11</v>
      </c>
      <c r="R173" s="12">
        <f t="shared" si="134"/>
        <v>12</v>
      </c>
      <c r="S173" s="12">
        <f t="shared" si="134"/>
        <v>2</v>
      </c>
      <c r="U173" s="12" t="s">
        <v>146</v>
      </c>
      <c r="V173" s="12">
        <f t="shared" ref="V173:Y173" si="135">V169-V171</f>
        <v>2</v>
      </c>
      <c r="W173" s="12">
        <f t="shared" si="135"/>
        <v>5</v>
      </c>
      <c r="X173" s="12">
        <f t="shared" si="135"/>
        <v>4</v>
      </c>
      <c r="Y173" s="12">
        <f t="shared" si="135"/>
        <v>2</v>
      </c>
      <c r="AA173" s="12" t="s">
        <v>146</v>
      </c>
      <c r="AB173" s="12">
        <f t="shared" ref="AB173:AE173" si="136">AB169-AB171</f>
        <v>2</v>
      </c>
      <c r="AC173" s="12">
        <f t="shared" si="136"/>
        <v>0</v>
      </c>
      <c r="AD173" s="12">
        <f t="shared" si="136"/>
        <v>1</v>
      </c>
      <c r="AE173" s="12">
        <f t="shared" si="136"/>
        <v>1</v>
      </c>
    </row>
    <row r="174" spans="7:31" x14ac:dyDescent="0.2">
      <c r="G174" s="12" t="s">
        <v>147</v>
      </c>
      <c r="H174" s="12">
        <f t="shared" ref="H174" si="137">H170-H172</f>
        <v>9</v>
      </c>
      <c r="I174" s="12"/>
      <c r="J174" s="12">
        <f t="shared" ref="J174:L174" si="138">J170-J172</f>
        <v>5</v>
      </c>
      <c r="K174" s="12">
        <f t="shared" si="138"/>
        <v>0</v>
      </c>
      <c r="L174" s="12">
        <f t="shared" si="138"/>
        <v>2</v>
      </c>
      <c r="O174" s="12" t="s">
        <v>147</v>
      </c>
      <c r="P174" s="12">
        <f t="shared" ref="P174:S174" si="139">P170-P172</f>
        <v>4</v>
      </c>
      <c r="Q174" s="12">
        <f t="shared" si="139"/>
        <v>3</v>
      </c>
      <c r="R174" s="12">
        <f t="shared" si="139"/>
        <v>3</v>
      </c>
      <c r="S174" s="12">
        <f t="shared" si="139"/>
        <v>10</v>
      </c>
      <c r="U174" s="12" t="s">
        <v>147</v>
      </c>
      <c r="V174" s="12">
        <f t="shared" ref="V174:Y174" si="140">V170-V172</f>
        <v>2</v>
      </c>
      <c r="W174" s="12">
        <f t="shared" si="140"/>
        <v>1</v>
      </c>
      <c r="X174" s="12">
        <f t="shared" si="140"/>
        <v>2</v>
      </c>
      <c r="Y174" s="12">
        <f t="shared" si="140"/>
        <v>3</v>
      </c>
      <c r="AA174" s="12" t="s">
        <v>147</v>
      </c>
      <c r="AB174" s="12">
        <f t="shared" ref="AB174:AE174" si="141">AB170-AB172</f>
        <v>0</v>
      </c>
      <c r="AC174" s="12">
        <f t="shared" si="141"/>
        <v>1</v>
      </c>
      <c r="AD174" s="12">
        <f t="shared" si="141"/>
        <v>0</v>
      </c>
      <c r="AE174" s="12">
        <f t="shared" si="141"/>
        <v>0</v>
      </c>
    </row>
    <row r="175" spans="7:31" x14ac:dyDescent="0.2">
      <c r="G175" t="s">
        <v>148</v>
      </c>
      <c r="H175">
        <f>H169+H170</f>
        <v>20</v>
      </c>
      <c r="J175">
        <f t="shared" ref="J175:M175" si="142">J169+J170</f>
        <v>11</v>
      </c>
      <c r="K175">
        <f t="shared" si="142"/>
        <v>11</v>
      </c>
      <c r="L175">
        <f t="shared" si="142"/>
        <v>10</v>
      </c>
      <c r="M175">
        <f t="shared" si="142"/>
        <v>0</v>
      </c>
      <c r="O175" t="s">
        <v>148</v>
      </c>
      <c r="P175">
        <f t="shared" ref="P175:T175" si="143">P169+P170</f>
        <v>17</v>
      </c>
      <c r="Q175">
        <f t="shared" si="143"/>
        <v>16</v>
      </c>
      <c r="R175">
        <f t="shared" si="143"/>
        <v>16</v>
      </c>
      <c r="S175">
        <f t="shared" si="143"/>
        <v>16</v>
      </c>
      <c r="T175">
        <f t="shared" si="143"/>
        <v>0</v>
      </c>
      <c r="U175" t="s">
        <v>148</v>
      </c>
      <c r="V175">
        <f t="shared" ref="V175:Y175" si="144">V169+V170</f>
        <v>5</v>
      </c>
      <c r="W175">
        <f t="shared" si="144"/>
        <v>7</v>
      </c>
      <c r="X175">
        <f t="shared" si="144"/>
        <v>7</v>
      </c>
      <c r="Y175">
        <f t="shared" si="144"/>
        <v>7</v>
      </c>
      <c r="AA175" t="s">
        <v>148</v>
      </c>
      <c r="AB175">
        <f>AB169+AB170</f>
        <v>2</v>
      </c>
      <c r="AC175">
        <f>AC169+AC170</f>
        <v>1</v>
      </c>
      <c r="AD175">
        <f>AD169+AD170</f>
        <v>1</v>
      </c>
      <c r="AE175">
        <f>AE169+AE170</f>
        <v>1</v>
      </c>
    </row>
    <row r="176" spans="7:31" x14ac:dyDescent="0.2">
      <c r="G176" t="s">
        <v>149</v>
      </c>
      <c r="H176">
        <f>H173/H175</f>
        <v>0.55000000000000004</v>
      </c>
      <c r="J176">
        <f>J173/J175</f>
        <v>0.36363636363636365</v>
      </c>
      <c r="K176">
        <f>K173/K175</f>
        <v>1</v>
      </c>
      <c r="L176">
        <f>L173/L175</f>
        <v>0.6</v>
      </c>
      <c r="O176" t="s">
        <v>149</v>
      </c>
      <c r="P176">
        <f>P173/P175</f>
        <v>0.70588235294117652</v>
      </c>
      <c r="Q176">
        <f>Q173/Q175</f>
        <v>0.6875</v>
      </c>
      <c r="R176">
        <f>R173/R175</f>
        <v>0.75</v>
      </c>
      <c r="S176">
        <f>S173/S175</f>
        <v>0.125</v>
      </c>
      <c r="U176" t="s">
        <v>149</v>
      </c>
      <c r="V176">
        <f>V173/V175</f>
        <v>0.4</v>
      </c>
      <c r="W176">
        <f>W173/W175</f>
        <v>0.7142857142857143</v>
      </c>
      <c r="X176">
        <f>X173/X175</f>
        <v>0.5714285714285714</v>
      </c>
      <c r="Y176">
        <f>Y173/Y175</f>
        <v>0.2857142857142857</v>
      </c>
      <c r="AA176" t="s">
        <v>149</v>
      </c>
      <c r="AB176">
        <f>AB173/AB175</f>
        <v>1</v>
      </c>
      <c r="AC176">
        <f>AC173/AC175</f>
        <v>0</v>
      </c>
      <c r="AD176">
        <f>AD173/AD175</f>
        <v>1</v>
      </c>
      <c r="AE176">
        <f>AE173/AE175</f>
        <v>1</v>
      </c>
    </row>
    <row r="177" spans="7:31" x14ac:dyDescent="0.2">
      <c r="G177" t="s">
        <v>150</v>
      </c>
      <c r="H177">
        <f>H174/H175</f>
        <v>0.45</v>
      </c>
      <c r="J177">
        <f>J174/J175</f>
        <v>0.45454545454545453</v>
      </c>
      <c r="K177">
        <f>K174/K175</f>
        <v>0</v>
      </c>
      <c r="L177">
        <f>L174/L175</f>
        <v>0.2</v>
      </c>
      <c r="O177" t="s">
        <v>150</v>
      </c>
      <c r="P177">
        <f t="shared" ref="P177:S177" si="145">P174/P175</f>
        <v>0.23529411764705882</v>
      </c>
      <c r="Q177">
        <f t="shared" si="145"/>
        <v>0.1875</v>
      </c>
      <c r="R177">
        <f t="shared" si="145"/>
        <v>0.1875</v>
      </c>
      <c r="S177">
        <f t="shared" si="145"/>
        <v>0.625</v>
      </c>
      <c r="U177" t="s">
        <v>150</v>
      </c>
      <c r="V177">
        <f t="shared" ref="V177:Y177" si="146">V174/V175</f>
        <v>0.4</v>
      </c>
      <c r="W177">
        <f t="shared" si="146"/>
        <v>0.14285714285714285</v>
      </c>
      <c r="X177">
        <f t="shared" si="146"/>
        <v>0.2857142857142857</v>
      </c>
      <c r="Y177">
        <f t="shared" si="146"/>
        <v>0.42857142857142855</v>
      </c>
      <c r="AA177" t="s">
        <v>150</v>
      </c>
      <c r="AB177">
        <f>AB174/AB175</f>
        <v>0</v>
      </c>
      <c r="AC177">
        <f>AC174/AC175</f>
        <v>1</v>
      </c>
      <c r="AD177">
        <f>AD174/AD175</f>
        <v>0</v>
      </c>
      <c r="AE177">
        <f>AE174/AE175</f>
        <v>0</v>
      </c>
    </row>
  </sheetData>
  <pageMargins left="0.7" right="0.7" top="0.75" bottom="0.75" header="0.3" footer="0.3"/>
  <headerFooter alignWithMargins="0"/>
  <ignoredErrors>
    <ignoredError sqref="S6:V6 S14:W14" formulaRange="1"/>
    <ignoredError sqref="T7:T8 T15:T16 U7:U8 U15:U1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3"/>
  <sheetViews>
    <sheetView workbookViewId="0">
      <selection activeCell="E108" sqref="E108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3">
        <v>2015</v>
      </c>
      <c r="B1" s="23" t="s">
        <v>8</v>
      </c>
      <c r="C1" s="23" t="s">
        <v>10</v>
      </c>
      <c r="D1" s="23" t="s">
        <v>174</v>
      </c>
      <c r="E1" s="23" t="s">
        <v>175</v>
      </c>
      <c r="F1" s="23" t="s">
        <v>115</v>
      </c>
      <c r="G1" s="23" t="s">
        <v>176</v>
      </c>
      <c r="H1" s="23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3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3" t="s">
        <v>62</v>
      </c>
      <c r="H32" s="23" t="s">
        <v>174</v>
      </c>
      <c r="I32" s="23" t="s">
        <v>175</v>
      </c>
      <c r="J32" s="23" t="s">
        <v>115</v>
      </c>
      <c r="K32" s="23" t="s">
        <v>176</v>
      </c>
      <c r="L32" s="23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2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3">
        <v>2020</v>
      </c>
      <c r="B55" s="23" t="s">
        <v>8</v>
      </c>
      <c r="C55" s="23" t="s">
        <v>17</v>
      </c>
      <c r="D55" s="23" t="s">
        <v>15</v>
      </c>
      <c r="E55" s="23" t="s">
        <v>13</v>
      </c>
      <c r="F55" s="23" t="s">
        <v>10</v>
      </c>
      <c r="G55" s="23" t="s">
        <v>62</v>
      </c>
      <c r="H55" s="23" t="s">
        <v>174</v>
      </c>
      <c r="I55" s="23" t="s">
        <v>175</v>
      </c>
      <c r="J55" s="23" t="s">
        <v>115</v>
      </c>
      <c r="K55" s="23" t="s">
        <v>176</v>
      </c>
      <c r="L55" s="23" t="s">
        <v>127</v>
      </c>
    </row>
    <row r="56" spans="1:12" x14ac:dyDescent="0.2">
      <c r="B56" s="23" t="s">
        <v>355</v>
      </c>
      <c r="C56" s="23" t="s">
        <v>373</v>
      </c>
      <c r="D56" s="23" t="s">
        <v>391</v>
      </c>
      <c r="E56" s="24" t="s">
        <v>408</v>
      </c>
      <c r="F56" s="23" t="s">
        <v>433</v>
      </c>
      <c r="G56" s="23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3" t="s">
        <v>356</v>
      </c>
      <c r="C57" s="24" t="s">
        <v>374</v>
      </c>
      <c r="D57" s="23" t="s">
        <v>392</v>
      </c>
      <c r="E57" s="24" t="s">
        <v>409</v>
      </c>
      <c r="F57" s="23" t="s">
        <v>434</v>
      </c>
      <c r="G57" s="23" t="s">
        <v>443</v>
      </c>
    </row>
    <row r="58" spans="1:12" x14ac:dyDescent="0.2">
      <c r="B58" s="23" t="s">
        <v>357</v>
      </c>
      <c r="C58" s="24" t="s">
        <v>375</v>
      </c>
      <c r="D58" s="23" t="s">
        <v>393</v>
      </c>
      <c r="E58" s="23" t="s">
        <v>410</v>
      </c>
      <c r="F58" s="23" t="s">
        <v>435</v>
      </c>
      <c r="G58" s="23" t="s">
        <v>444</v>
      </c>
    </row>
    <row r="59" spans="1:12" x14ac:dyDescent="0.2">
      <c r="B59" s="24" t="s">
        <v>358</v>
      </c>
      <c r="C59" s="24" t="s">
        <v>376</v>
      </c>
      <c r="D59" s="24" t="s">
        <v>394</v>
      </c>
      <c r="E59" s="23" t="s">
        <v>411</v>
      </c>
      <c r="F59" s="23" t="s">
        <v>436</v>
      </c>
      <c r="G59" s="24" t="s">
        <v>445</v>
      </c>
    </row>
    <row r="60" spans="1:12" x14ac:dyDescent="0.2">
      <c r="B60" s="24" t="s">
        <v>359</v>
      </c>
      <c r="C60" s="24" t="s">
        <v>377</v>
      </c>
      <c r="D60" s="23" t="s">
        <v>395</v>
      </c>
      <c r="E60" s="23" t="s">
        <v>412</v>
      </c>
      <c r="F60" s="23" t="s">
        <v>437</v>
      </c>
      <c r="G60" s="23" t="s">
        <v>446</v>
      </c>
    </row>
    <row r="61" spans="1:12" x14ac:dyDescent="0.2">
      <c r="B61" s="23" t="s">
        <v>360</v>
      </c>
      <c r="C61" s="23" t="s">
        <v>378</v>
      </c>
      <c r="D61" s="23" t="s">
        <v>396</v>
      </c>
      <c r="E61" s="23" t="s">
        <v>413</v>
      </c>
      <c r="F61" s="23" t="s">
        <v>272</v>
      </c>
      <c r="G61" s="23" t="s">
        <v>447</v>
      </c>
    </row>
    <row r="62" spans="1:12" x14ac:dyDescent="0.2">
      <c r="B62" s="23" t="s">
        <v>361</v>
      </c>
      <c r="C62" s="23" t="s">
        <v>379</v>
      </c>
      <c r="D62" s="24" t="s">
        <v>397</v>
      </c>
      <c r="E62" s="23" t="s">
        <v>414</v>
      </c>
      <c r="F62" s="23" t="s">
        <v>278</v>
      </c>
      <c r="G62" s="23" t="s">
        <v>448</v>
      </c>
    </row>
    <row r="63" spans="1:12" x14ac:dyDescent="0.2">
      <c r="B63" s="23" t="s">
        <v>362</v>
      </c>
      <c r="C63" s="23" t="s">
        <v>380</v>
      </c>
      <c r="D63" s="23" t="s">
        <v>398</v>
      </c>
      <c r="E63" s="24" t="s">
        <v>415</v>
      </c>
      <c r="F63" s="23" t="s">
        <v>438</v>
      </c>
      <c r="G63" s="23" t="s">
        <v>449</v>
      </c>
    </row>
    <row r="64" spans="1:12" x14ac:dyDescent="0.2">
      <c r="B64" s="23" t="s">
        <v>363</v>
      </c>
      <c r="C64" s="23" t="s">
        <v>381</v>
      </c>
      <c r="D64" s="23" t="s">
        <v>399</v>
      </c>
      <c r="E64" s="23" t="s">
        <v>416</v>
      </c>
      <c r="F64" s="23" t="s">
        <v>439</v>
      </c>
      <c r="G64" s="23" t="s">
        <v>450</v>
      </c>
    </row>
    <row r="65" spans="2:7" x14ac:dyDescent="0.2">
      <c r="B65" s="23" t="s">
        <v>364</v>
      </c>
      <c r="C65" s="23" t="s">
        <v>382</v>
      </c>
      <c r="D65" s="24" t="s">
        <v>400</v>
      </c>
      <c r="E65" s="23" t="s">
        <v>417</v>
      </c>
      <c r="F65" s="23" t="s">
        <v>440</v>
      </c>
      <c r="G65" s="23" t="s">
        <v>451</v>
      </c>
    </row>
    <row r="66" spans="2:7" x14ac:dyDescent="0.2">
      <c r="B66" s="23" t="s">
        <v>365</v>
      </c>
      <c r="C66" s="23" t="s">
        <v>383</v>
      </c>
      <c r="D66" s="23" t="s">
        <v>401</v>
      </c>
      <c r="E66" s="23" t="s">
        <v>418</v>
      </c>
      <c r="F66" s="23" t="s">
        <v>441</v>
      </c>
      <c r="G66" s="23" t="s">
        <v>452</v>
      </c>
    </row>
    <row r="67" spans="2:7" x14ac:dyDescent="0.2">
      <c r="B67" s="23" t="s">
        <v>366</v>
      </c>
      <c r="C67" s="23" t="s">
        <v>384</v>
      </c>
      <c r="D67" s="24" t="s">
        <v>402</v>
      </c>
      <c r="E67" s="24" t="s">
        <v>419</v>
      </c>
      <c r="G67" s="23" t="s">
        <v>453</v>
      </c>
    </row>
    <row r="68" spans="2:7" x14ac:dyDescent="0.2">
      <c r="B68" s="23" t="s">
        <v>367</v>
      </c>
      <c r="C68" s="24" t="s">
        <v>385</v>
      </c>
      <c r="D68" s="23" t="s">
        <v>403</v>
      </c>
      <c r="E68" s="23" t="s">
        <v>420</v>
      </c>
    </row>
    <row r="69" spans="2:7" x14ac:dyDescent="0.2">
      <c r="B69" s="23" t="s">
        <v>368</v>
      </c>
      <c r="C69" s="25" t="s">
        <v>386</v>
      </c>
      <c r="D69" s="23" t="s">
        <v>404</v>
      </c>
      <c r="E69" s="23" t="s">
        <v>421</v>
      </c>
    </row>
    <row r="70" spans="2:7" x14ac:dyDescent="0.2">
      <c r="B70" s="25" t="s">
        <v>369</v>
      </c>
      <c r="C70" s="23" t="s">
        <v>387</v>
      </c>
      <c r="D70" s="23" t="s">
        <v>405</v>
      </c>
      <c r="E70" s="23" t="s">
        <v>422</v>
      </c>
    </row>
    <row r="71" spans="2:7" x14ac:dyDescent="0.2">
      <c r="B71" s="23" t="s">
        <v>370</v>
      </c>
      <c r="C71" s="23" t="s">
        <v>388</v>
      </c>
      <c r="D71" s="23" t="s">
        <v>406</v>
      </c>
      <c r="E71" s="23" t="s">
        <v>423</v>
      </c>
    </row>
    <row r="72" spans="2:7" x14ac:dyDescent="0.2">
      <c r="B72" s="24" t="s">
        <v>371</v>
      </c>
      <c r="C72" s="23" t="s">
        <v>390</v>
      </c>
      <c r="D72" s="23" t="s">
        <v>407</v>
      </c>
      <c r="E72" s="23" t="s">
        <v>424</v>
      </c>
    </row>
    <row r="73" spans="2:7" x14ac:dyDescent="0.2">
      <c r="B73" s="24" t="s">
        <v>372</v>
      </c>
      <c r="C73" s="23" t="s">
        <v>389</v>
      </c>
      <c r="E73" s="24" t="s">
        <v>425</v>
      </c>
    </row>
    <row r="74" spans="2:7" x14ac:dyDescent="0.2">
      <c r="E74" s="24" t="s">
        <v>426</v>
      </c>
    </row>
    <row r="75" spans="2:7" x14ac:dyDescent="0.2">
      <c r="E75" s="24" t="s">
        <v>427</v>
      </c>
    </row>
    <row r="76" spans="2:7" x14ac:dyDescent="0.2">
      <c r="E76" s="23" t="s">
        <v>428</v>
      </c>
    </row>
    <row r="77" spans="2:7" x14ac:dyDescent="0.2">
      <c r="E77" s="23" t="s">
        <v>429</v>
      </c>
    </row>
    <row r="78" spans="2:7" x14ac:dyDescent="0.2">
      <c r="E78" s="23" t="s">
        <v>430</v>
      </c>
    </row>
    <row r="79" spans="2:7" x14ac:dyDescent="0.2">
      <c r="E79" s="23" t="s">
        <v>431</v>
      </c>
    </row>
    <row r="80" spans="2:7" x14ac:dyDescent="0.2">
      <c r="E80" s="23" t="s">
        <v>432</v>
      </c>
    </row>
    <row r="82" spans="1:12" x14ac:dyDescent="0.2">
      <c r="A82" s="23">
        <v>2021</v>
      </c>
      <c r="B82" s="23" t="s">
        <v>8</v>
      </c>
      <c r="C82" s="23" t="s">
        <v>17</v>
      </c>
      <c r="D82" s="23" t="s">
        <v>15</v>
      </c>
      <c r="E82" s="23" t="s">
        <v>13</v>
      </c>
      <c r="F82" s="23" t="s">
        <v>10</v>
      </c>
      <c r="G82" s="23" t="s">
        <v>62</v>
      </c>
      <c r="H82" s="23" t="s">
        <v>174</v>
      </c>
      <c r="I82" s="23" t="s">
        <v>175</v>
      </c>
      <c r="J82" s="23" t="s">
        <v>115</v>
      </c>
      <c r="K82" s="23" t="s">
        <v>176</v>
      </c>
      <c r="L82" s="23" t="s">
        <v>127</v>
      </c>
    </row>
    <row r="83" spans="1:12" x14ac:dyDescent="0.2">
      <c r="B83" s="23" t="s">
        <v>472</v>
      </c>
      <c r="C83" s="23" t="s">
        <v>481</v>
      </c>
      <c r="D83" s="26" t="s">
        <v>454</v>
      </c>
      <c r="E83" s="23" t="s">
        <v>486</v>
      </c>
      <c r="F83" s="23" t="s">
        <v>462</v>
      </c>
      <c r="G83" s="23" t="s">
        <v>496</v>
      </c>
      <c r="H83" t="s">
        <v>248</v>
      </c>
      <c r="I83" t="s">
        <v>248</v>
      </c>
      <c r="J83" t="s">
        <v>248</v>
      </c>
      <c r="K83" t="s">
        <v>248</v>
      </c>
      <c r="L83" t="s">
        <v>248</v>
      </c>
    </row>
    <row r="84" spans="1:12" x14ac:dyDescent="0.2">
      <c r="B84" s="23" t="s">
        <v>473</v>
      </c>
      <c r="C84" s="24" t="s">
        <v>482</v>
      </c>
      <c r="D84" s="23" t="s">
        <v>455</v>
      </c>
      <c r="E84" s="23" t="s">
        <v>487</v>
      </c>
      <c r="F84" s="23" t="s">
        <v>463</v>
      </c>
      <c r="G84" s="23" t="s">
        <v>497</v>
      </c>
    </row>
    <row r="85" spans="1:12" x14ac:dyDescent="0.2">
      <c r="B85" s="23" t="s">
        <v>474</v>
      </c>
      <c r="C85" s="23" t="s">
        <v>483</v>
      </c>
      <c r="D85" s="24" t="s">
        <v>456</v>
      </c>
      <c r="E85" s="23" t="s">
        <v>488</v>
      </c>
      <c r="F85" s="23" t="s">
        <v>464</v>
      </c>
      <c r="G85" s="23" t="s">
        <v>498</v>
      </c>
    </row>
    <row r="86" spans="1:12" x14ac:dyDescent="0.2">
      <c r="B86" s="23" t="s">
        <v>475</v>
      </c>
      <c r="C86" s="24" t="s">
        <v>484</v>
      </c>
      <c r="D86" s="23" t="s">
        <v>457</v>
      </c>
      <c r="E86" s="23" t="s">
        <v>489</v>
      </c>
      <c r="F86" s="23" t="s">
        <v>465</v>
      </c>
      <c r="G86" s="23" t="s">
        <v>499</v>
      </c>
    </row>
    <row r="87" spans="1:12" x14ac:dyDescent="0.2">
      <c r="B87" s="24" t="s">
        <v>476</v>
      </c>
      <c r="C87" s="23" t="s">
        <v>485</v>
      </c>
      <c r="D87" s="23" t="s">
        <v>458</v>
      </c>
      <c r="E87" s="23" t="s">
        <v>490</v>
      </c>
      <c r="F87" s="23" t="s">
        <v>466</v>
      </c>
      <c r="G87" s="23" t="s">
        <v>500</v>
      </c>
    </row>
    <row r="88" spans="1:12" x14ac:dyDescent="0.2">
      <c r="B88" s="23" t="s">
        <v>477</v>
      </c>
      <c r="D88" s="23" t="s">
        <v>459</v>
      </c>
      <c r="E88" s="23" t="s">
        <v>491</v>
      </c>
      <c r="F88" s="24" t="s">
        <v>467</v>
      </c>
      <c r="G88" s="23" t="s">
        <v>501</v>
      </c>
    </row>
    <row r="89" spans="1:12" x14ac:dyDescent="0.2">
      <c r="B89" s="24" t="s">
        <v>478</v>
      </c>
      <c r="D89" s="23" t="s">
        <v>460</v>
      </c>
      <c r="E89" s="23" t="s">
        <v>492</v>
      </c>
      <c r="F89" s="23" t="s">
        <v>468</v>
      </c>
      <c r="G89" s="23" t="s">
        <v>502</v>
      </c>
    </row>
    <row r="90" spans="1:12" x14ac:dyDescent="0.2">
      <c r="B90" s="23" t="s">
        <v>479</v>
      </c>
      <c r="D90" s="24" t="s">
        <v>461</v>
      </c>
      <c r="E90" s="23" t="s">
        <v>493</v>
      </c>
      <c r="F90" s="24" t="s">
        <v>469</v>
      </c>
      <c r="G90" s="23" t="s">
        <v>503</v>
      </c>
    </row>
    <row r="91" spans="1:12" x14ac:dyDescent="0.2">
      <c r="B91" s="23" t="s">
        <v>480</v>
      </c>
      <c r="E91" s="24" t="s">
        <v>494</v>
      </c>
      <c r="F91" s="23" t="s">
        <v>470</v>
      </c>
      <c r="G91" s="23" t="s">
        <v>504</v>
      </c>
    </row>
    <row r="92" spans="1:12" x14ac:dyDescent="0.2">
      <c r="E92" s="23" t="s">
        <v>495</v>
      </c>
      <c r="F92" s="23" t="s">
        <v>471</v>
      </c>
      <c r="G92" s="23" t="s">
        <v>505</v>
      </c>
    </row>
    <row r="94" spans="1:12" x14ac:dyDescent="0.2">
      <c r="A94" s="23">
        <v>2022</v>
      </c>
      <c r="B94" s="23" t="s">
        <v>8</v>
      </c>
      <c r="C94" s="23" t="s">
        <v>17</v>
      </c>
      <c r="D94" s="23" t="s">
        <v>15</v>
      </c>
      <c r="E94" s="23" t="s">
        <v>13</v>
      </c>
      <c r="F94" s="23" t="s">
        <v>10</v>
      </c>
      <c r="G94" s="23" t="s">
        <v>62</v>
      </c>
      <c r="H94" s="23" t="s">
        <v>174</v>
      </c>
      <c r="I94" s="23" t="s">
        <v>175</v>
      </c>
      <c r="J94" s="23" t="s">
        <v>115</v>
      </c>
      <c r="K94" s="23" t="s">
        <v>176</v>
      </c>
      <c r="L94" s="23" t="s">
        <v>127</v>
      </c>
    </row>
    <row r="95" spans="1:12" x14ac:dyDescent="0.2">
      <c r="B95" s="23" t="s">
        <v>506</v>
      </c>
      <c r="C95" s="23" t="s">
        <v>519</v>
      </c>
      <c r="D95" s="23" t="s">
        <v>523</v>
      </c>
      <c r="E95" s="23" t="s">
        <v>515</v>
      </c>
      <c r="F95" s="23" t="s">
        <v>510</v>
      </c>
      <c r="G95" s="23" t="s">
        <v>525</v>
      </c>
      <c r="H95" t="s">
        <v>522</v>
      </c>
      <c r="I95" t="s">
        <v>522</v>
      </c>
      <c r="J95" t="s">
        <v>522</v>
      </c>
      <c r="K95" t="s">
        <v>522</v>
      </c>
      <c r="L95" t="s">
        <v>522</v>
      </c>
    </row>
    <row r="96" spans="1:12" x14ac:dyDescent="0.2">
      <c r="B96" s="23" t="s">
        <v>507</v>
      </c>
      <c r="C96" s="23" t="s">
        <v>520</v>
      </c>
      <c r="D96" s="23" t="s">
        <v>524</v>
      </c>
      <c r="E96" s="23" t="s">
        <v>516</v>
      </c>
      <c r="F96" s="23" t="s">
        <v>511</v>
      </c>
      <c r="G96" s="23" t="s">
        <v>526</v>
      </c>
    </row>
    <row r="97" spans="2:7" x14ac:dyDescent="0.2">
      <c r="B97" s="23" t="s">
        <v>508</v>
      </c>
      <c r="C97" s="23" t="s">
        <v>521</v>
      </c>
      <c r="E97" s="23" t="s">
        <v>517</v>
      </c>
      <c r="F97" s="24" t="s">
        <v>512</v>
      </c>
      <c r="G97" s="23" t="s">
        <v>527</v>
      </c>
    </row>
    <row r="98" spans="2:7" x14ac:dyDescent="0.2">
      <c r="B98" s="23" t="s">
        <v>509</v>
      </c>
      <c r="E98" s="23" t="s">
        <v>518</v>
      </c>
      <c r="F98" s="23" t="s">
        <v>513</v>
      </c>
      <c r="G98" s="23" t="s">
        <v>528</v>
      </c>
    </row>
    <row r="99" spans="2:7" x14ac:dyDescent="0.2">
      <c r="F99" s="23" t="s">
        <v>514</v>
      </c>
      <c r="G99" s="23" t="s">
        <v>529</v>
      </c>
    </row>
    <row r="100" spans="2:7" x14ac:dyDescent="0.2">
      <c r="G100" s="23" t="s">
        <v>530</v>
      </c>
    </row>
    <row r="101" spans="2:7" x14ac:dyDescent="0.2">
      <c r="G101" s="23" t="s">
        <v>531</v>
      </c>
    </row>
    <row r="102" spans="2:7" x14ac:dyDescent="0.2">
      <c r="G102" s="23" t="s">
        <v>532</v>
      </c>
    </row>
    <row r="103" spans="2:7" x14ac:dyDescent="0.2">
      <c r="G103" s="23" t="s">
        <v>533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CE2-66E6-DD44-8B00-7A4FF3D1E4EF}">
  <dimension ref="A1:B2"/>
  <sheetViews>
    <sheetView tabSelected="1" workbookViewId="0">
      <selection activeCell="A3" sqref="A3"/>
    </sheetView>
  </sheetViews>
  <sheetFormatPr baseColWidth="10" defaultRowHeight="16" x14ac:dyDescent="0.2"/>
  <sheetData>
    <row r="1" spans="1:2" x14ac:dyDescent="0.2">
      <c r="A1" t="s">
        <v>1</v>
      </c>
      <c r="B1" t="s">
        <v>537</v>
      </c>
    </row>
    <row r="2" spans="1:2" x14ac:dyDescent="0.2">
      <c r="A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Start End Dates</vt:lpstr>
      <vt:lpstr>Chem_similar_year</vt:lpstr>
      <vt:lpstr>Chem_site</vt:lpstr>
      <vt:lpstr>Storms</vt:lpstr>
      <vt:lpstr>Storms_2</vt:lpstr>
      <vt:lpstr>CVs</vt:lpstr>
      <vt:lpstr>TKH_storms</vt:lpstr>
      <vt:lpstr>TKH_storms_for_publication</vt:lpstr>
      <vt:lpstr>Model_outputs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2023-11-13T01:21:05Z</dcterms:modified>
</cp:coreProperties>
</file>