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6585" yWindow="-135" windowWidth="12630" windowHeight="8700" activeTab="4"/>
  </bookViews>
  <sheets>
    <sheet name="Team ID" sheetId="5" r:id="rId1"/>
    <sheet name="Part 1" sheetId="1" r:id="rId2"/>
    <sheet name="Part 2" sheetId="2" r:id="rId3"/>
    <sheet name="Part 3" sheetId="3" r:id="rId4"/>
    <sheet name="Part 4" sheetId="7" r:id="rId5"/>
  </sheets>
  <definedNames>
    <definedName name="DataEntered">#REF!</definedName>
    <definedName name="EndingBalance">#REF!</definedName>
    <definedName name="Extra_Payment">#REF!</definedName>
    <definedName name="Interest">#REF!</definedName>
    <definedName name="Minimum_Payment">#REF!</definedName>
    <definedName name="New_Charges">#REF!</definedName>
    <definedName name="PaymentTable">#REF!</definedName>
    <definedName name="Plan">'Part 4'!$B$14:$B$19</definedName>
    <definedName name="Rates">'Part 4'!$B$14:$E$19</definedName>
  </definedNames>
  <calcPr calcId="125725"/>
</workbook>
</file>

<file path=xl/calcChain.xml><?xml version="1.0" encoding="utf-8"?>
<calcChain xmlns="http://schemas.openxmlformats.org/spreadsheetml/2006/main">
  <c r="F6" i="7"/>
  <c r="F7"/>
  <c r="F8"/>
  <c r="F9"/>
  <c r="F10"/>
  <c r="F11"/>
  <c r="F5"/>
  <c r="G5"/>
  <c r="E5"/>
  <c r="E6"/>
  <c r="E7"/>
  <c r="E8"/>
  <c r="E9"/>
  <c r="E10"/>
  <c r="E11"/>
  <c r="E12" i="3"/>
  <c r="E9"/>
  <c r="E6"/>
  <c r="E23"/>
  <c r="E21"/>
  <c r="E18"/>
  <c r="E15"/>
  <c r="C8" i="2"/>
  <c r="C7"/>
  <c r="F19" i="1"/>
  <c r="F18"/>
  <c r="C9"/>
  <c r="C10"/>
  <c r="C12" s="1"/>
  <c r="C13" s="1"/>
  <c r="F8"/>
  <c r="F7"/>
</calcChain>
</file>

<file path=xl/sharedStrings.xml><?xml version="1.0" encoding="utf-8"?>
<sst xmlns="http://schemas.openxmlformats.org/spreadsheetml/2006/main" count="140" uniqueCount="77">
  <si>
    <t>Name</t>
  </si>
  <si>
    <t>Freedonia Tax Amounts</t>
  </si>
  <si>
    <t>Income</t>
  </si>
  <si>
    <t>Base Tax</t>
  </si>
  <si>
    <t>Excess Rate</t>
  </si>
  <si>
    <t>Marriage Status:</t>
  </si>
  <si>
    <t>Married</t>
  </si>
  <si>
    <t>Income:</t>
  </si>
  <si>
    <t>Base Tax Owed:</t>
  </si>
  <si>
    <t>Excess Tax Owed:</t>
  </si>
  <si>
    <t>Total Tax Owed:</t>
  </si>
  <si>
    <t>Percent of Income Owed:</t>
  </si>
  <si>
    <t>Base tax</t>
  </si>
  <si>
    <t>Pizza Pricing Information</t>
  </si>
  <si>
    <t>Type of Pizza:</t>
  </si>
  <si>
    <t>Pepperoni</t>
  </si>
  <si>
    <t>Size of Pizza:</t>
  </si>
  <si>
    <t>Small</t>
  </si>
  <si>
    <t>(b)</t>
  </si>
  <si>
    <t>Pizza Type</t>
  </si>
  <si>
    <t>Medium</t>
  </si>
  <si>
    <t>Large</t>
  </si>
  <si>
    <t>Triple Cheese</t>
  </si>
  <si>
    <t>Goat Cheese and Fig</t>
  </si>
  <si>
    <t>Sausage and Pepper</t>
  </si>
  <si>
    <t>The Works</t>
  </si>
  <si>
    <t>Cola</t>
  </si>
  <si>
    <t>Number:</t>
  </si>
  <si>
    <t>Price:</t>
  </si>
  <si>
    <t>Total Bill:</t>
  </si>
  <si>
    <t>John</t>
  </si>
  <si>
    <t>A</t>
  </si>
  <si>
    <t>Luis</t>
  </si>
  <si>
    <t>B</t>
  </si>
  <si>
    <t>Carla</t>
  </si>
  <si>
    <t>Shruti</t>
  </si>
  <si>
    <t>C</t>
  </si>
  <si>
    <t>Omar</t>
  </si>
  <si>
    <t>D</t>
  </si>
  <si>
    <t>E</t>
  </si>
  <si>
    <t>Kzyki</t>
  </si>
  <si>
    <t>Plan</t>
  </si>
  <si>
    <t>Base Cost</t>
  </si>
  <si>
    <t>Per min Charge</t>
  </si>
  <si>
    <t>Base Minutes</t>
  </si>
  <si>
    <t>Unlimited</t>
  </si>
  <si>
    <t>Phone Bill</t>
  </si>
  <si>
    <t>Create formulas in the Cells marked with "xxx"</t>
  </si>
  <si>
    <t>Part 1</t>
  </si>
  <si>
    <t>Part 2</t>
  </si>
  <si>
    <t>(a)</t>
  </si>
  <si>
    <t>Part 3</t>
  </si>
  <si>
    <t>Part 4</t>
  </si>
  <si>
    <t>The SoKo Cell Phone Company offers five anywhere/anytime plans.  Plan A is $9.99 per month and each minute is $0.50.  Plan B is $19.99 per month with the first 100 minutes free and each minute in excess of 100 costing $0.40.  Plan C is $39.99 per month with the first 250 minutes free and each minute over 250 costing $0.30.  Plan D is $79.99 per month with the first 1,000 minutes free and each minute in addition costing $0.20.  Plan E is $159.99 per month with unlimited calls at no extra cost.</t>
  </si>
  <si>
    <t xml:space="preserve">In the country of Freedonia, the national currency is the royal.  Single people pay no taxes on the first 1,000 royals, 10% on any income between 1,000 and 3,000 royals, 20% on any income between 3,000 and 10,000, and 30% on any income over 10,000.  Married people filing jointly pay no taxes on the first 1,000 royals, 8% on any income between 1,000 and 3,000, 15% on any income between 3,000 and 10,000 and 25% on any income in excess of 10,000 royals.  So, for example, a single person with an income of 5,000 royals would pay 200 royals for the income between 1,000 and 3,000 and 400 for the income between 3,000 and 5,000 for a total tax bill of 600 royals. </t>
  </si>
  <si>
    <t>Suzanna</t>
  </si>
  <si>
    <t>(use the VLOOKUP function)</t>
  </si>
  <si>
    <t>Enter a formula in cell C7 that calculates the price of a pizza based on the type and size of the pizza entered by a customer in cells C4 and C5.  Use the INDEX and MATCH functions.</t>
  </si>
  <si>
    <t>Using the formula generated in (a), enter a formula in cell C8 that displays an appropriate error message if the customer enters a pizza type or size that the parlor does not carry.  Use ISNA or ISERROR.</t>
  </si>
  <si>
    <t>Price:                  (a)</t>
  </si>
  <si>
    <t>Total Bill                   (use INDEX/MATCH)</t>
  </si>
  <si>
    <t>Number of          Minutes Used</t>
  </si>
  <si>
    <t>Phone Rates Chart</t>
  </si>
  <si>
    <t>As a continuation of Part 2, generate formulas that will allow a customer to enter up to Six different pizzas (or drinks) with quantities and then calculate the total bill for the customer.  For example, the customer might order 2 Medium Sausage and Pepper pizzas, 4 Large The Works pizzas, and 6 Large Colas.  If any "type" or "size" information is incorrect or left blank then treat the Price as Zero (0).  Use the INDEX and MATCH functions in the formulas.</t>
  </si>
  <si>
    <t>Last Name</t>
  </si>
  <si>
    <t>First Name</t>
  </si>
  <si>
    <t>Team Members</t>
  </si>
  <si>
    <t>Please remember to review the Homework Instructions PDF file at the top of BB &gt; Assignments &gt; Homework</t>
  </si>
  <si>
    <t>Total Bill                   (use VLOOKUP)</t>
  </si>
  <si>
    <t>Enter formulas in cells E5 and F5 that use the Plan and Minutes data in the Phone Rates Chart to determine the total monthly Bill for John.  Use the INDEX and MATCH functions in E5 and a VLOOKUP function in F5.  Once you have created formulas for cells E5 and F5, you should copy your formulas down through the remaining rows.</t>
  </si>
  <si>
    <t>Homework 5 (Excel)</t>
  </si>
  <si>
    <t>Tax Table - Single</t>
  </si>
  <si>
    <t>Tax Table -Married</t>
  </si>
  <si>
    <t>Generate formulas to calculate the tax owed given the Marriage Status and Income entered in cells C6 and C7, respectively.  The "Percent of Income Owed" should be displayed as the actual percentage of income owed in taxes.  In the example given the 600 royals owed represent 12% of the income.  Your formula should be able to update as the Marriage Status and Income change to represent the taxes owed for the new information.</t>
  </si>
  <si>
    <t>CIS 300-00x</t>
  </si>
  <si>
    <t>Ellis</t>
  </si>
  <si>
    <t>Jake</t>
  </si>
</sst>
</file>

<file path=xl/styles.xml><?xml version="1.0" encoding="utf-8"?>
<styleSheet xmlns="http://schemas.openxmlformats.org/spreadsheetml/2006/main">
  <numFmts count="4">
    <numFmt numFmtId="44" formatCode="_(&quot;$&quot;* #,##0.00_);_(&quot;$&quot;* \(#,##0.00\);_(&quot;$&quot;* &quot;-&quot;??_);_(@_)"/>
    <numFmt numFmtId="43" formatCode="_(* #,##0.00_);_(* \(#,##0.00\);_(* &quot;-&quot;??_);_(@_)"/>
    <numFmt numFmtId="164" formatCode="&quot;$&quot;#,##0.00"/>
    <numFmt numFmtId="166" formatCode="_(* #,##0_);_(* \(#,##0\);_(* &quot;-&quot;??_);_(@_)"/>
  </numFmts>
  <fonts count="9">
    <font>
      <sz val="10"/>
      <name val="Arial"/>
    </font>
    <font>
      <sz val="10"/>
      <name val="Arial"/>
    </font>
    <font>
      <b/>
      <sz val="10"/>
      <name val="Arial"/>
      <family val="2"/>
    </font>
    <font>
      <b/>
      <sz val="12"/>
      <name val="Arial"/>
      <family val="2"/>
    </font>
    <font>
      <sz val="8"/>
      <name val="Arial"/>
      <family val="2"/>
    </font>
    <font>
      <sz val="10"/>
      <name val="Arial"/>
      <family val="2"/>
    </font>
    <font>
      <i/>
      <sz val="10"/>
      <name val="Arial"/>
      <family val="2"/>
    </font>
    <font>
      <b/>
      <sz val="10"/>
      <color indexed="13"/>
      <name val="Arial"/>
      <family val="2"/>
    </font>
    <font>
      <sz val="11"/>
      <name val="Calibri"/>
      <family val="2"/>
    </font>
  </fonts>
  <fills count="5">
    <fill>
      <patternFill patternType="none"/>
    </fill>
    <fill>
      <patternFill patternType="gray125"/>
    </fill>
    <fill>
      <patternFill patternType="solid">
        <fgColor indexed="39"/>
        <bgColor indexed="64"/>
      </patternFill>
    </fill>
    <fill>
      <patternFill patternType="solid">
        <fgColor indexed="43"/>
        <bgColor indexed="64"/>
      </patternFill>
    </fill>
    <fill>
      <patternFill patternType="solid">
        <fgColor them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cellStyleXfs>
  <cellXfs count="105">
    <xf numFmtId="0" fontId="0" fillId="0" borderId="0" xfId="0"/>
    <xf numFmtId="0" fontId="2" fillId="0" borderId="0" xfId="0" applyFont="1"/>
    <xf numFmtId="49" fontId="0" fillId="0" borderId="0" xfId="0" applyNumberFormat="1"/>
    <xf numFmtId="49" fontId="2" fillId="0" borderId="0" xfId="0" applyNumberFormat="1" applyFont="1" applyAlignment="1">
      <alignment horizontal="left"/>
    </xf>
    <xf numFmtId="0" fontId="0" fillId="0" borderId="0" xfId="0" applyAlignment="1">
      <alignment horizontal="center"/>
    </xf>
    <xf numFmtId="49" fontId="0" fillId="0" borderId="0" xfId="0" applyNumberFormat="1" applyFill="1"/>
    <xf numFmtId="44" fontId="0" fillId="0" borderId="0" xfId="0" applyNumberFormat="1"/>
    <xf numFmtId="0" fontId="2" fillId="0" borderId="0" xfId="0" applyFont="1" applyAlignment="1">
      <alignment horizontal="right"/>
    </xf>
    <xf numFmtId="0" fontId="3" fillId="0" borderId="0" xfId="0" applyFont="1" applyAlignment="1"/>
    <xf numFmtId="9" fontId="0" fillId="0" borderId="0" xfId="0" applyNumberFormat="1" applyAlignment="1">
      <alignment horizontal="center"/>
    </xf>
    <xf numFmtId="166" fontId="0" fillId="0" borderId="0" xfId="1" applyNumberFormat="1" applyFont="1"/>
    <xf numFmtId="0" fontId="0" fillId="0" borderId="0" xfId="0" applyAlignment="1">
      <alignment wrapText="1"/>
    </xf>
    <xf numFmtId="0" fontId="2" fillId="0" borderId="0" xfId="0" applyFont="1" applyAlignment="1">
      <alignment wrapText="1"/>
    </xf>
    <xf numFmtId="0" fontId="2" fillId="0" borderId="0" xfId="0" applyFont="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4" fontId="0" fillId="0" borderId="0"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0" xfId="0" applyFont="1" applyAlignment="1">
      <alignment horizontal="center"/>
    </xf>
    <xf numFmtId="49" fontId="2" fillId="0" borderId="0" xfId="0" applyNumberFormat="1" applyFont="1" applyAlignment="1"/>
    <xf numFmtId="49" fontId="2" fillId="0" borderId="2" xfId="0" applyNumberFormat="1" applyFont="1" applyBorder="1" applyAlignment="1">
      <alignment horizontal="left"/>
    </xf>
    <xf numFmtId="49" fontId="2" fillId="0" borderId="7" xfId="0" applyNumberFormat="1" applyFont="1" applyBorder="1" applyAlignment="1">
      <alignment horizontal="left"/>
    </xf>
    <xf numFmtId="49" fontId="6" fillId="0" borderId="2" xfId="0" applyNumberFormat="1" applyFont="1" applyBorder="1" applyAlignment="1">
      <alignment horizontal="left"/>
    </xf>
    <xf numFmtId="49" fontId="6" fillId="0" borderId="7" xfId="0" applyNumberFormat="1" applyFont="1" applyBorder="1" applyAlignment="1">
      <alignment horizontal="left"/>
    </xf>
    <xf numFmtId="49" fontId="6" fillId="0" borderId="3" xfId="0" applyNumberFormat="1" applyFont="1" applyBorder="1" applyAlignment="1">
      <alignment horizontal="left"/>
    </xf>
    <xf numFmtId="49" fontId="6" fillId="0" borderId="8" xfId="0" applyNumberFormat="1" applyFont="1" applyBorder="1" applyAlignment="1">
      <alignment horizontal="left"/>
    </xf>
    <xf numFmtId="49" fontId="2" fillId="0" borderId="9" xfId="0" applyNumberFormat="1" applyFont="1" applyBorder="1" applyAlignment="1">
      <alignment horizontal="center"/>
    </xf>
    <xf numFmtId="49" fontId="2" fillId="0" borderId="10" xfId="0" applyNumberFormat="1" applyFont="1" applyBorder="1" applyAlignment="1">
      <alignment horizontal="center"/>
    </xf>
    <xf numFmtId="49" fontId="2" fillId="0" borderId="11" xfId="0" applyNumberFormat="1" applyFont="1" applyBorder="1" applyAlignment="1">
      <alignment horizontal="center"/>
    </xf>
    <xf numFmtId="44" fontId="0" fillId="0" borderId="1" xfId="0" applyNumberFormat="1" applyBorder="1"/>
    <xf numFmtId="0" fontId="0" fillId="0" borderId="1" xfId="0" applyBorder="1"/>
    <xf numFmtId="44" fontId="0" fillId="0" borderId="7" xfId="0" applyNumberFormat="1" applyBorder="1"/>
    <xf numFmtId="9" fontId="0" fillId="0" borderId="7" xfId="0" applyNumberFormat="1" applyBorder="1" applyAlignment="1">
      <alignment horizontal="center"/>
    </xf>
    <xf numFmtId="9" fontId="0" fillId="0" borderId="8" xfId="0" applyNumberFormat="1" applyBorder="1" applyAlignment="1">
      <alignment horizontal="center"/>
    </xf>
    <xf numFmtId="0" fontId="2" fillId="4" borderId="10" xfId="0" applyFont="1" applyFill="1"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0" fillId="0" borderId="2" xfId="0" applyBorder="1"/>
    <xf numFmtId="0" fontId="0" fillId="0" borderId="3" xfId="0" applyBorder="1"/>
    <xf numFmtId="44" fontId="0" fillId="0" borderId="4" xfId="0" applyNumberFormat="1" applyBorder="1"/>
    <xf numFmtId="44" fontId="0" fillId="0" borderId="8" xfId="0" applyNumberFormat="1" applyBorder="1"/>
    <xf numFmtId="0" fontId="0" fillId="0" borderId="5" xfId="0" applyBorder="1"/>
    <xf numFmtId="44" fontId="0" fillId="0" borderId="6" xfId="0" applyNumberFormat="1" applyBorder="1"/>
    <xf numFmtId="44" fontId="0" fillId="0" borderId="9" xfId="0" applyNumberFormat="1" applyBorder="1"/>
    <xf numFmtId="4" fontId="0" fillId="0" borderId="1" xfId="0" applyNumberFormat="1" applyBorder="1" applyAlignment="1">
      <alignment horizontal="center"/>
    </xf>
    <xf numFmtId="4" fontId="0" fillId="0" borderId="7" xfId="0" applyNumberFormat="1" applyBorder="1" applyAlignment="1">
      <alignment horizontal="center"/>
    </xf>
    <xf numFmtId="4" fontId="0" fillId="0" borderId="4" xfId="0" applyNumberFormat="1" applyBorder="1" applyAlignment="1">
      <alignment horizontal="center"/>
    </xf>
    <xf numFmtId="4" fontId="0" fillId="0" borderId="8" xfId="0" applyNumberFormat="1" applyBorder="1" applyAlignment="1">
      <alignment horizontal="center"/>
    </xf>
    <xf numFmtId="164" fontId="0" fillId="0" borderId="6" xfId="0" applyNumberFormat="1" applyBorder="1" applyAlignment="1">
      <alignment horizontal="center"/>
    </xf>
    <xf numFmtId="164" fontId="0" fillId="0" borderId="9" xfId="0" applyNumberFormat="1" applyBorder="1" applyAlignment="1">
      <alignment horizontal="center"/>
    </xf>
    <xf numFmtId="49" fontId="2" fillId="0" borderId="5" xfId="0" applyNumberFormat="1" applyFont="1" applyBorder="1" applyAlignment="1">
      <alignment horizontal="center"/>
    </xf>
    <xf numFmtId="0" fontId="8" fillId="0" borderId="0" xfId="0" applyFont="1"/>
    <xf numFmtId="164" fontId="0" fillId="0" borderId="0" xfId="0" applyNumberFormat="1"/>
    <xf numFmtId="0" fontId="2" fillId="4" borderId="19" xfId="0" applyFont="1" applyFill="1" applyBorder="1" applyAlignment="1">
      <alignment horizontal="center"/>
    </xf>
    <xf numFmtId="0" fontId="2" fillId="4" borderId="24" xfId="0" applyFont="1" applyFill="1" applyBorder="1" applyAlignment="1">
      <alignment horizontal="center"/>
    </xf>
    <xf numFmtId="0" fontId="2" fillId="4" borderId="20" xfId="0" applyFont="1" applyFill="1" applyBorder="1" applyAlignment="1">
      <alignment horizontal="center"/>
    </xf>
    <xf numFmtId="0" fontId="0" fillId="0" borderId="21" xfId="0" applyBorder="1" applyAlignment="1">
      <alignment horizontal="center"/>
    </xf>
    <xf numFmtId="0" fontId="0" fillId="0" borderId="22" xfId="0" applyBorder="1"/>
    <xf numFmtId="9" fontId="0" fillId="0" borderId="23" xfId="0" applyNumberFormat="1" applyBorder="1" applyAlignment="1">
      <alignment horizontal="center"/>
    </xf>
    <xf numFmtId="0" fontId="2" fillId="4" borderId="25" xfId="0" applyFont="1" applyFill="1" applyBorder="1"/>
    <xf numFmtId="0" fontId="2" fillId="4" borderId="26" xfId="0" applyFont="1" applyFill="1" applyBorder="1"/>
    <xf numFmtId="0" fontId="0" fillId="4" borderId="26" xfId="0" applyFill="1" applyBorder="1"/>
    <xf numFmtId="0" fontId="0" fillId="0" borderId="27" xfId="0" applyBorder="1" applyAlignment="1">
      <alignment horizontal="right"/>
    </xf>
    <xf numFmtId="44" fontId="0" fillId="0" borderId="28" xfId="0" applyNumberFormat="1" applyBorder="1"/>
    <xf numFmtId="164" fontId="0" fillId="0" borderId="28" xfId="1" applyNumberFormat="1" applyFont="1" applyBorder="1"/>
    <xf numFmtId="0" fontId="2" fillId="4" borderId="29" xfId="0" applyFont="1" applyFill="1" applyBorder="1"/>
    <xf numFmtId="0" fontId="0" fillId="0" borderId="22" xfId="0" applyBorder="1" applyAlignment="1">
      <alignment horizontal="center"/>
    </xf>
    <xf numFmtId="164" fontId="0" fillId="0" borderId="28" xfId="1" applyNumberFormat="1" applyFont="1" applyBorder="1" applyAlignment="1">
      <alignment horizontal="center"/>
    </xf>
    <xf numFmtId="164" fontId="8" fillId="0" borderId="0" xfId="2" applyNumberFormat="1" applyFont="1" applyAlignment="1">
      <alignment horizontal="center"/>
    </xf>
    <xf numFmtId="164" fontId="8" fillId="0" borderId="0" xfId="0" applyNumberFormat="1" applyFont="1" applyAlignment="1">
      <alignment horizontal="center"/>
    </xf>
    <xf numFmtId="164" fontId="5" fillId="0" borderId="23" xfId="0" applyNumberFormat="1" applyFont="1" applyBorder="1" applyAlignment="1">
      <alignment horizontal="center"/>
    </xf>
    <xf numFmtId="0" fontId="7" fillId="2" borderId="13" xfId="0" applyFont="1" applyFill="1" applyBorder="1" applyAlignment="1">
      <alignment horizontal="center" vertical="center" wrapText="1"/>
    </xf>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49" fontId="2" fillId="3" borderId="19" xfId="0" applyNumberFormat="1" applyFont="1" applyFill="1" applyBorder="1" applyAlignment="1">
      <alignment horizontal="center"/>
    </xf>
    <xf numFmtId="49" fontId="2" fillId="3" borderId="20" xfId="0" applyNumberFormat="1" applyFont="1" applyFill="1" applyBorder="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0" fontId="0" fillId="0" borderId="0" xfId="0" applyAlignment="1">
      <alignment wrapText="1"/>
    </xf>
    <xf numFmtId="0" fontId="0" fillId="0" borderId="0" xfId="0" applyNumberFormat="1" applyAlignment="1">
      <alignment wrapText="1"/>
    </xf>
    <xf numFmtId="0" fontId="2" fillId="0" borderId="0" xfId="0" applyFont="1" applyBorder="1" applyAlignment="1">
      <alignment horizontal="center"/>
    </xf>
    <xf numFmtId="0" fontId="0" fillId="0" borderId="0" xfId="0" applyAlignment="1">
      <alignment horizontal="left" vertical="center" wrapText="1"/>
    </xf>
    <xf numFmtId="0" fontId="3" fillId="0" borderId="17" xfId="0" applyFont="1" applyBorder="1" applyAlignment="1">
      <alignment horizontal="center"/>
    </xf>
    <xf numFmtId="0" fontId="2" fillId="4" borderId="21" xfId="0" applyFont="1" applyFill="1" applyBorder="1" applyAlignment="1">
      <alignment horizontal="center"/>
    </xf>
    <xf numFmtId="0" fontId="2" fillId="4" borderId="30" xfId="0" applyFont="1" applyFill="1" applyBorder="1" applyAlignment="1">
      <alignment horizontal="center"/>
    </xf>
    <xf numFmtId="0" fontId="2" fillId="4" borderId="22" xfId="0" applyFont="1" applyFill="1" applyBorder="1" applyAlignment="1">
      <alignment horizontal="center"/>
    </xf>
    <xf numFmtId="0" fontId="2" fillId="4" borderId="31" xfId="0" applyFont="1" applyFill="1" applyBorder="1" applyAlignment="1">
      <alignment horizontal="center"/>
    </xf>
    <xf numFmtId="0" fontId="2" fillId="4" borderId="23" xfId="0" applyFont="1" applyFill="1" applyBorder="1" applyAlignment="1">
      <alignment horizontal="center" wrapText="1"/>
    </xf>
    <xf numFmtId="0" fontId="2" fillId="4" borderId="32" xfId="0" applyFont="1" applyFill="1" applyBorder="1" applyAlignment="1">
      <alignment horizontal="center" wrapText="1"/>
    </xf>
    <xf numFmtId="0" fontId="2" fillId="4" borderId="22" xfId="0" applyFont="1" applyFill="1" applyBorder="1" applyAlignment="1">
      <alignment horizontal="center" wrapText="1"/>
    </xf>
    <xf numFmtId="0" fontId="2" fillId="4" borderId="31" xfId="0" applyFont="1" applyFill="1" applyBorder="1" applyAlignment="1">
      <alignment horizontal="center" wrapText="1"/>
    </xf>
    <xf numFmtId="0" fontId="8" fillId="0" borderId="1" xfId="0" applyNumberFormat="1" applyFont="1" applyBorder="1" applyAlignment="1">
      <alignment horizontal="right"/>
    </xf>
    <xf numFmtId="164" fontId="8" fillId="0" borderId="28" xfId="0" applyNumberFormat="1" applyFont="1" applyBorder="1" applyAlignment="1" applyProtection="1">
      <alignment horizontal="center"/>
    </xf>
    <xf numFmtId="10" fontId="8" fillId="0" borderId="33" xfId="4" applyNumberFormat="1" applyFont="1" applyBorder="1" applyAlignment="1" applyProtection="1">
      <alignment horizontal="center"/>
    </xf>
    <xf numFmtId="0" fontId="8" fillId="0" borderId="1" xfId="0" applyFont="1" applyBorder="1" applyProtection="1"/>
    <xf numFmtId="0" fontId="8" fillId="0" borderId="4" xfId="0" applyFont="1" applyBorder="1" applyProtection="1"/>
    <xf numFmtId="164" fontId="8" fillId="0" borderId="0" xfId="2" applyNumberFormat="1" applyFont="1" applyAlignment="1" applyProtection="1">
      <alignment horizontal="center"/>
    </xf>
    <xf numFmtId="164" fontId="8" fillId="0" borderId="22" xfId="0" applyNumberFormat="1" applyFont="1" applyBorder="1" applyProtection="1"/>
  </cellXfs>
  <cellStyles count="6">
    <cellStyle name="Comma" xfId="1" builtinId="3"/>
    <cellStyle name="Currency" xfId="2" builtinId="4"/>
    <cellStyle name="Currency 2" xfId="3"/>
    <cellStyle name="Normal" xfId="0" builtinId="0"/>
    <cellStyle name="Percent" xfId="4" builtinId="5"/>
    <cellStyle name="Percent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dimension ref="A1:D12"/>
  <sheetViews>
    <sheetView workbookViewId="0">
      <selection activeCell="C6" sqref="C6"/>
    </sheetView>
  </sheetViews>
  <sheetFormatPr defaultRowHeight="12.75"/>
  <cols>
    <col min="1" max="1" width="6" customWidth="1"/>
    <col min="2" max="2" width="16.42578125" style="3" customWidth="1"/>
    <col min="3" max="3" width="17" style="3" customWidth="1"/>
    <col min="4" max="4" width="9.140625" style="2"/>
  </cols>
  <sheetData>
    <row r="1" spans="1:4" s="1" customFormat="1" ht="15" customHeight="1">
      <c r="A1" s="83" t="s">
        <v>70</v>
      </c>
      <c r="B1" s="83"/>
      <c r="C1" s="83"/>
      <c r="D1" s="23"/>
    </row>
    <row r="2" spans="1:4" s="1" customFormat="1" ht="15" customHeight="1">
      <c r="A2" s="83" t="s">
        <v>74</v>
      </c>
      <c r="B2" s="83"/>
      <c r="C2" s="83"/>
      <c r="D2" s="23"/>
    </row>
    <row r="3" spans="1:4" ht="15" customHeight="1" thickBot="1"/>
    <row r="4" spans="1:4" ht="15" customHeight="1" thickBot="1">
      <c r="B4" s="81" t="s">
        <v>66</v>
      </c>
      <c r="C4" s="82"/>
    </row>
    <row r="5" spans="1:4" ht="15" customHeight="1" thickBot="1">
      <c r="B5" s="31" t="s">
        <v>64</v>
      </c>
      <c r="C5" s="32" t="s">
        <v>65</v>
      </c>
      <c r="D5" s="5"/>
    </row>
    <row r="6" spans="1:4">
      <c r="A6" s="22">
        <v>1</v>
      </c>
      <c r="B6" s="54" t="s">
        <v>75</v>
      </c>
      <c r="C6" s="30" t="s">
        <v>76</v>
      </c>
      <c r="D6" s="5"/>
    </row>
    <row r="7" spans="1:4">
      <c r="A7" s="22">
        <v>2</v>
      </c>
      <c r="B7" s="24"/>
      <c r="C7" s="25"/>
    </row>
    <row r="8" spans="1:4">
      <c r="A8" s="22">
        <v>3</v>
      </c>
      <c r="B8" s="26"/>
      <c r="C8" s="27"/>
    </row>
    <row r="9" spans="1:4" ht="13.5" thickBot="1">
      <c r="A9" s="22">
        <v>4</v>
      </c>
      <c r="B9" s="28"/>
      <c r="C9" s="29"/>
    </row>
    <row r="10" spans="1:4" ht="13.5" thickBot="1"/>
    <row r="11" spans="1:4" ht="12.75" customHeight="1">
      <c r="A11" s="75" t="s">
        <v>67</v>
      </c>
      <c r="B11" s="76"/>
      <c r="C11" s="77"/>
    </row>
    <row r="12" spans="1:4" ht="30" customHeight="1" thickBot="1">
      <c r="A12" s="78"/>
      <c r="B12" s="79"/>
      <c r="C12" s="80"/>
    </row>
  </sheetData>
  <mergeCells count="4">
    <mergeCell ref="A11:C12"/>
    <mergeCell ref="B4:C4"/>
    <mergeCell ref="A1:C1"/>
    <mergeCell ref="A2:C2"/>
  </mergeCells>
  <phoneticPr fontId="4" type="noConversion"/>
  <pageMargins left="0.75" right="0.75" top="1" bottom="1" header="0.5" footer="0.5"/>
  <pageSetup orientation="portrait" horizontalDpi="4294967293" verticalDpi="1200" r:id="rId1"/>
  <headerFooter alignWithMargins="0"/>
</worksheet>
</file>

<file path=xl/worksheets/sheet2.xml><?xml version="1.0" encoding="utf-8"?>
<worksheet xmlns="http://schemas.openxmlformats.org/spreadsheetml/2006/main" xmlns:r="http://schemas.openxmlformats.org/officeDocument/2006/relationships">
  <sheetPr codeName="Sheet2"/>
  <dimension ref="A1:G32"/>
  <sheetViews>
    <sheetView workbookViewId="0">
      <selection activeCell="C9" sqref="C9"/>
    </sheetView>
  </sheetViews>
  <sheetFormatPr defaultRowHeight="12.75"/>
  <cols>
    <col min="1" max="1" width="12.7109375" style="2" customWidth="1"/>
    <col min="2" max="2" width="25.28515625" customWidth="1"/>
    <col min="3" max="3" width="12.7109375" customWidth="1"/>
    <col min="4" max="4" width="26.85546875" bestFit="1" customWidth="1"/>
    <col min="5" max="7" width="12.7109375" customWidth="1"/>
  </cols>
  <sheetData>
    <row r="1" spans="1:7" s="2" customFormat="1" ht="15" customHeight="1">
      <c r="A1" s="1" t="s">
        <v>48</v>
      </c>
      <c r="B1"/>
      <c r="C1"/>
      <c r="D1"/>
      <c r="E1"/>
    </row>
    <row r="2" spans="1:7">
      <c r="A2"/>
      <c r="E2" s="87" t="s">
        <v>71</v>
      </c>
      <c r="F2" s="87"/>
      <c r="G2" s="87"/>
    </row>
    <row r="3" spans="1:7" ht="13.5" thickBot="1">
      <c r="A3"/>
      <c r="E3" s="1"/>
      <c r="F3" s="1"/>
      <c r="G3" s="1"/>
    </row>
    <row r="4" spans="1:7" ht="16.5" thickBot="1">
      <c r="A4"/>
      <c r="B4" s="84" t="s">
        <v>1</v>
      </c>
      <c r="C4" s="84"/>
      <c r="D4" s="8"/>
      <c r="E4" s="57" t="s">
        <v>2</v>
      </c>
      <c r="F4" s="58" t="s">
        <v>3</v>
      </c>
      <c r="G4" s="59" t="s">
        <v>4</v>
      </c>
    </row>
    <row r="5" spans="1:7" ht="13.5" thickBot="1">
      <c r="A5"/>
      <c r="B5" s="1"/>
      <c r="E5" s="60">
        <v>0</v>
      </c>
      <c r="F5" s="61">
        <v>0</v>
      </c>
      <c r="G5" s="62">
        <v>0</v>
      </c>
    </row>
    <row r="6" spans="1:7">
      <c r="A6"/>
      <c r="B6" s="63" t="s">
        <v>5</v>
      </c>
      <c r="C6" s="66" t="s">
        <v>6</v>
      </c>
      <c r="E6" s="15">
        <v>1000</v>
      </c>
      <c r="F6" s="34">
        <v>0</v>
      </c>
      <c r="G6" s="36">
        <v>0.1</v>
      </c>
    </row>
    <row r="7" spans="1:7" ht="15">
      <c r="A7"/>
      <c r="B7" s="64" t="s">
        <v>7</v>
      </c>
      <c r="C7" s="68">
        <v>8000</v>
      </c>
      <c r="E7" s="15">
        <v>3000</v>
      </c>
      <c r="F7" s="98">
        <f>F6+G6*(E7-E6)</f>
        <v>200</v>
      </c>
      <c r="G7" s="36">
        <v>0.2</v>
      </c>
    </row>
    <row r="8" spans="1:7" ht="15.75" thickBot="1">
      <c r="A8"/>
      <c r="B8" s="64"/>
      <c r="C8" s="67"/>
      <c r="E8" s="16">
        <v>10000</v>
      </c>
      <c r="F8" s="98">
        <f>F7+G7*(E8-E7)</f>
        <v>1600</v>
      </c>
      <c r="G8" s="37">
        <v>0.3</v>
      </c>
    </row>
    <row r="9" spans="1:7" ht="15">
      <c r="A9"/>
      <c r="B9" s="64" t="s">
        <v>8</v>
      </c>
      <c r="C9" s="99">
        <f>IF(C6="Single",VLOOKUP(C7,E5:F8,2),IF(C6="Married",VLOOKUP(C7,E16:F19,2),"Error in Marital Status"))</f>
        <v>160</v>
      </c>
      <c r="D9" s="1" t="s">
        <v>56</v>
      </c>
      <c r="E9" s="4"/>
      <c r="F9" s="10"/>
      <c r="G9" s="9"/>
    </row>
    <row r="10" spans="1:7" ht="15">
      <c r="A10"/>
      <c r="B10" s="64" t="s">
        <v>9</v>
      </c>
      <c r="C10" s="99">
        <f>IF(C6="Single",VLOOKUP(C7,E5:G8,3)*(C7-VLOOKUP(C7,E5:G8,1)),IF(C6="Married",VLOOKUP(C7,E16:G19,3)*(C7-VLOOKUP(C7,E16:G19,1)),"Error in Marital Status"))</f>
        <v>750</v>
      </c>
      <c r="D10" s="1" t="s">
        <v>56</v>
      </c>
      <c r="E10" s="4"/>
      <c r="F10" s="10"/>
      <c r="G10" s="9"/>
    </row>
    <row r="11" spans="1:7">
      <c r="A11"/>
      <c r="B11" s="65"/>
      <c r="C11" s="71"/>
      <c r="F11" s="10"/>
    </row>
    <row r="12" spans="1:7" ht="15">
      <c r="A12"/>
      <c r="B12" s="64" t="s">
        <v>10</v>
      </c>
      <c r="C12" s="99">
        <f>C9+C10</f>
        <v>910</v>
      </c>
      <c r="F12" s="10"/>
    </row>
    <row r="13" spans="1:7" ht="15.75" thickBot="1">
      <c r="A13"/>
      <c r="B13" s="69" t="s">
        <v>11</v>
      </c>
      <c r="C13" s="100">
        <f>C12/C7</f>
        <v>0.11375</v>
      </c>
      <c r="E13" s="87" t="s">
        <v>72</v>
      </c>
      <c r="F13" s="87"/>
      <c r="G13" s="87"/>
    </row>
    <row r="14" spans="1:7" ht="13.5" thickBot="1">
      <c r="A14"/>
      <c r="F14" s="10"/>
    </row>
    <row r="15" spans="1:7" ht="13.5" thickBot="1">
      <c r="A15"/>
      <c r="E15" s="57" t="s">
        <v>2</v>
      </c>
      <c r="F15" s="58" t="s">
        <v>12</v>
      </c>
      <c r="G15" s="59" t="s">
        <v>4</v>
      </c>
    </row>
    <row r="16" spans="1:7">
      <c r="A16"/>
      <c r="E16" s="60">
        <v>0</v>
      </c>
      <c r="F16" s="61">
        <v>0</v>
      </c>
      <c r="G16" s="62">
        <v>0</v>
      </c>
    </row>
    <row r="17" spans="1:7">
      <c r="A17"/>
      <c r="E17" s="15">
        <v>1000</v>
      </c>
      <c r="F17" s="34">
        <v>0</v>
      </c>
      <c r="G17" s="36">
        <v>0.08</v>
      </c>
    </row>
    <row r="18" spans="1:7" ht="15">
      <c r="A18"/>
      <c r="B18" s="1" t="s">
        <v>47</v>
      </c>
      <c r="E18" s="15">
        <v>3000</v>
      </c>
      <c r="F18" s="101">
        <f>F17+G17*(E18-E17)</f>
        <v>160</v>
      </c>
      <c r="G18" s="36">
        <v>0.15</v>
      </c>
    </row>
    <row r="19" spans="1:7" ht="15.75" thickBot="1">
      <c r="A19"/>
      <c r="E19" s="16">
        <v>10000</v>
      </c>
      <c r="F19" s="102">
        <f>F18+G18*(E19-E18)</f>
        <v>1210</v>
      </c>
      <c r="G19" s="37">
        <v>0.25</v>
      </c>
    </row>
    <row r="21" spans="1:7" ht="12.75" customHeight="1">
      <c r="B21" s="85" t="s">
        <v>54</v>
      </c>
      <c r="C21" s="85"/>
      <c r="D21" s="85"/>
      <c r="E21" s="85"/>
      <c r="F21" s="85"/>
      <c r="G21" s="85"/>
    </row>
    <row r="22" spans="1:7">
      <c r="B22" s="85"/>
      <c r="C22" s="85"/>
      <c r="D22" s="85"/>
      <c r="E22" s="85"/>
      <c r="F22" s="85"/>
      <c r="G22" s="85"/>
    </row>
    <row r="23" spans="1:7">
      <c r="B23" s="85"/>
      <c r="C23" s="85"/>
      <c r="D23" s="85"/>
      <c r="E23" s="85"/>
      <c r="F23" s="85"/>
      <c r="G23" s="85"/>
    </row>
    <row r="24" spans="1:7">
      <c r="B24" s="85"/>
      <c r="C24" s="85"/>
      <c r="D24" s="85"/>
      <c r="E24" s="85"/>
      <c r="F24" s="85"/>
      <c r="G24" s="85"/>
    </row>
    <row r="25" spans="1:7">
      <c r="B25" s="85"/>
      <c r="C25" s="85"/>
      <c r="D25" s="85"/>
      <c r="E25" s="85"/>
      <c r="F25" s="85"/>
      <c r="G25" s="85"/>
    </row>
    <row r="26" spans="1:7">
      <c r="B26" s="85"/>
      <c r="C26" s="85"/>
      <c r="D26" s="85"/>
      <c r="E26" s="85"/>
      <c r="F26" s="85"/>
      <c r="G26" s="85"/>
    </row>
    <row r="27" spans="1:7">
      <c r="B27" s="85"/>
      <c r="C27" s="85"/>
      <c r="D27" s="85"/>
      <c r="E27" s="85"/>
      <c r="F27" s="85"/>
      <c r="G27" s="85"/>
    </row>
    <row r="28" spans="1:7">
      <c r="B28" s="11"/>
      <c r="C28" s="11"/>
      <c r="D28" s="11"/>
      <c r="E28" s="11"/>
      <c r="F28" s="11"/>
      <c r="G28" s="11"/>
    </row>
    <row r="29" spans="1:7" ht="12.75" customHeight="1">
      <c r="B29" s="86" t="s">
        <v>73</v>
      </c>
      <c r="C29" s="86"/>
      <c r="D29" s="86"/>
      <c r="E29" s="86"/>
      <c r="F29" s="86"/>
      <c r="G29" s="86"/>
    </row>
    <row r="30" spans="1:7">
      <c r="B30" s="86"/>
      <c r="C30" s="86"/>
      <c r="D30" s="86"/>
      <c r="E30" s="86"/>
      <c r="F30" s="86"/>
      <c r="G30" s="86"/>
    </row>
    <row r="31" spans="1:7">
      <c r="B31" s="86"/>
      <c r="C31" s="86"/>
      <c r="D31" s="86"/>
      <c r="E31" s="86"/>
      <c r="F31" s="86"/>
      <c r="G31" s="86"/>
    </row>
    <row r="32" spans="1:7">
      <c r="B32" s="86"/>
      <c r="C32" s="86"/>
      <c r="D32" s="86"/>
      <c r="E32" s="86"/>
      <c r="F32" s="86"/>
      <c r="G32" s="86"/>
    </row>
  </sheetData>
  <mergeCells count="5">
    <mergeCell ref="B4:C4"/>
    <mergeCell ref="B21:G27"/>
    <mergeCell ref="B29:G32"/>
    <mergeCell ref="E2:G2"/>
    <mergeCell ref="E13:G13"/>
  </mergeCells>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codeName="Sheet3"/>
  <dimension ref="A1:F28"/>
  <sheetViews>
    <sheetView topLeftCell="A7" workbookViewId="0">
      <selection activeCell="C8" sqref="C8"/>
    </sheetView>
  </sheetViews>
  <sheetFormatPr defaultRowHeight="12.75"/>
  <cols>
    <col min="1" max="1" width="12.7109375" customWidth="1"/>
    <col min="2" max="2" width="18.7109375" customWidth="1"/>
    <col min="3" max="6" width="12.7109375" customWidth="1"/>
  </cols>
  <sheetData>
    <row r="1" spans="1:5" ht="15" customHeight="1">
      <c r="A1" s="1" t="s">
        <v>49</v>
      </c>
    </row>
    <row r="2" spans="1:5" ht="15" customHeight="1">
      <c r="B2" s="84" t="s">
        <v>13</v>
      </c>
      <c r="C2" s="84"/>
      <c r="D2" s="84"/>
      <c r="E2" s="84"/>
    </row>
    <row r="3" spans="1:5" ht="15" customHeight="1"/>
    <row r="4" spans="1:5" s="4" customFormat="1" ht="15" customHeight="1">
      <c r="A4"/>
      <c r="B4" s="1" t="s">
        <v>14</v>
      </c>
      <c r="C4" t="s">
        <v>15</v>
      </c>
      <c r="D4"/>
      <c r="E4"/>
    </row>
    <row r="5" spans="1:5" ht="15" customHeight="1">
      <c r="B5" s="1" t="s">
        <v>16</v>
      </c>
      <c r="C5" t="s">
        <v>17</v>
      </c>
    </row>
    <row r="6" spans="1:5" ht="15" customHeight="1">
      <c r="B6" s="1"/>
    </row>
    <row r="7" spans="1:5" ht="15" customHeight="1">
      <c r="B7" s="1" t="s">
        <v>59</v>
      </c>
      <c r="C7" s="72">
        <f>INDEX(B12:E18,MATCH(C4,B13:B18),MATCH(C5,B12:E12))</f>
        <v>8.9499999999999993</v>
      </c>
      <c r="D7" s="1"/>
    </row>
    <row r="8" spans="1:5" ht="15">
      <c r="B8" s="7" t="s">
        <v>18</v>
      </c>
      <c r="C8" s="103">
        <f>IF(ISNA(INDEX($C$13:$E$18,MATCH(C4,$B$13:$B$18,FALSE),MATCH(C5,$C$12:$E$12,FALSE))),"We do not carry that type of pizza", INDEX($C$13:$E$18,MATCH(C4,$B$13:$B$18,FALSE),MATCH(C5,$C$12:$E$12,FALSE)))</f>
        <v>8.9499999999999993</v>
      </c>
      <c r="D8" s="1"/>
    </row>
    <row r="9" spans="1:5" ht="15">
      <c r="C9" s="55"/>
    </row>
    <row r="11" spans="1:5" ht="13.5" thickBot="1"/>
    <row r="12" spans="1:5" s="4" customFormat="1" ht="13.5" thickBot="1">
      <c r="B12" s="38" t="s">
        <v>19</v>
      </c>
      <c r="C12" s="39" t="s">
        <v>17</v>
      </c>
      <c r="D12" s="39" t="s">
        <v>20</v>
      </c>
      <c r="E12" s="40" t="s">
        <v>21</v>
      </c>
    </row>
    <row r="13" spans="1:5">
      <c r="B13" s="45" t="s">
        <v>22</v>
      </c>
      <c r="C13" s="46">
        <v>7.95</v>
      </c>
      <c r="D13" s="46">
        <v>8.9499999999999993</v>
      </c>
      <c r="E13" s="47">
        <v>10.95</v>
      </c>
    </row>
    <row r="14" spans="1:5">
      <c r="B14" s="41" t="s">
        <v>15</v>
      </c>
      <c r="C14" s="33">
        <v>8.9499999999999993</v>
      </c>
      <c r="D14" s="33">
        <v>10.45</v>
      </c>
      <c r="E14" s="35">
        <v>11.95</v>
      </c>
    </row>
    <row r="15" spans="1:5">
      <c r="B15" s="41" t="s">
        <v>23</v>
      </c>
      <c r="C15" s="33">
        <v>11.95</v>
      </c>
      <c r="D15" s="33">
        <v>14.95</v>
      </c>
      <c r="E15" s="35">
        <v>17.95</v>
      </c>
    </row>
    <row r="16" spans="1:5">
      <c r="B16" s="41" t="s">
        <v>24</v>
      </c>
      <c r="C16" s="33">
        <v>9.5500000000000007</v>
      </c>
      <c r="D16" s="33">
        <v>10.95</v>
      </c>
      <c r="E16" s="35">
        <v>12.45</v>
      </c>
    </row>
    <row r="17" spans="1:6">
      <c r="B17" s="41" t="s">
        <v>25</v>
      </c>
      <c r="C17" s="33">
        <v>10</v>
      </c>
      <c r="D17" s="33">
        <v>12</v>
      </c>
      <c r="E17" s="35">
        <v>14</v>
      </c>
    </row>
    <row r="18" spans="1:6" ht="13.5" thickBot="1">
      <c r="B18" s="42" t="s">
        <v>26</v>
      </c>
      <c r="C18" s="43">
        <v>0.95</v>
      </c>
      <c r="D18" s="43">
        <v>1.25</v>
      </c>
      <c r="E18" s="44">
        <v>1.75</v>
      </c>
    </row>
    <row r="21" spans="1:6">
      <c r="B21" s="1" t="s">
        <v>47</v>
      </c>
    </row>
    <row r="23" spans="1:6" ht="27.75" customHeight="1">
      <c r="A23" s="7" t="s">
        <v>50</v>
      </c>
      <c r="B23" s="85" t="s">
        <v>57</v>
      </c>
      <c r="C23" s="85"/>
      <c r="D23" s="85"/>
      <c r="E23" s="85"/>
      <c r="F23" s="85"/>
    </row>
    <row r="24" spans="1:6">
      <c r="B24" s="85"/>
      <c r="C24" s="85"/>
      <c r="D24" s="85"/>
      <c r="E24" s="85"/>
      <c r="F24" s="85"/>
    </row>
    <row r="26" spans="1:6">
      <c r="A26" s="7" t="s">
        <v>18</v>
      </c>
      <c r="B26" s="85" t="s">
        <v>58</v>
      </c>
      <c r="C26" s="85"/>
      <c r="D26" s="85"/>
      <c r="E26" s="85"/>
      <c r="F26" s="85"/>
    </row>
    <row r="27" spans="1:6">
      <c r="B27" s="85"/>
      <c r="C27" s="85"/>
      <c r="D27" s="85"/>
      <c r="E27" s="85"/>
      <c r="F27" s="85"/>
    </row>
    <row r="28" spans="1:6">
      <c r="B28" s="85"/>
      <c r="C28" s="85"/>
      <c r="D28" s="85"/>
      <c r="E28" s="85"/>
      <c r="F28" s="85"/>
    </row>
  </sheetData>
  <mergeCells count="3">
    <mergeCell ref="B2:E2"/>
    <mergeCell ref="B23:F24"/>
    <mergeCell ref="B26:F28"/>
  </mergeCells>
  <phoneticPr fontId="0" type="noConversion"/>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sheetPr codeName="Sheet4"/>
  <dimension ref="A1:L32"/>
  <sheetViews>
    <sheetView workbookViewId="0">
      <selection activeCell="E13" sqref="E13"/>
    </sheetView>
  </sheetViews>
  <sheetFormatPr defaultRowHeight="12.75"/>
  <cols>
    <col min="1" max="1" width="12.7109375" customWidth="1"/>
    <col min="2" max="2" width="15.7109375" customWidth="1"/>
    <col min="3" max="3" width="18.7109375" customWidth="1"/>
    <col min="4" max="6" width="12.7109375" customWidth="1"/>
  </cols>
  <sheetData>
    <row r="1" spans="1:12" ht="15" customHeight="1">
      <c r="A1" s="1" t="s">
        <v>51</v>
      </c>
      <c r="B1" s="1" t="s">
        <v>51</v>
      </c>
    </row>
    <row r="2" spans="1:12" ht="15.75">
      <c r="B2" s="84" t="s">
        <v>13</v>
      </c>
      <c r="C2" s="84"/>
      <c r="D2" s="84"/>
      <c r="E2" s="84"/>
    </row>
    <row r="4" spans="1:12">
      <c r="B4" s="1" t="s">
        <v>14</v>
      </c>
      <c r="C4" t="s">
        <v>22</v>
      </c>
      <c r="G4" s="1" t="s">
        <v>47</v>
      </c>
    </row>
    <row r="5" spans="1:12">
      <c r="B5" s="1" t="s">
        <v>16</v>
      </c>
      <c r="C5" t="s">
        <v>17</v>
      </c>
    </row>
    <row r="6" spans="1:12" ht="12.75" customHeight="1">
      <c r="B6" s="1" t="s">
        <v>27</v>
      </c>
      <c r="C6">
        <v>0</v>
      </c>
      <c r="D6" s="1" t="s">
        <v>28</v>
      </c>
      <c r="E6" s="73">
        <f>INDEX(C26:F32,MATCH(C4,C26:C32,FALSE),MATCH(C5,C26:F26))*C6</f>
        <v>0</v>
      </c>
      <c r="F6" s="6"/>
      <c r="G6" s="88" t="s">
        <v>63</v>
      </c>
      <c r="H6" s="88"/>
      <c r="I6" s="88"/>
      <c r="J6" s="88"/>
      <c r="K6" s="88"/>
      <c r="L6" s="88"/>
    </row>
    <row r="7" spans="1:12">
      <c r="B7" s="1" t="s">
        <v>14</v>
      </c>
      <c r="C7" t="s">
        <v>15</v>
      </c>
      <c r="D7" s="1"/>
      <c r="E7" s="56"/>
      <c r="G7" s="88"/>
      <c r="H7" s="88"/>
      <c r="I7" s="88"/>
      <c r="J7" s="88"/>
      <c r="K7" s="88"/>
      <c r="L7" s="88"/>
    </row>
    <row r="8" spans="1:12">
      <c r="B8" s="1" t="s">
        <v>16</v>
      </c>
      <c r="C8" t="s">
        <v>17</v>
      </c>
      <c r="D8" s="1"/>
      <c r="E8" s="56"/>
      <c r="G8" s="88"/>
      <c r="H8" s="88"/>
      <c r="I8" s="88"/>
      <c r="J8" s="88"/>
      <c r="K8" s="88"/>
      <c r="L8" s="88"/>
    </row>
    <row r="9" spans="1:12" ht="15">
      <c r="B9" s="1" t="s">
        <v>27</v>
      </c>
      <c r="C9">
        <v>0</v>
      </c>
      <c r="D9" s="1" t="s">
        <v>28</v>
      </c>
      <c r="E9" s="73">
        <f>INDEX(C26:F32,MATCH(C7,C26:C32,FALSE),MATCH(C8,C26:F26))*C9</f>
        <v>0</v>
      </c>
      <c r="F9" s="6"/>
      <c r="G9" s="88"/>
      <c r="H9" s="88"/>
      <c r="I9" s="88"/>
      <c r="J9" s="88"/>
      <c r="K9" s="88"/>
      <c r="L9" s="88"/>
    </row>
    <row r="10" spans="1:12">
      <c r="B10" s="1" t="s">
        <v>14</v>
      </c>
      <c r="C10" t="s">
        <v>23</v>
      </c>
      <c r="D10" s="1"/>
      <c r="E10" s="56"/>
      <c r="G10" s="88"/>
      <c r="H10" s="88"/>
      <c r="I10" s="88"/>
      <c r="J10" s="88"/>
      <c r="K10" s="88"/>
      <c r="L10" s="88"/>
    </row>
    <row r="11" spans="1:12">
      <c r="B11" s="1" t="s">
        <v>16</v>
      </c>
      <c r="C11" t="s">
        <v>17</v>
      </c>
      <c r="D11" s="1"/>
      <c r="E11" s="56"/>
      <c r="G11" s="88"/>
      <c r="H11" s="88"/>
      <c r="I11" s="88"/>
      <c r="J11" s="88"/>
      <c r="K11" s="88"/>
      <c r="L11" s="88"/>
    </row>
    <row r="12" spans="1:12" ht="15">
      <c r="B12" s="1" t="s">
        <v>27</v>
      </c>
      <c r="C12">
        <v>0</v>
      </c>
      <c r="D12" s="1" t="s">
        <v>28</v>
      </c>
      <c r="E12" s="73">
        <f>INDEX(C26:F32,MATCH(C10,C26:C32,FALSE),MATCH(C11,C26:F26))*C12</f>
        <v>0</v>
      </c>
      <c r="F12" s="6"/>
      <c r="G12" s="88"/>
      <c r="H12" s="88"/>
      <c r="I12" s="88"/>
      <c r="J12" s="88"/>
      <c r="K12" s="88"/>
      <c r="L12" s="88"/>
    </row>
    <row r="13" spans="1:12">
      <c r="B13" s="1" t="s">
        <v>14</v>
      </c>
      <c r="C13" t="s">
        <v>24</v>
      </c>
      <c r="D13" s="1"/>
      <c r="E13" s="56"/>
      <c r="G13" s="88"/>
      <c r="H13" s="88"/>
      <c r="I13" s="88"/>
      <c r="J13" s="88"/>
      <c r="K13" s="88"/>
      <c r="L13" s="88"/>
    </row>
    <row r="14" spans="1:12">
      <c r="B14" s="1" t="s">
        <v>16</v>
      </c>
      <c r="C14" t="s">
        <v>20</v>
      </c>
      <c r="D14" s="1"/>
      <c r="E14" s="56"/>
    </row>
    <row r="15" spans="1:12" ht="15">
      <c r="B15" s="1" t="s">
        <v>27</v>
      </c>
      <c r="C15">
        <v>2</v>
      </c>
      <c r="D15" s="1" t="s">
        <v>28</v>
      </c>
      <c r="E15" s="73">
        <f>INDEX(C26:F32,MATCH(C13,C26:C32,FALSE),MATCH(C14,C26:F26,FALSE))*C15</f>
        <v>21.9</v>
      </c>
      <c r="F15" s="6"/>
    </row>
    <row r="16" spans="1:12">
      <c r="B16" s="1" t="s">
        <v>14</v>
      </c>
      <c r="C16" t="s">
        <v>25</v>
      </c>
      <c r="D16" s="1"/>
      <c r="E16" s="56"/>
    </row>
    <row r="17" spans="2:6">
      <c r="B17" s="1" t="s">
        <v>16</v>
      </c>
      <c r="C17" t="s">
        <v>21</v>
      </c>
      <c r="D17" s="1"/>
      <c r="E17" s="56"/>
    </row>
    <row r="18" spans="2:6" ht="15">
      <c r="B18" s="1" t="s">
        <v>27</v>
      </c>
      <c r="C18">
        <v>4</v>
      </c>
      <c r="D18" s="1" t="s">
        <v>28</v>
      </c>
      <c r="E18" s="73">
        <f>INDEX(C26:F32,MATCH(C16,C26:C32,FALSE),MATCH(C17,C26:F26,FALSE))*C18</f>
        <v>56</v>
      </c>
      <c r="F18" s="6"/>
    </row>
    <row r="19" spans="2:6">
      <c r="B19" s="1" t="s">
        <v>14</v>
      </c>
      <c r="C19" t="s">
        <v>26</v>
      </c>
      <c r="D19" s="1"/>
      <c r="E19" s="56"/>
    </row>
    <row r="20" spans="2:6">
      <c r="B20" s="1" t="s">
        <v>16</v>
      </c>
      <c r="C20" t="s">
        <v>21</v>
      </c>
      <c r="D20" s="1"/>
      <c r="E20" s="56"/>
    </row>
    <row r="21" spans="2:6" ht="15">
      <c r="B21" s="1" t="s">
        <v>27</v>
      </c>
      <c r="C21">
        <v>6</v>
      </c>
      <c r="D21" s="1" t="s">
        <v>28</v>
      </c>
      <c r="E21" s="73">
        <f>INDEX(C26:F32,MATCH(C19,C26:C32,FALSE),MATCH(C20,C26:F26,FALSE))*C21</f>
        <v>10.5</v>
      </c>
      <c r="F21" s="6"/>
    </row>
    <row r="22" spans="2:6">
      <c r="B22" s="1"/>
      <c r="D22" s="1"/>
      <c r="E22" s="56"/>
    </row>
    <row r="23" spans="2:6" ht="15">
      <c r="B23" s="1"/>
      <c r="D23" s="1" t="s">
        <v>29</v>
      </c>
      <c r="E23" s="73">
        <f>SUM(E6:E21)</f>
        <v>88.4</v>
      </c>
      <c r="F23" s="6"/>
    </row>
    <row r="24" spans="2:6">
      <c r="B24" s="1"/>
    </row>
    <row r="25" spans="2:6" ht="13.5" thickBot="1"/>
    <row r="26" spans="2:6" s="4" customFormat="1" ht="13.5" thickBot="1">
      <c r="C26" s="38" t="s">
        <v>19</v>
      </c>
      <c r="D26" s="39" t="s">
        <v>17</v>
      </c>
      <c r="E26" s="39" t="s">
        <v>20</v>
      </c>
      <c r="F26" s="40" t="s">
        <v>21</v>
      </c>
    </row>
    <row r="27" spans="2:6">
      <c r="C27" s="45" t="s">
        <v>22</v>
      </c>
      <c r="D27" s="46">
        <v>7.95</v>
      </c>
      <c r="E27" s="46">
        <v>8.9499999999999993</v>
      </c>
      <c r="F27" s="47">
        <v>10.95</v>
      </c>
    </row>
    <row r="28" spans="2:6">
      <c r="C28" s="41" t="s">
        <v>15</v>
      </c>
      <c r="D28" s="33">
        <v>8.9499999999999993</v>
      </c>
      <c r="E28" s="33">
        <v>10.55</v>
      </c>
      <c r="F28" s="35">
        <v>11.95</v>
      </c>
    </row>
    <row r="29" spans="2:6">
      <c r="C29" s="41" t="s">
        <v>23</v>
      </c>
      <c r="D29" s="33">
        <v>11.95</v>
      </c>
      <c r="E29" s="33">
        <v>14.95</v>
      </c>
      <c r="F29" s="35">
        <v>17.95</v>
      </c>
    </row>
    <row r="30" spans="2:6">
      <c r="C30" s="41" t="s">
        <v>24</v>
      </c>
      <c r="D30" s="33">
        <v>9.4499999999999993</v>
      </c>
      <c r="E30" s="33">
        <v>10.95</v>
      </c>
      <c r="F30" s="35">
        <v>12.45</v>
      </c>
    </row>
    <row r="31" spans="2:6">
      <c r="C31" s="41" t="s">
        <v>25</v>
      </c>
      <c r="D31" s="33">
        <v>10</v>
      </c>
      <c r="E31" s="33">
        <v>12</v>
      </c>
      <c r="F31" s="35">
        <v>14</v>
      </c>
    </row>
    <row r="32" spans="2:6" ht="13.5" thickBot="1">
      <c r="C32" s="42" t="s">
        <v>26</v>
      </c>
      <c r="D32" s="43">
        <v>0.95</v>
      </c>
      <c r="E32" s="43">
        <v>1.25</v>
      </c>
      <c r="F32" s="44">
        <v>1.75</v>
      </c>
    </row>
  </sheetData>
  <mergeCells count="2">
    <mergeCell ref="B2:E2"/>
    <mergeCell ref="G6:L13"/>
  </mergeCells>
  <phoneticPr fontId="0" type="noConversion"/>
  <pageMargins left="0.75" right="0.75" top="1" bottom="1"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sheetPr codeName="Sheet5"/>
  <dimension ref="A1:H30"/>
  <sheetViews>
    <sheetView tabSelected="1" topLeftCell="B1" workbookViewId="0">
      <selection activeCell="G7" sqref="G7"/>
    </sheetView>
  </sheetViews>
  <sheetFormatPr defaultRowHeight="12.75"/>
  <cols>
    <col min="2" max="3" width="15.7109375" customWidth="1"/>
    <col min="4" max="4" width="12.42578125" bestFit="1" customWidth="1"/>
    <col min="5" max="5" width="19.85546875" customWidth="1"/>
    <col min="6" max="6" width="18.140625" customWidth="1"/>
    <col min="7" max="7" width="18.42578125" bestFit="1" customWidth="1"/>
    <col min="8" max="8" width="18.7109375" bestFit="1" customWidth="1"/>
    <col min="9" max="10" width="10.7109375" customWidth="1"/>
  </cols>
  <sheetData>
    <row r="1" spans="1:8" ht="15" customHeight="1">
      <c r="A1" s="1" t="s">
        <v>52</v>
      </c>
    </row>
    <row r="2" spans="1:8" ht="16.5" thickBot="1">
      <c r="B2" s="89" t="s">
        <v>46</v>
      </c>
      <c r="C2" s="89"/>
      <c r="D2" s="89"/>
      <c r="E2" s="89"/>
      <c r="F2" s="89"/>
    </row>
    <row r="3" spans="1:8">
      <c r="B3" s="90" t="s">
        <v>0</v>
      </c>
      <c r="C3" s="96" t="s">
        <v>61</v>
      </c>
      <c r="D3" s="92" t="s">
        <v>41</v>
      </c>
      <c r="E3" s="94" t="s">
        <v>60</v>
      </c>
      <c r="F3" s="94" t="s">
        <v>68</v>
      </c>
      <c r="G3" s="13"/>
      <c r="H3" s="13"/>
    </row>
    <row r="4" spans="1:8" ht="13.5" thickBot="1">
      <c r="B4" s="91"/>
      <c r="C4" s="97"/>
      <c r="D4" s="93"/>
      <c r="E4" s="95"/>
      <c r="F4" s="95"/>
    </row>
    <row r="5" spans="1:8" ht="15.75" thickBot="1">
      <c r="B5" s="60" t="s">
        <v>30</v>
      </c>
      <c r="C5" s="70">
        <v>7</v>
      </c>
      <c r="D5" s="70" t="s">
        <v>31</v>
      </c>
      <c r="E5" s="104">
        <f>INDEX($D$15:$D$19,MATCH(D5,$B$15:$B$19,FALSE),1)+IF(C5&lt;=INDEX($C$15:$C$19,MATCH(D5,$B$15:$B$19,FALSE),1),0,(C5-INDEX($C$15:$C$19,MATCH(D5,$B$15:$B$19,FALSE),1))*INDEX($E$15:$E$19,MATCH(D5,$B$15:$B$19,FALSE),1))</f>
        <v>13.49</v>
      </c>
      <c r="F5" s="74">
        <f>VLOOKUP(D5,$B$15:$E$19,3)+IF(C5&lt;=VLOOKUP(D5,$B$15:$C$19,2),0,ABS((C5-C15)*E15))</f>
        <v>13.49</v>
      </c>
      <c r="G5">
        <f>INDEX($D$15:$D$19,MATCH(D5,$B$15:$B$19,FALSE),1)</f>
        <v>9.99</v>
      </c>
    </row>
    <row r="6" spans="1:8" ht="15.75" thickBot="1">
      <c r="B6" s="15" t="s">
        <v>32</v>
      </c>
      <c r="C6" s="14">
        <v>80</v>
      </c>
      <c r="D6" s="14" t="s">
        <v>33</v>
      </c>
      <c r="E6" s="104">
        <f t="shared" ref="E6:E11" si="0">INDEX($D$15:$D$19,MATCH(D6,$B$15:$B$19,FALSE),1)+IF(C6&lt;=INDEX($C$15:$C$19,MATCH(D6,$B$15:$B$19,FALSE),1),0,(C6-INDEX($C$15:$C$19,MATCH(D6,$B$15:$B$19,FALSE),1))*INDEX($E$15:$E$19,MATCH(D6,$B$15:$B$19,FALSE),1))</f>
        <v>19.989999999999998</v>
      </c>
      <c r="F6" s="74">
        <f t="shared" ref="F6:F11" si="1">VLOOKUP(D6,$B$15:$E$19,3)+IF(C6&lt;=VLOOKUP(D6,$B$15:$C$19,2),0,ABS((C6-C16)*E16))</f>
        <v>19.989999999999998</v>
      </c>
    </row>
    <row r="7" spans="1:8" ht="15.75" thickBot="1">
      <c r="B7" s="15" t="s">
        <v>34</v>
      </c>
      <c r="C7" s="14">
        <v>120</v>
      </c>
      <c r="D7" s="14" t="s">
        <v>33</v>
      </c>
      <c r="E7" s="104">
        <f t="shared" si="0"/>
        <v>27.99</v>
      </c>
      <c r="F7" s="74">
        <f t="shared" si="1"/>
        <v>58.989999999999995</v>
      </c>
    </row>
    <row r="8" spans="1:8" ht="15.75" thickBot="1">
      <c r="B8" s="15" t="s">
        <v>35</v>
      </c>
      <c r="C8" s="14">
        <v>300</v>
      </c>
      <c r="D8" s="14" t="s">
        <v>36</v>
      </c>
      <c r="E8" s="104">
        <f t="shared" si="0"/>
        <v>54.99</v>
      </c>
      <c r="F8" s="74">
        <f t="shared" si="1"/>
        <v>179.99</v>
      </c>
    </row>
    <row r="9" spans="1:8" ht="15.75" thickBot="1">
      <c r="B9" s="15" t="s">
        <v>37</v>
      </c>
      <c r="C9" s="14">
        <v>1200</v>
      </c>
      <c r="D9" s="14" t="s">
        <v>38</v>
      </c>
      <c r="E9" s="104">
        <f t="shared" si="0"/>
        <v>119.99</v>
      </c>
      <c r="F9" s="74" t="e">
        <f t="shared" si="1"/>
        <v>#VALUE!</v>
      </c>
    </row>
    <row r="10" spans="1:8" ht="15.75" thickBot="1">
      <c r="B10" s="15" t="s">
        <v>55</v>
      </c>
      <c r="C10" s="14">
        <v>2400</v>
      </c>
      <c r="D10" s="14" t="s">
        <v>39</v>
      </c>
      <c r="E10" s="104">
        <f t="shared" si="0"/>
        <v>159.99</v>
      </c>
      <c r="F10" s="74">
        <f t="shared" si="1"/>
        <v>159.99</v>
      </c>
    </row>
    <row r="11" spans="1:8" ht="15.75" thickBot="1">
      <c r="B11" s="16" t="s">
        <v>40</v>
      </c>
      <c r="C11" s="17">
        <v>12</v>
      </c>
      <c r="D11" s="17" t="s">
        <v>39</v>
      </c>
      <c r="E11" s="104">
        <f t="shared" si="0"/>
        <v>159.99</v>
      </c>
      <c r="F11" s="74">
        <f t="shared" si="1"/>
        <v>159.99</v>
      </c>
    </row>
    <row r="13" spans="1:8" ht="13.5" thickBot="1">
      <c r="B13" s="87" t="s">
        <v>62</v>
      </c>
      <c r="C13" s="87"/>
      <c r="D13" s="87"/>
      <c r="E13" s="87"/>
    </row>
    <row r="14" spans="1:8" ht="13.5" thickBot="1">
      <c r="B14" s="38" t="s">
        <v>41</v>
      </c>
      <c r="C14" s="39" t="s">
        <v>44</v>
      </c>
      <c r="D14" s="39" t="s">
        <v>42</v>
      </c>
      <c r="E14" s="40" t="s">
        <v>43</v>
      </c>
    </row>
    <row r="15" spans="1:8">
      <c r="B15" s="20" t="s">
        <v>31</v>
      </c>
      <c r="C15" s="21">
        <v>0</v>
      </c>
      <c r="D15" s="52">
        <v>9.99</v>
      </c>
      <c r="E15" s="53">
        <v>0.5</v>
      </c>
    </row>
    <row r="16" spans="1:8">
      <c r="B16" s="15" t="s">
        <v>33</v>
      </c>
      <c r="C16" s="14">
        <v>100</v>
      </c>
      <c r="D16" s="48">
        <v>19.989999999999998</v>
      </c>
      <c r="E16" s="49">
        <v>0.4</v>
      </c>
    </row>
    <row r="17" spans="2:8">
      <c r="B17" s="15" t="s">
        <v>36</v>
      </c>
      <c r="C17" s="14">
        <v>250</v>
      </c>
      <c r="D17" s="48">
        <v>39.99</v>
      </c>
      <c r="E17" s="49">
        <v>0.3</v>
      </c>
    </row>
    <row r="18" spans="2:8">
      <c r="B18" s="15" t="s">
        <v>38</v>
      </c>
      <c r="C18" s="14">
        <v>1000</v>
      </c>
      <c r="D18" s="48">
        <v>79.989999999999995</v>
      </c>
      <c r="E18" s="49">
        <v>0.2</v>
      </c>
    </row>
    <row r="19" spans="2:8" ht="13.5" thickBot="1">
      <c r="B19" s="16" t="s">
        <v>39</v>
      </c>
      <c r="C19" s="17" t="s">
        <v>45</v>
      </c>
      <c r="D19" s="50">
        <v>159.99</v>
      </c>
      <c r="E19" s="51">
        <v>0</v>
      </c>
    </row>
    <row r="20" spans="2:8">
      <c r="B20" s="18"/>
      <c r="C20" s="18"/>
      <c r="D20" s="19"/>
      <c r="E20" s="19"/>
    </row>
    <row r="21" spans="2:8">
      <c r="B21" s="1" t="s">
        <v>47</v>
      </c>
      <c r="C21" s="18"/>
      <c r="D21" s="19"/>
      <c r="E21" s="19"/>
    </row>
    <row r="23" spans="2:8" ht="12.75" customHeight="1">
      <c r="B23" s="88" t="s">
        <v>69</v>
      </c>
      <c r="C23" s="88"/>
      <c r="D23" s="88"/>
      <c r="E23" s="88"/>
      <c r="F23" s="88"/>
      <c r="G23" s="88"/>
      <c r="H23" s="88"/>
    </row>
    <row r="24" spans="2:8">
      <c r="B24" s="88"/>
      <c r="C24" s="88"/>
      <c r="D24" s="88"/>
      <c r="E24" s="88"/>
      <c r="F24" s="88"/>
      <c r="G24" s="88"/>
      <c r="H24" s="88"/>
    </row>
    <row r="25" spans="2:8">
      <c r="B25" s="88"/>
      <c r="C25" s="88"/>
      <c r="D25" s="88"/>
      <c r="E25" s="88"/>
      <c r="F25" s="88"/>
      <c r="G25" s="88"/>
      <c r="H25" s="88"/>
    </row>
    <row r="26" spans="2:8">
      <c r="B26" s="12"/>
      <c r="C26" s="12"/>
      <c r="D26" s="12"/>
      <c r="E26" s="12"/>
      <c r="F26" s="12"/>
      <c r="G26" s="12"/>
      <c r="H26" s="12"/>
    </row>
    <row r="27" spans="2:8">
      <c r="B27" s="85" t="s">
        <v>53</v>
      </c>
      <c r="C27" s="85"/>
      <c r="D27" s="85"/>
      <c r="E27" s="85"/>
      <c r="F27" s="85"/>
      <c r="G27" s="85"/>
      <c r="H27" s="85"/>
    </row>
    <row r="28" spans="2:8">
      <c r="B28" s="85"/>
      <c r="C28" s="85"/>
      <c r="D28" s="85"/>
      <c r="E28" s="85"/>
      <c r="F28" s="85"/>
      <c r="G28" s="85"/>
      <c r="H28" s="85"/>
    </row>
    <row r="29" spans="2:8">
      <c r="B29" s="85"/>
      <c r="C29" s="85"/>
      <c r="D29" s="85"/>
      <c r="E29" s="85"/>
      <c r="F29" s="85"/>
      <c r="G29" s="85"/>
      <c r="H29" s="85"/>
    </row>
    <row r="30" spans="2:8">
      <c r="B30" s="85"/>
      <c r="C30" s="85"/>
      <c r="D30" s="85"/>
      <c r="E30" s="85"/>
      <c r="F30" s="85"/>
      <c r="G30" s="85"/>
      <c r="H30" s="85"/>
    </row>
  </sheetData>
  <mergeCells count="9">
    <mergeCell ref="B2:F2"/>
    <mergeCell ref="B27:H30"/>
    <mergeCell ref="B13:E13"/>
    <mergeCell ref="B23:H25"/>
    <mergeCell ref="B3:B4"/>
    <mergeCell ref="D3:D4"/>
    <mergeCell ref="E3:E4"/>
    <mergeCell ref="C3:C4"/>
    <mergeCell ref="F3:F4"/>
  </mergeCells>
  <phoneticPr fontId="4"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Team ID</vt:lpstr>
      <vt:lpstr>Part 1</vt:lpstr>
      <vt:lpstr>Part 2</vt:lpstr>
      <vt:lpstr>Part 3</vt:lpstr>
      <vt:lpstr>Part 4</vt:lpstr>
      <vt:lpstr>Plan</vt:lpstr>
      <vt:lpstr>Rates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1901-01-01T04:00:00Z</cp:lastPrinted>
  <dcterms:created xsi:type="dcterms:W3CDTF">1901-01-01T04:00:00Z</dcterms:created>
  <dcterms:modified xsi:type="dcterms:W3CDTF">2010-04-05T16:37:33Z</dcterms:modified>
</cp:coreProperties>
</file>