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cc17b8640d0f1b9/Documents/College/Clubs/Solar Car/HAL/BOM/"/>
    </mc:Choice>
  </mc:AlternateContent>
  <xr:revisionPtr revIDLastSave="260" documentId="11_F25DC773A252ABDACC10485D499E79FA5BDE58E8" xr6:coauthVersionLast="47" xr6:coauthVersionMax="47" xr10:uidLastSave="{BA7CD92C-E352-4CCD-9824-DA74363E0C8F}"/>
  <bookViews>
    <workbookView xWindow="38280" yWindow="5280" windowWidth="29040" windowHeight="15840" xr2:uid="{00000000-000D-0000-FFFF-FFFF00000000}"/>
  </bookViews>
  <sheets>
    <sheet name="3 Board BOM (6.5.202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K3" i="3"/>
  <c r="K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O3" i="3" l="1"/>
</calcChain>
</file>

<file path=xl/sharedStrings.xml><?xml version="1.0" encoding="utf-8"?>
<sst xmlns="http://schemas.openxmlformats.org/spreadsheetml/2006/main" count="136" uniqueCount="135">
  <si>
    <t>General Part</t>
  </si>
  <si>
    <t>PCB Label</t>
  </si>
  <si>
    <t>Manufacturer Number</t>
  </si>
  <si>
    <t>Package Size</t>
  </si>
  <si>
    <t>Value</t>
  </si>
  <si>
    <t>Cost per unit</t>
  </si>
  <si>
    <t>Amount Per Board</t>
  </si>
  <si>
    <t>Amount Per Order</t>
  </si>
  <si>
    <t>Cost Per Order Per Part</t>
  </si>
  <si>
    <t>Number of Boards:</t>
  </si>
  <si>
    <t>Total cost:</t>
  </si>
  <si>
    <t>Custom Reference</t>
  </si>
  <si>
    <t>Board Name:</t>
  </si>
  <si>
    <t>Retailer Number</t>
  </si>
  <si>
    <t>Retailer Link</t>
  </si>
  <si>
    <t>HAL</t>
  </si>
  <si>
    <t>C2</t>
  </si>
  <si>
    <t>J1</t>
  </si>
  <si>
    <t>WM11969-ND</t>
  </si>
  <si>
    <t>https://www.digikey.com/en/products/detail/molex/0768250002/5639611?s=N4IgTCBcDaIOwDYAcYCsAGTEC6BfIA</t>
  </si>
  <si>
    <t>CL31A106KOHNNNE</t>
  </si>
  <si>
    <t>2 pin megafit</t>
  </si>
  <si>
    <t>2 pin mega</t>
  </si>
  <si>
    <t>Pfet 40V 10.8 A</t>
  </si>
  <si>
    <t>Q1, Q3, Q4, Q5, Q9, Q10</t>
  </si>
  <si>
    <t>FDD4141</t>
  </si>
  <si>
    <t>FDD4141CT-ND</t>
  </si>
  <si>
    <t>TO-252-3</t>
  </si>
  <si>
    <t>https://www.digikey.com/en/products/detail/onsemi/FDD4141/1658354</t>
  </si>
  <si>
    <t>TVS Diode 20.1 V</t>
  </si>
  <si>
    <t>D2, D3, D4, D5, D6, D7, D8, D9, D10, D11, D12, D13, D14</t>
  </si>
  <si>
    <t>VTVS12ASMF-M3-08</t>
  </si>
  <si>
    <t>112-VTVS12ASMF-M3-08CT-ND</t>
  </si>
  <si>
    <t>DO-219AB</t>
  </si>
  <si>
    <t>https://www.digikey.com/product-detail/en/vishay-semiconductor-diodes-division/VTVS12ASMF-M3-08/112-VTVS12ASMF-M3-08CT-ND/7055981</t>
  </si>
  <si>
    <t>Ferrite Bead</t>
  </si>
  <si>
    <t>FB1</t>
  </si>
  <si>
    <t>HI1206N800R-10</t>
  </si>
  <si>
    <t>240-2409-1-ND</t>
  </si>
  <si>
    <t>https://www.digikey.com/en/products/detail/laird-signal-integrity-products/HI1206N800R-10/806646?s=N4IgTCBcDa4CwAYC0ZEE4kEYkDkAiIAugL5A</t>
  </si>
  <si>
    <t>10uF 16V Capacitor</t>
  </si>
  <si>
    <t>1276-1137-1-ND</t>
  </si>
  <si>
    <t>10uF 16V</t>
  </si>
  <si>
    <t>https://www.digikey.com/en/products/detail/samsung-electro-mechanics/CL31A106KOHNNNE/3886795?s=N4IgTCBcDaIIxgOwDYC0c4GZHtQOQBEQBdAXyA</t>
  </si>
  <si>
    <t>1uF 16V Capacitor</t>
  </si>
  <si>
    <t>C1</t>
  </si>
  <si>
    <t>CL31F105ZOCNNNC</t>
  </si>
  <si>
    <t>1276-2857-1-ND</t>
  </si>
  <si>
    <t>1uF 16V</t>
  </si>
  <si>
    <t>https://www.digikey.com/en/products/detail/samsung-electro-mechanics/CL31F105ZOCNNNC/3888515?s=N4IgTCBcDaIIxgOwDYC0YAcBWRq6oDkAREAXQF8g</t>
  </si>
  <si>
    <t>0.1 uF 100V Capacitor</t>
  </si>
  <si>
    <t>C3</t>
  </si>
  <si>
    <t>08051C104M4Z2A</t>
  </si>
  <si>
    <t>478-7432-1-ND</t>
  </si>
  <si>
    <t>0.1 uF 100V</t>
  </si>
  <si>
    <t>https://www.digikey.com/en/products/detail/kyocera-avx/08051C104M4Z2A/3660845?s=N4IgTCBcDaICwHYAcBaBcDMYUEYUDkAREAXQF8g</t>
  </si>
  <si>
    <t>4700 pF 50V Capacitor</t>
  </si>
  <si>
    <t>C4</t>
  </si>
  <si>
    <t>06035C472K4T4A</t>
  </si>
  <si>
    <t>478-12727-1-ND</t>
  </si>
  <si>
    <t>4700 pF 50V</t>
  </si>
  <si>
    <t>https://www.digikey.com/en/products/detail/kyocera-avx/06035C472K4T4A/1600193?s=N4IgTCBcDaIAwDY4GYCsBhALAdjAaUwBVMBBEAXQF8g</t>
  </si>
  <si>
    <t>Mini Blade Fuse Holder</t>
  </si>
  <si>
    <t>F1, F2, F3, F4, F5, F6, F7, F8, F9, F10, F11, F12, F13</t>
  </si>
  <si>
    <t>36-3568-ND</t>
  </si>
  <si>
    <t>Mini</t>
  </si>
  <si>
    <t>https://www.digikey.com/en/products/detail/keystone-electronics/3568/2137306</t>
  </si>
  <si>
    <t>Pfet 20V 3.7A</t>
  </si>
  <si>
    <t>Q2</t>
  </si>
  <si>
    <t>IRLML6402TRPBF</t>
  </si>
  <si>
    <t>IRLML6402PBFCT-ND</t>
  </si>
  <si>
    <t>SOT-23-3</t>
  </si>
  <si>
    <t>https://www.digikey.com/en/products/detail/infineon-technologies/IRLML6402TRPBF/811437</t>
  </si>
  <si>
    <t>1kOhm 0.25W Resistor</t>
  </si>
  <si>
    <t>R1, R8, R9, R10, R11, R12, R13,R19, R20, R21, R22, R29, R30, R35, R27, R28, R34</t>
  </si>
  <si>
    <t>RK73B2BTTD102J</t>
  </si>
  <si>
    <t>2019-RK73B2BTTD102JCT-ND</t>
  </si>
  <si>
    <t>1kOhm 0.25W</t>
  </si>
  <si>
    <t>https://www.digikey.com/en/products/detail/koa-speer-electronics-inc/RK73B2BTTD102J/10248345?s=N4IgTCBcDaIEoGkDsBmAQmNAVLARAjAAxgBSIAugL5A</t>
  </si>
  <si>
    <t>LED Red Diffused Chip</t>
  </si>
  <si>
    <t>Fault1</t>
  </si>
  <si>
    <t>HSMH-C150</t>
  </si>
  <si>
    <t>516-1439-1-ND</t>
  </si>
  <si>
    <t>https://www.digikey.com/en/products/detail/broadcom-limited/HSMH-C150/637700</t>
  </si>
  <si>
    <t>5V Switching Reg</t>
  </si>
  <si>
    <t>U1</t>
  </si>
  <si>
    <t>R-78AA5.0-1.0SMD-R</t>
  </si>
  <si>
    <t>945-1044-1-ND</t>
  </si>
  <si>
    <t>10-SMD</t>
  </si>
  <si>
    <t>https://www.digikey.com/en/products/detail/recom-power/R-78AA5-0-1-0SMD-R/2256224?s=N4IgTCBcDaIJwBYCsBaAjABgQ9KByAIiALoC%2BQA</t>
  </si>
  <si>
    <t>Diode 50V</t>
  </si>
  <si>
    <t>D1</t>
  </si>
  <si>
    <t>1N4001-T</t>
  </si>
  <si>
    <t>2516-1N4001-TTR-ND</t>
  </si>
  <si>
    <t>DO-41</t>
  </si>
  <si>
    <t>https://www.digikey.com/en/products/detail/rectron-usa/1N4001-T/12440240</t>
  </si>
  <si>
    <t>2 pin minifit</t>
  </si>
  <si>
    <t>CAN 1, CAN 2</t>
  </si>
  <si>
    <t>WM21351-ND</t>
  </si>
  <si>
    <t>2 pin mini</t>
  </si>
  <si>
    <t>https://www.digikey.com/en/products/detail/molex/0039300020/930320?s=N4IgTCBcDaIOoFkwEYDMBWZBaAcgERAF0BfIA</t>
  </si>
  <si>
    <t>10 pF 50V Capacitor</t>
  </si>
  <si>
    <t>C5, C66</t>
  </si>
  <si>
    <t>CL21C100CBANNNC</t>
  </si>
  <si>
    <t>1276-2561-2-ND</t>
  </si>
  <si>
    <t>10pF 50V</t>
  </si>
  <si>
    <t>https://www.digikey.com/en/products/detail/samsung-electro-mechanics/CL21C100CBANNNC/3888219?s=N4IgTCBcDaIIxgOwDYC0YCsy7tQOQBEQBdAXyA</t>
  </si>
  <si>
    <t>6 pin megafit</t>
  </si>
  <si>
    <t>J2, J3, J4, J5</t>
  </si>
  <si>
    <t>WM11971-ND</t>
  </si>
  <si>
    <t>6 pin mega</t>
  </si>
  <si>
    <t>https://www.digikey.com/en/products/detail/molex/0768250006/5639613?s=N4IgTCBcDaIOoFkCMSCcB2JBaAcgERAF0BfIA</t>
  </si>
  <si>
    <t>Nfet 20V 3.2A</t>
  </si>
  <si>
    <t>Q6, Q7, Q8, Q11, Q12</t>
  </si>
  <si>
    <t>NTR4501NT1G</t>
  </si>
  <si>
    <t>NTR4501NT1GOSCT-ND</t>
  </si>
  <si>
    <t>https://www.digikey.com/en/products/detail/onsemi/NTR4501NT1G/687097?s=N4IgTCBcDaIHIBUBKAWArABgIyKwcQHkBlAYQQFo4AREAXQF8g</t>
  </si>
  <si>
    <t>10kOhm 1/8W Resistor</t>
  </si>
  <si>
    <t>R5, R6, R7, R8, R14, R15, R16, R17, R18, R23, R24, R25, R26, R31, R32, R33, R36</t>
  </si>
  <si>
    <t>RC0805FR-0710KL</t>
  </si>
  <si>
    <t>311-10.0KCRCT-ND</t>
  </si>
  <si>
    <t>10k</t>
  </si>
  <si>
    <t>https://www.digikey.com/en/products/detail/yageo/RC0805FR-0710KL/727535</t>
  </si>
  <si>
    <t>1MOhm 0.1W Resistor</t>
  </si>
  <si>
    <t>R37, R38, R39, R40, R41, R42, R43, R44</t>
  </si>
  <si>
    <t>CRCW06031M00FKEA</t>
  </si>
  <si>
    <t>541-1.00MHCT-ND</t>
  </si>
  <si>
    <t>1MOhm 0.1W</t>
  </si>
  <si>
    <t>https://www.digikey.com/en/products/detail/vishay-dale/CRCW06031M00FKEA/1175010?s=N4IgTCBcDaIKwBYCMBaJA6ADJgsgCQGEAVFAOQBEQBdAXyA</t>
  </si>
  <si>
    <t>Slide Switch</t>
  </si>
  <si>
    <t>S1</t>
  </si>
  <si>
    <t>CAS-D20TB</t>
  </si>
  <si>
    <t>CASD20GCT-ND</t>
  </si>
  <si>
    <t>SPDT x 2</t>
  </si>
  <si>
    <t>https://www.digikey.com/en/products/detail/nidec-copal-electronics/CAS-D20TB/341666?s=N4IgTCBcDaIMIEEDKARMAGA4nAKgWgDkUQBdAXyA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</si>
</sst>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_);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 wrapText="1"/>
    </xf>
    <xf numFmtId="16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6" fillId="2" borderId="0" xfId="1" applyFill="1" applyBorder="1" applyAlignment="1">
      <alignment horizontal="left"/>
    </xf>
    <xf numFmtId="8" fontId="3" fillId="2" borderId="0" xfId="0" applyNumberFormat="1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0" fontId="6" fillId="0" borderId="0" xfId="1" applyBorder="1" applyAlignment="1">
      <alignment horizontal="left"/>
    </xf>
    <xf numFmtId="8" fontId="3" fillId="0" borderId="0" xfId="0" applyNumberFormat="1" applyFont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5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wrapText="1"/>
    </xf>
    <xf numFmtId="8" fontId="3" fillId="3" borderId="0" xfId="0" applyNumberFormat="1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/>
    <xf numFmtId="165" fontId="1" fillId="0" borderId="0" xfId="0" applyNumberFormat="1" applyFont="1" applyBorder="1" applyAlignment="1">
      <alignment horizontal="left" vertical="center" wrapText="1"/>
    </xf>
    <xf numFmtId="165" fontId="3" fillId="2" borderId="0" xfId="0" applyNumberFormat="1" applyFont="1" applyFill="1" applyBorder="1" applyAlignment="1">
      <alignment horizontal="left" wrapText="1"/>
    </xf>
    <xf numFmtId="165" fontId="3" fillId="0" borderId="0" xfId="0" applyNumberFormat="1" applyFont="1" applyBorder="1" applyAlignment="1">
      <alignment horizontal="left" wrapText="1"/>
    </xf>
    <xf numFmtId="165" fontId="3" fillId="3" borderId="0" xfId="0" applyNumberFormat="1" applyFont="1" applyFill="1" applyBorder="1" applyAlignment="1">
      <alignment horizontal="left" wrapText="1"/>
    </xf>
    <xf numFmtId="165" fontId="0" fillId="0" borderId="0" xfId="0" applyNumberFormat="1"/>
    <xf numFmtId="0" fontId="3" fillId="5" borderId="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6">
    <dxf>
      <numFmt numFmtId="12" formatCode="&quot;$&quot;#,##0.00_);[Red]\(&quot;$&quot;#,##0.00\)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_);\(0\)"/>
      <fill>
        <patternFill patternType="solid">
          <fgColor indexed="64"/>
          <bgColor rgb="FFD9D9D9"/>
        </patternFill>
      </fill>
      <alignment horizontal="left" vertical="bottom" textRotation="0" wrapText="1" indent="0" justifyLastLine="0" shrinkToFit="0" readingOrder="0"/>
    </dxf>
    <dxf>
      <numFmt numFmtId="164" formatCode="&quot;$&quot;#,##0.00"/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0" formatCode="General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left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6FC914-C09C-4C9B-ACE4-4B670F43256B}" name="Table46" displayName="Table46" ref="A1:L22" totalsRowShown="0" headerRowDxfId="15" dataDxfId="13" headerRowBorderDxfId="14" tableBorderDxfId="12">
  <autoFilter ref="A1:L22" xr:uid="{2FF588D6-917E-485D-B7FB-69CC0451A801}"/>
  <tableColumns count="12">
    <tableColumn id="1" xr3:uid="{BB015961-5515-41C0-9D28-1CB12B4596DB}" name="General Part" dataDxfId="11"/>
    <tableColumn id="2" xr3:uid="{068D1BA3-F2EE-413A-9E8E-885BC901458C}" name="PCB Label" dataDxfId="10"/>
    <tableColumn id="9" xr3:uid="{B7D1AA3E-E09E-4CAE-8573-026435E74593}" name="Custom Reference" dataDxfId="9">
      <calculatedColumnFormula>_xlfn.CONCAT("HAL ", Table46[[#This Row],[PCB Label]])</calculatedColumnFormula>
    </tableColumn>
    <tableColumn id="3" xr3:uid="{63CD43CB-A1DF-49C2-A528-986E60A364FB}" name="Manufacturer Number" dataDxfId="8"/>
    <tableColumn id="4" xr3:uid="{1A5ED86E-8DC0-4980-97BE-646DDAB1CD1F}" name="Retailer Number" dataDxfId="7"/>
    <tableColumn id="5" xr3:uid="{AC4EF06D-3A8B-40A6-AFAD-023BD99DE57B}" name="Package Size" dataDxfId="6"/>
    <tableColumn id="6" xr3:uid="{D9AB7C1D-C640-45C2-87D3-4F9439D18522}" name="Value" dataDxfId="5"/>
    <tableColumn id="10" xr3:uid="{766E5271-A178-4119-AA90-5AD5DD195F88}" name="Retailer Link" dataDxfId="4"/>
    <tableColumn id="11" xr3:uid="{899B2A5D-63F0-4BC5-9B45-73C0034BDE39}" name="Amount Per Board" dataDxfId="3"/>
    <tableColumn id="12" xr3:uid="{AD5C73E3-9EC9-477C-81F9-4A8478BFB6D9}" name="Cost per unit" dataDxfId="2"/>
    <tableColumn id="14" xr3:uid="{14AA1DB3-640A-4342-81F9-599D5AA162E0}" name="Amount Per Order" dataDxfId="1">
      <calculatedColumnFormula>Table46[[#This Row],[Amount Per Board]]*$O$2</calculatedColumnFormula>
    </tableColumn>
    <tableColumn id="8" xr3:uid="{B8BCB9C9-AD63-4E42-A7A7-05CDDC5FB6CC}" name="Cost Per Order Per Part" dataDxfId="0">
      <calculatedColumnFormula>Table46[[#This Row],[Amount Per Order]]*Table46[[#This Row],[Cost per unit]]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yocera-avx/06035C472K4T4A/1600193?s=N4IgTCBcDaIAwDY4GYCsBhALAdjAaUwBVMBBEAXQF8g" TargetMode="External"/><Relationship Id="rId13" Type="http://schemas.openxmlformats.org/officeDocument/2006/relationships/hyperlink" Target="https://www.digikey.com/en/products/detail/recom-power/R-78AA5-0-1-0SMD-R/2256224?s=N4IgTCBcDaIJwBYCsBaAjABgQ9KByAIiALoC%2BQA" TargetMode="External"/><Relationship Id="rId18" Type="http://schemas.openxmlformats.org/officeDocument/2006/relationships/hyperlink" Target="https://www.digikey.com/en/products/detail/onsemi/NTR4501NT1G/687097?s=N4IgTCBcDaIHIBUBKAWArABgIyKwcQHkBlAYQQFo4AREAXQF8g" TargetMode="External"/><Relationship Id="rId3" Type="http://schemas.openxmlformats.org/officeDocument/2006/relationships/hyperlink" Target="https://www.digikey.com/product-detail/en/vishay-semiconductor-diodes-division/VTVS12ASMF-M3-08/112-VTVS12ASMF-M3-08CT-ND/7055981" TargetMode="External"/><Relationship Id="rId21" Type="http://schemas.openxmlformats.org/officeDocument/2006/relationships/hyperlink" Target="https://www.digikey.com/en/products/detail/nidec-copal-electronics/CAS-D20TB/341666?s=N4IgTCBcDaIMIEEDKARMAGA4nAKgWgDkUQBdAXyA" TargetMode="External"/><Relationship Id="rId7" Type="http://schemas.openxmlformats.org/officeDocument/2006/relationships/hyperlink" Target="https://www.digikey.com/en/products/detail/kyocera-avx/08051C104M4Z2A/3660845?s=N4IgTCBcDaICwHYAcBaBcDMYUEYUDkAREAXQF8g" TargetMode="External"/><Relationship Id="rId12" Type="http://schemas.openxmlformats.org/officeDocument/2006/relationships/hyperlink" Target="https://www.digikey.com/en/products/detail/broadcom-limited/HSMH-C150/637700" TargetMode="External"/><Relationship Id="rId17" Type="http://schemas.openxmlformats.org/officeDocument/2006/relationships/hyperlink" Target="https://www.digikey.com/en/products/detail/molex/0768250006/5639613?s=N4IgTCBcDaIOoFkCMSCcB2JBaAcgERAF0BfIA" TargetMode="External"/><Relationship Id="rId2" Type="http://schemas.openxmlformats.org/officeDocument/2006/relationships/hyperlink" Target="https://www.digikey.com/en/products/detail/onsemi/FDD4141/1658354" TargetMode="External"/><Relationship Id="rId16" Type="http://schemas.openxmlformats.org/officeDocument/2006/relationships/hyperlink" Target="https://www.digikey.com/en/products/detail/samsung-electro-mechanics/CL21C100CBANNNC/3888219?s=N4IgTCBcDaIIxgOwDYC0YCsy7tQOQBEQBdAXyA" TargetMode="External"/><Relationship Id="rId20" Type="http://schemas.openxmlformats.org/officeDocument/2006/relationships/hyperlink" Target="https://www.digikey.com/en/products/detail/vishay-dale/CRCW06031M00FKEA/1175010?s=N4IgTCBcDaIKwBYCMBaJA6ADJgsgCQGEAVFAOQBEQBdAXyA" TargetMode="External"/><Relationship Id="rId1" Type="http://schemas.openxmlformats.org/officeDocument/2006/relationships/hyperlink" Target="https://www.digikey.com/en/products/detail/molex/0768250002/5639611?s=N4IgTCBcDaIOwDYAcYCsAGTEC6BfIA" TargetMode="External"/><Relationship Id="rId6" Type="http://schemas.openxmlformats.org/officeDocument/2006/relationships/hyperlink" Target="https://www.digikey.com/en/products/detail/samsung-electro-mechanics/CL31F105ZOCNNNC/3888515?s=N4IgTCBcDaIIxgOwDYC0YAcBWRq6oDkAREAXQF8g" TargetMode="External"/><Relationship Id="rId11" Type="http://schemas.openxmlformats.org/officeDocument/2006/relationships/hyperlink" Target="https://www.digikey.com/en/products/detail/koa-speer-electronics-inc/RK73B2BTTD102J/10248345?s=N4IgTCBcDaIEoGkDsBmAQmNAVLARAjAAxgBSIAugL5A" TargetMode="External"/><Relationship Id="rId5" Type="http://schemas.openxmlformats.org/officeDocument/2006/relationships/hyperlink" Target="https://www.digikey.com/en/products/detail/samsung-electro-mechanics/CL31A106KOHNNNE/3886795?s=N4IgTCBcDaIIxgOwDYC0c4GZHtQOQBEQBdAXyA" TargetMode="External"/><Relationship Id="rId15" Type="http://schemas.openxmlformats.org/officeDocument/2006/relationships/hyperlink" Target="https://www.digikey.com/en/products/detail/molex/0039300020/930320?s=N4IgTCBcDaIOoFkwEYDMBWZBaAcgERAF0BfIA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digikey.com/en/products/detail/infineon-technologies/IRLML6402TRPBF/811437" TargetMode="External"/><Relationship Id="rId19" Type="http://schemas.openxmlformats.org/officeDocument/2006/relationships/hyperlink" Target="https://www.digikey.com/en/products/detail/yageo/RC0805FR-0710KL/727535" TargetMode="External"/><Relationship Id="rId4" Type="http://schemas.openxmlformats.org/officeDocument/2006/relationships/hyperlink" Target="https://www.digikey.com/en/products/detail/laird-signal-integrity-products/HI1206N800R-10/806646?s=N4IgTCBcDa4CwAYC0ZEE4kEYkDkAiIAugL5A" TargetMode="External"/><Relationship Id="rId9" Type="http://schemas.openxmlformats.org/officeDocument/2006/relationships/hyperlink" Target="https://www.digikey.com/en/products/detail/keystone-electronics/3568/2137306" TargetMode="External"/><Relationship Id="rId14" Type="http://schemas.openxmlformats.org/officeDocument/2006/relationships/hyperlink" Target="https://www.digikey.com/en/products/detail/rectron-usa/1N4001-T/1244024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441C-3070-4DA7-9693-C55FD01B95B0}">
  <sheetPr codeName="Sheet2"/>
  <dimension ref="A1:AA22"/>
  <sheetViews>
    <sheetView tabSelected="1" zoomScale="70" zoomScaleNormal="70" workbookViewId="0">
      <selection activeCell="N10" sqref="N10"/>
    </sheetView>
  </sheetViews>
  <sheetFormatPr defaultRowHeight="15" x14ac:dyDescent="0.25"/>
  <cols>
    <col min="1" max="1" width="20.140625" customWidth="1"/>
    <col min="2" max="2" width="22.5703125" customWidth="1"/>
    <col min="3" max="3" width="21.28515625" customWidth="1"/>
    <col min="4" max="4" width="20.85546875" customWidth="1"/>
    <col min="5" max="5" width="15.7109375" customWidth="1"/>
    <col min="6" max="6" width="12.85546875" customWidth="1"/>
    <col min="8" max="8" width="9.140625" style="11"/>
    <col min="9" max="10" width="17.140625" customWidth="1"/>
    <col min="11" max="11" width="17.140625" style="36" customWidth="1"/>
    <col min="12" max="12" width="19.42578125" style="1" customWidth="1"/>
    <col min="14" max="14" width="19.140625" customWidth="1"/>
    <col min="15" max="15" width="15.85546875" customWidth="1"/>
  </cols>
  <sheetData>
    <row r="1" spans="1:27" s="6" customFormat="1" ht="30" x14ac:dyDescent="0.25">
      <c r="A1" s="27" t="s">
        <v>0</v>
      </c>
      <c r="B1" s="27" t="s">
        <v>1</v>
      </c>
      <c r="C1" s="27" t="s">
        <v>11</v>
      </c>
      <c r="D1" s="27" t="s">
        <v>2</v>
      </c>
      <c r="E1" s="27" t="s">
        <v>13</v>
      </c>
      <c r="F1" s="27" t="s">
        <v>3</v>
      </c>
      <c r="G1" s="27" t="s">
        <v>4</v>
      </c>
      <c r="H1" s="28" t="s">
        <v>14</v>
      </c>
      <c r="I1" s="27" t="s">
        <v>6</v>
      </c>
      <c r="J1" s="29" t="s">
        <v>5</v>
      </c>
      <c r="K1" s="32" t="s">
        <v>7</v>
      </c>
      <c r="L1" s="29" t="s">
        <v>8</v>
      </c>
      <c r="M1" s="30"/>
      <c r="N1" s="10" t="s">
        <v>12</v>
      </c>
      <c r="O1" s="9" t="s">
        <v>15</v>
      </c>
      <c r="P1" s="30"/>
      <c r="Q1" s="3"/>
      <c r="R1" s="3"/>
      <c r="S1" s="3"/>
      <c r="T1" s="3"/>
      <c r="U1" s="3"/>
      <c r="V1" s="3"/>
      <c r="W1" s="3"/>
      <c r="X1" s="3"/>
      <c r="Y1" s="3"/>
      <c r="Z1" s="5"/>
      <c r="AA1" s="5"/>
    </row>
    <row r="2" spans="1:27" x14ac:dyDescent="0.25">
      <c r="A2" s="12" t="s">
        <v>21</v>
      </c>
      <c r="B2" s="12" t="s">
        <v>17</v>
      </c>
      <c r="C2" s="12" t="str">
        <f>_xlfn.CONCAT("HAL ", Table46[[#This Row],[PCB Label]])</f>
        <v>HAL J1</v>
      </c>
      <c r="D2" s="12">
        <v>768250002</v>
      </c>
      <c r="E2" s="12" t="s">
        <v>18</v>
      </c>
      <c r="F2" s="12" t="s">
        <v>22</v>
      </c>
      <c r="G2" s="13"/>
      <c r="H2" s="14" t="s">
        <v>19</v>
      </c>
      <c r="I2" s="12">
        <v>2</v>
      </c>
      <c r="J2" s="15">
        <v>1.31</v>
      </c>
      <c r="K2" s="33">
        <f>Table46[[#This Row],[Amount Per Board]]*$O$2</f>
        <v>6</v>
      </c>
      <c r="L2" s="15">
        <f>Table46[[#This Row],[Amount Per Order]]*Table46[[#This Row],[Cost per unit]]</f>
        <v>7.86</v>
      </c>
      <c r="M2" s="31"/>
      <c r="N2" s="4" t="s">
        <v>9</v>
      </c>
      <c r="O2" s="7">
        <v>3</v>
      </c>
      <c r="P2" s="31"/>
    </row>
    <row r="3" spans="1:27" ht="30" x14ac:dyDescent="0.25">
      <c r="A3" s="16" t="s">
        <v>23</v>
      </c>
      <c r="B3" s="16" t="s">
        <v>24</v>
      </c>
      <c r="C3" s="37" t="str">
        <f>_xlfn.CONCAT("HAL ", Table46[[#This Row],[PCB Label]])</f>
        <v>HAL Q1, Q3, Q4, Q5, Q9, Q10</v>
      </c>
      <c r="D3" s="16" t="s">
        <v>25</v>
      </c>
      <c r="E3" s="17" t="s">
        <v>26</v>
      </c>
      <c r="F3" s="17" t="s">
        <v>27</v>
      </c>
      <c r="G3" s="17"/>
      <c r="H3" s="18" t="s">
        <v>28</v>
      </c>
      <c r="I3" s="16">
        <v>6</v>
      </c>
      <c r="J3" s="19">
        <v>1.1499999999999999</v>
      </c>
      <c r="K3" s="34">
        <f>Table46[[#This Row],[Amount Per Board]]*$O$2</f>
        <v>18</v>
      </c>
      <c r="L3" s="19">
        <f>Table46[[#This Row],[Amount Per Order]]*Table46[[#This Row],[Cost per unit]]</f>
        <v>20.7</v>
      </c>
      <c r="M3" s="31"/>
      <c r="N3" s="2" t="s">
        <v>10</v>
      </c>
      <c r="O3" s="8">
        <f>SUM(L:L)</f>
        <v>217.35</v>
      </c>
      <c r="P3" s="31"/>
    </row>
    <row r="4" spans="1:27" ht="45" x14ac:dyDescent="0.25">
      <c r="A4" s="12" t="s">
        <v>29</v>
      </c>
      <c r="B4" s="12" t="s">
        <v>30</v>
      </c>
      <c r="C4" s="12" t="str">
        <f>_xlfn.CONCAT("HAL ", Table46[[#This Row],[PCB Label]])</f>
        <v>HAL D2, D3, D4, D5, D6, D7, D8, D9, D10, D11, D12, D13, D14</v>
      </c>
      <c r="D4" s="12" t="s">
        <v>31</v>
      </c>
      <c r="E4" s="12" t="s">
        <v>32</v>
      </c>
      <c r="F4" s="20" t="s">
        <v>33</v>
      </c>
      <c r="G4" s="13"/>
      <c r="H4" s="14" t="s">
        <v>34</v>
      </c>
      <c r="I4" s="12">
        <v>15</v>
      </c>
      <c r="J4" s="15">
        <v>0.42</v>
      </c>
      <c r="K4" s="33">
        <f>Table46[[#This Row],[Amount Per Board]]*$O$2</f>
        <v>45</v>
      </c>
      <c r="L4" s="15">
        <f>Table46[[#This Row],[Amount Per Order]]*Table46[[#This Row],[Cost per unit]]</f>
        <v>18.899999999999999</v>
      </c>
      <c r="M4" s="31"/>
      <c r="N4" s="31"/>
      <c r="O4" s="31"/>
      <c r="P4" s="31"/>
    </row>
    <row r="5" spans="1:27" x14ac:dyDescent="0.25">
      <c r="A5" s="16" t="s">
        <v>35</v>
      </c>
      <c r="B5" s="16" t="s">
        <v>36</v>
      </c>
      <c r="C5" s="37" t="str">
        <f>_xlfn.CONCAT("HAL ", Table46[[#This Row],[PCB Label]])</f>
        <v>HAL FB1</v>
      </c>
      <c r="D5" s="21" t="s">
        <v>37</v>
      </c>
      <c r="E5" s="17" t="s">
        <v>38</v>
      </c>
      <c r="F5" s="16">
        <v>1206</v>
      </c>
      <c r="G5" s="22"/>
      <c r="H5" s="18" t="s">
        <v>39</v>
      </c>
      <c r="I5" s="16">
        <v>2</v>
      </c>
      <c r="J5" s="19">
        <v>0.23</v>
      </c>
      <c r="K5" s="34">
        <f>Table46[[#This Row],[Amount Per Board]]*$O$2</f>
        <v>6</v>
      </c>
      <c r="L5" s="19">
        <f>Table46[[#This Row],[Amount Per Order]]*Table46[[#This Row],[Cost per unit]]</f>
        <v>1.3800000000000001</v>
      </c>
    </row>
    <row r="6" spans="1:27" ht="30" x14ac:dyDescent="0.25">
      <c r="A6" s="12" t="s">
        <v>40</v>
      </c>
      <c r="B6" s="12" t="s">
        <v>16</v>
      </c>
      <c r="C6" s="12" t="str">
        <f>_xlfn.CONCAT("HAL ", Table46[[#This Row],[PCB Label]])</f>
        <v>HAL C2</v>
      </c>
      <c r="D6" s="23" t="s">
        <v>20</v>
      </c>
      <c r="E6" s="20" t="s">
        <v>41</v>
      </c>
      <c r="F6" s="12">
        <v>1206</v>
      </c>
      <c r="G6" s="12" t="s">
        <v>42</v>
      </c>
      <c r="H6" s="14" t="s">
        <v>43</v>
      </c>
      <c r="I6" s="12">
        <v>2</v>
      </c>
      <c r="J6" s="15">
        <v>0.22</v>
      </c>
      <c r="K6" s="33">
        <f>Table46[[#This Row],[Amount Per Board]]*$O$2</f>
        <v>6</v>
      </c>
      <c r="L6" s="15">
        <f>Table46[[#This Row],[Amount Per Order]]*Table46[[#This Row],[Cost per unit]]</f>
        <v>1.32</v>
      </c>
    </row>
    <row r="7" spans="1:27" ht="30" x14ac:dyDescent="0.25">
      <c r="A7" s="16" t="s">
        <v>44</v>
      </c>
      <c r="B7" s="16" t="s">
        <v>45</v>
      </c>
      <c r="C7" s="37" t="str">
        <f>_xlfn.CONCAT("HAL ", Table46[[#This Row],[PCB Label]])</f>
        <v>HAL C1</v>
      </c>
      <c r="D7" s="24" t="s">
        <v>46</v>
      </c>
      <c r="E7" s="17" t="s">
        <v>47</v>
      </c>
      <c r="F7" s="16">
        <v>1206</v>
      </c>
      <c r="G7" s="16" t="s">
        <v>48</v>
      </c>
      <c r="H7" s="18" t="s">
        <v>49</v>
      </c>
      <c r="I7" s="16">
        <v>2</v>
      </c>
      <c r="J7" s="25">
        <v>0.22</v>
      </c>
      <c r="K7" s="35">
        <f>Table46[[#This Row],[Amount Per Board]]*$O$2</f>
        <v>6</v>
      </c>
      <c r="L7" s="19">
        <f>Table46[[#This Row],[Amount Per Order]]*Table46[[#This Row],[Cost per unit]]</f>
        <v>1.32</v>
      </c>
    </row>
    <row r="8" spans="1:27" ht="30" x14ac:dyDescent="0.25">
      <c r="A8" s="12" t="s">
        <v>50</v>
      </c>
      <c r="B8" s="12" t="s">
        <v>51</v>
      </c>
      <c r="C8" s="12" t="str">
        <f>_xlfn.CONCAT("HAL ", Table46[[#This Row],[PCB Label]])</f>
        <v>HAL C3</v>
      </c>
      <c r="D8" s="26" t="s">
        <v>52</v>
      </c>
      <c r="E8" s="12" t="s">
        <v>53</v>
      </c>
      <c r="F8" s="12">
        <v>805</v>
      </c>
      <c r="G8" s="12" t="s">
        <v>54</v>
      </c>
      <c r="H8" s="14" t="s">
        <v>55</v>
      </c>
      <c r="I8" s="12">
        <v>2</v>
      </c>
      <c r="J8" s="15">
        <v>0.2</v>
      </c>
      <c r="K8" s="33">
        <f>Table46[[#This Row],[Amount Per Board]]*$O$2</f>
        <v>6</v>
      </c>
      <c r="L8" s="15">
        <f>Table46[[#This Row],[Amount Per Order]]*Table46[[#This Row],[Cost per unit]]</f>
        <v>1.2000000000000002</v>
      </c>
    </row>
    <row r="9" spans="1:27" ht="30" x14ac:dyDescent="0.25">
      <c r="A9" s="16" t="s">
        <v>56</v>
      </c>
      <c r="B9" s="16" t="s">
        <v>57</v>
      </c>
      <c r="C9" s="37" t="str">
        <f>_xlfn.CONCAT("HAL ", Table46[[#This Row],[PCB Label]])</f>
        <v>HAL C4</v>
      </c>
      <c r="D9" s="16" t="s">
        <v>58</v>
      </c>
      <c r="E9" s="17" t="s">
        <v>59</v>
      </c>
      <c r="F9" s="16">
        <v>603</v>
      </c>
      <c r="G9" s="16" t="s">
        <v>60</v>
      </c>
      <c r="H9" s="18" t="s">
        <v>61</v>
      </c>
      <c r="I9" s="16">
        <v>2</v>
      </c>
      <c r="J9" s="19">
        <v>0.11</v>
      </c>
      <c r="K9" s="34">
        <f>Table46[[#This Row],[Amount Per Board]]*$O$2</f>
        <v>6</v>
      </c>
      <c r="L9" s="19">
        <f>Table46[[#This Row],[Amount Per Order]]*Table46[[#This Row],[Cost per unit]]</f>
        <v>0.66</v>
      </c>
    </row>
    <row r="10" spans="1:27" ht="45" x14ac:dyDescent="0.25">
      <c r="A10" s="12" t="s">
        <v>62</v>
      </c>
      <c r="B10" s="12" t="s">
        <v>63</v>
      </c>
      <c r="C10" s="12" t="str">
        <f>_xlfn.CONCAT("HAL ", Table46[[#This Row],[PCB Label]])</f>
        <v>HAL F1, F2, F3, F4, F5, F6, F7, F8, F9, F10, F11, F12, F13</v>
      </c>
      <c r="D10" s="12">
        <v>3568</v>
      </c>
      <c r="E10" s="12" t="s">
        <v>64</v>
      </c>
      <c r="F10" s="12" t="s">
        <v>65</v>
      </c>
      <c r="G10" s="13"/>
      <c r="H10" s="14" t="s">
        <v>66</v>
      </c>
      <c r="I10" s="12">
        <v>15</v>
      </c>
      <c r="J10" s="15">
        <v>1.22</v>
      </c>
      <c r="K10" s="33">
        <f>Table46[[#This Row],[Amount Per Board]]*$O$2</f>
        <v>45</v>
      </c>
      <c r="L10" s="15">
        <f>Table46[[#This Row],[Amount Per Order]]*Table46[[#This Row],[Cost per unit]]</f>
        <v>54.9</v>
      </c>
    </row>
    <row r="11" spans="1:27" ht="30" x14ac:dyDescent="0.25">
      <c r="A11" s="16" t="s">
        <v>67</v>
      </c>
      <c r="B11" s="16" t="s">
        <v>68</v>
      </c>
      <c r="C11" s="37" t="str">
        <f>_xlfn.CONCAT("HAL ", Table46[[#This Row],[PCB Label]])</f>
        <v>HAL Q2</v>
      </c>
      <c r="D11" s="16" t="s">
        <v>69</v>
      </c>
      <c r="E11" s="16" t="s">
        <v>70</v>
      </c>
      <c r="F11" s="17" t="s">
        <v>71</v>
      </c>
      <c r="G11" s="22"/>
      <c r="H11" s="18" t="s">
        <v>72</v>
      </c>
      <c r="I11" s="16">
        <v>2</v>
      </c>
      <c r="J11" s="19">
        <v>0.48</v>
      </c>
      <c r="K11" s="34">
        <f>Table46[[#This Row],[Amount Per Board]]*$O$2</f>
        <v>6</v>
      </c>
      <c r="L11" s="19">
        <f>Table46[[#This Row],[Amount Per Order]]*Table46[[#This Row],[Cost per unit]]</f>
        <v>2.88</v>
      </c>
    </row>
    <row r="12" spans="1:27" ht="60" x14ac:dyDescent="0.25">
      <c r="A12" s="12" t="s">
        <v>73</v>
      </c>
      <c r="B12" s="12" t="s">
        <v>74</v>
      </c>
      <c r="C12" s="12" t="str">
        <f>_xlfn.CONCAT("HAL ", Table46[[#This Row],[PCB Label]])</f>
        <v>HAL R1, R8, R9, R10, R11, R12, R13,R19, R20, R21, R22, R29, R30, R35, R27, R28, R34</v>
      </c>
      <c r="D12" s="12" t="s">
        <v>75</v>
      </c>
      <c r="E12" s="12" t="s">
        <v>76</v>
      </c>
      <c r="F12" s="12">
        <v>1206</v>
      </c>
      <c r="G12" s="12" t="s">
        <v>77</v>
      </c>
      <c r="H12" s="14" t="s">
        <v>78</v>
      </c>
      <c r="I12" s="12">
        <v>20</v>
      </c>
      <c r="J12" s="15">
        <v>0.1</v>
      </c>
      <c r="K12" s="33">
        <f>Table46[[#This Row],[Amount Per Board]]*$O$2</f>
        <v>60</v>
      </c>
      <c r="L12" s="15">
        <f>Table46[[#This Row],[Amount Per Order]]*Table46[[#This Row],[Cost per unit]]</f>
        <v>6</v>
      </c>
    </row>
    <row r="13" spans="1:27" ht="30" x14ac:dyDescent="0.25">
      <c r="A13" s="16" t="s">
        <v>79</v>
      </c>
      <c r="B13" s="16" t="s">
        <v>80</v>
      </c>
      <c r="C13" s="37" t="str">
        <f>_xlfn.CONCAT("HAL ", Table46[[#This Row],[PCB Label]])</f>
        <v>HAL Fault1</v>
      </c>
      <c r="D13" s="16" t="s">
        <v>81</v>
      </c>
      <c r="E13" s="16" t="s">
        <v>82</v>
      </c>
      <c r="F13" s="16">
        <v>1206</v>
      </c>
      <c r="G13" s="22"/>
      <c r="H13" s="18" t="s">
        <v>83</v>
      </c>
      <c r="I13" s="16">
        <v>2</v>
      </c>
      <c r="J13" s="19">
        <v>0.8</v>
      </c>
      <c r="K13" s="34">
        <f>Table46[[#This Row],[Amount Per Board]]*$O$2</f>
        <v>6</v>
      </c>
      <c r="L13" s="19">
        <f>Table46[[#This Row],[Amount Per Order]]*Table46[[#This Row],[Cost per unit]]</f>
        <v>4.8000000000000007</v>
      </c>
    </row>
    <row r="14" spans="1:27" x14ac:dyDescent="0.25">
      <c r="A14" s="12" t="s">
        <v>84</v>
      </c>
      <c r="B14" s="12" t="s">
        <v>85</v>
      </c>
      <c r="C14" s="12" t="str">
        <f>_xlfn.CONCAT("HAL ", Table46[[#This Row],[PCB Label]])</f>
        <v>HAL U1</v>
      </c>
      <c r="D14" s="12" t="s">
        <v>86</v>
      </c>
      <c r="E14" s="12" t="s">
        <v>87</v>
      </c>
      <c r="F14" s="20" t="s">
        <v>88</v>
      </c>
      <c r="G14" s="13"/>
      <c r="H14" s="14" t="s">
        <v>89</v>
      </c>
      <c r="I14" s="12">
        <v>0</v>
      </c>
      <c r="J14" s="15">
        <v>9.84</v>
      </c>
      <c r="K14" s="33">
        <f>Table46[[#This Row],[Amount Per Board]]*$O$2</f>
        <v>0</v>
      </c>
      <c r="L14" s="15">
        <f>Table46[[#This Row],[Amount Per Order]]*Table46[[#This Row],[Cost per unit]]</f>
        <v>0</v>
      </c>
    </row>
    <row r="15" spans="1:27" ht="30" x14ac:dyDescent="0.25">
      <c r="A15" s="16" t="s">
        <v>90</v>
      </c>
      <c r="B15" s="16" t="s">
        <v>91</v>
      </c>
      <c r="C15" s="37" t="str">
        <f>_xlfn.CONCAT("HAL ", Table46[[#This Row],[PCB Label]])</f>
        <v>HAL D1</v>
      </c>
      <c r="D15" s="16" t="s">
        <v>92</v>
      </c>
      <c r="E15" s="16" t="s">
        <v>93</v>
      </c>
      <c r="F15" s="17" t="s">
        <v>94</v>
      </c>
      <c r="G15" s="22"/>
      <c r="H15" s="18" t="s">
        <v>95</v>
      </c>
      <c r="I15" s="16">
        <v>3</v>
      </c>
      <c r="J15" s="16">
        <v>0</v>
      </c>
      <c r="K15" s="34">
        <f>Table46[[#This Row],[Amount Per Board]]*$O$2</f>
        <v>9</v>
      </c>
      <c r="L15" s="19">
        <f>Table46[[#This Row],[Amount Per Order]]*Table46[[#This Row],[Cost per unit]]</f>
        <v>0</v>
      </c>
    </row>
    <row r="16" spans="1:27" x14ac:dyDescent="0.25">
      <c r="A16" s="12" t="s">
        <v>96</v>
      </c>
      <c r="B16" s="12" t="s">
        <v>97</v>
      </c>
      <c r="C16" s="12" t="str">
        <f>_xlfn.CONCAT("HAL ", Table46[[#This Row],[PCB Label]])</f>
        <v>HAL CAN 1, CAN 2</v>
      </c>
      <c r="D16" s="20">
        <v>39300020</v>
      </c>
      <c r="E16" s="12" t="s">
        <v>98</v>
      </c>
      <c r="F16" s="12" t="s">
        <v>99</v>
      </c>
      <c r="G16" s="13"/>
      <c r="H16" s="14" t="s">
        <v>100</v>
      </c>
      <c r="I16" s="12">
        <v>5</v>
      </c>
      <c r="J16" s="15">
        <v>0.77</v>
      </c>
      <c r="K16" s="33">
        <f>Table46[[#This Row],[Amount Per Board]]*$O$2</f>
        <v>15</v>
      </c>
      <c r="L16" s="15">
        <f>Table46[[#This Row],[Amount Per Order]]*Table46[[#This Row],[Cost per unit]]</f>
        <v>11.55</v>
      </c>
    </row>
    <row r="17" spans="1:12" ht="30" x14ac:dyDescent="0.25">
      <c r="A17" s="16" t="s">
        <v>101</v>
      </c>
      <c r="B17" s="16" t="s">
        <v>102</v>
      </c>
      <c r="C17" s="37" t="str">
        <f>_xlfn.CONCAT("HAL ", Table46[[#This Row],[PCB Label]])</f>
        <v>HAL C5, C66</v>
      </c>
      <c r="D17" s="17" t="s">
        <v>103</v>
      </c>
      <c r="E17" s="16" t="s">
        <v>104</v>
      </c>
      <c r="F17" s="16">
        <v>805</v>
      </c>
      <c r="G17" s="16" t="s">
        <v>105</v>
      </c>
      <c r="H17" s="18" t="s">
        <v>106</v>
      </c>
      <c r="I17" s="16">
        <v>5</v>
      </c>
      <c r="J17" s="19">
        <v>0.1</v>
      </c>
      <c r="K17" s="34">
        <f>Table46[[#This Row],[Amount Per Board]]*$O$2</f>
        <v>15</v>
      </c>
      <c r="L17" s="19">
        <f>Table46[[#This Row],[Amount Per Order]]*Table46[[#This Row],[Cost per unit]]</f>
        <v>1.5</v>
      </c>
    </row>
    <row r="18" spans="1:12" x14ac:dyDescent="0.25">
      <c r="A18" s="12" t="s">
        <v>107</v>
      </c>
      <c r="B18" s="12" t="s">
        <v>108</v>
      </c>
      <c r="C18" s="12" t="str">
        <f>_xlfn.CONCAT("HAL ", Table46[[#This Row],[PCB Label]])</f>
        <v>HAL J2, J3, J4, J5</v>
      </c>
      <c r="D18" s="20">
        <v>768250006</v>
      </c>
      <c r="E18" s="12" t="s">
        <v>109</v>
      </c>
      <c r="F18" s="12" t="s">
        <v>110</v>
      </c>
      <c r="G18" s="13"/>
      <c r="H18" s="14" t="s">
        <v>111</v>
      </c>
      <c r="I18" s="12">
        <v>5</v>
      </c>
      <c r="J18" s="15">
        <v>2.8</v>
      </c>
      <c r="K18" s="33">
        <f>Table46[[#This Row],[Amount Per Board]]*$O$2</f>
        <v>15</v>
      </c>
      <c r="L18" s="15">
        <f>Table46[[#This Row],[Amount Per Order]]*Table46[[#This Row],[Cost per unit]]</f>
        <v>42</v>
      </c>
    </row>
    <row r="19" spans="1:12" ht="30" x14ac:dyDescent="0.25">
      <c r="A19" s="16" t="s">
        <v>112</v>
      </c>
      <c r="B19" s="16" t="s">
        <v>113</v>
      </c>
      <c r="C19" s="37" t="str">
        <f>_xlfn.CONCAT("HAL ", Table46[[#This Row],[PCB Label]])</f>
        <v>HAL Q6, Q7, Q8, Q11, Q12</v>
      </c>
      <c r="D19" s="17" t="s">
        <v>114</v>
      </c>
      <c r="E19" s="16" t="s">
        <v>115</v>
      </c>
      <c r="F19" s="17" t="s">
        <v>71</v>
      </c>
      <c r="G19" s="22"/>
      <c r="H19" s="18" t="s">
        <v>116</v>
      </c>
      <c r="I19" s="16">
        <v>10</v>
      </c>
      <c r="J19" s="19">
        <v>0.4</v>
      </c>
      <c r="K19" s="34">
        <f>Table46[[#This Row],[Amount Per Board]]*$O$2</f>
        <v>30</v>
      </c>
      <c r="L19" s="19">
        <f>Table46[[#This Row],[Amount Per Order]]*Table46[[#This Row],[Cost per unit]]</f>
        <v>12</v>
      </c>
    </row>
    <row r="20" spans="1:12" ht="60" x14ac:dyDescent="0.25">
      <c r="A20" s="12" t="s">
        <v>117</v>
      </c>
      <c r="B20" s="12" t="s">
        <v>118</v>
      </c>
      <c r="C20" s="12" t="str">
        <f>_xlfn.CONCAT("HAL ", Table46[[#This Row],[PCB Label]])</f>
        <v>HAL R5, R6, R7, R8, R14, R15, R16, R17, R18, R23, R24, R25, R26, R31, R32, R33, R36</v>
      </c>
      <c r="D20" s="12" t="s">
        <v>119</v>
      </c>
      <c r="E20" s="20" t="s">
        <v>120</v>
      </c>
      <c r="F20" s="12">
        <v>805</v>
      </c>
      <c r="G20" s="12" t="s">
        <v>121</v>
      </c>
      <c r="H20" s="14" t="s">
        <v>122</v>
      </c>
      <c r="I20" s="12">
        <v>30</v>
      </c>
      <c r="J20" s="15">
        <v>0.1</v>
      </c>
      <c r="K20" s="33">
        <f>Table46[[#This Row],[Amount Per Board]]*$O$2</f>
        <v>90</v>
      </c>
      <c r="L20" s="15">
        <f>Table46[[#This Row],[Amount Per Order]]*Table46[[#This Row],[Cost per unit]]</f>
        <v>9</v>
      </c>
    </row>
    <row r="21" spans="1:12" ht="30" x14ac:dyDescent="0.25">
      <c r="A21" s="16" t="s">
        <v>123</v>
      </c>
      <c r="B21" s="16" t="s">
        <v>124</v>
      </c>
      <c r="C21" s="37" t="str">
        <f>_xlfn.CONCAT("HAL ", Table46[[#This Row],[PCB Label]])</f>
        <v>HAL R37, R38, R39, R40, R41, R42, R43, R44</v>
      </c>
      <c r="D21" s="21" t="s">
        <v>125</v>
      </c>
      <c r="E21" s="16" t="s">
        <v>126</v>
      </c>
      <c r="F21" s="16">
        <v>603</v>
      </c>
      <c r="G21" s="16" t="s">
        <v>127</v>
      </c>
      <c r="H21" s="18" t="s">
        <v>128</v>
      </c>
      <c r="I21" s="16">
        <v>10</v>
      </c>
      <c r="J21" s="19">
        <v>0.1</v>
      </c>
      <c r="K21" s="34">
        <f>Table46[[#This Row],[Amount Per Board]]*$O$2</f>
        <v>30</v>
      </c>
      <c r="L21" s="19">
        <f>Table46[[#This Row],[Amount Per Order]]*Table46[[#This Row],[Cost per unit]]</f>
        <v>3</v>
      </c>
    </row>
    <row r="22" spans="1:12" x14ac:dyDescent="0.25">
      <c r="A22" s="12" t="s">
        <v>129</v>
      </c>
      <c r="B22" s="12" t="s">
        <v>130</v>
      </c>
      <c r="C22" s="12" t="str">
        <f>_xlfn.CONCAT("HAL ", Table46[[#This Row],[PCB Label]])</f>
        <v>HAL S1</v>
      </c>
      <c r="D22" s="12" t="s">
        <v>131</v>
      </c>
      <c r="E22" s="12" t="s">
        <v>132</v>
      </c>
      <c r="F22" s="12" t="s">
        <v>133</v>
      </c>
      <c r="G22" s="13"/>
      <c r="H22" s="14" t="s">
        <v>134</v>
      </c>
      <c r="I22" s="12">
        <v>3</v>
      </c>
      <c r="J22" s="15">
        <v>1.82</v>
      </c>
      <c r="K22" s="33">
        <f>Table46[[#This Row],[Amount Per Board]]*$O$2</f>
        <v>9</v>
      </c>
      <c r="L22" s="15">
        <f>Table46[[#This Row],[Amount Per Order]]*Table46[[#This Row],[Cost per unit]]</f>
        <v>16.38</v>
      </c>
    </row>
  </sheetData>
  <hyperlinks>
    <hyperlink ref="H2" r:id="rId1" xr:uid="{33C5598A-224C-47EA-9E07-AF8C14DC5FF9}"/>
    <hyperlink ref="H3" r:id="rId2" xr:uid="{462B1037-152F-46DD-A577-D80EDA4B4962}"/>
    <hyperlink ref="H4" r:id="rId3" xr:uid="{538A1D99-9BF7-44C2-85F5-DF0AF21A74E5}"/>
    <hyperlink ref="H5" r:id="rId4" xr:uid="{39BA9128-E70D-489B-BEBF-0F33671C6386}"/>
    <hyperlink ref="H6" r:id="rId5" xr:uid="{7A7794AA-1A8C-4845-BEFB-E7C95C9FB611}"/>
    <hyperlink ref="H7" r:id="rId6" xr:uid="{8EEFC9BF-CB77-465D-B647-196C4996935D}"/>
    <hyperlink ref="H8" r:id="rId7" xr:uid="{BFE812F6-1BCD-42C1-9297-9637909329D6}"/>
    <hyperlink ref="H9" r:id="rId8" xr:uid="{4EC9451E-47AC-4A0D-AB58-C165840EC8B7}"/>
    <hyperlink ref="H10" r:id="rId9" xr:uid="{7B4D60E2-1684-48B7-B4AE-93D6DCFC6FBA}"/>
    <hyperlink ref="H11" r:id="rId10" xr:uid="{4E897E33-7BD1-4CD8-A960-AF766A4C7E6A}"/>
    <hyperlink ref="H12" r:id="rId11" xr:uid="{C9781163-26DD-40BA-B979-A9620514542A}"/>
    <hyperlink ref="H13" r:id="rId12" xr:uid="{95222BB3-16F5-43F4-AFB9-2DF131D20E93}"/>
    <hyperlink ref="H14" r:id="rId13" xr:uid="{34A72C2B-64CB-415D-8C93-6D6679E22854}"/>
    <hyperlink ref="H15" r:id="rId14" xr:uid="{A3C072E5-6462-4C0E-9AA4-8AA5E76386DF}"/>
    <hyperlink ref="H16" r:id="rId15" xr:uid="{B1D2DF5B-BFCE-4910-97D1-666D096B0A70}"/>
    <hyperlink ref="H17" r:id="rId16" xr:uid="{B331A288-74AC-4637-8122-96767C7B2506}"/>
    <hyperlink ref="H18" r:id="rId17" xr:uid="{69486C14-3C76-48B1-AC14-359442027ECA}"/>
    <hyperlink ref="H19" r:id="rId18" xr:uid="{CF48BDB4-0F96-4658-A172-887E5FC88416}"/>
    <hyperlink ref="H20" r:id="rId19" xr:uid="{1D68C5E1-43FC-47FA-8F84-5416A3B2F818}"/>
    <hyperlink ref="H21" r:id="rId20" xr:uid="{A689D576-EFB2-44D1-AF37-CE25DD11AEEE}"/>
    <hyperlink ref="H22" r:id="rId21" xr:uid="{6A128E6A-42A4-4B45-B3D6-356FAC0CD600}"/>
  </hyperlinks>
  <pageMargins left="0.7" right="0.7" top="0.75" bottom="0.75" header="0.3" footer="0.3"/>
  <pageSetup orientation="portrait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Board BOM (6.5.2022)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Hafele</dc:creator>
  <cp:lastModifiedBy>Jake Hafele</cp:lastModifiedBy>
  <dcterms:created xsi:type="dcterms:W3CDTF">2015-06-05T18:17:20Z</dcterms:created>
  <dcterms:modified xsi:type="dcterms:W3CDTF">2022-06-12T21:24:52Z</dcterms:modified>
</cp:coreProperties>
</file>