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olution Kernel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<sst xmlns="http://schemas.openxmlformats.org/spreadsheetml/2006/main" count="305" uniqueCount="88">
  <si>
    <t>4 Blocks Write to FPGA, 1 block write back, single convolution point per kernel call, 100352 kernel calls (full layer)</t>
  </si>
  <si>
    <t>Baseline Convolution kernel, 100352 convolve operations</t>
  </si>
  <si>
    <t>Run</t>
  </si>
  <si>
    <t>Host to SSD (uS)</t>
  </si>
  <si>
    <t>SSD to FPGA (uS)</t>
  </si>
  <si>
    <t>Kernel point (uS)</t>
  </si>
  <si>
    <t>FPGA to SSD (uS)</t>
  </si>
  <si>
    <t>SSD to Host (uS)</t>
  </si>
  <si>
    <t>Full Convolution Layer (Seconds)</t>
  </si>
  <si>
    <t>1 Point Data Read (us)</t>
  </si>
  <si>
    <t>1 point timing (us)</t>
  </si>
  <si>
    <t>Point Data Write (us)</t>
  </si>
  <si>
    <t>Layer Data Read (s)</t>
  </si>
  <si>
    <t>Layer Compute (s)</t>
  </si>
  <si>
    <t>Layer Data Write (s)</t>
  </si>
  <si>
    <t>Full Layer Timing (s)</t>
  </si>
  <si>
    <t>Notes</t>
  </si>
  <si>
    <t>4096 entries</t>
  </si>
  <si>
    <t>1 operation</t>
  </si>
  <si>
    <t>1024 entries</t>
  </si>
  <si>
    <t>100352 kernel calls</t>
  </si>
  <si>
    <t>Call computepoint 1 time, print out time to read values</t>
  </si>
  <si>
    <t>1 point computed</t>
  </si>
  <si>
    <t>1 point writeback</t>
  </si>
  <si>
    <t>All layer reads together</t>
  </si>
  <si>
    <t>MAC unit full layer</t>
  </si>
  <si>
    <t>All layer writes together</t>
  </si>
  <si>
    <t>Added delay with printfs, commented out</t>
  </si>
  <si>
    <t>Average</t>
  </si>
  <si>
    <t>4 Blocks Write to FPGA, 128 entry write back (from 1028), single convolution point per kernel call, 100352 kernel calls (full layer)</t>
  </si>
  <si>
    <t>128 entries, Reduced from 1028</t>
  </si>
  <si>
    <t>Difference</t>
  </si>
  <si>
    <t>Speedup</t>
  </si>
  <si>
    <t>4 Blocks Write to FPGA, 128 entry write back (from 1028), single convolution point per kernel call, 100352 kernel calls (full layer), 4 Stride</t>
  </si>
  <si>
    <t>Stride 4</t>
  </si>
  <si>
    <t>128 Entries</t>
  </si>
  <si>
    <t>2048 entry Write to FPGA, 128 entry write back (from 1028), single convolution point per kernel call, 100352 kernel calls (full layer), 16 Stride</t>
  </si>
  <si>
    <t>2048 Entries</t>
  </si>
  <si>
    <t>2048 entry Write to FPGA (from 4096), 128 entry write back (from 1028), single convolution point per kernel call, 100352 kernel calls (full layer), 16 Stride</t>
  </si>
  <si>
    <t>Put input arrays on seperate bus, Stride 32</t>
  </si>
  <si>
    <t>No change!</t>
  </si>
  <si>
    <t>896*2 entries per point</t>
  </si>
  <si>
    <t>40 Entries per kernel</t>
  </si>
  <si>
    <t>90 Entries per kernel</t>
  </si>
  <si>
    <t>800*1024 entries</t>
  </si>
  <si>
    <t>1024 Entries per kernel</t>
  </si>
  <si>
    <t>Single Point SSD Write Latency</t>
  </si>
  <si>
    <t>Data Read TO Computation</t>
  </si>
  <si>
    <t>I/O Delay Vs. Computation Time</t>
  </si>
  <si>
    <t>Read Data Bandwidth</t>
  </si>
  <si>
    <t>Baseline</t>
  </si>
  <si>
    <t>Original FPGA</t>
  </si>
  <si>
    <t>Reduced Writeback</t>
  </si>
  <si>
    <t>Reduced Reads</t>
  </si>
  <si>
    <t>2 m_axi busses</t>
  </si>
  <si>
    <t>40 Points Per Call</t>
  </si>
  <si>
    <t>90 Points Per Call</t>
  </si>
  <si>
    <t>1024 Points Per Call</t>
  </si>
  <si>
    <t>Point Time (us)</t>
  </si>
  <si>
    <t>Read Data</t>
  </si>
  <si>
    <t>Read Layer Time (s)</t>
  </si>
  <si>
    <t>Read Size Per Kernel Call (B)</t>
  </si>
  <si>
    <t>Layer Time (s)</t>
  </si>
  <si>
    <t>Compute</t>
  </si>
  <si>
    <t>Write Layer Time (s)</t>
  </si>
  <si>
    <t>Read Time (s)</t>
  </si>
  <si>
    <t>Write Data</t>
  </si>
  <si>
    <t>I/O Layer Time (s)</t>
  </si>
  <si>
    <t>Full Operation</t>
  </si>
  <si>
    <t>Compute Layer Time (s)</t>
  </si>
  <si>
    <t>40 Points</t>
  </si>
  <si>
    <t>90 Points</t>
  </si>
  <si>
    <t>1024 Points</t>
  </si>
  <si>
    <t>Single Point Kernel Computation Latency</t>
  </si>
  <si>
    <t>Computation Time</t>
  </si>
  <si>
    <t>Data Movement %</t>
  </si>
  <si>
    <t>Write Data Bandwidth</t>
  </si>
  <si>
    <t>Computation %</t>
  </si>
  <si>
    <t>Write Size Per Kernel (B)</t>
  </si>
  <si>
    <t>Write Time (s)</t>
  </si>
  <si>
    <t>Single Point SSD Read Latency</t>
  </si>
  <si>
    <t>Data Write FROM Computation</t>
  </si>
  <si>
    <t>Total Single Point Latency</t>
  </si>
  <si>
    <t>Layer Difference (s)</t>
  </si>
  <si>
    <t>Layer Speedup %</t>
  </si>
  <si>
    <t>USE</t>
  </si>
  <si>
    <t>SUPPLEMENT</t>
  </si>
  <si>
    <t>PRESENT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</si>
</sst>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3" numFmtId="0" xfId="0" applyBorder="1" applyFont="1"/>
    <xf borderId="4" fillId="2" fontId="3" numFmtId="0" xfId="0" applyAlignment="1" applyBorder="1" applyFill="1" applyFont="1">
      <alignment readingOrder="0" shrinkToFit="0" wrapText="1"/>
    </xf>
    <xf borderId="4" fillId="3" fontId="3" numFmtId="0" xfId="0" applyBorder="1" applyFill="1" applyFont="1"/>
    <xf borderId="4" fillId="3" fontId="3" numFmtId="10" xfId="0" applyBorder="1" applyFont="1" applyNumberFormat="1"/>
    <xf borderId="4" fillId="0" fontId="3" numFmtId="10" xfId="0" applyBorder="1" applyFont="1" applyNumberFormat="1"/>
    <xf borderId="4" fillId="2" fontId="3" numFmtId="0" xfId="0" applyAlignment="1" applyBorder="1" applyFont="1">
      <alignment readingOrder="0"/>
    </xf>
    <xf borderId="0" fillId="0" fontId="3" numFmtId="0" xfId="0" applyFon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4" fillId="0" fontId="3" numFmtId="10" xfId="0" applyAlignment="1" applyBorder="1" applyFont="1" applyNumberFormat="1">
      <alignment readingOrder="0"/>
    </xf>
    <xf borderId="4" fillId="0" fontId="3" numFmtId="0" xfId="0" applyAlignment="1" applyBorder="1" applyFont="1">
      <alignment shrinkToFit="0" wrapText="1"/>
    </xf>
    <xf borderId="4" fillId="0" fontId="3" numFmtId="0" xfId="0" applyBorder="1" applyFont="1"/>
    <xf borderId="0" fillId="0" fontId="3" numFmtId="10" xfId="0" applyFont="1" applyNumberFormat="1"/>
    <xf borderId="4" fillId="0" fontId="3" numFmtId="0" xfId="0" applyAlignment="1" applyBorder="1" applyFont="1">
      <alignment horizontal="center" readingOrder="0" shrinkToFit="0" wrapText="1"/>
    </xf>
    <xf borderId="4" fillId="0" fontId="3" numFmtId="10" xfId="0" applyAlignment="1" applyBorder="1" applyFont="1" applyNumberFormat="1">
      <alignment horizontal="center" readingOrder="0"/>
    </xf>
    <xf borderId="4" fillId="0" fontId="3" numFmtId="10" xfId="0" applyAlignment="1" applyBorder="1" applyFont="1" applyNumberFormat="1">
      <alignment horizontal="center" readingOrder="0" shrinkToFit="0" wrapText="1"/>
    </xf>
    <xf borderId="0" fillId="0" fontId="3" numFmtId="10" xfId="0" applyAlignment="1" applyFont="1" applyNumberForma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 Read Layer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Graphs!$B$2:$J$2</c:f>
            </c:strRef>
          </c:cat>
          <c:val>
            <c:numRef>
              <c:f>Graphs!$B$4:$J$4</c:f>
              <c:numCache/>
            </c:numRef>
          </c:val>
        </c:ser>
        <c:axId val="1035676079"/>
        <c:axId val="272462355"/>
      </c:barChart>
      <c:catAx>
        <c:axId val="103567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462355"/>
      </c:catAx>
      <c:valAx>
        <c:axId val="27246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676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Execution Time of Computation Vs. Data Movement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Graphs!$Y$8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Graphs!$Z$7:$AC$7</c:f>
            </c:strRef>
          </c:cat>
          <c:val>
            <c:numRef>
              <c:f>Graphs!$Z$8:$AC$8</c:f>
              <c:numCache/>
            </c:numRef>
          </c:val>
        </c:ser>
        <c:ser>
          <c:idx val="1"/>
          <c:order val="1"/>
          <c:tx>
            <c:strRef>
              <c:f>Graphs!$Y$9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Graphs!$Z$7:$AC$7</c:f>
            </c:strRef>
          </c:cat>
          <c:val>
            <c:numRef>
              <c:f>Graphs!$Z$9:$AC$9</c:f>
              <c:numCache/>
            </c:numRef>
          </c:val>
        </c:ser>
        <c:overlap val="100"/>
        <c:axId val="935853520"/>
        <c:axId val="1787620700"/>
      </c:barChart>
      <c:catAx>
        <c:axId val="93585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20700"/>
      </c:catAx>
      <c:valAx>
        <c:axId val="1787620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853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 Read Layer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Graphs!$M$2:$P$2</c:f>
            </c:strRef>
          </c:cat>
          <c:val>
            <c:numRef>
              <c:f>Graphs!$M$4:$P$4</c:f>
              <c:numCache/>
            </c:numRef>
          </c:val>
        </c:ser>
        <c:axId val="399244882"/>
        <c:axId val="1093315406"/>
      </c:barChart>
      <c:catAx>
        <c:axId val="39924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315406"/>
      </c:catAx>
      <c:valAx>
        <c:axId val="1093315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44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Graphs!$B$9:$J$9</c:f>
            </c:strRef>
          </c:cat>
          <c:val>
            <c:numRef>
              <c:f>Graphs!$B$11:$J$11</c:f>
              <c:numCache/>
            </c:numRef>
          </c:val>
        </c:ser>
        <c:axId val="1104692660"/>
        <c:axId val="1498223133"/>
      </c:barChart>
      <c:catAx>
        <c:axId val="1104692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223133"/>
      </c:catAx>
      <c:valAx>
        <c:axId val="1498223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692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Kernel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Graphs!$L$11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Graphs!$M$9:$P$9</c:f>
            </c:strRef>
          </c:cat>
          <c:val>
            <c:numRef>
              <c:f>Graphs!$M$11:$P$11</c:f>
              <c:numCache/>
            </c:numRef>
          </c:val>
        </c:ser>
        <c:axId val="153647777"/>
        <c:axId val="734722804"/>
      </c:barChart>
      <c:catAx>
        <c:axId val="15364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722804"/>
      </c:catAx>
      <c:valAx>
        <c:axId val="73472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7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 Write Layer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Graphs!$B$16:$J$16</c:f>
            </c:strRef>
          </c:cat>
          <c:val>
            <c:numRef>
              <c:f>Graphs!$B$18:$J$18</c:f>
              <c:numCache/>
            </c:numRef>
          </c:val>
        </c:ser>
        <c:axId val="1992690547"/>
        <c:axId val="1546952394"/>
      </c:barChart>
      <c:catAx>
        <c:axId val="1992690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952394"/>
      </c:catAx>
      <c:valAx>
        <c:axId val="154695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90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SSD Write Layer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Graphs!$L$18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Graphs!$M$16:$P$16</c:f>
            </c:strRef>
          </c:cat>
          <c:val>
            <c:numRef>
              <c:f>Graphs!$M$18:$P$18</c:f>
              <c:numCache/>
            </c:numRef>
          </c:val>
        </c:ser>
        <c:axId val="1983927019"/>
        <c:axId val="1652862509"/>
      </c:barChart>
      <c:catAx>
        <c:axId val="1983927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62509"/>
      </c:catAx>
      <c:valAx>
        <c:axId val="165286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927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Graphs!$B$23:$J$23</c:f>
            </c:strRef>
          </c:cat>
          <c:val>
            <c:numRef>
              <c:f>Graphs!$B$25:$J$25</c:f>
              <c:numCache/>
            </c:numRef>
          </c:val>
        </c:ser>
        <c:axId val="650376072"/>
        <c:axId val="386673203"/>
      </c:barChart>
      <c:catAx>
        <c:axId val="65037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673203"/>
      </c:catAx>
      <c:valAx>
        <c:axId val="386673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76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Execution 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Graphs!$L$25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Graphs!$M$23:$P$23</c:f>
            </c:strRef>
          </c:cat>
          <c:val>
            <c:numRef>
              <c:f>Graphs!$M$25:$P$25</c:f>
              <c:numCache/>
            </c:numRef>
          </c:val>
        </c:ser>
        <c:axId val="904683657"/>
        <c:axId val="1647851246"/>
      </c:barChart>
      <c:catAx>
        <c:axId val="90468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851246"/>
      </c:catAx>
      <c:valAx>
        <c:axId val="164785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683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of Baseline and N Points Per Call for Individual and Total 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Graphs!$S$2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Graphs!$R$3:$R$6</c:f>
            </c:strRef>
          </c:cat>
          <c:val>
            <c:numRef>
              <c:f>Graphs!$S$3:$S$6</c:f>
              <c:numCache/>
            </c:numRef>
          </c:val>
        </c:ser>
        <c:ser>
          <c:idx val="1"/>
          <c:order val="1"/>
          <c:tx>
            <c:strRef>
              <c:f>Graphs!$T$2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Graphs!$R$3:$R$6</c:f>
            </c:strRef>
          </c:cat>
          <c:val>
            <c:numRef>
              <c:f>Graphs!$T$3:$T$6</c:f>
              <c:numCache/>
            </c:numRef>
          </c:val>
        </c:ser>
        <c:ser>
          <c:idx val="2"/>
          <c:order val="2"/>
          <c:tx>
            <c:strRef>
              <c:f>Graphs!$U$2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Graphs!$R$3:$R$6</c:f>
            </c:strRef>
          </c:cat>
          <c:val>
            <c:numRef>
              <c:f>Graphs!$U$3:$U$6</c:f>
              <c:numCache/>
            </c:numRef>
          </c:val>
        </c:ser>
        <c:ser>
          <c:idx val="3"/>
          <c:order val="3"/>
          <c:tx>
            <c:strRef>
              <c:f>Graphs!$V$2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Graphs!$R$3:$R$6</c:f>
            </c:strRef>
          </c:cat>
          <c:val>
            <c:numRef>
              <c:f>Graphs!$V$3:$V$6</c:f>
              <c:numCache/>
            </c:numRef>
          </c:val>
        </c:ser>
        <c:axId val="1569980373"/>
        <c:axId val="1156886287"/>
      </c:barChart>
      <c:catAx>
        <c:axId val="156998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886287"/>
      </c:catAx>
      <c:valAx>
        <c:axId val="1156886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980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29</xdr:row>
      <xdr:rowOff>152400</xdr:rowOff>
    </xdr:from>
    <xdr:ext cx="5715000" cy="4257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30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209550</xdr:colOff>
      <xdr:row>53</xdr:row>
      <xdr:rowOff>76200</xdr:rowOff>
    </xdr:from>
    <xdr:ext cx="5715000" cy="3895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228600</xdr:colOff>
      <xdr:row>53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209550</xdr:colOff>
      <xdr:row>74</xdr:row>
      <xdr:rowOff>114300</xdr:rowOff>
    </xdr:from>
    <xdr:ext cx="5715000" cy="3829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228600</xdr:colOff>
      <xdr:row>74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209550</xdr:colOff>
      <xdr:row>95</xdr:row>
      <xdr:rowOff>95250</xdr:rowOff>
    </xdr:from>
    <xdr:ext cx="5715000" cy="4181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228600</xdr:colOff>
      <xdr:row>95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857250</xdr:colOff>
      <xdr:row>10</xdr:row>
      <xdr:rowOff>200025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552450</xdr:colOff>
      <xdr:row>10</xdr:row>
      <xdr:rowOff>200025</xdr:rowOff>
    </xdr:from>
    <xdr:ext cx="61436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5.25"/>
    <col customWidth="1" min="4" max="4" width="25.13"/>
    <col customWidth="1" min="5" max="5" width="15.25"/>
    <col customWidth="1" min="6" max="6" width="14.38"/>
    <col customWidth="1" min="7" max="7" width="27.63"/>
    <col customWidth="1" min="10" max="13" width="21.13"/>
    <col customWidth="1" min="14" max="14" width="21.25"/>
    <col customWidth="1" min="15" max="16" width="17.25"/>
  </cols>
  <sheetData>
    <row r="1">
      <c r="A1" s="1" t="s">
        <v>0</v>
      </c>
      <c r="B1" s="2"/>
      <c r="C1" s="2"/>
      <c r="D1" s="2"/>
      <c r="E1" s="2"/>
      <c r="F1" s="2"/>
      <c r="G1" s="3"/>
      <c r="I1" s="1" t="s">
        <v>1</v>
      </c>
      <c r="J1" s="2"/>
      <c r="K1" s="2"/>
      <c r="L1" s="2"/>
      <c r="M1" s="2"/>
      <c r="N1" s="2"/>
      <c r="O1" s="2"/>
      <c r="P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4" t="s">
        <v>2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>
      <c r="A3" s="5">
        <v>1.0</v>
      </c>
      <c r="B3" s="5">
        <v>233.0</v>
      </c>
      <c r="C3" s="5">
        <v>198.0</v>
      </c>
      <c r="D3" s="5">
        <v>250.0</v>
      </c>
      <c r="E3" s="5">
        <v>82.0</v>
      </c>
      <c r="F3" s="5">
        <v>81.0</v>
      </c>
      <c r="G3" s="5">
        <v>31.984</v>
      </c>
      <c r="I3" s="5">
        <v>1.0</v>
      </c>
      <c r="J3" s="5">
        <v>34.616</v>
      </c>
      <c r="K3" s="5">
        <v>2.593</v>
      </c>
      <c r="L3" s="5">
        <v>0.056</v>
      </c>
      <c r="M3" s="5">
        <v>0.456532</v>
      </c>
      <c r="N3" s="5">
        <v>0.194109</v>
      </c>
      <c r="O3" s="5">
        <v>0.002521</v>
      </c>
      <c r="P3" s="5">
        <f t="shared" ref="P3:P7" si="1">SUM(M3:O3)</f>
        <v>0.653162</v>
      </c>
    </row>
    <row r="4">
      <c r="A4" s="5">
        <v>2.0</v>
      </c>
      <c r="B4" s="5">
        <v>119.0</v>
      </c>
      <c r="C4" s="5">
        <v>157.0</v>
      </c>
      <c r="D4" s="5">
        <v>298.0</v>
      </c>
      <c r="E4" s="5">
        <v>83.0</v>
      </c>
      <c r="F4" s="5">
        <v>77.0</v>
      </c>
      <c r="G4" s="5">
        <v>32.605</v>
      </c>
      <c r="I4" s="5">
        <v>2.0</v>
      </c>
      <c r="J4" s="5">
        <v>35.326</v>
      </c>
      <c r="K4" s="5">
        <v>3.264</v>
      </c>
      <c r="L4" s="5">
        <v>0.083</v>
      </c>
      <c r="M4" s="5">
        <v>0.46888</v>
      </c>
      <c r="N4" s="5">
        <v>0.194122</v>
      </c>
      <c r="O4" s="5">
        <v>0.002495</v>
      </c>
      <c r="P4" s="5">
        <f t="shared" si="1"/>
        <v>0.665497</v>
      </c>
    </row>
    <row r="5">
      <c r="A5" s="5">
        <v>3.0</v>
      </c>
      <c r="B5" s="5">
        <v>122.0</v>
      </c>
      <c r="C5" s="5">
        <v>175.0</v>
      </c>
      <c r="D5" s="5">
        <v>300.0</v>
      </c>
      <c r="E5" s="5">
        <v>83.0</v>
      </c>
      <c r="F5" s="5">
        <v>82.0</v>
      </c>
      <c r="G5" s="5">
        <v>32.48</v>
      </c>
      <c r="I5" s="5">
        <v>3.0</v>
      </c>
      <c r="J5" s="5">
        <v>35.71</v>
      </c>
      <c r="K5" s="5">
        <v>2.268</v>
      </c>
      <c r="L5" s="5">
        <v>0.065</v>
      </c>
      <c r="M5" s="5">
        <v>0.458252</v>
      </c>
      <c r="N5" s="5">
        <v>0.194527</v>
      </c>
      <c r="O5" s="5">
        <v>0.002511</v>
      </c>
      <c r="P5" s="5">
        <f t="shared" si="1"/>
        <v>0.65529</v>
      </c>
    </row>
    <row r="6">
      <c r="A6" s="5">
        <v>4.0</v>
      </c>
      <c r="B6" s="5">
        <v>119.0</v>
      </c>
      <c r="C6" s="5">
        <v>164.0</v>
      </c>
      <c r="D6" s="5">
        <v>216.0</v>
      </c>
      <c r="E6" s="5">
        <v>85.0</v>
      </c>
      <c r="F6" s="5">
        <v>83.0</v>
      </c>
      <c r="G6" s="5">
        <v>32.279</v>
      </c>
      <c r="I6" s="5">
        <v>4.0</v>
      </c>
      <c r="J6" s="5">
        <v>36.36</v>
      </c>
      <c r="K6" s="5">
        <v>2.138</v>
      </c>
      <c r="L6" s="5">
        <v>0.047</v>
      </c>
      <c r="M6" s="5">
        <v>0.463368</v>
      </c>
      <c r="N6" s="5">
        <v>0.196929</v>
      </c>
      <c r="O6" s="5">
        <v>0.002591</v>
      </c>
      <c r="P6" s="5">
        <f t="shared" si="1"/>
        <v>0.662888</v>
      </c>
    </row>
    <row r="7">
      <c r="A7" s="5">
        <v>5.0</v>
      </c>
      <c r="B7" s="5">
        <v>120.0</v>
      </c>
      <c r="C7" s="5">
        <v>171.0</v>
      </c>
      <c r="D7" s="5">
        <v>254.0</v>
      </c>
      <c r="E7" s="5">
        <v>81.0</v>
      </c>
      <c r="F7" s="5">
        <v>80.0</v>
      </c>
      <c r="G7" s="5">
        <v>31.89</v>
      </c>
      <c r="I7" s="5">
        <v>5.0</v>
      </c>
      <c r="J7" s="5">
        <v>34.92</v>
      </c>
      <c r="K7" s="5">
        <v>2.259</v>
      </c>
      <c r="L7" s="5">
        <v>0.044</v>
      </c>
      <c r="M7" s="5">
        <v>0.474883</v>
      </c>
      <c r="N7" s="5">
        <v>0.197043</v>
      </c>
      <c r="O7" s="5">
        <v>0.0025375</v>
      </c>
      <c r="P7" s="5">
        <f t="shared" si="1"/>
        <v>0.6744635</v>
      </c>
    </row>
    <row r="9">
      <c r="A9" s="6" t="s">
        <v>16</v>
      </c>
      <c r="B9" s="6" t="s">
        <v>17</v>
      </c>
      <c r="C9" s="6" t="s">
        <v>17</v>
      </c>
      <c r="D9" s="6" t="s">
        <v>18</v>
      </c>
      <c r="E9" s="6" t="s">
        <v>19</v>
      </c>
      <c r="F9" s="6" t="s">
        <v>19</v>
      </c>
      <c r="G9" s="6" t="s">
        <v>20</v>
      </c>
      <c r="H9" s="7"/>
      <c r="I9" s="6" t="s">
        <v>16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  <c r="O9" s="6" t="s">
        <v>26</v>
      </c>
      <c r="P9" s="6" t="s">
        <v>27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28</v>
      </c>
      <c r="B10" s="8">
        <f t="shared" ref="B10:G10" si="2">SUM(B3:B7)/5</f>
        <v>142.6</v>
      </c>
      <c r="C10" s="8">
        <f t="shared" si="2"/>
        <v>173</v>
      </c>
      <c r="D10" s="8">
        <f t="shared" si="2"/>
        <v>263.6</v>
      </c>
      <c r="E10" s="8">
        <f t="shared" si="2"/>
        <v>82.8</v>
      </c>
      <c r="F10" s="8">
        <f t="shared" si="2"/>
        <v>80.6</v>
      </c>
      <c r="G10" s="8">
        <f t="shared" si="2"/>
        <v>32.2476</v>
      </c>
      <c r="I10" s="5" t="s">
        <v>28</v>
      </c>
      <c r="J10" s="8">
        <f t="shared" ref="J10:P10" si="3">SUM(J3:J7)/5</f>
        <v>35.3864</v>
      </c>
      <c r="K10" s="8">
        <f t="shared" si="3"/>
        <v>2.5044</v>
      </c>
      <c r="L10" s="8">
        <f t="shared" si="3"/>
        <v>0.059</v>
      </c>
      <c r="M10" s="8">
        <f t="shared" si="3"/>
        <v>0.464383</v>
      </c>
      <c r="N10" s="8">
        <f t="shared" si="3"/>
        <v>0.195346</v>
      </c>
      <c r="O10" s="8">
        <f t="shared" si="3"/>
        <v>0.0025311</v>
      </c>
      <c r="P10" s="8">
        <f t="shared" si="3"/>
        <v>0.6622601</v>
      </c>
    </row>
    <row r="11">
      <c r="J11" s="8">
        <v>35.3864</v>
      </c>
      <c r="K11" s="8">
        <v>2.5044</v>
      </c>
      <c r="L11" s="8">
        <v>0.059</v>
      </c>
      <c r="M11" s="8">
        <v>0.46438300000000005</v>
      </c>
      <c r="N11" s="8">
        <v>0.195346</v>
      </c>
      <c r="O11" s="8">
        <v>0.0025311</v>
      </c>
      <c r="P11" s="8">
        <v>0.6622601</v>
      </c>
    </row>
    <row r="12">
      <c r="A12" s="1" t="s">
        <v>29</v>
      </c>
      <c r="B12" s="2"/>
      <c r="C12" s="2"/>
      <c r="D12" s="2"/>
      <c r="E12" s="2"/>
      <c r="F12" s="2"/>
      <c r="G12" s="3"/>
    </row>
    <row r="13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</row>
    <row r="14">
      <c r="A14" s="5">
        <v>1.0</v>
      </c>
      <c r="B14" s="5">
        <v>201.0</v>
      </c>
      <c r="C14" s="5">
        <v>221.0</v>
      </c>
      <c r="D14" s="5">
        <v>329.0</v>
      </c>
      <c r="E14" s="5">
        <v>58.0</v>
      </c>
      <c r="F14" s="5">
        <v>41.0</v>
      </c>
      <c r="G14" s="5">
        <v>27.413</v>
      </c>
    </row>
    <row r="15">
      <c r="A15" s="5">
        <v>2.0</v>
      </c>
      <c r="B15" s="5">
        <v>134.0</v>
      </c>
      <c r="C15" s="5">
        <v>172.0</v>
      </c>
      <c r="D15" s="5">
        <v>332.0</v>
      </c>
      <c r="E15" s="5">
        <v>30.0</v>
      </c>
      <c r="F15" s="5">
        <v>32.0</v>
      </c>
      <c r="G15" s="5">
        <v>27.586</v>
      </c>
    </row>
    <row r="16">
      <c r="A16" s="5">
        <v>3.0</v>
      </c>
      <c r="B16" s="5">
        <v>112.0</v>
      </c>
      <c r="C16" s="5">
        <v>157.0</v>
      </c>
      <c r="D16" s="5">
        <v>314.0</v>
      </c>
      <c r="E16" s="5">
        <v>31.0</v>
      </c>
      <c r="F16" s="5">
        <v>28.0</v>
      </c>
      <c r="G16" s="5">
        <v>27.897</v>
      </c>
    </row>
    <row r="17">
      <c r="A17" s="5">
        <v>4.0</v>
      </c>
      <c r="B17" s="5">
        <v>114.0</v>
      </c>
      <c r="C17" s="5">
        <v>158.0</v>
      </c>
      <c r="D17" s="5">
        <v>241.0</v>
      </c>
      <c r="E17" s="5">
        <v>28.0</v>
      </c>
      <c r="F17" s="5">
        <v>27.0</v>
      </c>
      <c r="G17" s="5">
        <v>27.972</v>
      </c>
    </row>
    <row r="18">
      <c r="A18" s="5">
        <v>5.0</v>
      </c>
      <c r="B18" s="5">
        <v>187.0</v>
      </c>
      <c r="C18" s="5">
        <v>139.0</v>
      </c>
      <c r="D18" s="5">
        <v>261.0</v>
      </c>
      <c r="E18" s="5">
        <v>29.0</v>
      </c>
      <c r="F18" s="5">
        <v>29.0</v>
      </c>
      <c r="G18" s="5">
        <v>28.216</v>
      </c>
    </row>
    <row r="20">
      <c r="A20" s="5" t="s">
        <v>16</v>
      </c>
      <c r="B20" s="6" t="s">
        <v>17</v>
      </c>
      <c r="C20" s="6" t="s">
        <v>17</v>
      </c>
      <c r="D20" s="6" t="s">
        <v>18</v>
      </c>
      <c r="E20" s="9" t="s">
        <v>30</v>
      </c>
      <c r="F20" s="9" t="s">
        <v>30</v>
      </c>
      <c r="G20" s="5" t="s">
        <v>20</v>
      </c>
    </row>
    <row r="21">
      <c r="A21" s="5" t="s">
        <v>28</v>
      </c>
      <c r="B21" s="8">
        <f t="shared" ref="B21:G21" si="4">SUM(B14:B18)/5</f>
        <v>149.6</v>
      </c>
      <c r="C21" s="8">
        <f t="shared" si="4"/>
        <v>169.4</v>
      </c>
      <c r="D21" s="8">
        <f t="shared" si="4"/>
        <v>295.4</v>
      </c>
      <c r="E21" s="8">
        <f t="shared" si="4"/>
        <v>35.2</v>
      </c>
      <c r="F21" s="8">
        <f t="shared" si="4"/>
        <v>31.4</v>
      </c>
      <c r="G21" s="8">
        <f t="shared" si="4"/>
        <v>27.8168</v>
      </c>
    </row>
    <row r="22">
      <c r="A22" s="5" t="s">
        <v>31</v>
      </c>
      <c r="B22" s="8"/>
      <c r="C22" s="8"/>
      <c r="D22" s="8"/>
      <c r="E22" s="10">
        <f t="shared" ref="E22:G22" si="5">E10-E21</f>
        <v>47.6</v>
      </c>
      <c r="F22" s="10">
        <f t="shared" si="5"/>
        <v>49.2</v>
      </c>
      <c r="G22" s="10">
        <f t="shared" si="5"/>
        <v>4.4308</v>
      </c>
    </row>
    <row r="23">
      <c r="A23" s="5" t="s">
        <v>32</v>
      </c>
      <c r="B23" s="8"/>
      <c r="C23" s="8"/>
      <c r="D23" s="8"/>
      <c r="E23" s="11">
        <f t="shared" ref="E23:G23" si="6">E10/E21</f>
        <v>2.352272727</v>
      </c>
      <c r="F23" s="11">
        <f t="shared" si="6"/>
        <v>2.566878981</v>
      </c>
      <c r="G23" s="11">
        <f t="shared" si="6"/>
        <v>1.159285036</v>
      </c>
    </row>
    <row r="25">
      <c r="A25" s="1" t="s">
        <v>33</v>
      </c>
      <c r="B25" s="2"/>
      <c r="C25" s="2"/>
      <c r="D25" s="2"/>
      <c r="E25" s="2"/>
      <c r="F25" s="2"/>
      <c r="G25" s="3"/>
    </row>
    <row r="26">
      <c r="A26" s="4" t="s">
        <v>2</v>
      </c>
      <c r="B26" s="4" t="s">
        <v>3</v>
      </c>
      <c r="C26" s="4" t="s">
        <v>4</v>
      </c>
      <c r="D26" s="4" t="s">
        <v>5</v>
      </c>
      <c r="E26" s="4" t="s">
        <v>6</v>
      </c>
      <c r="F26" s="4" t="s">
        <v>7</v>
      </c>
      <c r="G26" s="4" t="s">
        <v>8</v>
      </c>
    </row>
    <row r="27">
      <c r="A27" s="5">
        <v>1.0</v>
      </c>
      <c r="B27" s="5">
        <v>232.0</v>
      </c>
      <c r="C27" s="5">
        <v>163.0</v>
      </c>
      <c r="D27" s="5">
        <v>220.0</v>
      </c>
      <c r="E27" s="5">
        <v>28.0</v>
      </c>
      <c r="F27" s="5">
        <v>27.0</v>
      </c>
      <c r="G27" s="5">
        <v>24.25</v>
      </c>
    </row>
    <row r="28">
      <c r="A28" s="5">
        <v>2.0</v>
      </c>
      <c r="B28" s="5">
        <v>166.0</v>
      </c>
      <c r="C28" s="5">
        <v>173.0</v>
      </c>
      <c r="D28" s="5">
        <v>284.0</v>
      </c>
      <c r="E28" s="5">
        <v>30.0</v>
      </c>
      <c r="F28" s="5">
        <v>26.0</v>
      </c>
      <c r="G28" s="5">
        <v>24.212</v>
      </c>
    </row>
    <row r="29">
      <c r="A29" s="5">
        <v>3.0</v>
      </c>
      <c r="B29" s="5">
        <v>116.0</v>
      </c>
      <c r="C29" s="5">
        <v>148.0</v>
      </c>
      <c r="D29" s="5">
        <v>193.0</v>
      </c>
      <c r="E29" s="5">
        <v>27.0</v>
      </c>
      <c r="F29" s="5">
        <v>26.0</v>
      </c>
      <c r="G29" s="5">
        <v>23.914</v>
      </c>
    </row>
    <row r="30">
      <c r="A30" s="5">
        <v>4.0</v>
      </c>
      <c r="B30" s="5">
        <v>139.0</v>
      </c>
      <c r="C30" s="5">
        <v>160.0</v>
      </c>
      <c r="D30" s="5">
        <v>279.0</v>
      </c>
      <c r="E30" s="5">
        <v>73.0</v>
      </c>
      <c r="F30" s="5">
        <v>40.0</v>
      </c>
      <c r="G30" s="5">
        <v>24.202</v>
      </c>
    </row>
    <row r="31">
      <c r="A31" s="5">
        <v>5.0</v>
      </c>
      <c r="B31" s="5">
        <v>115.0</v>
      </c>
      <c r="C31" s="5">
        <v>153.0</v>
      </c>
      <c r="D31" s="5">
        <v>265.0</v>
      </c>
      <c r="E31" s="5">
        <v>35.0</v>
      </c>
      <c r="F31" s="5">
        <v>29.0</v>
      </c>
      <c r="G31" s="5">
        <v>24.028</v>
      </c>
    </row>
    <row r="33">
      <c r="A33" s="5" t="s">
        <v>16</v>
      </c>
      <c r="B33" s="6" t="s">
        <v>17</v>
      </c>
      <c r="C33" s="6" t="s">
        <v>17</v>
      </c>
      <c r="D33" s="9" t="s">
        <v>34</v>
      </c>
      <c r="E33" s="6" t="s">
        <v>35</v>
      </c>
      <c r="F33" s="6" t="s">
        <v>35</v>
      </c>
      <c r="G33" s="8"/>
    </row>
    <row r="34">
      <c r="A34" s="5" t="s">
        <v>28</v>
      </c>
      <c r="B34" s="8">
        <f t="shared" ref="B34:G34" si="7">SUM(B27:B31)/5</f>
        <v>153.6</v>
      </c>
      <c r="C34" s="8">
        <f t="shared" si="7"/>
        <v>159.4</v>
      </c>
      <c r="D34" s="8">
        <f t="shared" si="7"/>
        <v>248.2</v>
      </c>
      <c r="E34" s="8">
        <f t="shared" si="7"/>
        <v>38.6</v>
      </c>
      <c r="F34" s="8">
        <f t="shared" si="7"/>
        <v>29.6</v>
      </c>
      <c r="G34" s="8">
        <f t="shared" si="7"/>
        <v>24.1212</v>
      </c>
    </row>
    <row r="35">
      <c r="A35" s="5" t="s">
        <v>31</v>
      </c>
      <c r="B35" s="8"/>
      <c r="C35" s="8"/>
      <c r="D35" s="10">
        <f>D21-D34</f>
        <v>47.2</v>
      </c>
      <c r="E35" s="8"/>
      <c r="F35" s="8"/>
      <c r="G35" s="10">
        <f>G21-G34</f>
        <v>3.6956</v>
      </c>
    </row>
    <row r="36">
      <c r="A36" s="5" t="s">
        <v>32</v>
      </c>
      <c r="B36" s="8"/>
      <c r="C36" s="8"/>
      <c r="D36" s="11">
        <f>D21/D34</f>
        <v>1.190169218</v>
      </c>
      <c r="E36" s="8"/>
      <c r="F36" s="8"/>
      <c r="G36" s="11">
        <f>G23/G34</f>
        <v>0.04806083596</v>
      </c>
    </row>
    <row r="38">
      <c r="A38" s="1" t="s">
        <v>36</v>
      </c>
      <c r="B38" s="2"/>
      <c r="C38" s="2"/>
      <c r="D38" s="2"/>
      <c r="E38" s="2"/>
      <c r="F38" s="2"/>
      <c r="G38" s="3"/>
    </row>
    <row r="39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7</v>
      </c>
      <c r="G39" s="4" t="s">
        <v>8</v>
      </c>
    </row>
    <row r="40">
      <c r="A40" s="5">
        <v>1.0</v>
      </c>
      <c r="B40" s="5">
        <v>83.0</v>
      </c>
      <c r="C40" s="5">
        <v>89.0</v>
      </c>
      <c r="D40" s="5">
        <v>183.0</v>
      </c>
      <c r="E40" s="5">
        <v>94.0</v>
      </c>
      <c r="F40" s="5">
        <v>56.0</v>
      </c>
      <c r="G40" s="5">
        <v>17.415</v>
      </c>
    </row>
    <row r="41">
      <c r="A41" s="5">
        <v>2.0</v>
      </c>
      <c r="B41" s="5">
        <v>80.0</v>
      </c>
      <c r="C41" s="5">
        <v>98.0</v>
      </c>
      <c r="D41" s="5">
        <v>277.0</v>
      </c>
      <c r="E41" s="5">
        <v>37.0</v>
      </c>
      <c r="F41" s="5">
        <v>24.0</v>
      </c>
      <c r="G41" s="5">
        <v>17.556</v>
      </c>
    </row>
    <row r="42">
      <c r="A42" s="5">
        <v>3.0</v>
      </c>
      <c r="B42" s="5">
        <v>81.0</v>
      </c>
      <c r="C42" s="5">
        <v>91.0</v>
      </c>
      <c r="D42" s="5">
        <v>242.0</v>
      </c>
      <c r="E42" s="5">
        <v>35.0</v>
      </c>
      <c r="F42" s="5">
        <v>50.0</v>
      </c>
      <c r="G42" s="5">
        <v>17.612</v>
      </c>
    </row>
    <row r="43">
      <c r="A43" s="5">
        <v>4.0</v>
      </c>
      <c r="B43" s="5">
        <v>96.0</v>
      </c>
      <c r="C43" s="5">
        <v>92.0</v>
      </c>
      <c r="D43" s="5">
        <v>247.0</v>
      </c>
      <c r="E43" s="5">
        <v>39.0</v>
      </c>
      <c r="F43" s="5">
        <v>28.0</v>
      </c>
      <c r="G43" s="5">
        <v>17.472</v>
      </c>
    </row>
    <row r="44">
      <c r="A44" s="5">
        <v>5.0</v>
      </c>
      <c r="B44" s="5">
        <v>99.0</v>
      </c>
      <c r="C44" s="5">
        <v>93.0</v>
      </c>
      <c r="D44" s="5">
        <v>285.0</v>
      </c>
      <c r="E44" s="5">
        <v>44.0</v>
      </c>
      <c r="F44" s="5">
        <v>30.0</v>
      </c>
      <c r="G44" s="5">
        <v>17.453</v>
      </c>
    </row>
    <row r="46">
      <c r="A46" s="5" t="s">
        <v>16</v>
      </c>
      <c r="B46" s="9" t="s">
        <v>37</v>
      </c>
      <c r="C46" s="9" t="s">
        <v>37</v>
      </c>
      <c r="D46" s="5" t="s">
        <v>34</v>
      </c>
      <c r="E46" s="6" t="s">
        <v>35</v>
      </c>
      <c r="F46" s="6" t="s">
        <v>35</v>
      </c>
      <c r="G46" s="8"/>
    </row>
    <row r="47">
      <c r="A47" s="5" t="s">
        <v>28</v>
      </c>
      <c r="B47" s="8">
        <f t="shared" ref="B47:G47" si="8">SUM(B40:B44)/5</f>
        <v>87.8</v>
      </c>
      <c r="C47" s="8">
        <f t="shared" si="8"/>
        <v>92.6</v>
      </c>
      <c r="D47" s="8">
        <f t="shared" si="8"/>
        <v>246.8</v>
      </c>
      <c r="E47" s="8">
        <f t="shared" si="8"/>
        <v>49.8</v>
      </c>
      <c r="F47" s="8">
        <f t="shared" si="8"/>
        <v>37.6</v>
      </c>
      <c r="G47" s="8">
        <f t="shared" si="8"/>
        <v>17.5016</v>
      </c>
    </row>
    <row r="48">
      <c r="A48" s="5" t="s">
        <v>31</v>
      </c>
      <c r="B48" s="10">
        <f t="shared" ref="B48:C48" si="9">B34-B47</f>
        <v>65.8</v>
      </c>
      <c r="C48" s="10">
        <f t="shared" si="9"/>
        <v>66.8</v>
      </c>
      <c r="D48" s="8"/>
      <c r="E48" s="8"/>
      <c r="F48" s="8"/>
      <c r="G48" s="10">
        <f>G34-G47</f>
        <v>6.6196</v>
      </c>
    </row>
    <row r="49">
      <c r="A49" s="5" t="s">
        <v>32</v>
      </c>
      <c r="B49" s="11">
        <f t="shared" ref="B49:C49" si="10">B34/B47</f>
        <v>1.749430524</v>
      </c>
      <c r="C49" s="11">
        <f t="shared" si="10"/>
        <v>1.721382289</v>
      </c>
      <c r="D49" s="8"/>
      <c r="E49" s="8"/>
      <c r="F49" s="8"/>
      <c r="G49" s="11">
        <f>G34/G47</f>
        <v>1.378228276</v>
      </c>
    </row>
    <row r="51">
      <c r="A51" s="1" t="s">
        <v>38</v>
      </c>
      <c r="B51" s="2"/>
      <c r="C51" s="2"/>
      <c r="D51" s="2"/>
      <c r="E51" s="2"/>
      <c r="F51" s="2"/>
      <c r="G51" s="3"/>
    </row>
    <row r="52">
      <c r="A52" s="4" t="s">
        <v>2</v>
      </c>
      <c r="B52" s="4" t="s">
        <v>3</v>
      </c>
      <c r="C52" s="4" t="s">
        <v>4</v>
      </c>
      <c r="D52" s="4" t="s">
        <v>5</v>
      </c>
      <c r="E52" s="4" t="s">
        <v>6</v>
      </c>
      <c r="F52" s="4" t="s">
        <v>7</v>
      </c>
      <c r="G52" s="4" t="s">
        <v>8</v>
      </c>
    </row>
    <row r="53">
      <c r="A53" s="5">
        <v>1.0</v>
      </c>
      <c r="B53" s="5">
        <v>101.0</v>
      </c>
      <c r="C53" s="5">
        <v>88.0</v>
      </c>
      <c r="D53" s="5">
        <v>220.0</v>
      </c>
      <c r="E53" s="5">
        <v>52.0</v>
      </c>
      <c r="F53" s="5">
        <v>60.0</v>
      </c>
      <c r="G53" s="5">
        <v>17.599</v>
      </c>
    </row>
    <row r="54">
      <c r="A54" s="5">
        <v>2.0</v>
      </c>
      <c r="B54" s="5">
        <v>123.0</v>
      </c>
      <c r="C54" s="5">
        <v>94.0</v>
      </c>
      <c r="D54" s="5">
        <v>187.0</v>
      </c>
      <c r="E54" s="5">
        <v>90.0</v>
      </c>
      <c r="F54" s="5">
        <v>26.0</v>
      </c>
      <c r="G54" s="5">
        <v>17.474</v>
      </c>
    </row>
    <row r="55">
      <c r="A55" s="5">
        <v>3.0</v>
      </c>
      <c r="B55" s="5">
        <v>86.0</v>
      </c>
      <c r="C55" s="5">
        <v>94.0</v>
      </c>
      <c r="D55" s="5">
        <v>252.0</v>
      </c>
      <c r="E55" s="5">
        <v>83.0</v>
      </c>
      <c r="F55" s="5">
        <v>47.0</v>
      </c>
      <c r="G55" s="5">
        <v>17.579</v>
      </c>
    </row>
    <row r="56">
      <c r="A56" s="5">
        <v>4.0</v>
      </c>
      <c r="B56" s="5">
        <v>123.0</v>
      </c>
      <c r="C56" s="5">
        <v>76.0</v>
      </c>
      <c r="D56" s="5">
        <v>184.0</v>
      </c>
      <c r="E56" s="5">
        <v>36.0</v>
      </c>
      <c r="F56" s="5">
        <v>26.0</v>
      </c>
      <c r="G56" s="5">
        <v>17.661</v>
      </c>
    </row>
    <row r="57">
      <c r="A57" s="5">
        <v>5.0</v>
      </c>
      <c r="B57" s="5">
        <v>113.0</v>
      </c>
      <c r="C57" s="5">
        <v>103.0</v>
      </c>
      <c r="D57" s="5">
        <v>216.0</v>
      </c>
      <c r="E57" s="5">
        <v>35.0</v>
      </c>
      <c r="F57" s="5">
        <v>26.0</v>
      </c>
      <c r="G57" s="5">
        <v>19.507</v>
      </c>
    </row>
    <row r="59">
      <c r="A59" s="6" t="s">
        <v>16</v>
      </c>
      <c r="B59" s="6" t="s">
        <v>37</v>
      </c>
      <c r="C59" s="6" t="s">
        <v>37</v>
      </c>
      <c r="D59" s="9" t="s">
        <v>39</v>
      </c>
      <c r="E59" s="6" t="s">
        <v>35</v>
      </c>
      <c r="F59" s="6" t="s">
        <v>35</v>
      </c>
      <c r="G59" s="6" t="s">
        <v>40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5" t="s">
        <v>28</v>
      </c>
      <c r="B60" s="8">
        <f t="shared" ref="B60:G60" si="11">SUM(B53:B57)/5</f>
        <v>109.2</v>
      </c>
      <c r="C60" s="8">
        <f t="shared" si="11"/>
        <v>91</v>
      </c>
      <c r="D60" s="8">
        <f t="shared" si="11"/>
        <v>211.8</v>
      </c>
      <c r="E60" s="8">
        <f t="shared" si="11"/>
        <v>59.2</v>
      </c>
      <c r="F60" s="8">
        <f t="shared" si="11"/>
        <v>37</v>
      </c>
      <c r="G60" s="8">
        <f t="shared" si="11"/>
        <v>17.964</v>
      </c>
    </row>
    <row r="61">
      <c r="A61" s="5" t="s">
        <v>31</v>
      </c>
      <c r="B61" s="8"/>
      <c r="C61" s="8"/>
      <c r="D61" s="8">
        <f>D47-D60</f>
        <v>35</v>
      </c>
      <c r="E61" s="8"/>
      <c r="F61" s="8"/>
      <c r="G61" s="8">
        <f>G47-G60</f>
        <v>-0.4624</v>
      </c>
    </row>
    <row r="62">
      <c r="A62" s="5" t="s">
        <v>32</v>
      </c>
      <c r="B62" s="8"/>
      <c r="C62" s="8"/>
      <c r="D62" s="12">
        <f>D47/D60</f>
        <v>1.165250236</v>
      </c>
      <c r="E62" s="8"/>
      <c r="F62" s="8"/>
      <c r="G62" s="12">
        <f>G47/G60</f>
        <v>0.9742596304</v>
      </c>
    </row>
    <row r="64">
      <c r="A64" s="1" t="s">
        <v>38</v>
      </c>
      <c r="B64" s="2"/>
      <c r="C64" s="2"/>
      <c r="D64" s="2"/>
      <c r="E64" s="2"/>
      <c r="F64" s="2"/>
      <c r="G64" s="3"/>
    </row>
    <row r="65">
      <c r="A65" s="4" t="s">
        <v>2</v>
      </c>
      <c r="B65" s="4" t="s">
        <v>3</v>
      </c>
      <c r="C65" s="4" t="s">
        <v>4</v>
      </c>
      <c r="D65" s="4" t="s">
        <v>5</v>
      </c>
      <c r="E65" s="4" t="s">
        <v>6</v>
      </c>
      <c r="F65" s="4" t="s">
        <v>7</v>
      </c>
      <c r="G65" s="4" t="s">
        <v>8</v>
      </c>
    </row>
    <row r="66">
      <c r="A66" s="5">
        <v>1.0</v>
      </c>
      <c r="B66" s="5">
        <v>247.0</v>
      </c>
      <c r="C66" s="5">
        <v>530.0</v>
      </c>
      <c r="D66" s="5">
        <v>275.0</v>
      </c>
      <c r="E66" s="5">
        <v>36.0</v>
      </c>
      <c r="F66" s="5">
        <v>22.0</v>
      </c>
      <c r="G66" s="5">
        <v>1.567</v>
      </c>
    </row>
    <row r="67">
      <c r="A67" s="5">
        <v>2.0</v>
      </c>
      <c r="B67" s="5">
        <v>195.0</v>
      </c>
      <c r="C67" s="5">
        <v>428.0</v>
      </c>
      <c r="D67" s="5">
        <v>254.0</v>
      </c>
      <c r="E67" s="5">
        <v>44.0</v>
      </c>
      <c r="F67" s="5">
        <v>23.0</v>
      </c>
      <c r="G67" s="5">
        <v>1.384</v>
      </c>
    </row>
    <row r="68">
      <c r="A68" s="5">
        <v>3.0</v>
      </c>
      <c r="B68" s="5">
        <v>214.0</v>
      </c>
      <c r="C68" s="5">
        <v>438.0</v>
      </c>
      <c r="D68" s="5">
        <v>259.0</v>
      </c>
      <c r="E68" s="5">
        <v>116.0</v>
      </c>
      <c r="F68" s="5">
        <v>26.0</v>
      </c>
      <c r="G68" s="5">
        <v>1.41</v>
      </c>
    </row>
    <row r="69">
      <c r="A69" s="5">
        <v>4.0</v>
      </c>
      <c r="B69" s="5">
        <v>198.0</v>
      </c>
      <c r="C69" s="5">
        <v>500.0</v>
      </c>
      <c r="D69" s="5">
        <v>303.0</v>
      </c>
      <c r="E69" s="5">
        <v>35.0</v>
      </c>
      <c r="F69" s="5">
        <v>35.0</v>
      </c>
      <c r="G69" s="5">
        <v>1.564</v>
      </c>
    </row>
    <row r="70">
      <c r="A70" s="5">
        <v>5.0</v>
      </c>
      <c r="B70" s="5">
        <v>204.0</v>
      </c>
      <c r="C70" s="5">
        <v>419.0</v>
      </c>
      <c r="D70" s="5">
        <v>267.0</v>
      </c>
      <c r="E70" s="5">
        <v>35.0</v>
      </c>
      <c r="F70" s="5">
        <v>27.0</v>
      </c>
      <c r="G70" s="5">
        <v>1.458</v>
      </c>
    </row>
    <row r="72">
      <c r="A72" s="6" t="s">
        <v>16</v>
      </c>
      <c r="B72" s="6" t="s">
        <v>41</v>
      </c>
      <c r="C72" s="6" t="s">
        <v>41</v>
      </c>
      <c r="D72" s="13" t="s">
        <v>42</v>
      </c>
      <c r="E72" s="6" t="s">
        <v>35</v>
      </c>
      <c r="F72" s="6" t="s">
        <v>35</v>
      </c>
      <c r="G72" s="13" t="s">
        <v>42</v>
      </c>
    </row>
    <row r="73">
      <c r="A73" s="5" t="s">
        <v>28</v>
      </c>
      <c r="B73" s="8">
        <f t="shared" ref="B73:G73" si="12">SUM(B66:B70)/5</f>
        <v>211.6</v>
      </c>
      <c r="C73" s="8">
        <f t="shared" si="12"/>
        <v>463</v>
      </c>
      <c r="D73" s="8">
        <f t="shared" si="12"/>
        <v>271.6</v>
      </c>
      <c r="E73" s="8">
        <f t="shared" si="12"/>
        <v>53.2</v>
      </c>
      <c r="F73" s="8">
        <f t="shared" si="12"/>
        <v>26.6</v>
      </c>
      <c r="G73" s="8">
        <f t="shared" si="12"/>
        <v>1.4766</v>
      </c>
    </row>
    <row r="74">
      <c r="A74" s="5" t="s">
        <v>31</v>
      </c>
      <c r="B74" s="8"/>
      <c r="C74" s="8"/>
      <c r="D74" s="8">
        <f>D60-D73</f>
        <v>-59.8</v>
      </c>
      <c r="E74" s="8"/>
      <c r="F74" s="8"/>
      <c r="G74" s="10">
        <f>G60-G73</f>
        <v>16.4874</v>
      </c>
    </row>
    <row r="75">
      <c r="A75" s="5" t="s">
        <v>32</v>
      </c>
      <c r="B75" s="8"/>
      <c r="C75" s="8"/>
      <c r="D75" s="12">
        <f>D60/D73</f>
        <v>0.7798232695</v>
      </c>
      <c r="E75" s="8"/>
      <c r="F75" s="8"/>
      <c r="G75" s="11">
        <f>G60/G73</f>
        <v>12.16578627</v>
      </c>
    </row>
    <row r="77">
      <c r="A77" s="1" t="s">
        <v>38</v>
      </c>
      <c r="B77" s="2"/>
      <c r="C77" s="2"/>
      <c r="D77" s="2"/>
      <c r="E77" s="2"/>
      <c r="F77" s="2"/>
      <c r="G77" s="3"/>
    </row>
    <row r="78">
      <c r="A78" s="4" t="s">
        <v>2</v>
      </c>
      <c r="B78" s="4" t="s">
        <v>3</v>
      </c>
      <c r="C78" s="4" t="s">
        <v>4</v>
      </c>
      <c r="D78" s="4" t="s">
        <v>5</v>
      </c>
      <c r="E78" s="4" t="s">
        <v>6</v>
      </c>
      <c r="F78" s="4" t="s">
        <v>7</v>
      </c>
      <c r="G78" s="4" t="s">
        <v>8</v>
      </c>
    </row>
    <row r="79">
      <c r="A79" s="5">
        <v>1.0</v>
      </c>
      <c r="B79" s="5">
        <v>300.0</v>
      </c>
      <c r="C79" s="5">
        <v>674.0</v>
      </c>
      <c r="D79" s="5">
        <v>398.0</v>
      </c>
      <c r="E79" s="5">
        <v>27.0</v>
      </c>
      <c r="F79" s="5">
        <v>24.0</v>
      </c>
      <c r="G79" s="5">
        <v>0.986</v>
      </c>
    </row>
    <row r="80">
      <c r="A80" s="5">
        <v>2.0</v>
      </c>
      <c r="B80" s="5">
        <v>486.0</v>
      </c>
      <c r="C80" s="5">
        <v>627.0</v>
      </c>
      <c r="D80" s="5">
        <v>448.0</v>
      </c>
      <c r="E80" s="5">
        <v>30.0</v>
      </c>
      <c r="F80" s="5">
        <v>25.0</v>
      </c>
      <c r="G80" s="5">
        <v>0.9</v>
      </c>
    </row>
    <row r="81">
      <c r="A81" s="5">
        <v>3.0</v>
      </c>
      <c r="B81" s="5">
        <v>201.0</v>
      </c>
      <c r="C81" s="5">
        <v>678.0</v>
      </c>
      <c r="D81" s="5">
        <v>376.0</v>
      </c>
      <c r="E81" s="5">
        <v>40.0</v>
      </c>
      <c r="F81" s="5">
        <v>26.0</v>
      </c>
      <c r="G81" s="5">
        <v>1.024</v>
      </c>
    </row>
    <row r="82">
      <c r="A82" s="5">
        <v>4.0</v>
      </c>
      <c r="B82" s="5">
        <v>214.0</v>
      </c>
      <c r="C82" s="5">
        <v>670.0</v>
      </c>
      <c r="D82" s="5">
        <v>373.0</v>
      </c>
      <c r="E82" s="5">
        <v>28.0</v>
      </c>
      <c r="F82" s="5">
        <v>26.0</v>
      </c>
      <c r="G82" s="5">
        <v>0.979</v>
      </c>
    </row>
    <row r="83">
      <c r="A83" s="5">
        <v>5.0</v>
      </c>
      <c r="B83" s="5">
        <v>200.0</v>
      </c>
      <c r="C83" s="5">
        <v>563.0</v>
      </c>
      <c r="D83" s="5">
        <v>433.0</v>
      </c>
      <c r="E83" s="5">
        <v>27.0</v>
      </c>
      <c r="F83" s="5">
        <v>27.0</v>
      </c>
      <c r="G83" s="5">
        <v>0.898</v>
      </c>
    </row>
    <row r="85">
      <c r="A85" s="6" t="s">
        <v>16</v>
      </c>
      <c r="B85" s="6" t="s">
        <v>41</v>
      </c>
      <c r="C85" s="6" t="s">
        <v>41</v>
      </c>
      <c r="D85" s="13" t="s">
        <v>43</v>
      </c>
      <c r="E85" s="6" t="s">
        <v>35</v>
      </c>
      <c r="F85" s="6" t="s">
        <v>35</v>
      </c>
      <c r="G85" s="13" t="s">
        <v>43</v>
      </c>
    </row>
    <row r="86">
      <c r="A86" s="5" t="s">
        <v>28</v>
      </c>
      <c r="B86" s="8">
        <f t="shared" ref="B86:G86" si="13">SUM(B79:B83)/5</f>
        <v>280.2</v>
      </c>
      <c r="C86" s="8">
        <f t="shared" si="13"/>
        <v>642.4</v>
      </c>
      <c r="D86" s="8">
        <f t="shared" si="13"/>
        <v>405.6</v>
      </c>
      <c r="E86" s="8">
        <f t="shared" si="13"/>
        <v>30.4</v>
      </c>
      <c r="F86" s="8">
        <f t="shared" si="13"/>
        <v>25.6</v>
      </c>
      <c r="G86" s="8">
        <f t="shared" si="13"/>
        <v>0.9574</v>
      </c>
    </row>
    <row r="87">
      <c r="A87" s="5" t="s">
        <v>31</v>
      </c>
      <c r="B87" s="8"/>
      <c r="C87" s="8"/>
      <c r="D87" s="8">
        <f>D73-D86</f>
        <v>-134</v>
      </c>
      <c r="E87" s="8"/>
      <c r="F87" s="8"/>
      <c r="G87" s="10">
        <f>G73-G86</f>
        <v>0.5192</v>
      </c>
    </row>
    <row r="88">
      <c r="A88" s="5" t="s">
        <v>32</v>
      </c>
      <c r="B88" s="8"/>
      <c r="C88" s="8"/>
      <c r="D88" s="12">
        <f>D73/D86</f>
        <v>0.6696252465</v>
      </c>
      <c r="E88" s="8"/>
      <c r="F88" s="8"/>
      <c r="G88" s="11">
        <f>G73/G86</f>
        <v>1.542302068</v>
      </c>
    </row>
    <row r="90">
      <c r="A90" s="1" t="s">
        <v>38</v>
      </c>
      <c r="B90" s="2"/>
      <c r="C90" s="2"/>
      <c r="D90" s="2"/>
      <c r="E90" s="2"/>
      <c r="F90" s="2"/>
      <c r="G90" s="3"/>
    </row>
    <row r="91">
      <c r="A91" s="4" t="s">
        <v>2</v>
      </c>
      <c r="B91" s="4" t="s">
        <v>3</v>
      </c>
      <c r="C91" s="4" t="s">
        <v>4</v>
      </c>
      <c r="D91" s="4" t="s">
        <v>5</v>
      </c>
      <c r="E91" s="4" t="s">
        <v>6</v>
      </c>
      <c r="F91" s="4" t="s">
        <v>7</v>
      </c>
      <c r="G91" s="4" t="s">
        <v>8</v>
      </c>
    </row>
    <row r="92">
      <c r="A92" s="5">
        <v>1.0</v>
      </c>
      <c r="B92" s="5">
        <v>2068.0</v>
      </c>
      <c r="C92" s="5">
        <v>2521.0</v>
      </c>
      <c r="D92" s="5">
        <v>2608.0</v>
      </c>
      <c r="E92" s="5">
        <v>33.0</v>
      </c>
      <c r="F92" s="5">
        <v>46.0</v>
      </c>
      <c r="G92" s="5">
        <v>0.476</v>
      </c>
    </row>
    <row r="93">
      <c r="A93" s="5">
        <v>2.0</v>
      </c>
      <c r="B93" s="5">
        <v>2058.0</v>
      </c>
      <c r="C93" s="5">
        <v>2954.0</v>
      </c>
      <c r="D93" s="5">
        <v>2601.0</v>
      </c>
      <c r="E93" s="5">
        <v>26.0</v>
      </c>
      <c r="F93" s="5">
        <v>49.0</v>
      </c>
      <c r="G93" s="5">
        <v>0.482</v>
      </c>
    </row>
    <row r="94">
      <c r="A94" s="5">
        <v>3.0</v>
      </c>
      <c r="B94" s="5">
        <v>2051.0</v>
      </c>
      <c r="C94" s="5">
        <v>2588.0</v>
      </c>
      <c r="D94" s="5">
        <v>2553.0</v>
      </c>
      <c r="E94" s="5">
        <v>33.0</v>
      </c>
      <c r="F94" s="5">
        <v>60.0</v>
      </c>
      <c r="G94" s="5">
        <v>0.468</v>
      </c>
    </row>
    <row r="95">
      <c r="A95" s="5">
        <v>4.0</v>
      </c>
      <c r="B95" s="5">
        <v>2089.0</v>
      </c>
      <c r="C95" s="5">
        <v>2673.0</v>
      </c>
      <c r="D95" s="5">
        <v>2517.0</v>
      </c>
      <c r="E95" s="5">
        <v>35.0</v>
      </c>
      <c r="F95" s="5">
        <v>52.0</v>
      </c>
      <c r="G95" s="5">
        <v>0.482</v>
      </c>
    </row>
    <row r="96">
      <c r="A96" s="5">
        <v>5.0</v>
      </c>
      <c r="B96" s="5">
        <v>2109.0</v>
      </c>
      <c r="C96" s="5">
        <v>2813.0</v>
      </c>
      <c r="D96" s="5">
        <v>2514.0</v>
      </c>
      <c r="E96" s="5">
        <v>26.0</v>
      </c>
      <c r="F96" s="5">
        <v>45.0</v>
      </c>
      <c r="G96" s="5">
        <v>0.481</v>
      </c>
    </row>
    <row r="98">
      <c r="A98" s="6" t="s">
        <v>16</v>
      </c>
      <c r="B98" s="6" t="s">
        <v>44</v>
      </c>
      <c r="C98" s="6" t="s">
        <v>44</v>
      </c>
      <c r="D98" s="13" t="s">
        <v>45</v>
      </c>
      <c r="E98" s="6" t="s">
        <v>19</v>
      </c>
      <c r="F98" s="6" t="s">
        <v>19</v>
      </c>
      <c r="G98" s="13" t="s">
        <v>45</v>
      </c>
    </row>
    <row r="99">
      <c r="A99" s="5" t="s">
        <v>28</v>
      </c>
      <c r="B99" s="8">
        <f t="shared" ref="B99:G99" si="14">SUM(B92:B96)/5</f>
        <v>2075</v>
      </c>
      <c r="C99" s="8">
        <f t="shared" si="14"/>
        <v>2709.8</v>
      </c>
      <c r="D99" s="8">
        <f t="shared" si="14"/>
        <v>2558.6</v>
      </c>
      <c r="E99" s="8">
        <f t="shared" si="14"/>
        <v>30.6</v>
      </c>
      <c r="F99" s="8">
        <f t="shared" si="14"/>
        <v>50.4</v>
      </c>
      <c r="G99" s="8">
        <f t="shared" si="14"/>
        <v>0.4778</v>
      </c>
    </row>
    <row r="100">
      <c r="A100" s="5" t="s">
        <v>31</v>
      </c>
      <c r="B100" s="8"/>
      <c r="C100" s="8"/>
      <c r="D100" s="8">
        <f>D86-D99</f>
        <v>-2153</v>
      </c>
      <c r="E100" s="8"/>
      <c r="F100" s="8"/>
      <c r="G100" s="10">
        <f>G86-G99</f>
        <v>0.4796</v>
      </c>
    </row>
    <row r="101">
      <c r="A101" s="5" t="s">
        <v>32</v>
      </c>
      <c r="B101" s="8"/>
      <c r="C101" s="8"/>
      <c r="D101" s="12">
        <f>D86/D99</f>
        <v>0.1585241929</v>
      </c>
      <c r="E101" s="8"/>
      <c r="F101" s="8"/>
      <c r="G101" s="11">
        <f>G86/G99</f>
        <v>2.003767267</v>
      </c>
    </row>
    <row r="102">
      <c r="C102" s="14">
        <v>2709.8</v>
      </c>
      <c r="D102" s="14">
        <v>2558.6</v>
      </c>
      <c r="E102" s="14">
        <v>30.6</v>
      </c>
      <c r="F102" s="14">
        <v>50.4</v>
      </c>
      <c r="G102" s="14">
        <v>0.47779999999999995</v>
      </c>
    </row>
  </sheetData>
  <mergeCells count="9">
    <mergeCell ref="A77:G77"/>
    <mergeCell ref="A90:G90"/>
    <mergeCell ref="A1:G1"/>
    <mergeCell ref="I1:P1"/>
    <mergeCell ref="A12:G12"/>
    <mergeCell ref="A25:G25"/>
    <mergeCell ref="A38:G38"/>
    <mergeCell ref="A51:G51"/>
    <mergeCell ref="A64:G6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13.5"/>
    <col customWidth="1" min="4" max="4" width="15.5"/>
    <col customWidth="1" min="6" max="6" width="18.0"/>
    <col customWidth="1" min="7" max="7" width="25.5"/>
    <col customWidth="1" min="12" max="12" width="17.88"/>
    <col customWidth="1" min="32" max="32" width="22.88"/>
  </cols>
  <sheetData>
    <row r="1">
      <c r="A1" s="15" t="s">
        <v>46</v>
      </c>
      <c r="B1" s="2"/>
      <c r="C1" s="2"/>
      <c r="D1" s="2"/>
      <c r="E1" s="2"/>
      <c r="F1" s="2"/>
      <c r="G1" s="2"/>
      <c r="H1" s="2"/>
      <c r="I1" s="2"/>
      <c r="J1" s="3"/>
      <c r="L1" s="15" t="s">
        <v>47</v>
      </c>
      <c r="M1" s="2"/>
      <c r="N1" s="2"/>
      <c r="O1" s="2"/>
      <c r="P1" s="3"/>
      <c r="R1" s="16"/>
      <c r="S1" s="16"/>
      <c r="T1" s="16"/>
      <c r="U1" s="16"/>
      <c r="V1" s="16"/>
      <c r="W1" s="16"/>
      <c r="X1" s="16"/>
      <c r="Y1" s="17" t="s">
        <v>48</v>
      </c>
      <c r="Z1" s="2"/>
      <c r="AA1" s="2"/>
      <c r="AB1" s="2"/>
      <c r="AC1" s="3"/>
      <c r="AD1" s="18"/>
      <c r="AE1" s="18"/>
      <c r="AF1" s="15" t="s">
        <v>49</v>
      </c>
      <c r="AG1" s="2"/>
      <c r="AH1" s="2"/>
      <c r="AI1" s="2"/>
      <c r="AJ1" s="2"/>
      <c r="AK1" s="2"/>
      <c r="AL1" s="2"/>
      <c r="AM1" s="2"/>
      <c r="AN1" s="3"/>
      <c r="AO1" s="16"/>
    </row>
    <row r="2">
      <c r="A2" s="6"/>
      <c r="B2" s="6" t="s">
        <v>50</v>
      </c>
      <c r="C2" s="6" t="s">
        <v>51</v>
      </c>
      <c r="D2" s="6" t="s">
        <v>52</v>
      </c>
      <c r="E2" s="6" t="s">
        <v>34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  <c r="K2" s="7"/>
      <c r="L2" s="6"/>
      <c r="M2" s="6" t="s">
        <v>50</v>
      </c>
      <c r="N2" s="6" t="s">
        <v>55</v>
      </c>
      <c r="O2" s="6" t="s">
        <v>56</v>
      </c>
      <c r="P2" s="6" t="s">
        <v>57</v>
      </c>
      <c r="Q2" s="7"/>
      <c r="R2" s="6"/>
      <c r="S2" s="6" t="s">
        <v>50</v>
      </c>
      <c r="T2" s="6" t="s">
        <v>55</v>
      </c>
      <c r="U2" s="6" t="s">
        <v>56</v>
      </c>
      <c r="V2" s="6" t="s">
        <v>57</v>
      </c>
      <c r="W2" s="19"/>
      <c r="X2" s="19"/>
      <c r="Y2" s="6"/>
      <c r="Z2" s="6" t="s">
        <v>50</v>
      </c>
      <c r="AA2" s="6" t="s">
        <v>55</v>
      </c>
      <c r="AB2" s="6" t="s">
        <v>56</v>
      </c>
      <c r="AC2" s="6" t="s">
        <v>57</v>
      </c>
      <c r="AD2" s="19"/>
      <c r="AE2" s="19"/>
      <c r="AF2" s="6"/>
      <c r="AG2" s="6" t="s">
        <v>51</v>
      </c>
      <c r="AH2" s="6" t="s">
        <v>52</v>
      </c>
      <c r="AI2" s="6" t="s">
        <v>34</v>
      </c>
      <c r="AJ2" s="6" t="s">
        <v>53</v>
      </c>
      <c r="AK2" s="6" t="s">
        <v>54</v>
      </c>
      <c r="AL2" s="6" t="s">
        <v>55</v>
      </c>
      <c r="AM2" s="6" t="s">
        <v>56</v>
      </c>
      <c r="AN2" s="6" t="s">
        <v>57</v>
      </c>
      <c r="AO2" s="19"/>
    </row>
    <row r="3">
      <c r="A3" s="5" t="s">
        <v>58</v>
      </c>
      <c r="B3" s="8">
        <v>35.3864</v>
      </c>
      <c r="C3" s="8">
        <v>173.0</v>
      </c>
      <c r="D3" s="14">
        <v>169.4</v>
      </c>
      <c r="E3" s="14">
        <v>159.4</v>
      </c>
      <c r="F3" s="14">
        <v>92.6</v>
      </c>
      <c r="G3" s="14">
        <v>91.0</v>
      </c>
      <c r="H3" s="14">
        <f>463/40</f>
        <v>11.575</v>
      </c>
      <c r="I3" s="8">
        <f>642.4/90</f>
        <v>7.137777778</v>
      </c>
      <c r="J3" s="8">
        <f>2709.8/1024</f>
        <v>2.646289063</v>
      </c>
      <c r="L3" s="5" t="s">
        <v>58</v>
      </c>
      <c r="M3" s="8">
        <v>35.3864</v>
      </c>
      <c r="N3" s="14">
        <f>463/40</f>
        <v>11.575</v>
      </c>
      <c r="O3" s="8">
        <f>642.4/90</f>
        <v>7.137777778</v>
      </c>
      <c r="P3" s="8">
        <f>2709.8/1024</f>
        <v>2.646289063</v>
      </c>
      <c r="R3" s="5" t="s">
        <v>59</v>
      </c>
      <c r="S3" s="20">
        <v>1.0</v>
      </c>
      <c r="T3" s="12">
        <v>0.3997875641887425</v>
      </c>
      <c r="U3" s="12">
        <v>0.6483167730286776</v>
      </c>
      <c r="V3" s="12">
        <v>1.7486906933413264</v>
      </c>
      <c r="Y3" s="6" t="s">
        <v>60</v>
      </c>
      <c r="Z3" s="21">
        <v>0.46438300000000005</v>
      </c>
      <c r="AA3" s="21">
        <v>1.1615744</v>
      </c>
      <c r="AB3" s="21">
        <v>0.7162902755555555</v>
      </c>
      <c r="AC3" s="21">
        <v>0.26556040000000003</v>
      </c>
      <c r="AD3" s="19"/>
      <c r="AE3" s="19"/>
      <c r="AF3" s="5" t="s">
        <v>61</v>
      </c>
      <c r="AG3" s="8">
        <f t="shared" ref="AG3:AI3" si="1">1024*4*4</f>
        <v>16384</v>
      </c>
      <c r="AH3" s="8">
        <f t="shared" si="1"/>
        <v>16384</v>
      </c>
      <c r="AI3" s="8">
        <f t="shared" si="1"/>
        <v>16384</v>
      </c>
      <c r="AJ3" s="8">
        <f t="shared" ref="AJ3:AK3" si="2">AG3/2</f>
        <v>8192</v>
      </c>
      <c r="AK3" s="8">
        <f t="shared" si="2"/>
        <v>8192</v>
      </c>
      <c r="AL3" s="8">
        <f>40*800*2*4</f>
        <v>256000</v>
      </c>
      <c r="AM3" s="8">
        <f>90*800*2*4</f>
        <v>576000</v>
      </c>
      <c r="AN3" s="8">
        <f>1024*800*2*4</f>
        <v>6553600</v>
      </c>
    </row>
    <row r="4">
      <c r="A4" s="5" t="s">
        <v>62</v>
      </c>
      <c r="B4" s="8">
        <v>0.46438300000000005</v>
      </c>
      <c r="C4" s="8">
        <f t="shared" ref="C4:J4" si="3">C3*100352/1000000</f>
        <v>17.360896</v>
      </c>
      <c r="D4" s="8">
        <f t="shared" si="3"/>
        <v>16.9996288</v>
      </c>
      <c r="E4" s="8">
        <f t="shared" si="3"/>
        <v>15.9961088</v>
      </c>
      <c r="F4" s="8">
        <f t="shared" si="3"/>
        <v>9.2925952</v>
      </c>
      <c r="G4" s="8">
        <f t="shared" si="3"/>
        <v>9.132032</v>
      </c>
      <c r="H4" s="8">
        <f t="shared" si="3"/>
        <v>1.1615744</v>
      </c>
      <c r="I4" s="8">
        <f t="shared" si="3"/>
        <v>0.7162902756</v>
      </c>
      <c r="J4" s="8">
        <f t="shared" si="3"/>
        <v>0.2655604</v>
      </c>
      <c r="L4" s="5" t="s">
        <v>62</v>
      </c>
      <c r="M4" s="8">
        <v>0.46438300000000005</v>
      </c>
      <c r="N4" s="8">
        <f t="shared" ref="N4:P4" si="4">N3*100352/1000000</f>
        <v>1.1615744</v>
      </c>
      <c r="O4" s="8">
        <f t="shared" si="4"/>
        <v>0.7162902756</v>
      </c>
      <c r="P4" s="8">
        <f t="shared" si="4"/>
        <v>0.2655604</v>
      </c>
      <c r="R4" s="5" t="s">
        <v>63</v>
      </c>
      <c r="S4" s="20">
        <v>1.0</v>
      </c>
      <c r="T4" s="12">
        <v>0.2866874727615641</v>
      </c>
      <c r="U4" s="12">
        <v>0.4319396316681258</v>
      </c>
      <c r="V4" s="12">
        <v>0.7790692295052939</v>
      </c>
      <c r="Y4" s="6" t="s">
        <v>64</v>
      </c>
      <c r="Z4" s="22">
        <v>0.0025311</v>
      </c>
      <c r="AA4" s="8">
        <f t="shared" ref="AA4:AC4" si="5">AA3*100352/1000000</f>
        <v>0.1165663142</v>
      </c>
      <c r="AB4" s="8">
        <f t="shared" si="5"/>
        <v>0.07188116173</v>
      </c>
      <c r="AC4" s="8">
        <f t="shared" si="5"/>
        <v>0.02664951726</v>
      </c>
      <c r="AD4" s="19"/>
      <c r="AE4" s="19"/>
      <c r="AF4" s="5" t="s">
        <v>65</v>
      </c>
      <c r="AG4" s="8">
        <v>17.360896</v>
      </c>
      <c r="AH4" s="8">
        <v>16.9996288</v>
      </c>
      <c r="AI4" s="8">
        <v>15.9961088</v>
      </c>
      <c r="AJ4" s="8">
        <v>9.2925952</v>
      </c>
      <c r="AK4" s="8">
        <v>9.132032</v>
      </c>
      <c r="AL4" s="8">
        <v>1.1615744</v>
      </c>
      <c r="AM4" s="8">
        <v>0.7162902755555555</v>
      </c>
      <c r="AN4" s="8">
        <v>0.26556040000000003</v>
      </c>
    </row>
    <row r="5">
      <c r="A5" s="5" t="s">
        <v>31</v>
      </c>
      <c r="B5" s="8"/>
      <c r="C5" s="8">
        <f t="shared" ref="C5:J5" si="6">$B$4 - C4</f>
        <v>-16.896513</v>
      </c>
      <c r="D5" s="8">
        <f t="shared" si="6"/>
        <v>-16.5352458</v>
      </c>
      <c r="E5" s="8">
        <f t="shared" si="6"/>
        <v>-15.5317258</v>
      </c>
      <c r="F5" s="8">
        <f t="shared" si="6"/>
        <v>-8.8282122</v>
      </c>
      <c r="G5" s="8">
        <f t="shared" si="6"/>
        <v>-8.667649</v>
      </c>
      <c r="H5" s="8">
        <f t="shared" si="6"/>
        <v>-0.6971914</v>
      </c>
      <c r="I5" s="8">
        <f t="shared" si="6"/>
        <v>-0.2519072756</v>
      </c>
      <c r="J5" s="8">
        <f t="shared" si="6"/>
        <v>0.1988226</v>
      </c>
      <c r="L5" s="5" t="s">
        <v>31</v>
      </c>
      <c r="M5" s="8"/>
      <c r="N5" s="8">
        <f t="shared" ref="N5:P5" si="7">$B$4 - N4</f>
        <v>-0.6971914</v>
      </c>
      <c r="O5" s="8">
        <f t="shared" si="7"/>
        <v>-0.2519072756</v>
      </c>
      <c r="P5" s="8">
        <f t="shared" si="7"/>
        <v>0.1988226</v>
      </c>
      <c r="R5" s="5" t="s">
        <v>66</v>
      </c>
      <c r="S5" s="20">
        <v>1.0</v>
      </c>
      <c r="T5" s="12">
        <v>0.01896407352884763</v>
      </c>
      <c r="U5" s="12">
        <v>0.07467103951983754</v>
      </c>
      <c r="V5" s="12">
        <v>0.8440376150460184</v>
      </c>
      <c r="Y5" s="6" t="s">
        <v>67</v>
      </c>
      <c r="Z5" s="6">
        <f t="shared" ref="Z5:AC5" si="8">SUM(Z3:Z4)</f>
        <v>0.4669141</v>
      </c>
      <c r="AA5" s="6">
        <f t="shared" si="8"/>
        <v>1.278140714</v>
      </c>
      <c r="AB5" s="6">
        <f t="shared" si="8"/>
        <v>0.7881714373</v>
      </c>
      <c r="AC5" s="6">
        <f t="shared" si="8"/>
        <v>0.2922099173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>
      <c r="A6" s="5" t="s">
        <v>32</v>
      </c>
      <c r="B6" s="8"/>
      <c r="C6" s="12">
        <f t="shared" ref="C6:J6" si="9">$B$4/C4</f>
        <v>0.02674879223</v>
      </c>
      <c r="D6" s="12">
        <f t="shared" si="9"/>
        <v>0.02731724354</v>
      </c>
      <c r="E6" s="12">
        <f t="shared" si="9"/>
        <v>0.02903099784</v>
      </c>
      <c r="F6" s="12">
        <f t="shared" si="9"/>
        <v>0.04997344552</v>
      </c>
      <c r="G6" s="12">
        <f t="shared" si="9"/>
        <v>0.05085209951</v>
      </c>
      <c r="H6" s="12">
        <f t="shared" si="9"/>
        <v>0.3997875642</v>
      </c>
      <c r="I6" s="12">
        <f t="shared" si="9"/>
        <v>0.648316773</v>
      </c>
      <c r="J6" s="12">
        <f t="shared" si="9"/>
        <v>1.748690693</v>
      </c>
      <c r="L6" s="5" t="s">
        <v>32</v>
      </c>
      <c r="M6" s="20">
        <v>1.0</v>
      </c>
      <c r="N6" s="12">
        <f t="shared" ref="N6:P6" si="10">$B$4/N4</f>
        <v>0.3997875642</v>
      </c>
      <c r="O6" s="12">
        <f t="shared" si="10"/>
        <v>0.648316773</v>
      </c>
      <c r="P6" s="12">
        <f t="shared" si="10"/>
        <v>1.748690693</v>
      </c>
      <c r="R6" s="5" t="s">
        <v>68</v>
      </c>
      <c r="S6" s="20">
        <v>1.0</v>
      </c>
      <c r="T6" s="12">
        <v>0.44850338615738866</v>
      </c>
      <c r="U6" s="12">
        <v>0.6917277000208899</v>
      </c>
      <c r="V6" s="12">
        <v>1.3860613227291756</v>
      </c>
      <c r="W6" s="23"/>
      <c r="X6" s="23"/>
      <c r="Y6" s="6" t="s">
        <v>69</v>
      </c>
      <c r="Z6" s="21">
        <v>0.195346</v>
      </c>
      <c r="AA6" s="21">
        <v>0.6813900800000001</v>
      </c>
      <c r="AB6" s="21">
        <v>0.45225301333333334</v>
      </c>
      <c r="AC6" s="21">
        <v>0.2507428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23"/>
    </row>
    <row r="7">
      <c r="Y7" s="6"/>
      <c r="Z7" s="6" t="s">
        <v>50</v>
      </c>
      <c r="AA7" s="6" t="s">
        <v>70</v>
      </c>
      <c r="AB7" s="6" t="s">
        <v>71</v>
      </c>
      <c r="AC7" s="6" t="s">
        <v>72</v>
      </c>
    </row>
    <row r="8">
      <c r="A8" s="15" t="s">
        <v>73</v>
      </c>
      <c r="B8" s="2"/>
      <c r="C8" s="2"/>
      <c r="D8" s="2"/>
      <c r="E8" s="2"/>
      <c r="F8" s="2"/>
      <c r="G8" s="2"/>
      <c r="H8" s="2"/>
      <c r="I8" s="2"/>
      <c r="J8" s="3"/>
      <c r="L8" s="15" t="s">
        <v>74</v>
      </c>
      <c r="M8" s="2"/>
      <c r="N8" s="2"/>
      <c r="O8" s="2"/>
      <c r="P8" s="3"/>
      <c r="V8" s="16"/>
      <c r="W8" s="16"/>
      <c r="X8" s="16"/>
      <c r="Y8" s="24" t="s">
        <v>75</v>
      </c>
      <c r="Z8" s="25">
        <f t="shared" ref="Z8:AC8" si="11">Z5/(Z5+Z6)</f>
        <v>0.7050313011</v>
      </c>
      <c r="AA8" s="25">
        <f t="shared" si="11"/>
        <v>0.6522687564</v>
      </c>
      <c r="AB8" s="25">
        <f t="shared" si="11"/>
        <v>0.6354046285</v>
      </c>
      <c r="AC8" s="25">
        <f t="shared" si="11"/>
        <v>0.5381866744</v>
      </c>
      <c r="AD8" s="16"/>
      <c r="AE8" s="16"/>
      <c r="AF8" s="15" t="s">
        <v>76</v>
      </c>
      <c r="AG8" s="2"/>
      <c r="AH8" s="2"/>
      <c r="AI8" s="2"/>
      <c r="AJ8" s="2"/>
      <c r="AK8" s="2"/>
      <c r="AL8" s="2"/>
      <c r="AM8" s="2"/>
      <c r="AN8" s="3"/>
      <c r="AO8" s="16"/>
    </row>
    <row r="9">
      <c r="A9" s="6"/>
      <c r="B9" s="6" t="s">
        <v>50</v>
      </c>
      <c r="C9" s="6" t="s">
        <v>51</v>
      </c>
      <c r="D9" s="6" t="s">
        <v>52</v>
      </c>
      <c r="E9" s="6" t="s">
        <v>34</v>
      </c>
      <c r="F9" s="6" t="s">
        <v>53</v>
      </c>
      <c r="G9" s="6" t="s">
        <v>54</v>
      </c>
      <c r="H9" s="6" t="s">
        <v>55</v>
      </c>
      <c r="I9" s="6" t="s">
        <v>56</v>
      </c>
      <c r="J9" s="6" t="s">
        <v>57</v>
      </c>
      <c r="L9" s="6"/>
      <c r="M9" s="6" t="s">
        <v>50</v>
      </c>
      <c r="N9" s="6" t="s">
        <v>55</v>
      </c>
      <c r="O9" s="6" t="s">
        <v>56</v>
      </c>
      <c r="P9" s="6" t="s">
        <v>57</v>
      </c>
      <c r="V9" s="19"/>
      <c r="W9" s="19"/>
      <c r="X9" s="19"/>
      <c r="Y9" s="6" t="s">
        <v>77</v>
      </c>
      <c r="Z9" s="26">
        <f t="shared" ref="Z9:AC9" si="12">1-Z8</f>
        <v>0.2949686989</v>
      </c>
      <c r="AA9" s="26">
        <f t="shared" si="12"/>
        <v>0.3477312436</v>
      </c>
      <c r="AB9" s="26">
        <f t="shared" si="12"/>
        <v>0.3645953715</v>
      </c>
      <c r="AC9" s="26">
        <f t="shared" si="12"/>
        <v>0.4618133256</v>
      </c>
      <c r="AD9" s="19"/>
      <c r="AE9" s="19"/>
      <c r="AF9" s="6"/>
      <c r="AG9" s="6" t="s">
        <v>51</v>
      </c>
      <c r="AH9" s="6" t="s">
        <v>52</v>
      </c>
      <c r="AI9" s="6" t="s">
        <v>34</v>
      </c>
      <c r="AJ9" s="6" t="s">
        <v>53</v>
      </c>
      <c r="AK9" s="6" t="s">
        <v>54</v>
      </c>
      <c r="AL9" s="6" t="s">
        <v>55</v>
      </c>
      <c r="AM9" s="6" t="s">
        <v>56</v>
      </c>
      <c r="AN9" s="6" t="s">
        <v>57</v>
      </c>
      <c r="AO9" s="19"/>
    </row>
    <row r="10">
      <c r="A10" s="5" t="s">
        <v>58</v>
      </c>
      <c r="B10" s="8">
        <v>2.5044</v>
      </c>
      <c r="C10" s="8">
        <v>263.6</v>
      </c>
      <c r="D10" s="14">
        <v>295.4</v>
      </c>
      <c r="E10" s="14">
        <v>248.2</v>
      </c>
      <c r="F10" s="14">
        <v>246.8</v>
      </c>
      <c r="G10" s="14">
        <v>211.8</v>
      </c>
      <c r="H10" s="8">
        <f>271.6/40</f>
        <v>6.79</v>
      </c>
      <c r="I10" s="8">
        <f>405.6/90</f>
        <v>4.506666667</v>
      </c>
      <c r="J10" s="8">
        <f>2558.6/1024</f>
        <v>2.498632813</v>
      </c>
      <c r="L10" s="5" t="s">
        <v>58</v>
      </c>
      <c r="M10" s="8">
        <v>2.5044</v>
      </c>
      <c r="N10" s="8">
        <f>271.6/40</f>
        <v>6.79</v>
      </c>
      <c r="O10" s="8">
        <f>405.6/90</f>
        <v>4.506666667</v>
      </c>
      <c r="P10" s="8">
        <f>2558.6/1024</f>
        <v>2.498632813</v>
      </c>
      <c r="Y10" s="7"/>
      <c r="AF10" s="5" t="s">
        <v>78</v>
      </c>
      <c r="AG10" s="5">
        <v>4096.0</v>
      </c>
      <c r="AH10" s="5">
        <f t="shared" ref="AH10:AM10" si="13">128*4</f>
        <v>512</v>
      </c>
      <c r="AI10" s="5">
        <f t="shared" si="13"/>
        <v>512</v>
      </c>
      <c r="AJ10" s="5">
        <f t="shared" si="13"/>
        <v>512</v>
      </c>
      <c r="AK10" s="5">
        <f t="shared" si="13"/>
        <v>512</v>
      </c>
      <c r="AL10" s="5">
        <f t="shared" si="13"/>
        <v>512</v>
      </c>
      <c r="AM10" s="5">
        <f t="shared" si="13"/>
        <v>512</v>
      </c>
      <c r="AN10" s="8">
        <f>1024*4</f>
        <v>4096</v>
      </c>
    </row>
    <row r="11">
      <c r="A11" s="5" t="s">
        <v>62</v>
      </c>
      <c r="B11" s="8">
        <v>0.195346</v>
      </c>
      <c r="C11" s="8">
        <f t="shared" ref="C11:J11" si="14">C10*100352/1000000</f>
        <v>26.4527872</v>
      </c>
      <c r="D11" s="8">
        <f t="shared" si="14"/>
        <v>29.6439808</v>
      </c>
      <c r="E11" s="8">
        <f t="shared" si="14"/>
        <v>24.9073664</v>
      </c>
      <c r="F11" s="8">
        <f t="shared" si="14"/>
        <v>24.7668736</v>
      </c>
      <c r="G11" s="8">
        <f t="shared" si="14"/>
        <v>21.2545536</v>
      </c>
      <c r="H11" s="8">
        <f t="shared" si="14"/>
        <v>0.68139008</v>
      </c>
      <c r="I11" s="8">
        <f t="shared" si="14"/>
        <v>0.4522530133</v>
      </c>
      <c r="J11" s="8">
        <f t="shared" si="14"/>
        <v>0.2507428</v>
      </c>
      <c r="L11" s="5" t="s">
        <v>62</v>
      </c>
      <c r="M11" s="8">
        <v>0.195346</v>
      </c>
      <c r="N11" s="8">
        <f t="shared" ref="N11:P11" si="15">N10*100352/1000000</f>
        <v>0.68139008</v>
      </c>
      <c r="O11" s="8">
        <f t="shared" si="15"/>
        <v>0.4522530133</v>
      </c>
      <c r="P11" s="8">
        <f t="shared" si="15"/>
        <v>0.2507428</v>
      </c>
      <c r="Y11" s="7"/>
      <c r="AF11" s="5" t="s">
        <v>79</v>
      </c>
      <c r="AG11" s="8">
        <v>8.309145599999999</v>
      </c>
      <c r="AH11" s="8">
        <v>3.5323904</v>
      </c>
      <c r="AI11" s="8">
        <v>3.8735872000000002</v>
      </c>
      <c r="AJ11" s="8">
        <v>4.9975296</v>
      </c>
      <c r="AK11" s="8">
        <v>5.9408384000000005</v>
      </c>
      <c r="AL11" s="8">
        <v>0.13346816</v>
      </c>
      <c r="AM11" s="8">
        <v>0.033896675555555554</v>
      </c>
      <c r="AN11" s="8">
        <v>0.0029988000000000003</v>
      </c>
    </row>
    <row r="12">
      <c r="A12" s="5" t="s">
        <v>31</v>
      </c>
      <c r="B12" s="8"/>
      <c r="C12" s="8">
        <f t="shared" ref="C12:J12" si="16">$B$11 - C11</f>
        <v>-26.2574412</v>
      </c>
      <c r="D12" s="8">
        <f t="shared" si="16"/>
        <v>-29.4486348</v>
      </c>
      <c r="E12" s="8">
        <f t="shared" si="16"/>
        <v>-24.7120204</v>
      </c>
      <c r="F12" s="8">
        <f t="shared" si="16"/>
        <v>-24.5715276</v>
      </c>
      <c r="G12" s="8">
        <f t="shared" si="16"/>
        <v>-21.0592076</v>
      </c>
      <c r="H12" s="8">
        <f t="shared" si="16"/>
        <v>-0.48604408</v>
      </c>
      <c r="I12" s="8">
        <f t="shared" si="16"/>
        <v>-0.2569070133</v>
      </c>
      <c r="J12" s="8">
        <f t="shared" si="16"/>
        <v>-0.0553968</v>
      </c>
      <c r="L12" s="5" t="s">
        <v>31</v>
      </c>
      <c r="M12" s="8"/>
      <c r="N12" s="8">
        <f t="shared" ref="N12:P12" si="17">$B$11 - N11</f>
        <v>-0.48604408</v>
      </c>
      <c r="O12" s="8">
        <f t="shared" si="17"/>
        <v>-0.2569070133</v>
      </c>
      <c r="P12" s="8">
        <f t="shared" si="17"/>
        <v>-0.0553968</v>
      </c>
      <c r="Y12" s="7"/>
    </row>
    <row r="13">
      <c r="A13" s="5" t="s">
        <v>32</v>
      </c>
      <c r="B13" s="8"/>
      <c r="C13" s="12">
        <f t="shared" ref="C13:J13" si="18">$B$11/C11</f>
        <v>0.00738470387</v>
      </c>
      <c r="D13" s="12">
        <f t="shared" si="18"/>
        <v>0.006589735748</v>
      </c>
      <c r="E13" s="12">
        <f t="shared" si="18"/>
        <v>0.007842900645</v>
      </c>
      <c r="F13" s="12">
        <f t="shared" si="18"/>
        <v>0.007887390357</v>
      </c>
      <c r="G13" s="12">
        <f t="shared" si="18"/>
        <v>0.009190783475</v>
      </c>
      <c r="H13" s="12">
        <f t="shared" si="18"/>
        <v>0.2866874728</v>
      </c>
      <c r="I13" s="12">
        <f t="shared" si="18"/>
        <v>0.4319396317</v>
      </c>
      <c r="J13" s="12">
        <f t="shared" si="18"/>
        <v>0.7790692295</v>
      </c>
      <c r="L13" s="5" t="s">
        <v>32</v>
      </c>
      <c r="M13" s="20">
        <v>1.0</v>
      </c>
      <c r="N13" s="12">
        <f t="shared" ref="N13:P13" si="19">$B$11/N11</f>
        <v>0.2866874728</v>
      </c>
      <c r="O13" s="12">
        <f t="shared" si="19"/>
        <v>0.4319396317</v>
      </c>
      <c r="P13" s="12">
        <f t="shared" si="19"/>
        <v>0.7790692295</v>
      </c>
      <c r="V13" s="23"/>
      <c r="W13" s="23"/>
      <c r="X13" s="23"/>
      <c r="Y13" s="27"/>
      <c r="Z13" s="23"/>
      <c r="AA13" s="23"/>
      <c r="AB13" s="23"/>
      <c r="AC13" s="23"/>
      <c r="AD13" s="23"/>
      <c r="AE13" s="23"/>
    </row>
    <row r="14">
      <c r="Y14" s="7"/>
    </row>
    <row r="15">
      <c r="A15" s="15" t="s">
        <v>80</v>
      </c>
      <c r="B15" s="2"/>
      <c r="C15" s="2"/>
      <c r="D15" s="2"/>
      <c r="E15" s="2"/>
      <c r="F15" s="2"/>
      <c r="G15" s="2"/>
      <c r="H15" s="2"/>
      <c r="I15" s="2"/>
      <c r="J15" s="3"/>
      <c r="L15" s="15" t="s">
        <v>81</v>
      </c>
      <c r="M15" s="2"/>
      <c r="N15" s="2"/>
      <c r="O15" s="2"/>
      <c r="P15" s="3"/>
      <c r="V15" s="16"/>
      <c r="W15" s="16"/>
      <c r="X15" s="16"/>
      <c r="Y15" s="18"/>
      <c r="Z15" s="16"/>
      <c r="AA15" s="16"/>
      <c r="AB15" s="16"/>
      <c r="AC15" s="16"/>
      <c r="AD15" s="16"/>
      <c r="AE15" s="16"/>
    </row>
    <row r="16">
      <c r="A16" s="6"/>
      <c r="B16" s="6" t="s">
        <v>50</v>
      </c>
      <c r="C16" s="6" t="s">
        <v>51</v>
      </c>
      <c r="D16" s="6" t="s">
        <v>52</v>
      </c>
      <c r="E16" s="6" t="s">
        <v>34</v>
      </c>
      <c r="F16" s="6" t="s">
        <v>53</v>
      </c>
      <c r="G16" s="6" t="s">
        <v>54</v>
      </c>
      <c r="H16" s="6" t="s">
        <v>55</v>
      </c>
      <c r="I16" s="6" t="s">
        <v>56</v>
      </c>
      <c r="J16" s="6" t="s">
        <v>57</v>
      </c>
      <c r="L16" s="6"/>
      <c r="M16" s="6" t="s">
        <v>50</v>
      </c>
      <c r="N16" s="6" t="s">
        <v>55</v>
      </c>
      <c r="O16" s="6" t="s">
        <v>56</v>
      </c>
      <c r="P16" s="6" t="s">
        <v>57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>
      <c r="A17" s="5" t="s">
        <v>58</v>
      </c>
      <c r="B17" s="8">
        <v>0.059</v>
      </c>
      <c r="C17" s="8">
        <v>82.8</v>
      </c>
      <c r="D17" s="14">
        <v>35.2</v>
      </c>
      <c r="E17" s="14">
        <v>38.6</v>
      </c>
      <c r="F17" s="14">
        <v>49.8</v>
      </c>
      <c r="G17" s="14">
        <v>59.2</v>
      </c>
      <c r="H17" s="14">
        <f>53.2/40</f>
        <v>1.33</v>
      </c>
      <c r="I17" s="8">
        <f>30.4/90</f>
        <v>0.3377777778</v>
      </c>
      <c r="J17" s="8">
        <f>30.6/1024</f>
        <v>0.0298828125</v>
      </c>
      <c r="L17" s="5" t="s">
        <v>58</v>
      </c>
      <c r="M17" s="8">
        <v>0.059</v>
      </c>
      <c r="N17" s="14">
        <f>53.2/40</f>
        <v>1.33</v>
      </c>
      <c r="O17" s="8">
        <f>30.4/90</f>
        <v>0.3377777778</v>
      </c>
      <c r="P17" s="8">
        <f>30.6/1024</f>
        <v>0.0298828125</v>
      </c>
      <c r="Y17" s="7"/>
    </row>
    <row r="18">
      <c r="A18" s="5" t="s">
        <v>62</v>
      </c>
      <c r="B18" s="22">
        <v>0.0025311</v>
      </c>
      <c r="C18" s="8">
        <f t="shared" ref="C18:J18" si="20">C17*100352/1000000</f>
        <v>8.3091456</v>
      </c>
      <c r="D18" s="8">
        <f t="shared" si="20"/>
        <v>3.5323904</v>
      </c>
      <c r="E18" s="8">
        <f t="shared" si="20"/>
        <v>3.8735872</v>
      </c>
      <c r="F18" s="8">
        <f t="shared" si="20"/>
        <v>4.9975296</v>
      </c>
      <c r="G18" s="8">
        <f t="shared" si="20"/>
        <v>5.9408384</v>
      </c>
      <c r="H18" s="8">
        <f t="shared" si="20"/>
        <v>0.13346816</v>
      </c>
      <c r="I18" s="8">
        <f t="shared" si="20"/>
        <v>0.03389667556</v>
      </c>
      <c r="J18" s="8">
        <f t="shared" si="20"/>
        <v>0.0029988</v>
      </c>
      <c r="L18" s="5" t="s">
        <v>62</v>
      </c>
      <c r="M18" s="22">
        <v>0.0025311</v>
      </c>
      <c r="N18" s="8">
        <f t="shared" ref="N18:P18" si="21">N17*100352/1000000</f>
        <v>0.13346816</v>
      </c>
      <c r="O18" s="8">
        <f t="shared" si="21"/>
        <v>0.03389667556</v>
      </c>
      <c r="P18" s="8">
        <f t="shared" si="21"/>
        <v>0.0029988</v>
      </c>
      <c r="Y18" s="7"/>
    </row>
    <row r="19">
      <c r="A19" s="5" t="s">
        <v>31</v>
      </c>
      <c r="B19" s="8"/>
      <c r="C19" s="8">
        <f t="shared" ref="C19:J19" si="22">$B$18 - C18</f>
        <v>-8.3066145</v>
      </c>
      <c r="D19" s="8">
        <f t="shared" si="22"/>
        <v>-3.5298593</v>
      </c>
      <c r="E19" s="8">
        <f t="shared" si="22"/>
        <v>-3.8710561</v>
      </c>
      <c r="F19" s="8">
        <f t="shared" si="22"/>
        <v>-4.9949985</v>
      </c>
      <c r="G19" s="8">
        <f t="shared" si="22"/>
        <v>-5.9383073</v>
      </c>
      <c r="H19" s="8">
        <f t="shared" si="22"/>
        <v>-0.13093706</v>
      </c>
      <c r="I19" s="8">
        <f t="shared" si="22"/>
        <v>-0.03136557556</v>
      </c>
      <c r="J19" s="8">
        <f t="shared" si="22"/>
        <v>-0.0004677</v>
      </c>
      <c r="L19" s="5" t="s">
        <v>31</v>
      </c>
      <c r="M19" s="8"/>
      <c r="N19" s="8">
        <f t="shared" ref="N19:P19" si="23">$B$18 - N18</f>
        <v>-0.13093706</v>
      </c>
      <c r="O19" s="8">
        <f t="shared" si="23"/>
        <v>-0.03136557556</v>
      </c>
      <c r="P19" s="8">
        <f t="shared" si="23"/>
        <v>-0.0004677</v>
      </c>
      <c r="Y19" s="7"/>
    </row>
    <row r="20">
      <c r="A20" s="5" t="s">
        <v>32</v>
      </c>
      <c r="B20" s="8"/>
      <c r="C20" s="12">
        <f t="shared" ref="C20:J20" si="24">$B$18/C18</f>
        <v>0.0003046161569</v>
      </c>
      <c r="D20" s="12">
        <f t="shared" si="24"/>
        <v>0.0007165402782</v>
      </c>
      <c r="E20" s="12">
        <f t="shared" si="24"/>
        <v>0.0006534253314</v>
      </c>
      <c r="F20" s="12">
        <f t="shared" si="24"/>
        <v>0.0005064702368</v>
      </c>
      <c r="G20" s="12">
        <f t="shared" si="24"/>
        <v>0.0004260509762</v>
      </c>
      <c r="H20" s="12">
        <f t="shared" si="24"/>
        <v>0.01896407353</v>
      </c>
      <c r="I20" s="12">
        <f t="shared" si="24"/>
        <v>0.07467103952</v>
      </c>
      <c r="J20" s="12">
        <f t="shared" si="24"/>
        <v>0.844037615</v>
      </c>
      <c r="L20" s="5" t="s">
        <v>32</v>
      </c>
      <c r="M20" s="20">
        <v>1.0</v>
      </c>
      <c r="N20" s="12">
        <f t="shared" ref="N20:P20" si="25">$B$18/N18</f>
        <v>0.01896407353</v>
      </c>
      <c r="O20" s="12">
        <f t="shared" si="25"/>
        <v>0.07467103952</v>
      </c>
      <c r="P20" s="12">
        <f t="shared" si="25"/>
        <v>0.844037615</v>
      </c>
      <c r="R20" s="23"/>
      <c r="S20" s="23"/>
      <c r="T20" s="23"/>
      <c r="U20" s="23"/>
      <c r="V20" s="23"/>
      <c r="W20" s="23"/>
      <c r="X20" s="23"/>
      <c r="Y20" s="27"/>
      <c r="Z20" s="23"/>
      <c r="AA20" s="23"/>
      <c r="AB20" s="23"/>
      <c r="AC20" s="23"/>
      <c r="AD20" s="23"/>
      <c r="AE20" s="23"/>
    </row>
    <row r="21">
      <c r="Y21" s="7"/>
    </row>
    <row r="22">
      <c r="A22" s="15" t="s">
        <v>82</v>
      </c>
      <c r="B22" s="2"/>
      <c r="C22" s="2"/>
      <c r="D22" s="2"/>
      <c r="E22" s="2"/>
      <c r="F22" s="2"/>
      <c r="G22" s="2"/>
      <c r="H22" s="2"/>
      <c r="I22" s="2"/>
      <c r="J22" s="3"/>
      <c r="L22" s="15" t="s">
        <v>68</v>
      </c>
      <c r="M22" s="2"/>
      <c r="N22" s="2"/>
      <c r="O22" s="2"/>
      <c r="P22" s="3"/>
      <c r="R22" s="16"/>
      <c r="S22" s="16"/>
      <c r="T22" s="16"/>
      <c r="U22" s="16"/>
      <c r="V22" s="16"/>
      <c r="W22" s="16"/>
      <c r="X22" s="16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>
      <c r="A23" s="6"/>
      <c r="B23" s="6" t="s">
        <v>50</v>
      </c>
      <c r="C23" s="6" t="s">
        <v>51</v>
      </c>
      <c r="D23" s="6" t="s">
        <v>52</v>
      </c>
      <c r="E23" s="6" t="s">
        <v>34</v>
      </c>
      <c r="F23" s="6" t="s">
        <v>53</v>
      </c>
      <c r="G23" s="6" t="s">
        <v>54</v>
      </c>
      <c r="H23" s="6" t="s">
        <v>55</v>
      </c>
      <c r="I23" s="6" t="s">
        <v>56</v>
      </c>
      <c r="J23" s="6" t="s">
        <v>57</v>
      </c>
      <c r="L23" s="6"/>
      <c r="M23" s="6" t="s">
        <v>50</v>
      </c>
      <c r="N23" s="6" t="s">
        <v>55</v>
      </c>
      <c r="O23" s="6" t="s">
        <v>56</v>
      </c>
      <c r="P23" s="6" t="s">
        <v>57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</row>
    <row r="24">
      <c r="A24" s="5" t="s">
        <v>58</v>
      </c>
      <c r="B24" s="8">
        <f t="shared" ref="B24:J24" si="26">B25*1000000/100352</f>
        <v>6.599371213</v>
      </c>
      <c r="C24" s="8">
        <f t="shared" si="26"/>
        <v>321.3448661</v>
      </c>
      <c r="D24" s="8">
        <f t="shared" si="26"/>
        <v>277.1922832</v>
      </c>
      <c r="E24" s="8">
        <f t="shared" si="26"/>
        <v>240.365912</v>
      </c>
      <c r="F24" s="8">
        <f t="shared" si="26"/>
        <v>174.4021046</v>
      </c>
      <c r="G24" s="8">
        <f t="shared" si="26"/>
        <v>179.0098852</v>
      </c>
      <c r="H24" s="8">
        <f t="shared" si="26"/>
        <v>14.71420599</v>
      </c>
      <c r="I24" s="8">
        <f t="shared" si="26"/>
        <v>9.54041773</v>
      </c>
      <c r="J24" s="8">
        <f t="shared" si="26"/>
        <v>4.761240434</v>
      </c>
      <c r="L24" s="5" t="s">
        <v>58</v>
      </c>
      <c r="M24" s="8">
        <f t="shared" ref="M24:P24" si="27">M25*1000000/100352</f>
        <v>6.599371213</v>
      </c>
      <c r="N24" s="8">
        <f t="shared" si="27"/>
        <v>14.71420599</v>
      </c>
      <c r="O24" s="8">
        <f t="shared" si="27"/>
        <v>9.54041773</v>
      </c>
      <c r="P24" s="8">
        <f t="shared" si="27"/>
        <v>4.761240434</v>
      </c>
      <c r="Y24" s="7"/>
    </row>
    <row r="25">
      <c r="A25" s="5" t="s">
        <v>62</v>
      </c>
      <c r="B25" s="5">
        <v>0.6622601</v>
      </c>
      <c r="C25" s="22">
        <v>32.2476</v>
      </c>
      <c r="D25" s="8">
        <v>27.8168</v>
      </c>
      <c r="E25" s="8">
        <v>24.121199999999998</v>
      </c>
      <c r="F25" s="8">
        <v>17.501600000000003</v>
      </c>
      <c r="G25" s="8">
        <v>17.964000000000002</v>
      </c>
      <c r="H25" s="8">
        <v>1.4766</v>
      </c>
      <c r="I25" s="8">
        <v>0.9574</v>
      </c>
      <c r="J25" s="8">
        <v>0.47779999999999995</v>
      </c>
      <c r="L25" s="5" t="s">
        <v>62</v>
      </c>
      <c r="M25" s="5">
        <v>0.6622601</v>
      </c>
      <c r="N25" s="8">
        <v>1.4766</v>
      </c>
      <c r="O25" s="8">
        <v>0.9574</v>
      </c>
      <c r="P25" s="8">
        <v>0.47779999999999995</v>
      </c>
      <c r="Y25" s="7"/>
    </row>
    <row r="26">
      <c r="A26" s="5" t="s">
        <v>83</v>
      </c>
      <c r="B26" s="8"/>
      <c r="C26" s="8">
        <f t="shared" ref="C26:J26" si="28">$B$25 - C25</f>
        <v>-31.5853399</v>
      </c>
      <c r="D26" s="8">
        <f t="shared" si="28"/>
        <v>-27.1545399</v>
      </c>
      <c r="E26" s="8">
        <f t="shared" si="28"/>
        <v>-23.4589399</v>
      </c>
      <c r="F26" s="8">
        <f t="shared" si="28"/>
        <v>-16.8393399</v>
      </c>
      <c r="G26" s="8">
        <f t="shared" si="28"/>
        <v>-17.3017399</v>
      </c>
      <c r="H26" s="8">
        <f t="shared" si="28"/>
        <v>-0.8143399</v>
      </c>
      <c r="I26" s="8">
        <f t="shared" si="28"/>
        <v>-0.2951399</v>
      </c>
      <c r="J26" s="8">
        <f t="shared" si="28"/>
        <v>0.1844601</v>
      </c>
      <c r="L26" s="5" t="s">
        <v>83</v>
      </c>
      <c r="M26" s="8"/>
      <c r="N26" s="8">
        <f t="shared" ref="N26:P26" si="29">$B$25 - N25</f>
        <v>-0.8143399</v>
      </c>
      <c r="O26" s="8">
        <f t="shared" si="29"/>
        <v>-0.2951399</v>
      </c>
      <c r="P26" s="8">
        <f t="shared" si="29"/>
        <v>0.1844601</v>
      </c>
      <c r="Y26" s="7"/>
    </row>
    <row r="27">
      <c r="A27" s="5" t="s">
        <v>84</v>
      </c>
      <c r="B27" s="8"/>
      <c r="C27" s="12">
        <f t="shared" ref="C27:J27" si="30">$B$25/C25</f>
        <v>0.02053672521</v>
      </c>
      <c r="D27" s="12">
        <f t="shared" si="30"/>
        <v>0.02380791824</v>
      </c>
      <c r="E27" s="12">
        <f t="shared" si="30"/>
        <v>0.02745552046</v>
      </c>
      <c r="F27" s="12">
        <f t="shared" si="30"/>
        <v>0.03783997463</v>
      </c>
      <c r="G27" s="12">
        <f t="shared" si="30"/>
        <v>0.0368659597</v>
      </c>
      <c r="H27" s="12">
        <f t="shared" si="30"/>
        <v>0.4485033862</v>
      </c>
      <c r="I27" s="12">
        <f t="shared" si="30"/>
        <v>0.6917277</v>
      </c>
      <c r="J27" s="12">
        <f t="shared" si="30"/>
        <v>1.386061323</v>
      </c>
      <c r="L27" s="5" t="s">
        <v>84</v>
      </c>
      <c r="M27" s="20">
        <v>1.0</v>
      </c>
      <c r="N27" s="12">
        <f t="shared" ref="N27:P27" si="31">$B$25/N25</f>
        <v>0.4485033862</v>
      </c>
      <c r="O27" s="12">
        <f t="shared" si="31"/>
        <v>0.6917277</v>
      </c>
      <c r="P27" s="12">
        <f t="shared" si="31"/>
        <v>1.386061323</v>
      </c>
      <c r="Y27" s="7"/>
    </row>
    <row r="28">
      <c r="Y28" s="7"/>
    </row>
    <row r="29">
      <c r="R29" s="19" t="s">
        <v>85</v>
      </c>
      <c r="Y29" s="19" t="s">
        <v>85</v>
      </c>
    </row>
    <row r="30">
      <c r="Y30" s="7"/>
    </row>
    <row r="31">
      <c r="H31" s="28" t="s">
        <v>86</v>
      </c>
      <c r="Y31" s="7"/>
    </row>
    <row r="32">
      <c r="Q32" s="28" t="s">
        <v>86</v>
      </c>
      <c r="Y32" s="7"/>
    </row>
    <row r="33">
      <c r="Y33" s="7"/>
    </row>
    <row r="34">
      <c r="Y34" s="7"/>
    </row>
    <row r="35">
      <c r="Y35" s="7"/>
    </row>
    <row r="36">
      <c r="Y36" s="7"/>
    </row>
    <row r="37">
      <c r="Y37" s="7"/>
    </row>
    <row r="38">
      <c r="Y38" s="7"/>
    </row>
    <row r="39">
      <c r="Y39" s="7"/>
    </row>
    <row r="40">
      <c r="Y40" s="7"/>
    </row>
    <row r="41">
      <c r="Y41" s="7"/>
    </row>
    <row r="42">
      <c r="Y42" s="7"/>
    </row>
    <row r="43">
      <c r="Y43" s="7"/>
    </row>
    <row r="44">
      <c r="Y44" s="7"/>
    </row>
    <row r="45">
      <c r="Y45" s="7"/>
    </row>
    <row r="46">
      <c r="Y46" s="7"/>
    </row>
    <row r="47">
      <c r="Y47" s="7"/>
    </row>
    <row r="48">
      <c r="Y48" s="7"/>
    </row>
    <row r="49">
      <c r="Y49" s="7"/>
    </row>
    <row r="50">
      <c r="Y50" s="7"/>
    </row>
    <row r="51">
      <c r="Y51" s="7"/>
    </row>
    <row r="52">
      <c r="Y52" s="7"/>
    </row>
    <row r="53">
      <c r="Y53" s="7"/>
    </row>
    <row r="54">
      <c r="Y54" s="7"/>
    </row>
    <row r="55">
      <c r="H55" s="28" t="s">
        <v>86</v>
      </c>
      <c r="Q55" s="28" t="s">
        <v>86</v>
      </c>
      <c r="Y55" s="7"/>
    </row>
    <row r="56">
      <c r="Y56" s="7"/>
    </row>
    <row r="57">
      <c r="Y57" s="7"/>
    </row>
    <row r="58">
      <c r="Y58" s="7"/>
    </row>
    <row r="59">
      <c r="Y59" s="7"/>
    </row>
    <row r="60">
      <c r="Y60" s="7"/>
    </row>
    <row r="61">
      <c r="Y61" s="7"/>
    </row>
    <row r="62">
      <c r="Y62" s="7"/>
    </row>
    <row r="63">
      <c r="Y63" s="7"/>
    </row>
    <row r="64">
      <c r="Y64" s="7"/>
    </row>
    <row r="65">
      <c r="Y65" s="7"/>
    </row>
    <row r="66">
      <c r="Y66" s="7"/>
    </row>
    <row r="67">
      <c r="Y67" s="7"/>
    </row>
    <row r="68">
      <c r="Y68" s="7"/>
    </row>
    <row r="69">
      <c r="Y69" s="7"/>
    </row>
    <row r="70">
      <c r="Y70" s="7"/>
    </row>
    <row r="71">
      <c r="Y71" s="7"/>
    </row>
    <row r="72">
      <c r="Y72" s="7"/>
    </row>
    <row r="73">
      <c r="Y73" s="7"/>
    </row>
    <row r="74">
      <c r="Y74" s="7"/>
    </row>
    <row r="75">
      <c r="Y75" s="7"/>
    </row>
    <row r="76">
      <c r="H76" s="28" t="s">
        <v>86</v>
      </c>
      <c r="Q76" s="28" t="s">
        <v>86</v>
      </c>
      <c r="Y76" s="7"/>
    </row>
    <row r="77">
      <c r="Y77" s="7"/>
    </row>
    <row r="78">
      <c r="Y78" s="7"/>
    </row>
    <row r="79">
      <c r="Y79" s="7"/>
    </row>
    <row r="80">
      <c r="Y80" s="7"/>
    </row>
    <row r="81">
      <c r="Y81" s="7"/>
    </row>
    <row r="82">
      <c r="Y82" s="7"/>
    </row>
    <row r="83">
      <c r="Y83" s="7"/>
    </row>
    <row r="84">
      <c r="Y84" s="7"/>
    </row>
    <row r="85">
      <c r="Y85" s="7"/>
    </row>
    <row r="86">
      <c r="Y86" s="7"/>
    </row>
    <row r="87">
      <c r="Y87" s="7"/>
    </row>
    <row r="88">
      <c r="Y88" s="7"/>
    </row>
    <row r="89">
      <c r="Y89" s="7"/>
    </row>
    <row r="90">
      <c r="Y90" s="7"/>
    </row>
    <row r="91">
      <c r="Y91" s="7"/>
    </row>
    <row r="92">
      <c r="Y92" s="7"/>
    </row>
    <row r="93">
      <c r="Y93" s="7"/>
    </row>
    <row r="94">
      <c r="Y94" s="7"/>
    </row>
    <row r="95">
      <c r="Y95" s="7"/>
    </row>
    <row r="96">
      <c r="Q96" s="28" t="s">
        <v>87</v>
      </c>
      <c r="Y96" s="7"/>
    </row>
    <row r="97">
      <c r="H97" s="28" t="s">
        <v>87</v>
      </c>
      <c r="Y97" s="7"/>
    </row>
    <row r="98">
      <c r="Y98" s="7"/>
    </row>
    <row r="99">
      <c r="Y99" s="7"/>
    </row>
    <row r="100">
      <c r="Y100" s="7"/>
    </row>
    <row r="101">
      <c r="Y101" s="7"/>
    </row>
    <row r="102">
      <c r="Y102" s="7"/>
    </row>
    <row r="103">
      <c r="Y103" s="7"/>
    </row>
    <row r="104">
      <c r="Y104" s="7"/>
    </row>
    <row r="105">
      <c r="Y105" s="7"/>
    </row>
    <row r="106">
      <c r="Y106" s="7"/>
    </row>
    <row r="107">
      <c r="Y107" s="7"/>
    </row>
    <row r="108">
      <c r="Y108" s="7"/>
    </row>
    <row r="109">
      <c r="Y109" s="7"/>
    </row>
    <row r="110">
      <c r="Y110" s="7"/>
    </row>
    <row r="111">
      <c r="Y111" s="7"/>
    </row>
    <row r="112">
      <c r="Y112" s="7"/>
    </row>
    <row r="113">
      <c r="Y113" s="7"/>
    </row>
    <row r="114">
      <c r="Y114" s="7"/>
    </row>
    <row r="115">
      <c r="Y115" s="7"/>
    </row>
    <row r="116">
      <c r="Y116" s="7"/>
    </row>
    <row r="117">
      <c r="Y117" s="7"/>
    </row>
    <row r="118">
      <c r="Y118" s="7"/>
    </row>
    <row r="119">
      <c r="Y119" s="7"/>
    </row>
    <row r="120">
      <c r="Y120" s="7"/>
    </row>
    <row r="121">
      <c r="Y121" s="7"/>
    </row>
    <row r="122">
      <c r="Y122" s="7"/>
    </row>
    <row r="123">
      <c r="Y123" s="7"/>
    </row>
    <row r="124">
      <c r="Y124" s="7"/>
    </row>
    <row r="125">
      <c r="Y125" s="7"/>
    </row>
    <row r="126">
      <c r="Y126" s="7"/>
    </row>
    <row r="127">
      <c r="Y127" s="7"/>
    </row>
    <row r="128">
      <c r="Y128" s="7"/>
    </row>
    <row r="129">
      <c r="Y129" s="7"/>
    </row>
    <row r="130">
      <c r="Y130" s="7"/>
    </row>
    <row r="131">
      <c r="Y131" s="7"/>
    </row>
    <row r="132">
      <c r="Y132" s="7"/>
    </row>
    <row r="133">
      <c r="Y133" s="7"/>
    </row>
    <row r="134">
      <c r="Y134" s="7"/>
    </row>
    <row r="135">
      <c r="Y135" s="7"/>
    </row>
    <row r="136">
      <c r="Y136" s="7"/>
    </row>
    <row r="137">
      <c r="Y137" s="7"/>
    </row>
    <row r="138">
      <c r="Y138" s="7"/>
    </row>
    <row r="139">
      <c r="Y139" s="7"/>
    </row>
    <row r="140">
      <c r="Y140" s="7"/>
    </row>
    <row r="141">
      <c r="Y141" s="7"/>
    </row>
    <row r="142">
      <c r="Y142" s="7"/>
    </row>
    <row r="143">
      <c r="Y143" s="7"/>
    </row>
    <row r="144">
      <c r="Y144" s="7"/>
    </row>
    <row r="145">
      <c r="Y145" s="7"/>
    </row>
    <row r="146">
      <c r="Y146" s="7"/>
    </row>
    <row r="147">
      <c r="Y147" s="7"/>
    </row>
    <row r="148">
      <c r="Y148" s="7"/>
    </row>
    <row r="149">
      <c r="Y149" s="7"/>
    </row>
    <row r="150">
      <c r="Y150" s="7"/>
    </row>
    <row r="151">
      <c r="Y151" s="7"/>
    </row>
    <row r="152">
      <c r="Y152" s="7"/>
    </row>
    <row r="153">
      <c r="Y153" s="7"/>
    </row>
    <row r="154">
      <c r="Y154" s="7"/>
    </row>
    <row r="155">
      <c r="Y155" s="7"/>
    </row>
    <row r="156">
      <c r="Y156" s="7"/>
    </row>
    <row r="157">
      <c r="Y157" s="7"/>
    </row>
    <row r="158">
      <c r="Y158" s="7"/>
    </row>
    <row r="159">
      <c r="Y159" s="7"/>
    </row>
    <row r="160">
      <c r="Y160" s="7"/>
    </row>
    <row r="161">
      <c r="Y161" s="7"/>
    </row>
    <row r="162">
      <c r="Y162" s="7"/>
    </row>
    <row r="163">
      <c r="Y163" s="7"/>
    </row>
    <row r="164">
      <c r="Y164" s="7"/>
    </row>
    <row r="165">
      <c r="Y165" s="7"/>
    </row>
    <row r="166">
      <c r="Y166" s="7"/>
    </row>
    <row r="167">
      <c r="Y167" s="7"/>
    </row>
    <row r="168">
      <c r="Y168" s="7"/>
    </row>
    <row r="169">
      <c r="Y169" s="7"/>
    </row>
    <row r="170">
      <c r="Y170" s="7"/>
    </row>
    <row r="171">
      <c r="Y171" s="7"/>
    </row>
    <row r="172">
      <c r="Y172" s="7"/>
    </row>
    <row r="173">
      <c r="Y173" s="7"/>
    </row>
    <row r="174">
      <c r="Y174" s="7"/>
    </row>
    <row r="175">
      <c r="Y175" s="7"/>
    </row>
    <row r="176">
      <c r="Y176" s="7"/>
    </row>
    <row r="177">
      <c r="Y177" s="7"/>
    </row>
    <row r="178">
      <c r="Y178" s="7"/>
    </row>
    <row r="179">
      <c r="Y179" s="7"/>
    </row>
    <row r="180">
      <c r="Y180" s="7"/>
    </row>
    <row r="181">
      <c r="Y181" s="7"/>
    </row>
    <row r="182">
      <c r="Y182" s="7"/>
    </row>
    <row r="183">
      <c r="Y183" s="7"/>
    </row>
    <row r="184">
      <c r="Y184" s="7"/>
    </row>
    <row r="185">
      <c r="Y185" s="7"/>
    </row>
    <row r="186">
      <c r="Y186" s="7"/>
    </row>
    <row r="187">
      <c r="Y187" s="7"/>
    </row>
    <row r="188">
      <c r="Y188" s="7"/>
    </row>
    <row r="189">
      <c r="Y189" s="7"/>
    </row>
    <row r="190">
      <c r="Y190" s="7"/>
    </row>
    <row r="191">
      <c r="Y191" s="7"/>
    </row>
    <row r="192">
      <c r="Y192" s="7"/>
    </row>
    <row r="193">
      <c r="Y193" s="7"/>
    </row>
    <row r="194">
      <c r="Y194" s="7"/>
    </row>
    <row r="195">
      <c r="Y195" s="7"/>
    </row>
    <row r="196">
      <c r="Y196" s="7"/>
    </row>
    <row r="197">
      <c r="Y197" s="7"/>
    </row>
    <row r="198">
      <c r="Y198" s="7"/>
    </row>
    <row r="199">
      <c r="Y199" s="7"/>
    </row>
    <row r="200">
      <c r="Y200" s="7"/>
    </row>
    <row r="201">
      <c r="Y201" s="7"/>
    </row>
    <row r="202">
      <c r="Y202" s="7"/>
    </row>
    <row r="203">
      <c r="Y203" s="7"/>
    </row>
    <row r="204">
      <c r="Y204" s="7"/>
    </row>
    <row r="205">
      <c r="Y205" s="7"/>
    </row>
    <row r="206">
      <c r="Y206" s="7"/>
    </row>
    <row r="207">
      <c r="Y207" s="7"/>
    </row>
    <row r="208">
      <c r="Y208" s="7"/>
    </row>
    <row r="209">
      <c r="Y209" s="7"/>
    </row>
    <row r="210">
      <c r="Y210" s="7"/>
    </row>
    <row r="211">
      <c r="Y211" s="7"/>
    </row>
    <row r="212">
      <c r="Y212" s="7"/>
    </row>
    <row r="213">
      <c r="Y213" s="7"/>
    </row>
    <row r="214">
      <c r="Y214" s="7"/>
    </row>
    <row r="215">
      <c r="Y215" s="7"/>
    </row>
    <row r="216">
      <c r="Y216" s="7"/>
    </row>
    <row r="217">
      <c r="Y217" s="7"/>
    </row>
    <row r="218">
      <c r="Y218" s="7"/>
    </row>
    <row r="219">
      <c r="Y219" s="7"/>
    </row>
    <row r="220">
      <c r="Y220" s="7"/>
    </row>
    <row r="221">
      <c r="Y221" s="7"/>
    </row>
    <row r="222">
      <c r="Y222" s="7"/>
    </row>
    <row r="223">
      <c r="Y223" s="7"/>
    </row>
    <row r="224">
      <c r="Y224" s="7"/>
    </row>
    <row r="225">
      <c r="Y225" s="7"/>
    </row>
    <row r="226">
      <c r="Y226" s="7"/>
    </row>
    <row r="227">
      <c r="Y227" s="7"/>
    </row>
    <row r="228">
      <c r="Y228" s="7"/>
    </row>
    <row r="229">
      <c r="Y229" s="7"/>
    </row>
    <row r="230">
      <c r="Y230" s="7"/>
    </row>
    <row r="231">
      <c r="Y231" s="7"/>
    </row>
    <row r="232">
      <c r="Y232" s="7"/>
    </row>
    <row r="233">
      <c r="Y233" s="7"/>
    </row>
    <row r="234">
      <c r="Y234" s="7"/>
    </row>
    <row r="235">
      <c r="Y235" s="7"/>
    </row>
    <row r="236">
      <c r="Y236" s="7"/>
    </row>
    <row r="237">
      <c r="Y237" s="7"/>
    </row>
    <row r="238">
      <c r="Y238" s="7"/>
    </row>
    <row r="239">
      <c r="Y239" s="7"/>
    </row>
    <row r="240">
      <c r="Y240" s="7"/>
    </row>
    <row r="241">
      <c r="Y241" s="7"/>
    </row>
    <row r="242">
      <c r="Y242" s="7"/>
    </row>
    <row r="243">
      <c r="Y243" s="7"/>
    </row>
    <row r="244">
      <c r="Y244" s="7"/>
    </row>
    <row r="245">
      <c r="Y245" s="7"/>
    </row>
    <row r="246">
      <c r="Y246" s="7"/>
    </row>
    <row r="247">
      <c r="Y247" s="7"/>
    </row>
    <row r="248">
      <c r="Y248" s="7"/>
    </row>
    <row r="249">
      <c r="Y249" s="7"/>
    </row>
    <row r="250">
      <c r="Y250" s="7"/>
    </row>
    <row r="251">
      <c r="Y251" s="7"/>
    </row>
    <row r="252">
      <c r="Y252" s="7"/>
    </row>
    <row r="253">
      <c r="Y253" s="7"/>
    </row>
    <row r="254">
      <c r="Y254" s="7"/>
    </row>
    <row r="255">
      <c r="Y255" s="7"/>
    </row>
    <row r="256">
      <c r="Y256" s="7"/>
    </row>
    <row r="257">
      <c r="Y257" s="7"/>
    </row>
    <row r="258">
      <c r="Y258" s="7"/>
    </row>
    <row r="259">
      <c r="Y259" s="7"/>
    </row>
    <row r="260">
      <c r="Y260" s="7"/>
    </row>
    <row r="261">
      <c r="Y261" s="7"/>
    </row>
    <row r="262">
      <c r="Y262" s="7"/>
    </row>
    <row r="263">
      <c r="Y263" s="7"/>
    </row>
    <row r="264">
      <c r="Y264" s="7"/>
    </row>
    <row r="265">
      <c r="Y265" s="7"/>
    </row>
    <row r="266">
      <c r="Y266" s="7"/>
    </row>
    <row r="267">
      <c r="Y267" s="7"/>
    </row>
    <row r="268">
      <c r="Y268" s="7"/>
    </row>
    <row r="269">
      <c r="Y269" s="7"/>
    </row>
    <row r="270">
      <c r="Y270" s="7"/>
    </row>
    <row r="271">
      <c r="Y271" s="7"/>
    </row>
    <row r="272">
      <c r="Y272" s="7"/>
    </row>
    <row r="273">
      <c r="Y273" s="7"/>
    </row>
    <row r="274">
      <c r="Y274" s="7"/>
    </row>
    <row r="275">
      <c r="Y275" s="7"/>
    </row>
    <row r="276">
      <c r="Y276" s="7"/>
    </row>
    <row r="277">
      <c r="Y277" s="7"/>
    </row>
    <row r="278">
      <c r="Y278" s="7"/>
    </row>
    <row r="279">
      <c r="Y279" s="7"/>
    </row>
    <row r="280">
      <c r="Y280" s="7"/>
    </row>
    <row r="281">
      <c r="Y281" s="7"/>
    </row>
    <row r="282">
      <c r="Y282" s="7"/>
    </row>
    <row r="283">
      <c r="Y283" s="7"/>
    </row>
    <row r="284">
      <c r="Y284" s="7"/>
    </row>
    <row r="285">
      <c r="Y285" s="7"/>
    </row>
    <row r="286">
      <c r="Y286" s="7"/>
    </row>
    <row r="287">
      <c r="Y287" s="7"/>
    </row>
    <row r="288">
      <c r="Y288" s="7"/>
    </row>
    <row r="289">
      <c r="Y289" s="7"/>
    </row>
    <row r="290">
      <c r="Y290" s="7"/>
    </row>
    <row r="291">
      <c r="Y291" s="7"/>
    </row>
    <row r="292">
      <c r="Y292" s="7"/>
    </row>
    <row r="293">
      <c r="Y293" s="7"/>
    </row>
    <row r="294">
      <c r="Y294" s="7"/>
    </row>
    <row r="295">
      <c r="Y295" s="7"/>
    </row>
    <row r="296">
      <c r="Y296" s="7"/>
    </row>
    <row r="297">
      <c r="Y297" s="7"/>
    </row>
    <row r="298">
      <c r="Y298" s="7"/>
    </row>
    <row r="299">
      <c r="Y299" s="7"/>
    </row>
    <row r="300">
      <c r="Y300" s="7"/>
    </row>
    <row r="301">
      <c r="Y301" s="7"/>
    </row>
    <row r="302">
      <c r="Y302" s="7"/>
    </row>
    <row r="303">
      <c r="Y303" s="7"/>
    </row>
    <row r="304">
      <c r="Y304" s="7"/>
    </row>
    <row r="305">
      <c r="Y305" s="7"/>
    </row>
    <row r="306">
      <c r="Y306" s="7"/>
    </row>
    <row r="307">
      <c r="Y307" s="7"/>
    </row>
    <row r="308">
      <c r="Y308" s="7"/>
    </row>
    <row r="309">
      <c r="Y309" s="7"/>
    </row>
    <row r="310">
      <c r="Y310" s="7"/>
    </row>
    <row r="311">
      <c r="Y311" s="7"/>
    </row>
    <row r="312">
      <c r="Y312" s="7"/>
    </row>
    <row r="313">
      <c r="Y313" s="7"/>
    </row>
    <row r="314">
      <c r="Y314" s="7"/>
    </row>
    <row r="315">
      <c r="Y315" s="7"/>
    </row>
    <row r="316">
      <c r="Y316" s="7"/>
    </row>
    <row r="317">
      <c r="Y317" s="7"/>
    </row>
    <row r="318">
      <c r="Y318" s="7"/>
    </row>
    <row r="319">
      <c r="Y319" s="7"/>
    </row>
    <row r="320">
      <c r="Y320" s="7"/>
    </row>
    <row r="321">
      <c r="Y321" s="7"/>
    </row>
    <row r="322">
      <c r="Y322" s="7"/>
    </row>
    <row r="323">
      <c r="Y323" s="7"/>
    </row>
    <row r="324">
      <c r="Y324" s="7"/>
    </row>
    <row r="325">
      <c r="Y325" s="7"/>
    </row>
    <row r="326">
      <c r="Y326" s="7"/>
    </row>
    <row r="327">
      <c r="Y327" s="7"/>
    </row>
    <row r="328">
      <c r="Y328" s="7"/>
    </row>
    <row r="329">
      <c r="Y329" s="7"/>
    </row>
    <row r="330">
      <c r="Y330" s="7"/>
    </row>
    <row r="331">
      <c r="Y331" s="7"/>
    </row>
    <row r="332">
      <c r="Y332" s="7"/>
    </row>
    <row r="333">
      <c r="Y333" s="7"/>
    </row>
    <row r="334">
      <c r="Y334" s="7"/>
    </row>
    <row r="335">
      <c r="Y335" s="7"/>
    </row>
    <row r="336">
      <c r="Y336" s="7"/>
    </row>
    <row r="337">
      <c r="Y337" s="7"/>
    </row>
    <row r="338">
      <c r="Y338" s="7"/>
    </row>
    <row r="339">
      <c r="Y339" s="7"/>
    </row>
    <row r="340">
      <c r="Y340" s="7"/>
    </row>
    <row r="341">
      <c r="Y341" s="7"/>
    </row>
    <row r="342">
      <c r="Y342" s="7"/>
    </row>
    <row r="343">
      <c r="Y343" s="7"/>
    </row>
    <row r="344">
      <c r="Y344" s="7"/>
    </row>
    <row r="345">
      <c r="Y345" s="7"/>
    </row>
    <row r="346">
      <c r="Y346" s="7"/>
    </row>
    <row r="347">
      <c r="Y347" s="7"/>
    </row>
    <row r="348">
      <c r="Y348" s="7"/>
    </row>
    <row r="349">
      <c r="Y349" s="7"/>
    </row>
    <row r="350">
      <c r="Y350" s="7"/>
    </row>
    <row r="351">
      <c r="Y351" s="7"/>
    </row>
    <row r="352">
      <c r="Y352" s="7"/>
    </row>
    <row r="353">
      <c r="Y353" s="7"/>
    </row>
    <row r="354">
      <c r="Y354" s="7"/>
    </row>
    <row r="355">
      <c r="Y355" s="7"/>
    </row>
    <row r="356">
      <c r="Y356" s="7"/>
    </row>
    <row r="357">
      <c r="Y357" s="7"/>
    </row>
    <row r="358">
      <c r="Y358" s="7"/>
    </row>
    <row r="359">
      <c r="Y359" s="7"/>
    </row>
    <row r="360">
      <c r="Y360" s="7"/>
    </row>
    <row r="361">
      <c r="Y361" s="7"/>
    </row>
    <row r="362">
      <c r="Y362" s="7"/>
    </row>
    <row r="363">
      <c r="Y363" s="7"/>
    </row>
    <row r="364">
      <c r="Y364" s="7"/>
    </row>
    <row r="365">
      <c r="Y365" s="7"/>
    </row>
    <row r="366">
      <c r="Y366" s="7"/>
    </row>
    <row r="367">
      <c r="Y367" s="7"/>
    </row>
    <row r="368">
      <c r="Y368" s="7"/>
    </row>
    <row r="369">
      <c r="Y369" s="7"/>
    </row>
    <row r="370">
      <c r="Y370" s="7"/>
    </row>
    <row r="371">
      <c r="Y371" s="7"/>
    </row>
    <row r="372">
      <c r="Y372" s="7"/>
    </row>
    <row r="373">
      <c r="Y373" s="7"/>
    </row>
    <row r="374">
      <c r="Y374" s="7"/>
    </row>
    <row r="375">
      <c r="Y375" s="7"/>
    </row>
    <row r="376">
      <c r="Y376" s="7"/>
    </row>
    <row r="377">
      <c r="Y377" s="7"/>
    </row>
    <row r="378">
      <c r="Y378" s="7"/>
    </row>
    <row r="379">
      <c r="Y379" s="7"/>
    </row>
    <row r="380">
      <c r="Y380" s="7"/>
    </row>
    <row r="381">
      <c r="Y381" s="7"/>
    </row>
    <row r="382">
      <c r="Y382" s="7"/>
    </row>
    <row r="383">
      <c r="Y383" s="7"/>
    </row>
    <row r="384">
      <c r="Y384" s="7"/>
    </row>
    <row r="385">
      <c r="Y385" s="7"/>
    </row>
    <row r="386">
      <c r="Y386" s="7"/>
    </row>
    <row r="387">
      <c r="Y387" s="7"/>
    </row>
    <row r="388">
      <c r="Y388" s="7"/>
    </row>
    <row r="389">
      <c r="Y389" s="7"/>
    </row>
    <row r="390">
      <c r="Y390" s="7"/>
    </row>
    <row r="391">
      <c r="Y391" s="7"/>
    </row>
    <row r="392">
      <c r="Y392" s="7"/>
    </row>
    <row r="393">
      <c r="Y393" s="7"/>
    </row>
    <row r="394">
      <c r="Y394" s="7"/>
    </row>
    <row r="395">
      <c r="Y395" s="7"/>
    </row>
    <row r="396">
      <c r="Y396" s="7"/>
    </row>
    <row r="397">
      <c r="Y397" s="7"/>
    </row>
    <row r="398">
      <c r="Y398" s="7"/>
    </row>
    <row r="399">
      <c r="Y399" s="7"/>
    </row>
    <row r="400">
      <c r="Y400" s="7"/>
    </row>
    <row r="401">
      <c r="Y401" s="7"/>
    </row>
    <row r="402">
      <c r="Y402" s="7"/>
    </row>
    <row r="403">
      <c r="Y403" s="7"/>
    </row>
    <row r="404">
      <c r="Y404" s="7"/>
    </row>
    <row r="405">
      <c r="Y405" s="7"/>
    </row>
    <row r="406">
      <c r="Y406" s="7"/>
    </row>
    <row r="407">
      <c r="Y407" s="7"/>
    </row>
    <row r="408">
      <c r="Y408" s="7"/>
    </row>
    <row r="409">
      <c r="Y409" s="7"/>
    </row>
    <row r="410">
      <c r="Y410" s="7"/>
    </row>
    <row r="411">
      <c r="Y411" s="7"/>
    </row>
    <row r="412">
      <c r="Y412" s="7"/>
    </row>
    <row r="413">
      <c r="Y413" s="7"/>
    </row>
    <row r="414">
      <c r="Y414" s="7"/>
    </row>
    <row r="415">
      <c r="Y415" s="7"/>
    </row>
    <row r="416">
      <c r="Y416" s="7"/>
    </row>
    <row r="417">
      <c r="Y417" s="7"/>
    </row>
    <row r="418">
      <c r="Y418" s="7"/>
    </row>
    <row r="419">
      <c r="Y419" s="7"/>
    </row>
    <row r="420">
      <c r="Y420" s="7"/>
    </row>
    <row r="421">
      <c r="Y421" s="7"/>
    </row>
    <row r="422">
      <c r="Y422" s="7"/>
    </row>
    <row r="423">
      <c r="Y423" s="7"/>
    </row>
    <row r="424">
      <c r="Y424" s="7"/>
    </row>
    <row r="425">
      <c r="Y425" s="7"/>
    </row>
    <row r="426">
      <c r="Y426" s="7"/>
    </row>
    <row r="427">
      <c r="Y427" s="7"/>
    </row>
    <row r="428">
      <c r="Y428" s="7"/>
    </row>
    <row r="429">
      <c r="Y429" s="7"/>
    </row>
    <row r="430">
      <c r="Y430" s="7"/>
    </row>
    <row r="431">
      <c r="Y431" s="7"/>
    </row>
    <row r="432">
      <c r="Y432" s="7"/>
    </row>
    <row r="433">
      <c r="Y433" s="7"/>
    </row>
    <row r="434">
      <c r="Y434" s="7"/>
    </row>
    <row r="435">
      <c r="Y435" s="7"/>
    </row>
    <row r="436">
      <c r="Y436" s="7"/>
    </row>
    <row r="437">
      <c r="Y437" s="7"/>
    </row>
    <row r="438">
      <c r="Y438" s="7"/>
    </row>
    <row r="439">
      <c r="Y439" s="7"/>
    </row>
    <row r="440">
      <c r="Y440" s="7"/>
    </row>
    <row r="441">
      <c r="Y441" s="7"/>
    </row>
    <row r="442">
      <c r="Y442" s="7"/>
    </row>
    <row r="443">
      <c r="Y443" s="7"/>
    </row>
    <row r="444">
      <c r="Y444" s="7"/>
    </row>
    <row r="445">
      <c r="Y445" s="7"/>
    </row>
    <row r="446">
      <c r="Y446" s="7"/>
    </row>
    <row r="447">
      <c r="Y447" s="7"/>
    </row>
    <row r="448">
      <c r="Y448" s="7"/>
    </row>
    <row r="449">
      <c r="Y449" s="7"/>
    </row>
    <row r="450">
      <c r="Y450" s="7"/>
    </row>
    <row r="451">
      <c r="Y451" s="7"/>
    </row>
    <row r="452">
      <c r="Y452" s="7"/>
    </row>
    <row r="453">
      <c r="Y453" s="7"/>
    </row>
    <row r="454">
      <c r="Y454" s="7"/>
    </row>
    <row r="455">
      <c r="Y455" s="7"/>
    </row>
    <row r="456">
      <c r="Y456" s="7"/>
    </row>
    <row r="457">
      <c r="Y457" s="7"/>
    </row>
    <row r="458">
      <c r="Y458" s="7"/>
    </row>
    <row r="459">
      <c r="Y459" s="7"/>
    </row>
    <row r="460">
      <c r="Y460" s="7"/>
    </row>
    <row r="461">
      <c r="Y461" s="7"/>
    </row>
    <row r="462">
      <c r="Y462" s="7"/>
    </row>
    <row r="463">
      <c r="Y463" s="7"/>
    </row>
    <row r="464">
      <c r="Y464" s="7"/>
    </row>
    <row r="465">
      <c r="Y465" s="7"/>
    </row>
    <row r="466">
      <c r="Y466" s="7"/>
    </row>
    <row r="467">
      <c r="Y467" s="7"/>
    </row>
    <row r="468">
      <c r="Y468" s="7"/>
    </row>
    <row r="469">
      <c r="Y469" s="7"/>
    </row>
    <row r="470">
      <c r="Y470" s="7"/>
    </row>
    <row r="471">
      <c r="Y471" s="7"/>
    </row>
    <row r="472">
      <c r="Y472" s="7"/>
    </row>
    <row r="473">
      <c r="Y473" s="7"/>
    </row>
    <row r="474">
      <c r="Y474" s="7"/>
    </row>
    <row r="475">
      <c r="Y475" s="7"/>
    </row>
    <row r="476">
      <c r="Y476" s="7"/>
    </row>
    <row r="477">
      <c r="Y477" s="7"/>
    </row>
    <row r="478">
      <c r="Y478" s="7"/>
    </row>
    <row r="479">
      <c r="Y479" s="7"/>
    </row>
    <row r="480">
      <c r="Y480" s="7"/>
    </row>
    <row r="481">
      <c r="Y481" s="7"/>
    </row>
    <row r="482">
      <c r="Y482" s="7"/>
    </row>
    <row r="483">
      <c r="Y483" s="7"/>
    </row>
    <row r="484">
      <c r="Y484" s="7"/>
    </row>
    <row r="485">
      <c r="Y485" s="7"/>
    </row>
    <row r="486">
      <c r="Y486" s="7"/>
    </row>
    <row r="487">
      <c r="Y487" s="7"/>
    </row>
    <row r="488">
      <c r="Y488" s="7"/>
    </row>
    <row r="489">
      <c r="Y489" s="7"/>
    </row>
    <row r="490">
      <c r="Y490" s="7"/>
    </row>
    <row r="491">
      <c r="Y491" s="7"/>
    </row>
    <row r="492">
      <c r="Y492" s="7"/>
    </row>
    <row r="493">
      <c r="Y493" s="7"/>
    </row>
    <row r="494">
      <c r="Y494" s="7"/>
    </row>
    <row r="495">
      <c r="Y495" s="7"/>
    </row>
    <row r="496">
      <c r="Y496" s="7"/>
    </row>
    <row r="497">
      <c r="Y497" s="7"/>
    </row>
    <row r="498">
      <c r="Y498" s="7"/>
    </row>
    <row r="499">
      <c r="Y499" s="7"/>
    </row>
    <row r="500">
      <c r="Y500" s="7"/>
    </row>
    <row r="501">
      <c r="Y501" s="7"/>
    </row>
    <row r="502">
      <c r="Y502" s="7"/>
    </row>
    <row r="503">
      <c r="Y503" s="7"/>
    </row>
    <row r="504">
      <c r="Y504" s="7"/>
    </row>
    <row r="505">
      <c r="Y505" s="7"/>
    </row>
    <row r="506">
      <c r="Y506" s="7"/>
    </row>
    <row r="507">
      <c r="Y507" s="7"/>
    </row>
    <row r="508">
      <c r="Y508" s="7"/>
    </row>
    <row r="509">
      <c r="Y509" s="7"/>
    </row>
    <row r="510">
      <c r="Y510" s="7"/>
    </row>
    <row r="511">
      <c r="Y511" s="7"/>
    </row>
    <row r="512">
      <c r="Y512" s="7"/>
    </row>
    <row r="513">
      <c r="Y513" s="7"/>
    </row>
    <row r="514">
      <c r="Y514" s="7"/>
    </row>
    <row r="515">
      <c r="Y515" s="7"/>
    </row>
    <row r="516">
      <c r="Y516" s="7"/>
    </row>
    <row r="517">
      <c r="Y517" s="7"/>
    </row>
    <row r="518">
      <c r="Y518" s="7"/>
    </row>
    <row r="519">
      <c r="Y519" s="7"/>
    </row>
    <row r="520">
      <c r="Y520" s="7"/>
    </row>
    <row r="521">
      <c r="Y521" s="7"/>
    </row>
    <row r="522">
      <c r="Y522" s="7"/>
    </row>
    <row r="523">
      <c r="Y523" s="7"/>
    </row>
    <row r="524">
      <c r="Y524" s="7"/>
    </row>
    <row r="525">
      <c r="Y525" s="7"/>
    </row>
    <row r="526">
      <c r="Y526" s="7"/>
    </row>
    <row r="527">
      <c r="Y527" s="7"/>
    </row>
    <row r="528">
      <c r="Y528" s="7"/>
    </row>
    <row r="529">
      <c r="Y529" s="7"/>
    </row>
    <row r="530">
      <c r="Y530" s="7"/>
    </row>
    <row r="531">
      <c r="Y531" s="7"/>
    </row>
    <row r="532">
      <c r="Y532" s="7"/>
    </row>
    <row r="533">
      <c r="Y533" s="7"/>
    </row>
    <row r="534">
      <c r="Y534" s="7"/>
    </row>
    <row r="535">
      <c r="Y535" s="7"/>
    </row>
    <row r="536">
      <c r="Y536" s="7"/>
    </row>
    <row r="537">
      <c r="Y537" s="7"/>
    </row>
    <row r="538">
      <c r="Y538" s="7"/>
    </row>
    <row r="539">
      <c r="Y539" s="7"/>
    </row>
    <row r="540">
      <c r="Y540" s="7"/>
    </row>
    <row r="541">
      <c r="Y541" s="7"/>
    </row>
    <row r="542">
      <c r="Y542" s="7"/>
    </row>
    <row r="543">
      <c r="Y543" s="7"/>
    </row>
    <row r="544">
      <c r="Y544" s="7"/>
    </row>
    <row r="545">
      <c r="Y545" s="7"/>
    </row>
    <row r="546">
      <c r="Y546" s="7"/>
    </row>
    <row r="547">
      <c r="Y547" s="7"/>
    </row>
    <row r="548">
      <c r="Y548" s="7"/>
    </row>
    <row r="549">
      <c r="Y549" s="7"/>
    </row>
    <row r="550">
      <c r="Y550" s="7"/>
    </row>
    <row r="551">
      <c r="Y551" s="7"/>
    </row>
    <row r="552">
      <c r="Y552" s="7"/>
    </row>
    <row r="553">
      <c r="Y553" s="7"/>
    </row>
    <row r="554">
      <c r="Y554" s="7"/>
    </row>
    <row r="555">
      <c r="Y555" s="7"/>
    </row>
    <row r="556">
      <c r="Y556" s="7"/>
    </row>
    <row r="557">
      <c r="Y557" s="7"/>
    </row>
    <row r="558">
      <c r="Y558" s="7"/>
    </row>
    <row r="559">
      <c r="Y559" s="7"/>
    </row>
    <row r="560">
      <c r="Y560" s="7"/>
    </row>
    <row r="561">
      <c r="Y561" s="7"/>
    </row>
    <row r="562">
      <c r="Y562" s="7"/>
    </row>
    <row r="563">
      <c r="Y563" s="7"/>
    </row>
    <row r="564">
      <c r="Y564" s="7"/>
    </row>
    <row r="565">
      <c r="Y565" s="7"/>
    </row>
    <row r="566">
      <c r="Y566" s="7"/>
    </row>
    <row r="567">
      <c r="Y567" s="7"/>
    </row>
    <row r="568">
      <c r="Y568" s="7"/>
    </row>
    <row r="569">
      <c r="Y569" s="7"/>
    </row>
    <row r="570">
      <c r="Y570" s="7"/>
    </row>
    <row r="571">
      <c r="Y571" s="7"/>
    </row>
    <row r="572">
      <c r="Y572" s="7"/>
    </row>
    <row r="573">
      <c r="Y573" s="7"/>
    </row>
    <row r="574">
      <c r="Y574" s="7"/>
    </row>
    <row r="575">
      <c r="Y575" s="7"/>
    </row>
    <row r="576">
      <c r="Y576" s="7"/>
    </row>
    <row r="577">
      <c r="Y577" s="7"/>
    </row>
    <row r="578">
      <c r="Y578" s="7"/>
    </row>
    <row r="579">
      <c r="Y579" s="7"/>
    </row>
    <row r="580">
      <c r="Y580" s="7"/>
    </row>
    <row r="581">
      <c r="Y581" s="7"/>
    </row>
    <row r="582">
      <c r="Y582" s="7"/>
    </row>
    <row r="583">
      <c r="Y583" s="7"/>
    </row>
    <row r="584">
      <c r="Y584" s="7"/>
    </row>
    <row r="585">
      <c r="Y585" s="7"/>
    </row>
    <row r="586">
      <c r="Y586" s="7"/>
    </row>
    <row r="587">
      <c r="Y587" s="7"/>
    </row>
    <row r="588">
      <c r="Y588" s="7"/>
    </row>
    <row r="589">
      <c r="Y589" s="7"/>
    </row>
    <row r="590">
      <c r="Y590" s="7"/>
    </row>
    <row r="591">
      <c r="Y591" s="7"/>
    </row>
    <row r="592">
      <c r="Y592" s="7"/>
    </row>
    <row r="593">
      <c r="Y593" s="7"/>
    </row>
    <row r="594">
      <c r="Y594" s="7"/>
    </row>
    <row r="595">
      <c r="Y595" s="7"/>
    </row>
    <row r="596">
      <c r="Y596" s="7"/>
    </row>
    <row r="597">
      <c r="Y597" s="7"/>
    </row>
    <row r="598">
      <c r="Y598" s="7"/>
    </row>
    <row r="599">
      <c r="Y599" s="7"/>
    </row>
    <row r="600">
      <c r="Y600" s="7"/>
    </row>
    <row r="601">
      <c r="Y601" s="7"/>
    </row>
    <row r="602">
      <c r="Y602" s="7"/>
    </row>
    <row r="603">
      <c r="Y603" s="7"/>
    </row>
    <row r="604">
      <c r="Y604" s="7"/>
    </row>
    <row r="605">
      <c r="Y605" s="7"/>
    </row>
    <row r="606">
      <c r="Y606" s="7"/>
    </row>
    <row r="607">
      <c r="Y607" s="7"/>
    </row>
    <row r="608">
      <c r="Y608" s="7"/>
    </row>
    <row r="609">
      <c r="Y609" s="7"/>
    </row>
    <row r="610">
      <c r="Y610" s="7"/>
    </row>
    <row r="611">
      <c r="Y611" s="7"/>
    </row>
    <row r="612">
      <c r="Y612" s="7"/>
    </row>
    <row r="613">
      <c r="Y613" s="7"/>
    </row>
    <row r="614">
      <c r="Y614" s="7"/>
    </row>
    <row r="615">
      <c r="Y615" s="7"/>
    </row>
    <row r="616">
      <c r="Y616" s="7"/>
    </row>
    <row r="617">
      <c r="Y617" s="7"/>
    </row>
    <row r="618">
      <c r="Y618" s="7"/>
    </row>
    <row r="619">
      <c r="Y619" s="7"/>
    </row>
    <row r="620">
      <c r="Y620" s="7"/>
    </row>
    <row r="621">
      <c r="Y621" s="7"/>
    </row>
    <row r="622">
      <c r="Y622" s="7"/>
    </row>
    <row r="623">
      <c r="Y623" s="7"/>
    </row>
    <row r="624">
      <c r="Y624" s="7"/>
    </row>
    <row r="625">
      <c r="Y625" s="7"/>
    </row>
    <row r="626">
      <c r="Y626" s="7"/>
    </row>
    <row r="627">
      <c r="Y627" s="7"/>
    </row>
    <row r="628">
      <c r="Y628" s="7"/>
    </row>
    <row r="629">
      <c r="Y629" s="7"/>
    </row>
    <row r="630">
      <c r="Y630" s="7"/>
    </row>
    <row r="631">
      <c r="Y631" s="7"/>
    </row>
    <row r="632">
      <c r="Y632" s="7"/>
    </row>
    <row r="633">
      <c r="Y633" s="7"/>
    </row>
    <row r="634">
      <c r="Y634" s="7"/>
    </row>
    <row r="635">
      <c r="Y635" s="7"/>
    </row>
    <row r="636">
      <c r="Y636" s="7"/>
    </row>
    <row r="637">
      <c r="Y637" s="7"/>
    </row>
    <row r="638">
      <c r="Y638" s="7"/>
    </row>
    <row r="639">
      <c r="Y639" s="7"/>
    </row>
    <row r="640">
      <c r="Y640" s="7"/>
    </row>
    <row r="641">
      <c r="Y641" s="7"/>
    </row>
    <row r="642">
      <c r="Y642" s="7"/>
    </row>
    <row r="643">
      <c r="Y643" s="7"/>
    </row>
    <row r="644">
      <c r="Y644" s="7"/>
    </row>
    <row r="645">
      <c r="Y645" s="7"/>
    </row>
    <row r="646">
      <c r="Y646" s="7"/>
    </row>
    <row r="647">
      <c r="Y647" s="7"/>
    </row>
    <row r="648">
      <c r="Y648" s="7"/>
    </row>
    <row r="649">
      <c r="Y649" s="7"/>
    </row>
    <row r="650">
      <c r="Y650" s="7"/>
    </row>
    <row r="651">
      <c r="Y651" s="7"/>
    </row>
    <row r="652">
      <c r="Y652" s="7"/>
    </row>
    <row r="653">
      <c r="Y653" s="7"/>
    </row>
    <row r="654">
      <c r="Y654" s="7"/>
    </row>
    <row r="655">
      <c r="Y655" s="7"/>
    </row>
    <row r="656">
      <c r="Y656" s="7"/>
    </row>
    <row r="657">
      <c r="Y657" s="7"/>
    </row>
    <row r="658">
      <c r="Y658" s="7"/>
    </row>
    <row r="659">
      <c r="Y659" s="7"/>
    </row>
    <row r="660">
      <c r="Y660" s="7"/>
    </row>
    <row r="661">
      <c r="Y661" s="7"/>
    </row>
    <row r="662">
      <c r="Y662" s="7"/>
    </row>
    <row r="663">
      <c r="Y663" s="7"/>
    </row>
    <row r="664">
      <c r="Y664" s="7"/>
    </row>
    <row r="665">
      <c r="Y665" s="7"/>
    </row>
    <row r="666">
      <c r="Y666" s="7"/>
    </row>
    <row r="667">
      <c r="Y667" s="7"/>
    </row>
    <row r="668">
      <c r="Y668" s="7"/>
    </row>
    <row r="669">
      <c r="Y669" s="7"/>
    </row>
    <row r="670">
      <c r="Y670" s="7"/>
    </row>
    <row r="671">
      <c r="Y671" s="7"/>
    </row>
    <row r="672">
      <c r="Y672" s="7"/>
    </row>
    <row r="673">
      <c r="Y673" s="7"/>
    </row>
    <row r="674">
      <c r="Y674" s="7"/>
    </row>
    <row r="675">
      <c r="Y675" s="7"/>
    </row>
    <row r="676">
      <c r="Y676" s="7"/>
    </row>
    <row r="677">
      <c r="Y677" s="7"/>
    </row>
    <row r="678">
      <c r="Y678" s="7"/>
    </row>
    <row r="679">
      <c r="Y679" s="7"/>
    </row>
    <row r="680">
      <c r="Y680" s="7"/>
    </row>
    <row r="681">
      <c r="Y681" s="7"/>
    </row>
    <row r="682">
      <c r="Y682" s="7"/>
    </row>
    <row r="683">
      <c r="Y683" s="7"/>
    </row>
    <row r="684">
      <c r="Y684" s="7"/>
    </row>
    <row r="685">
      <c r="Y685" s="7"/>
    </row>
    <row r="686">
      <c r="Y686" s="7"/>
    </row>
    <row r="687">
      <c r="Y687" s="7"/>
    </row>
    <row r="688">
      <c r="Y688" s="7"/>
    </row>
    <row r="689">
      <c r="Y689" s="7"/>
    </row>
    <row r="690">
      <c r="Y690" s="7"/>
    </row>
    <row r="691">
      <c r="Y691" s="7"/>
    </row>
    <row r="692">
      <c r="Y692" s="7"/>
    </row>
    <row r="693">
      <c r="Y693" s="7"/>
    </row>
    <row r="694">
      <c r="Y694" s="7"/>
    </row>
    <row r="695">
      <c r="Y695" s="7"/>
    </row>
    <row r="696">
      <c r="Y696" s="7"/>
    </row>
    <row r="697">
      <c r="Y697" s="7"/>
    </row>
    <row r="698">
      <c r="Y698" s="7"/>
    </row>
    <row r="699">
      <c r="Y699" s="7"/>
    </row>
    <row r="700">
      <c r="Y700" s="7"/>
    </row>
    <row r="701">
      <c r="Y701" s="7"/>
    </row>
    <row r="702">
      <c r="Y702" s="7"/>
    </row>
    <row r="703">
      <c r="Y703" s="7"/>
    </row>
    <row r="704">
      <c r="Y704" s="7"/>
    </row>
    <row r="705">
      <c r="Y705" s="7"/>
    </row>
    <row r="706">
      <c r="Y706" s="7"/>
    </row>
    <row r="707">
      <c r="Y707" s="7"/>
    </row>
    <row r="708">
      <c r="Y708" s="7"/>
    </row>
    <row r="709">
      <c r="Y709" s="7"/>
    </row>
    <row r="710">
      <c r="Y710" s="7"/>
    </row>
    <row r="711">
      <c r="Y711" s="7"/>
    </row>
    <row r="712">
      <c r="Y712" s="7"/>
    </row>
    <row r="713">
      <c r="Y713" s="7"/>
    </row>
    <row r="714">
      <c r="Y714" s="7"/>
    </row>
    <row r="715">
      <c r="Y715" s="7"/>
    </row>
    <row r="716">
      <c r="Y716" s="7"/>
    </row>
    <row r="717">
      <c r="Y717" s="7"/>
    </row>
    <row r="718">
      <c r="Y718" s="7"/>
    </row>
    <row r="719">
      <c r="Y719" s="7"/>
    </row>
    <row r="720">
      <c r="Y720" s="7"/>
    </row>
    <row r="721">
      <c r="Y721" s="7"/>
    </row>
    <row r="722">
      <c r="Y722" s="7"/>
    </row>
    <row r="723">
      <c r="Y723" s="7"/>
    </row>
    <row r="724">
      <c r="Y724" s="7"/>
    </row>
    <row r="725">
      <c r="Y725" s="7"/>
    </row>
    <row r="726">
      <c r="Y726" s="7"/>
    </row>
    <row r="727">
      <c r="Y727" s="7"/>
    </row>
    <row r="728">
      <c r="Y728" s="7"/>
    </row>
    <row r="729">
      <c r="Y729" s="7"/>
    </row>
    <row r="730">
      <c r="Y730" s="7"/>
    </row>
    <row r="731">
      <c r="Y731" s="7"/>
    </row>
    <row r="732">
      <c r="Y732" s="7"/>
    </row>
    <row r="733">
      <c r="Y733" s="7"/>
    </row>
    <row r="734">
      <c r="Y734" s="7"/>
    </row>
    <row r="735">
      <c r="Y735" s="7"/>
    </row>
    <row r="736">
      <c r="Y736" s="7"/>
    </row>
    <row r="737">
      <c r="Y737" s="7"/>
    </row>
    <row r="738">
      <c r="Y738" s="7"/>
    </row>
    <row r="739">
      <c r="Y739" s="7"/>
    </row>
    <row r="740">
      <c r="Y740" s="7"/>
    </row>
    <row r="741">
      <c r="Y741" s="7"/>
    </row>
    <row r="742">
      <c r="Y742" s="7"/>
    </row>
    <row r="743">
      <c r="Y743" s="7"/>
    </row>
    <row r="744">
      <c r="Y744" s="7"/>
    </row>
    <row r="745">
      <c r="Y745" s="7"/>
    </row>
    <row r="746">
      <c r="Y746" s="7"/>
    </row>
    <row r="747">
      <c r="Y747" s="7"/>
    </row>
    <row r="748">
      <c r="Y748" s="7"/>
    </row>
    <row r="749">
      <c r="Y749" s="7"/>
    </row>
    <row r="750">
      <c r="Y750" s="7"/>
    </row>
    <row r="751">
      <c r="Y751" s="7"/>
    </row>
    <row r="752">
      <c r="Y752" s="7"/>
    </row>
    <row r="753">
      <c r="Y753" s="7"/>
    </row>
    <row r="754">
      <c r="Y754" s="7"/>
    </row>
    <row r="755">
      <c r="Y755" s="7"/>
    </row>
    <row r="756">
      <c r="Y756" s="7"/>
    </row>
    <row r="757">
      <c r="Y757" s="7"/>
    </row>
    <row r="758">
      <c r="Y758" s="7"/>
    </row>
    <row r="759">
      <c r="Y759" s="7"/>
    </row>
    <row r="760">
      <c r="Y760" s="7"/>
    </row>
    <row r="761">
      <c r="Y761" s="7"/>
    </row>
    <row r="762">
      <c r="Y762" s="7"/>
    </row>
    <row r="763">
      <c r="Y763" s="7"/>
    </row>
    <row r="764">
      <c r="Y764" s="7"/>
    </row>
    <row r="765">
      <c r="Y765" s="7"/>
    </row>
    <row r="766">
      <c r="Y766" s="7"/>
    </row>
    <row r="767">
      <c r="Y767" s="7"/>
    </row>
    <row r="768">
      <c r="Y768" s="7"/>
    </row>
    <row r="769">
      <c r="Y769" s="7"/>
    </row>
    <row r="770">
      <c r="Y770" s="7"/>
    </row>
    <row r="771">
      <c r="Y771" s="7"/>
    </row>
    <row r="772">
      <c r="Y772" s="7"/>
    </row>
    <row r="773">
      <c r="Y773" s="7"/>
    </row>
    <row r="774">
      <c r="Y774" s="7"/>
    </row>
    <row r="775">
      <c r="Y775" s="7"/>
    </row>
    <row r="776">
      <c r="Y776" s="7"/>
    </row>
    <row r="777">
      <c r="Y777" s="7"/>
    </row>
    <row r="778">
      <c r="Y778" s="7"/>
    </row>
    <row r="779">
      <c r="Y779" s="7"/>
    </row>
    <row r="780">
      <c r="Y780" s="7"/>
    </row>
    <row r="781">
      <c r="Y781" s="7"/>
    </row>
    <row r="782">
      <c r="Y782" s="7"/>
    </row>
    <row r="783">
      <c r="Y783" s="7"/>
    </row>
    <row r="784">
      <c r="Y784" s="7"/>
    </row>
    <row r="785">
      <c r="Y785" s="7"/>
    </row>
    <row r="786">
      <c r="Y786" s="7"/>
    </row>
    <row r="787">
      <c r="Y787" s="7"/>
    </row>
    <row r="788">
      <c r="Y788" s="7"/>
    </row>
    <row r="789">
      <c r="Y789" s="7"/>
    </row>
    <row r="790">
      <c r="Y790" s="7"/>
    </row>
    <row r="791">
      <c r="Y791" s="7"/>
    </row>
    <row r="792">
      <c r="Y792" s="7"/>
    </row>
    <row r="793">
      <c r="Y793" s="7"/>
    </row>
    <row r="794">
      <c r="Y794" s="7"/>
    </row>
    <row r="795">
      <c r="Y795" s="7"/>
    </row>
    <row r="796">
      <c r="Y796" s="7"/>
    </row>
    <row r="797">
      <c r="Y797" s="7"/>
    </row>
    <row r="798">
      <c r="Y798" s="7"/>
    </row>
    <row r="799">
      <c r="Y799" s="7"/>
    </row>
    <row r="800">
      <c r="Y800" s="7"/>
    </row>
    <row r="801">
      <c r="Y801" s="7"/>
    </row>
    <row r="802">
      <c r="Y802" s="7"/>
    </row>
    <row r="803">
      <c r="Y803" s="7"/>
    </row>
    <row r="804">
      <c r="Y804" s="7"/>
    </row>
    <row r="805">
      <c r="Y805" s="7"/>
    </row>
    <row r="806">
      <c r="Y806" s="7"/>
    </row>
    <row r="807">
      <c r="Y807" s="7"/>
    </row>
    <row r="808">
      <c r="Y808" s="7"/>
    </row>
    <row r="809">
      <c r="Y809" s="7"/>
    </row>
    <row r="810">
      <c r="Y810" s="7"/>
    </row>
    <row r="811">
      <c r="Y811" s="7"/>
    </row>
    <row r="812">
      <c r="Y812" s="7"/>
    </row>
    <row r="813">
      <c r="Y813" s="7"/>
    </row>
    <row r="814">
      <c r="Y814" s="7"/>
    </row>
    <row r="815">
      <c r="Y815" s="7"/>
    </row>
    <row r="816">
      <c r="Y816" s="7"/>
    </row>
    <row r="817">
      <c r="Y817" s="7"/>
    </row>
    <row r="818">
      <c r="Y818" s="7"/>
    </row>
    <row r="819">
      <c r="Y819" s="7"/>
    </row>
    <row r="820">
      <c r="Y820" s="7"/>
    </row>
    <row r="821">
      <c r="Y821" s="7"/>
    </row>
    <row r="822">
      <c r="Y822" s="7"/>
    </row>
    <row r="823">
      <c r="Y823" s="7"/>
    </row>
    <row r="824">
      <c r="Y824" s="7"/>
    </row>
    <row r="825">
      <c r="Y825" s="7"/>
    </row>
    <row r="826">
      <c r="Y826" s="7"/>
    </row>
    <row r="827">
      <c r="Y827" s="7"/>
    </row>
    <row r="828">
      <c r="Y828" s="7"/>
    </row>
    <row r="829">
      <c r="Y829" s="7"/>
    </row>
    <row r="830">
      <c r="Y830" s="7"/>
    </row>
    <row r="831">
      <c r="Y831" s="7"/>
    </row>
    <row r="832">
      <c r="Y832" s="7"/>
    </row>
    <row r="833">
      <c r="Y833" s="7"/>
    </row>
    <row r="834">
      <c r="Y834" s="7"/>
    </row>
    <row r="835">
      <c r="Y835" s="7"/>
    </row>
    <row r="836">
      <c r="Y836" s="7"/>
    </row>
    <row r="837">
      <c r="Y837" s="7"/>
    </row>
    <row r="838">
      <c r="Y838" s="7"/>
    </row>
    <row r="839">
      <c r="Y839" s="7"/>
    </row>
    <row r="840">
      <c r="Y840" s="7"/>
    </row>
    <row r="841">
      <c r="Y841" s="7"/>
    </row>
    <row r="842">
      <c r="Y842" s="7"/>
    </row>
    <row r="843">
      <c r="Y843" s="7"/>
    </row>
    <row r="844">
      <c r="Y844" s="7"/>
    </row>
    <row r="845">
      <c r="Y845" s="7"/>
    </row>
    <row r="846">
      <c r="Y846" s="7"/>
    </row>
    <row r="847">
      <c r="Y847" s="7"/>
    </row>
    <row r="848">
      <c r="Y848" s="7"/>
    </row>
    <row r="849">
      <c r="Y849" s="7"/>
    </row>
    <row r="850">
      <c r="Y850" s="7"/>
    </row>
    <row r="851">
      <c r="Y851" s="7"/>
    </row>
    <row r="852">
      <c r="Y852" s="7"/>
    </row>
    <row r="853">
      <c r="Y853" s="7"/>
    </row>
    <row r="854">
      <c r="Y854" s="7"/>
    </row>
    <row r="855">
      <c r="Y855" s="7"/>
    </row>
    <row r="856">
      <c r="Y856" s="7"/>
    </row>
    <row r="857">
      <c r="Y857" s="7"/>
    </row>
    <row r="858">
      <c r="Y858" s="7"/>
    </row>
    <row r="859">
      <c r="Y859" s="7"/>
    </row>
    <row r="860">
      <c r="Y860" s="7"/>
    </row>
    <row r="861">
      <c r="Y861" s="7"/>
    </row>
    <row r="862">
      <c r="Y862" s="7"/>
    </row>
    <row r="863">
      <c r="Y863" s="7"/>
    </row>
    <row r="864">
      <c r="Y864" s="7"/>
    </row>
    <row r="865">
      <c r="Y865" s="7"/>
    </row>
    <row r="866">
      <c r="Y866" s="7"/>
    </row>
    <row r="867">
      <c r="Y867" s="7"/>
    </row>
    <row r="868">
      <c r="Y868" s="7"/>
    </row>
    <row r="869">
      <c r="Y869" s="7"/>
    </row>
    <row r="870">
      <c r="Y870" s="7"/>
    </row>
    <row r="871">
      <c r="Y871" s="7"/>
    </row>
    <row r="872">
      <c r="Y872" s="7"/>
    </row>
    <row r="873">
      <c r="Y873" s="7"/>
    </row>
    <row r="874">
      <c r="Y874" s="7"/>
    </row>
    <row r="875">
      <c r="Y875" s="7"/>
    </row>
    <row r="876">
      <c r="Y876" s="7"/>
    </row>
    <row r="877">
      <c r="Y877" s="7"/>
    </row>
    <row r="878">
      <c r="Y878" s="7"/>
    </row>
    <row r="879">
      <c r="Y879" s="7"/>
    </row>
    <row r="880">
      <c r="Y880" s="7"/>
    </row>
    <row r="881">
      <c r="Y881" s="7"/>
    </row>
    <row r="882">
      <c r="Y882" s="7"/>
    </row>
    <row r="883">
      <c r="Y883" s="7"/>
    </row>
    <row r="884">
      <c r="Y884" s="7"/>
    </row>
    <row r="885">
      <c r="Y885" s="7"/>
    </row>
    <row r="886">
      <c r="Y886" s="7"/>
    </row>
    <row r="887">
      <c r="Y887" s="7"/>
    </row>
    <row r="888">
      <c r="Y888" s="7"/>
    </row>
    <row r="889">
      <c r="Y889" s="7"/>
    </row>
    <row r="890">
      <c r="Y890" s="7"/>
    </row>
    <row r="891">
      <c r="Y891" s="7"/>
    </row>
    <row r="892">
      <c r="Y892" s="7"/>
    </row>
    <row r="893">
      <c r="Y893" s="7"/>
    </row>
    <row r="894">
      <c r="Y894" s="7"/>
    </row>
    <row r="895">
      <c r="Y895" s="7"/>
    </row>
    <row r="896">
      <c r="Y896" s="7"/>
    </row>
    <row r="897">
      <c r="Y897" s="7"/>
    </row>
    <row r="898">
      <c r="Y898" s="7"/>
    </row>
    <row r="899">
      <c r="Y899" s="7"/>
    </row>
    <row r="900">
      <c r="Y900" s="7"/>
    </row>
    <row r="901">
      <c r="Y901" s="7"/>
    </row>
    <row r="902">
      <c r="Y902" s="7"/>
    </row>
    <row r="903">
      <c r="Y903" s="7"/>
    </row>
    <row r="904">
      <c r="Y904" s="7"/>
    </row>
    <row r="905">
      <c r="Y905" s="7"/>
    </row>
    <row r="906">
      <c r="Y906" s="7"/>
    </row>
    <row r="907">
      <c r="Y907" s="7"/>
    </row>
    <row r="908">
      <c r="Y908" s="7"/>
    </row>
    <row r="909">
      <c r="Y909" s="7"/>
    </row>
    <row r="910">
      <c r="Y910" s="7"/>
    </row>
    <row r="911">
      <c r="Y911" s="7"/>
    </row>
    <row r="912">
      <c r="Y912" s="7"/>
    </row>
    <row r="913">
      <c r="Y913" s="7"/>
    </row>
    <row r="914">
      <c r="Y914" s="7"/>
    </row>
    <row r="915">
      <c r="Y915" s="7"/>
    </row>
    <row r="916">
      <c r="Y916" s="7"/>
    </row>
    <row r="917">
      <c r="Y917" s="7"/>
    </row>
    <row r="918">
      <c r="Y918" s="7"/>
    </row>
    <row r="919">
      <c r="Y919" s="7"/>
    </row>
    <row r="920">
      <c r="Y920" s="7"/>
    </row>
    <row r="921">
      <c r="Y921" s="7"/>
    </row>
    <row r="922">
      <c r="Y922" s="7"/>
    </row>
    <row r="923">
      <c r="Y923" s="7"/>
    </row>
    <row r="924">
      <c r="Y924" s="7"/>
    </row>
    <row r="925">
      <c r="Y925" s="7"/>
    </row>
    <row r="926">
      <c r="Y926" s="7"/>
    </row>
    <row r="927">
      <c r="Y927" s="7"/>
    </row>
    <row r="928">
      <c r="Y928" s="7"/>
    </row>
    <row r="929">
      <c r="Y929" s="7"/>
    </row>
    <row r="930">
      <c r="Y930" s="7"/>
    </row>
    <row r="931">
      <c r="Y931" s="7"/>
    </row>
    <row r="932">
      <c r="Y932" s="7"/>
    </row>
    <row r="933">
      <c r="Y933" s="7"/>
    </row>
    <row r="934">
      <c r="Y934" s="7"/>
    </row>
    <row r="935">
      <c r="Y935" s="7"/>
    </row>
    <row r="936">
      <c r="Y936" s="7"/>
    </row>
    <row r="937">
      <c r="Y937" s="7"/>
    </row>
    <row r="938">
      <c r="Y938" s="7"/>
    </row>
    <row r="939">
      <c r="Y939" s="7"/>
    </row>
    <row r="940">
      <c r="Y940" s="7"/>
    </row>
    <row r="941">
      <c r="Y941" s="7"/>
    </row>
    <row r="942">
      <c r="Y942" s="7"/>
    </row>
    <row r="943">
      <c r="Y943" s="7"/>
    </row>
    <row r="944">
      <c r="Y944" s="7"/>
    </row>
    <row r="945">
      <c r="Y945" s="7"/>
    </row>
    <row r="946">
      <c r="Y946" s="7"/>
    </row>
    <row r="947">
      <c r="Y947" s="7"/>
    </row>
    <row r="948">
      <c r="Y948" s="7"/>
    </row>
    <row r="949">
      <c r="Y949" s="7"/>
    </row>
    <row r="950">
      <c r="Y950" s="7"/>
    </row>
    <row r="951">
      <c r="Y951" s="7"/>
    </row>
    <row r="952">
      <c r="Y952" s="7"/>
    </row>
    <row r="953">
      <c r="Y953" s="7"/>
    </row>
    <row r="954">
      <c r="Y954" s="7"/>
    </row>
    <row r="955">
      <c r="Y955" s="7"/>
    </row>
    <row r="956">
      <c r="Y956" s="7"/>
    </row>
    <row r="957">
      <c r="Y957" s="7"/>
    </row>
    <row r="958">
      <c r="Y958" s="7"/>
    </row>
    <row r="959">
      <c r="Y959" s="7"/>
    </row>
    <row r="960">
      <c r="Y960" s="7"/>
    </row>
    <row r="961">
      <c r="Y961" s="7"/>
    </row>
    <row r="962">
      <c r="Y962" s="7"/>
    </row>
    <row r="963">
      <c r="Y963" s="7"/>
    </row>
    <row r="964">
      <c r="Y964" s="7"/>
    </row>
    <row r="965">
      <c r="Y965" s="7"/>
    </row>
    <row r="966">
      <c r="Y966" s="7"/>
    </row>
    <row r="967">
      <c r="Y967" s="7"/>
    </row>
    <row r="968">
      <c r="Y968" s="7"/>
    </row>
    <row r="969">
      <c r="Y969" s="7"/>
    </row>
    <row r="970">
      <c r="Y970" s="7"/>
    </row>
    <row r="971">
      <c r="Y971" s="7"/>
    </row>
    <row r="972">
      <c r="Y972" s="7"/>
    </row>
    <row r="973">
      <c r="Y973" s="7"/>
    </row>
    <row r="974">
      <c r="Y974" s="7"/>
    </row>
    <row r="975">
      <c r="Y975" s="7"/>
    </row>
    <row r="976">
      <c r="Y976" s="7"/>
    </row>
    <row r="977">
      <c r="Y977" s="7"/>
    </row>
    <row r="978">
      <c r="Y978" s="7"/>
    </row>
    <row r="979">
      <c r="Y979" s="7"/>
    </row>
    <row r="980">
      <c r="Y980" s="7"/>
    </row>
    <row r="981">
      <c r="Y981" s="7"/>
    </row>
    <row r="982">
      <c r="Y982" s="7"/>
    </row>
    <row r="983">
      <c r="Y983" s="7"/>
    </row>
    <row r="984">
      <c r="Y984" s="7"/>
    </row>
    <row r="985">
      <c r="Y985" s="7"/>
    </row>
    <row r="986">
      <c r="Y986" s="7"/>
    </row>
    <row r="987">
      <c r="Y987" s="7"/>
    </row>
    <row r="988">
      <c r="Y988" s="7"/>
    </row>
    <row r="989">
      <c r="Y989" s="7"/>
    </row>
    <row r="990">
      <c r="Y990" s="7"/>
    </row>
    <row r="991">
      <c r="Y991" s="7"/>
    </row>
    <row r="992">
      <c r="Y992" s="7"/>
    </row>
    <row r="993">
      <c r="Y993" s="7"/>
    </row>
    <row r="994">
      <c r="Y994" s="7"/>
    </row>
    <row r="995">
      <c r="Y995" s="7"/>
    </row>
    <row r="996">
      <c r="Y996" s="7"/>
    </row>
    <row r="997">
      <c r="Y997" s="7"/>
    </row>
    <row r="998">
      <c r="Y998" s="7"/>
    </row>
    <row r="999">
      <c r="Y999" s="7"/>
    </row>
    <row r="1000">
      <c r="Y1000" s="7"/>
    </row>
    <row r="1001">
      <c r="Y1001" s="7"/>
    </row>
  </sheetData>
  <mergeCells count="11">
    <mergeCell ref="A15:J15"/>
    <mergeCell ref="L15:P15"/>
    <mergeCell ref="A22:J22"/>
    <mergeCell ref="L22:P22"/>
    <mergeCell ref="A1:J1"/>
    <mergeCell ref="L1:P1"/>
    <mergeCell ref="Y1:AC1"/>
    <mergeCell ref="AF1:AN1"/>
    <mergeCell ref="A8:J8"/>
    <mergeCell ref="L8:P8"/>
    <mergeCell ref="AF8:AN8"/>
  </mergeCells>
  <drawing r:id="rId1"/>
</worksheet>
</file>