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bryantu-my.sharepoint.com/personal/jmoroney_bryant_edu/Documents/Module09/"/>
    </mc:Choice>
  </mc:AlternateContent>
  <xr:revisionPtr revIDLastSave="66" documentId="8_{9818FCA9-8410-4EE9-9883-D13B15AB2A2A}" xr6:coauthVersionLast="47" xr6:coauthVersionMax="47" xr10:uidLastSave="{064AA857-6AA6-44A7-81E9-2113C4A405DC}"/>
  <bookViews>
    <workbookView xWindow="-110" yWindow="-110" windowWidth="19420" windowHeight="10300" firstSheet="1" activeTab="3" xr2:uid="{DBC40E57-50D1-4B04-B2D8-D0CCD49DDF05}"/>
  </bookViews>
  <sheets>
    <sheet name="Module09 Distribution" sheetId="1" r:id="rId1"/>
    <sheet name="Module09 Conditions" sheetId="2" r:id="rId2"/>
    <sheet name="Module09 Warehouses" sheetId="3" r:id="rId3"/>
    <sheet name="Module09 Workbook" sheetId="5" r:id="rId4"/>
  </sheets>
  <definedNames>
    <definedName name="solver_cvg" localSheetId="3" hidden="1">0.0001</definedName>
    <definedName name="solver_drv" localSheetId="3" hidden="1">2</definedName>
    <definedName name="solver_eng" localSheetId="3" hidden="1">2</definedName>
    <definedName name="solver_est" localSheetId="3" hidden="1">1</definedName>
    <definedName name="solver_itr" localSheetId="3" hidden="1">2147483647</definedName>
    <definedName name="solver_mip" localSheetId="3" hidden="1">2147483647</definedName>
    <definedName name="solver_mni" localSheetId="3" hidden="1">30</definedName>
    <definedName name="solver_mrt" localSheetId="3" hidden="1">0.075</definedName>
    <definedName name="solver_msl" localSheetId="3" hidden="1">2</definedName>
    <definedName name="solver_neg" localSheetId="3" hidden="1">1</definedName>
    <definedName name="solver_nod" localSheetId="3" hidden="1">2147483647</definedName>
    <definedName name="solver_num" localSheetId="3" hidden="1">0</definedName>
    <definedName name="solver_nwt" localSheetId="3" hidden="1">1</definedName>
    <definedName name="solver_opt" localSheetId="3" hidden="1">'Module09 Workbook'!$H$22</definedName>
    <definedName name="solver_pre" localSheetId="3" hidden="1">0.000001</definedName>
    <definedName name="solver_rbv" localSheetId="3" hidden="1">2</definedName>
    <definedName name="solver_rlx" localSheetId="3" hidden="1">2</definedName>
    <definedName name="solver_rsd" localSheetId="3" hidden="1">0</definedName>
    <definedName name="solver_scl" localSheetId="3" hidden="1">2</definedName>
    <definedName name="solver_sho" localSheetId="3" hidden="1">2</definedName>
    <definedName name="solver_ssz" localSheetId="3" hidden="1">100</definedName>
    <definedName name="solver_tim" localSheetId="3" hidden="1">2147483647</definedName>
    <definedName name="solver_tol" localSheetId="3" hidden="1">0.01</definedName>
    <definedName name="solver_typ" localSheetId="3" hidden="1">1</definedName>
    <definedName name="solver_val" localSheetId="3" hidden="1">0</definedName>
    <definedName name="solver_ver" localSheetId="3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8" i="5" l="1"/>
  <c r="D20" i="5"/>
  <c r="E20" i="5"/>
  <c r="C18" i="5"/>
  <c r="E17" i="5"/>
  <c r="F17" i="5"/>
  <c r="H22" i="5"/>
  <c r="G12" i="5"/>
  <c r="G17" i="5" s="1"/>
  <c r="F12" i="5"/>
  <c r="F20" i="5" s="1"/>
  <c r="E12" i="5"/>
  <c r="E18" i="5" s="1"/>
  <c r="D12" i="5"/>
  <c r="D18" i="5" s="1"/>
  <c r="C12" i="5"/>
  <c r="C19" i="5" s="1"/>
  <c r="B12" i="5"/>
  <c r="B18" i="5" s="1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6" i="5"/>
  <c r="S27" i="5"/>
  <c r="S28" i="5"/>
  <c r="S29" i="5"/>
  <c r="S30" i="5"/>
  <c r="S31" i="5"/>
  <c r="D17" i="5" l="1"/>
  <c r="F19" i="5"/>
  <c r="C20" i="5"/>
  <c r="G19" i="5"/>
  <c r="B17" i="5"/>
  <c r="C17" i="5"/>
  <c r="E19" i="5"/>
  <c r="B20" i="5"/>
  <c r="G18" i="5"/>
  <c r="D19" i="5"/>
  <c r="B19" i="5"/>
  <c r="F18" i="5"/>
  <c r="H18" i="5" s="1"/>
  <c r="G20" i="5"/>
  <c r="I18" i="5" l="1"/>
  <c r="L18" i="5" s="1"/>
  <c r="H19" i="5"/>
  <c r="H17" i="5"/>
  <c r="H20" i="5"/>
  <c r="I20" i="5" l="1"/>
  <c r="L20" i="5" s="1"/>
  <c r="I19" i="5"/>
  <c r="L19" i="5" s="1"/>
  <c r="I17" i="5"/>
  <c r="L17" i="5" s="1"/>
  <c r="I24" i="5" s="1"/>
  <c r="J17" i="5"/>
  <c r="J18" i="5"/>
  <c r="J19" i="5" l="1"/>
  <c r="J20" i="5"/>
</calcChain>
</file>

<file path=xl/sharedStrings.xml><?xml version="1.0" encoding="utf-8"?>
<sst xmlns="http://schemas.openxmlformats.org/spreadsheetml/2006/main" count="110" uniqueCount="47">
  <si>
    <t>distribution_center</t>
  </si>
  <si>
    <t>name</t>
  </si>
  <si>
    <t>demand</t>
  </si>
  <si>
    <t>latitude</t>
  </si>
  <si>
    <t>longitude</t>
  </si>
  <si>
    <t>Smores Summit</t>
  </si>
  <si>
    <t>Starburst Starlit Skies</t>
  </si>
  <si>
    <t>Sugar Swirl Spires</t>
  </si>
  <si>
    <t>Taffy Tundra</t>
  </si>
  <si>
    <t>Peanut Butter Parlor</t>
  </si>
  <si>
    <t>Rock Candy Ridge</t>
  </si>
  <si>
    <t>max_dcs</t>
  </si>
  <si>
    <t>cost_per_unit_distance</t>
  </si>
  <si>
    <t>method_to_calculate_distance</t>
  </si>
  <si>
    <t>manhattan</t>
  </si>
  <si>
    <t>warehouse</t>
  </si>
  <si>
    <t>set_up_cost</t>
  </si>
  <si>
    <t>Gumdrops Grove</t>
  </si>
  <si>
    <t>Fudge Falls</t>
  </si>
  <si>
    <t>Eclair Empire</t>
  </si>
  <si>
    <t>Lava Lollipop Land</t>
  </si>
  <si>
    <t xml:space="preserve">WH Lat </t>
  </si>
  <si>
    <t xml:space="preserve">WH Long </t>
  </si>
  <si>
    <t xml:space="preserve">DC Lat </t>
  </si>
  <si>
    <t xml:space="preserve">DC Long </t>
  </si>
  <si>
    <t>Manhattan</t>
  </si>
  <si>
    <t xml:space="preserve">Warehouse </t>
  </si>
  <si>
    <t xml:space="preserve">Distribution Center </t>
  </si>
  <si>
    <t xml:space="preserve">Smores Summit </t>
  </si>
  <si>
    <t xml:space="preserve">Starburst Starlit Skies </t>
  </si>
  <si>
    <t xml:space="preserve">Sugar Swirl Spires </t>
  </si>
  <si>
    <t xml:space="preserve">Taffy Tundra </t>
  </si>
  <si>
    <t xml:space="preserve">Peanut Butter Parlor </t>
  </si>
  <si>
    <t xml:space="preserve">Rock Candy Ridge </t>
  </si>
  <si>
    <t xml:space="preserve">Gumdrops Grove </t>
  </si>
  <si>
    <t xml:space="preserve">Fudge Falls </t>
  </si>
  <si>
    <t xml:space="preserve">Lava Lollipop Land </t>
  </si>
  <si>
    <t>WH ---&gt; DC</t>
  </si>
  <si>
    <t>Sum: WH ---&gt; DC</t>
  </si>
  <si>
    <t>DC - Sum</t>
  </si>
  <si>
    <t xml:space="preserve">DC - Demand </t>
  </si>
  <si>
    <t>Total ---&gt;</t>
  </si>
  <si>
    <t xml:space="preserve">Binary </t>
  </si>
  <si>
    <t xml:space="preserve">Linking </t>
  </si>
  <si>
    <t xml:space="preserve">Possible </t>
  </si>
  <si>
    <t xml:space="preserve">Actual </t>
  </si>
  <si>
    <t>Sum of units per 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</si>
</sst>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BFB93"/>
        <bgColor indexed="64"/>
      </patternFill>
    </fill>
  </fills>
  <borders count="3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1">
    <xf numFmtId="0" fontId="0" fillId="0" borderId="0" xfId="0"/>
    <xf numFmtId="0" fontId="0" fillId="0" borderId="14" xfId="0" applyBorder="1"/>
    <xf numFmtId="0" fontId="0" fillId="0" borderId="15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0" xfId="0" applyAlignment="1">
      <alignment horizontal="center"/>
    </xf>
    <xf numFmtId="0" fontId="0" fillId="0" borderId="14" xfId="0" applyBorder="1" applyAlignment="1">
      <alignment horizontal="center"/>
    </xf>
    <xf numFmtId="0" fontId="0" fillId="33" borderId="22" xfId="0" applyFill="1" applyBorder="1" applyAlignment="1">
      <alignment horizontal="center"/>
    </xf>
    <xf numFmtId="0" fontId="0" fillId="0" borderId="25" xfId="0" applyBorder="1"/>
    <xf numFmtId="0" fontId="0" fillId="0" borderId="26" xfId="0" applyBorder="1" applyAlignment="1">
      <alignment horizontal="center"/>
    </xf>
    <xf numFmtId="0" fontId="0" fillId="0" borderId="30" xfId="0" applyBorder="1"/>
    <xf numFmtId="0" fontId="0" fillId="0" borderId="18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33" borderId="15" xfId="0" applyFill="1" applyBorder="1" applyAlignment="1">
      <alignment horizontal="center"/>
    </xf>
    <xf numFmtId="0" fontId="0" fillId="0" borderId="32" xfId="0" applyBorder="1"/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7" xfId="0" applyBorder="1"/>
    <xf numFmtId="0" fontId="0" fillId="0" borderId="22" xfId="0" applyBorder="1"/>
    <xf numFmtId="0" fontId="0" fillId="0" borderId="20" xfId="0" applyBorder="1" applyAlignment="1">
      <alignment horizontal="center"/>
    </xf>
    <xf numFmtId="0" fontId="0" fillId="33" borderId="23" xfId="0" applyFill="1" applyBorder="1" applyAlignment="1">
      <alignment horizontal="center"/>
    </xf>
    <xf numFmtId="0" fontId="0" fillId="33" borderId="24" xfId="0" applyFill="1" applyBorder="1" applyAlignment="1">
      <alignment horizontal="center"/>
    </xf>
    <xf numFmtId="0" fontId="0" fillId="33" borderId="28" xfId="0" applyFill="1" applyBorder="1" applyAlignment="1">
      <alignment horizontal="center"/>
    </xf>
    <xf numFmtId="0" fontId="0" fillId="33" borderId="29" xfId="0" applyFill="1" applyBorder="1" applyAlignment="1">
      <alignment horizontal="center"/>
    </xf>
    <xf numFmtId="0" fontId="0" fillId="33" borderId="35" xfId="0" applyFill="1" applyBorder="1" applyAlignment="1">
      <alignment horizontal="center"/>
    </xf>
    <xf numFmtId="0" fontId="0" fillId="33" borderId="36" xfId="0" applyFill="1" applyBorder="1" applyAlignment="1">
      <alignment horizontal="center"/>
    </xf>
    <xf numFmtId="0" fontId="0" fillId="33" borderId="16" xfId="0" applyFill="1" applyBorder="1" applyAlignment="1">
      <alignment horizontal="center"/>
    </xf>
    <xf numFmtId="0" fontId="0" fillId="33" borderId="17" xfId="0" applyFill="1" applyBorder="1" applyAlignment="1">
      <alignment horizontal="center"/>
    </xf>
    <xf numFmtId="0" fontId="0" fillId="33" borderId="10" xfId="0" applyFill="1" applyBorder="1" applyAlignment="1">
      <alignment horizontal="center"/>
    </xf>
    <xf numFmtId="0" fontId="0" fillId="34" borderId="11" xfId="0" applyFill="1" applyBorder="1" applyAlignment="1">
      <alignment horizontal="center"/>
    </xf>
    <xf numFmtId="0" fontId="0" fillId="34" borderId="12" xfId="0" applyFill="1" applyBorder="1" applyAlignment="1">
      <alignment horizontal="center"/>
    </xf>
    <xf numFmtId="0" fontId="0" fillId="34" borderId="13" xfId="0" applyFill="1" applyBorder="1" applyAlignment="1">
      <alignment horizontal="center"/>
    </xf>
    <xf numFmtId="0" fontId="0" fillId="0" borderId="37" xfId="0" applyBorder="1"/>
    <xf numFmtId="0" fontId="0" fillId="0" borderId="38" xfId="0" applyBorder="1" applyAlignment="1">
      <alignment horizontal="center"/>
    </xf>
    <xf numFmtId="0" fontId="0" fillId="0" borderId="0" xfId="0" applyAlignment="1">
      <alignment horizontal="right"/>
    </xf>
    <xf numFmtId="0" fontId="0" fillId="35" borderId="0" xfId="0" applyFill="1"/>
    <xf numFmtId="0" fontId="16" fillId="0" borderId="0" xfId="0" applyFont="1" applyAlignment="1">
      <alignment horizontal="right"/>
    </xf>
    <xf numFmtId="0" fontId="14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BFB93"/>
      <color rgb="FFFFFF66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3B0CA-0F01-4231-B079-9D4FB5AFF65B}">
  <dimension ref="A1:E7"/>
  <sheetViews>
    <sheetView topLeftCell="H1" workbookViewId="0">
      <selection activeCell="G7" sqref="G7"/>
    </sheetView>
  </sheetViews>
  <sheetFormatPr defaultRowHeight="14.5" x14ac:dyDescent="0.35"/>
  <cols>
    <col min="1" max="1" width="16.1796875" bestFit="1" customWidth="1"/>
    <col min="2" max="2" width="18.26953125" bestFit="1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>
        <v>1</v>
      </c>
      <c r="B2" t="s">
        <v>5</v>
      </c>
      <c r="C2">
        <v>799</v>
      </c>
      <c r="D2">
        <v>25.66</v>
      </c>
      <c r="E2">
        <v>-116.94</v>
      </c>
    </row>
    <row r="3" spans="1:5" x14ac:dyDescent="0.35">
      <c r="A3">
        <v>2</v>
      </c>
      <c r="B3" t="s">
        <v>6</v>
      </c>
      <c r="C3">
        <v>913</v>
      </c>
      <c r="D3">
        <v>45.24</v>
      </c>
      <c r="E3">
        <v>-123.32</v>
      </c>
    </row>
    <row r="4" spans="1:5" x14ac:dyDescent="0.35">
      <c r="A4">
        <v>3</v>
      </c>
      <c r="B4" t="s">
        <v>7</v>
      </c>
      <c r="C4">
        <v>792</v>
      </c>
      <c r="D4">
        <v>29.69</v>
      </c>
      <c r="E4">
        <v>-98.51</v>
      </c>
    </row>
    <row r="5" spans="1:5" x14ac:dyDescent="0.35">
      <c r="A5">
        <v>4</v>
      </c>
      <c r="B5" t="s">
        <v>8</v>
      </c>
      <c r="C5">
        <v>846</v>
      </c>
      <c r="D5">
        <v>47.46</v>
      </c>
      <c r="E5">
        <v>-81.7</v>
      </c>
    </row>
    <row r="6" spans="1:5" x14ac:dyDescent="0.35">
      <c r="A6">
        <v>5</v>
      </c>
      <c r="B6" t="s">
        <v>9</v>
      </c>
      <c r="C6">
        <v>866</v>
      </c>
      <c r="D6">
        <v>30.17</v>
      </c>
      <c r="E6">
        <v>-79.790000000000006</v>
      </c>
    </row>
    <row r="7" spans="1:5" x14ac:dyDescent="0.35">
      <c r="A7">
        <v>6</v>
      </c>
      <c r="B7" t="s">
        <v>10</v>
      </c>
      <c r="C7">
        <v>661</v>
      </c>
      <c r="D7">
        <v>29.38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01B4E-C58E-41C8-A7C7-89424284F3F6}">
  <dimension ref="A1:C2"/>
  <sheetViews>
    <sheetView workbookViewId="0">
      <selection activeCell="B16" sqref="B16"/>
    </sheetView>
  </sheetViews>
  <sheetFormatPr defaultRowHeight="14.5" x14ac:dyDescent="0.35"/>
  <cols>
    <col min="1" max="1" width="7.90625" bestFit="1" customWidth="1"/>
    <col min="2" max="2" width="19.7265625" bestFit="1" customWidth="1"/>
    <col min="3" max="3" width="26" bestFit="1" customWidth="1"/>
  </cols>
  <sheetData>
    <row r="1" spans="1:3" x14ac:dyDescent="0.35">
      <c r="A1" t="s">
        <v>11</v>
      </c>
      <c r="B1" t="s">
        <v>12</v>
      </c>
      <c r="C1" t="s">
        <v>13</v>
      </c>
    </row>
    <row r="2" spans="1:3" x14ac:dyDescent="0.35">
      <c r="A2">
        <v>2</v>
      </c>
      <c r="B2">
        <v>1</v>
      </c>
      <c r="C2" t="s">
        <v>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5B5E1-FA0F-48C9-A91D-F05D948DF310}">
  <dimension ref="A1:E5"/>
  <sheetViews>
    <sheetView workbookViewId="0">
      <selection activeCell="G9" sqref="G9"/>
    </sheetView>
  </sheetViews>
  <sheetFormatPr defaultRowHeight="14.5" x14ac:dyDescent="0.35"/>
  <cols>
    <col min="1" max="1" width="9.6328125" bestFit="1" customWidth="1"/>
    <col min="2" max="2" width="15.54296875" bestFit="1" customWidth="1"/>
    <col min="3" max="3" width="10.54296875" bestFit="1" customWidth="1"/>
    <col min="4" max="4" width="8.1796875" customWidth="1"/>
  </cols>
  <sheetData>
    <row r="1" spans="1:5" x14ac:dyDescent="0.35">
      <c r="A1" t="s">
        <v>15</v>
      </c>
      <c r="B1" t="s">
        <v>1</v>
      </c>
      <c r="C1" t="s">
        <v>16</v>
      </c>
      <c r="D1" t="s">
        <v>3</v>
      </c>
      <c r="E1" t="s">
        <v>4</v>
      </c>
    </row>
    <row r="2" spans="1:5" x14ac:dyDescent="0.35">
      <c r="A2">
        <v>1</v>
      </c>
      <c r="B2" t="s">
        <v>17</v>
      </c>
      <c r="C2">
        <v>1026</v>
      </c>
      <c r="D2">
        <v>29.69</v>
      </c>
      <c r="E2">
        <v>-113.79</v>
      </c>
    </row>
    <row r="3" spans="1:5" x14ac:dyDescent="0.35">
      <c r="A3">
        <v>2</v>
      </c>
      <c r="B3" t="s">
        <v>18</v>
      </c>
      <c r="C3">
        <v>1328</v>
      </c>
      <c r="D3">
        <v>31.88</v>
      </c>
      <c r="E3">
        <v>-117.13</v>
      </c>
    </row>
    <row r="4" spans="1:5" x14ac:dyDescent="0.35">
      <c r="A4">
        <v>3</v>
      </c>
      <c r="B4" t="s">
        <v>19</v>
      </c>
      <c r="C4">
        <v>1698</v>
      </c>
      <c r="D4">
        <v>25.11</v>
      </c>
      <c r="E4">
        <v>-87.73</v>
      </c>
    </row>
    <row r="5" spans="1:5" x14ac:dyDescent="0.35">
      <c r="A5">
        <v>4</v>
      </c>
      <c r="B5" t="s">
        <v>20</v>
      </c>
      <c r="C5">
        <v>1395</v>
      </c>
      <c r="D5">
        <v>31.82</v>
      </c>
      <c r="E5">
        <v>-117.5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10041-C623-4C6B-B05A-D22B15C2BCA6}">
  <dimension ref="A6:S31"/>
  <sheetViews>
    <sheetView tabSelected="1" topLeftCell="A4" zoomScale="53" workbookViewId="0">
      <selection activeCell="K24" sqref="K24"/>
    </sheetView>
  </sheetViews>
  <sheetFormatPr defaultRowHeight="14.5" x14ac:dyDescent="0.35"/>
  <cols>
    <col min="1" max="1" width="15.90625" bestFit="1" customWidth="1"/>
    <col min="2" max="2" width="14.7265625" bestFit="1" customWidth="1"/>
    <col min="3" max="3" width="19.453125" bestFit="1" customWidth="1"/>
    <col min="4" max="4" width="16.1796875" bestFit="1" customWidth="1"/>
    <col min="5" max="5" width="11.36328125" bestFit="1" customWidth="1"/>
    <col min="6" max="6" width="18.453125" bestFit="1" customWidth="1"/>
    <col min="7" max="7" width="16.54296875" bestFit="1" customWidth="1"/>
    <col min="8" max="8" width="17.26953125" bestFit="1" customWidth="1"/>
    <col min="9" max="9" width="13.08984375" customWidth="1"/>
    <col min="13" max="13" width="15.54296875" bestFit="1" customWidth="1"/>
    <col min="14" max="14" width="18.26953125" bestFit="1" customWidth="1"/>
    <col min="16" max="16" width="9.81640625" customWidth="1"/>
    <col min="19" max="19" width="10.1796875" customWidth="1"/>
    <col min="22" max="22" width="13.90625" bestFit="1" customWidth="1"/>
    <col min="23" max="23" width="18.6328125" bestFit="1" customWidth="1"/>
    <col min="24" max="24" width="15.36328125" bestFit="1" customWidth="1"/>
    <col min="25" max="25" width="10.90625" bestFit="1" customWidth="1"/>
    <col min="26" max="26" width="17.6328125" bestFit="1" customWidth="1"/>
    <col min="27" max="27" width="15.54296875" bestFit="1" customWidth="1"/>
  </cols>
  <sheetData>
    <row r="6" spans="1:19" ht="15" thickBot="1" x14ac:dyDescent="0.4"/>
    <row r="7" spans="1:19" ht="15" thickBot="1" x14ac:dyDescent="0.4">
      <c r="A7" s="14" t="s">
        <v>37</v>
      </c>
      <c r="B7" s="29" t="s">
        <v>28</v>
      </c>
      <c r="C7" s="29" t="s">
        <v>29</v>
      </c>
      <c r="D7" s="29" t="s">
        <v>30</v>
      </c>
      <c r="E7" s="29" t="s">
        <v>31</v>
      </c>
      <c r="F7" s="29" t="s">
        <v>32</v>
      </c>
      <c r="G7" s="30" t="s">
        <v>33</v>
      </c>
      <c r="M7" s="31" t="s">
        <v>26</v>
      </c>
      <c r="N7" s="31" t="s">
        <v>27</v>
      </c>
      <c r="O7" s="31" t="s">
        <v>21</v>
      </c>
      <c r="P7" s="31" t="s">
        <v>22</v>
      </c>
      <c r="Q7" s="31" t="s">
        <v>23</v>
      </c>
      <c r="R7" s="31" t="s">
        <v>24</v>
      </c>
      <c r="S7" s="31" t="s">
        <v>25</v>
      </c>
    </row>
    <row r="8" spans="1:19" x14ac:dyDescent="0.35">
      <c r="A8" s="11" t="s">
        <v>34</v>
      </c>
      <c r="B8" s="12">
        <v>7.18</v>
      </c>
      <c r="C8" s="12">
        <v>25.08</v>
      </c>
      <c r="D8" s="12">
        <v>15.28</v>
      </c>
      <c r="E8" s="12">
        <v>49.86</v>
      </c>
      <c r="F8" s="12">
        <v>34.479999999999997</v>
      </c>
      <c r="G8" s="13">
        <v>24.13</v>
      </c>
      <c r="M8" s="3" t="s">
        <v>17</v>
      </c>
      <c r="N8" s="3" t="s">
        <v>5</v>
      </c>
      <c r="O8" s="3">
        <v>29.69</v>
      </c>
      <c r="P8" s="3">
        <v>-113.79</v>
      </c>
      <c r="Q8" s="3">
        <v>25.66</v>
      </c>
      <c r="R8" s="3">
        <v>-116.94</v>
      </c>
      <c r="S8" s="3">
        <f>ABS(O8-Q8)+ABS(P8-R8)</f>
        <v>7.1799999999999926</v>
      </c>
    </row>
    <row r="9" spans="1:19" x14ac:dyDescent="0.35">
      <c r="A9" s="9" t="s">
        <v>35</v>
      </c>
      <c r="B9" s="7">
        <v>6.41</v>
      </c>
      <c r="C9" s="7">
        <v>19.55</v>
      </c>
      <c r="D9" s="7">
        <v>20.81</v>
      </c>
      <c r="E9" s="7">
        <v>51.01</v>
      </c>
      <c r="F9" s="7">
        <v>39.049999999999997</v>
      </c>
      <c r="G9" s="10">
        <v>29.66</v>
      </c>
      <c r="M9" s="4" t="s">
        <v>17</v>
      </c>
      <c r="N9" s="4" t="s">
        <v>6</v>
      </c>
      <c r="O9" s="4">
        <v>29.69</v>
      </c>
      <c r="P9" s="4">
        <v>-113.79</v>
      </c>
      <c r="Q9" s="4">
        <v>45.24</v>
      </c>
      <c r="R9" s="4">
        <v>-123.32</v>
      </c>
      <c r="S9" s="4">
        <f t="shared" ref="S9:S31" si="0">ABS(O9-Q9)+ABS(P9-R9)</f>
        <v>25.079999999999988</v>
      </c>
    </row>
    <row r="10" spans="1:19" x14ac:dyDescent="0.35">
      <c r="A10" s="9" t="s">
        <v>19</v>
      </c>
      <c r="B10" s="7">
        <v>29.76</v>
      </c>
      <c r="C10" s="7">
        <v>55.72</v>
      </c>
      <c r="D10" s="7">
        <v>15.36</v>
      </c>
      <c r="E10" s="7">
        <v>28.38</v>
      </c>
      <c r="F10" s="7">
        <v>13</v>
      </c>
      <c r="G10" s="10">
        <v>6.51</v>
      </c>
      <c r="M10" s="4" t="s">
        <v>17</v>
      </c>
      <c r="N10" s="4" t="s">
        <v>7</v>
      </c>
      <c r="O10" s="4">
        <v>29.69</v>
      </c>
      <c r="P10" s="4">
        <v>-113.79</v>
      </c>
      <c r="Q10" s="4">
        <v>29.69</v>
      </c>
      <c r="R10" s="4">
        <v>-98.51</v>
      </c>
      <c r="S10" s="4">
        <f t="shared" si="0"/>
        <v>15.280000000000001</v>
      </c>
    </row>
    <row r="11" spans="1:19" ht="15" thickBot="1" x14ac:dyDescent="0.4">
      <c r="A11" s="15" t="s">
        <v>36</v>
      </c>
      <c r="B11" s="16">
        <v>6.72</v>
      </c>
      <c r="C11" s="16">
        <v>19.239999999999998</v>
      </c>
      <c r="D11" s="16">
        <v>21.12</v>
      </c>
      <c r="E11" s="16">
        <v>51.44</v>
      </c>
      <c r="F11" s="16">
        <v>39.36</v>
      </c>
      <c r="G11" s="17">
        <v>29.97</v>
      </c>
      <c r="M11" s="4" t="s">
        <v>17</v>
      </c>
      <c r="N11" s="4" t="s">
        <v>8</v>
      </c>
      <c r="O11" s="4">
        <v>29.69</v>
      </c>
      <c r="P11" s="4">
        <v>-113.79</v>
      </c>
      <c r="Q11" s="4">
        <v>47.46</v>
      </c>
      <c r="R11" s="4">
        <v>-81.7</v>
      </c>
      <c r="S11" s="4">
        <f t="shared" si="0"/>
        <v>49.86</v>
      </c>
    </row>
    <row r="12" spans="1:19" ht="15" thickBot="1" x14ac:dyDescent="0.4">
      <c r="A12" s="2" t="s">
        <v>38</v>
      </c>
      <c r="B12" s="18">
        <f>SUM(B8:B11)</f>
        <v>50.07</v>
      </c>
      <c r="C12" s="18">
        <f t="shared" ref="C12:G12" si="1">SUM(C8:C11)</f>
        <v>119.58999999999999</v>
      </c>
      <c r="D12" s="18">
        <f>SUM(D8:D11)</f>
        <v>72.569999999999993</v>
      </c>
      <c r="E12" s="18">
        <f>SUM(E8:E11)</f>
        <v>180.69</v>
      </c>
      <c r="F12" s="18">
        <f t="shared" si="1"/>
        <v>125.89</v>
      </c>
      <c r="G12" s="19">
        <f t="shared" si="1"/>
        <v>90.27</v>
      </c>
      <c r="M12" s="4" t="s">
        <v>17</v>
      </c>
      <c r="N12" s="4" t="s">
        <v>9</v>
      </c>
      <c r="O12" s="4">
        <v>29.69</v>
      </c>
      <c r="P12" s="4">
        <v>-113.79</v>
      </c>
      <c r="Q12" s="4">
        <v>30.17</v>
      </c>
      <c r="R12" s="4">
        <v>-79.790000000000006</v>
      </c>
      <c r="S12" s="4">
        <f t="shared" si="0"/>
        <v>34.480000000000004</v>
      </c>
    </row>
    <row r="13" spans="1:19" x14ac:dyDescent="0.35">
      <c r="M13" s="4" t="s">
        <v>17</v>
      </c>
      <c r="N13" s="4" t="s">
        <v>10</v>
      </c>
      <c r="O13" s="4">
        <v>29.69</v>
      </c>
      <c r="P13" s="4">
        <v>-113.79</v>
      </c>
      <c r="Q13" s="4">
        <v>29.38</v>
      </c>
      <c r="R13" s="4">
        <v>-89.97</v>
      </c>
      <c r="S13" s="4">
        <f t="shared" si="0"/>
        <v>24.13000000000001</v>
      </c>
    </row>
    <row r="14" spans="1:19" x14ac:dyDescent="0.35">
      <c r="M14" s="4" t="s">
        <v>18</v>
      </c>
      <c r="N14" s="4" t="s">
        <v>5</v>
      </c>
      <c r="O14" s="4">
        <v>31.88</v>
      </c>
      <c r="P14" s="4">
        <v>-117.13</v>
      </c>
      <c r="Q14" s="4">
        <v>25.66</v>
      </c>
      <c r="R14" s="4">
        <v>-116.94</v>
      </c>
      <c r="S14" s="4">
        <f t="shared" si="0"/>
        <v>6.4099999999999966</v>
      </c>
    </row>
    <row r="15" spans="1:19" ht="15" thickBot="1" x14ac:dyDescent="0.4">
      <c r="M15" s="4" t="s">
        <v>18</v>
      </c>
      <c r="N15" s="4" t="s">
        <v>6</v>
      </c>
      <c r="O15" s="4">
        <v>31.88</v>
      </c>
      <c r="P15" s="4">
        <v>-117.13</v>
      </c>
      <c r="Q15" s="4">
        <v>45.24</v>
      </c>
      <c r="R15" s="4">
        <v>-123.32</v>
      </c>
      <c r="S15" s="4">
        <f t="shared" si="0"/>
        <v>19.55</v>
      </c>
    </row>
    <row r="16" spans="1:19" ht="15" thickBot="1" x14ac:dyDescent="0.4">
      <c r="A16" s="8" t="s">
        <v>37</v>
      </c>
      <c r="B16" s="23" t="s">
        <v>28</v>
      </c>
      <c r="C16" s="23" t="s">
        <v>29</v>
      </c>
      <c r="D16" s="23" t="s">
        <v>30</v>
      </c>
      <c r="E16" s="23" t="s">
        <v>31</v>
      </c>
      <c r="F16" s="23" t="s">
        <v>32</v>
      </c>
      <c r="G16" s="27" t="s">
        <v>33</v>
      </c>
      <c r="H16" s="28" t="s">
        <v>46</v>
      </c>
      <c r="I16" s="32" t="s">
        <v>42</v>
      </c>
      <c r="J16" s="33" t="s">
        <v>43</v>
      </c>
      <c r="K16" s="33" t="s">
        <v>44</v>
      </c>
      <c r="L16" s="34" t="s">
        <v>45</v>
      </c>
      <c r="M16" s="4" t="s">
        <v>18</v>
      </c>
      <c r="N16" s="4" t="s">
        <v>7</v>
      </c>
      <c r="O16" s="4">
        <v>31.88</v>
      </c>
      <c r="P16" s="4">
        <v>-117.13</v>
      </c>
      <c r="Q16" s="4">
        <v>29.69</v>
      </c>
      <c r="R16" s="4">
        <v>-98.51</v>
      </c>
      <c r="S16" s="4">
        <f t="shared" si="0"/>
        <v>20.809999999999988</v>
      </c>
    </row>
    <row r="17" spans="1:19" x14ac:dyDescent="0.35">
      <c r="A17" s="9" t="s">
        <v>34</v>
      </c>
      <c r="B17" s="1">
        <f>ROUNDUP(B$12/B8,0)</f>
        <v>7</v>
      </c>
      <c r="C17" s="1">
        <f t="shared" ref="C17:G17" si="2">ROUNDUP(C$12/C8,0)</f>
        <v>5</v>
      </c>
      <c r="D17" s="1">
        <f t="shared" si="2"/>
        <v>5</v>
      </c>
      <c r="E17" s="1">
        <f t="shared" si="2"/>
        <v>4</v>
      </c>
      <c r="F17" s="1">
        <f t="shared" si="2"/>
        <v>4</v>
      </c>
      <c r="G17" s="1">
        <f t="shared" si="2"/>
        <v>4</v>
      </c>
      <c r="H17" s="22">
        <f>SUM(B17:G17)</f>
        <v>29</v>
      </c>
      <c r="I17" s="6">
        <f>IF(H17&gt;0,1,0)</f>
        <v>1</v>
      </c>
      <c r="J17" s="40">
        <f>H17-$H$22*I17</f>
        <v>-4848</v>
      </c>
      <c r="K17" s="6">
        <v>1026</v>
      </c>
      <c r="L17" s="6">
        <f>K17*I17</f>
        <v>1026</v>
      </c>
      <c r="M17" s="4" t="s">
        <v>18</v>
      </c>
      <c r="N17" s="4" t="s">
        <v>8</v>
      </c>
      <c r="O17" s="4">
        <v>31.88</v>
      </c>
      <c r="P17" s="4">
        <v>-117.13</v>
      </c>
      <c r="Q17" s="4">
        <v>47.46</v>
      </c>
      <c r="R17" s="4">
        <v>-81.7</v>
      </c>
      <c r="S17" s="4">
        <f t="shared" si="0"/>
        <v>51.009999999999991</v>
      </c>
    </row>
    <row r="18" spans="1:19" x14ac:dyDescent="0.35">
      <c r="A18" s="9" t="s">
        <v>35</v>
      </c>
      <c r="B18" s="1">
        <f t="shared" ref="B18:G20" si="3">ROUNDUP(B$12/B9,0)</f>
        <v>8</v>
      </c>
      <c r="C18" s="1">
        <f t="shared" si="3"/>
        <v>7</v>
      </c>
      <c r="D18" s="1">
        <f t="shared" si="3"/>
        <v>4</v>
      </c>
      <c r="E18" s="1">
        <f t="shared" si="3"/>
        <v>4</v>
      </c>
      <c r="F18" s="1">
        <f t="shared" si="3"/>
        <v>4</v>
      </c>
      <c r="G18" s="1">
        <f t="shared" si="3"/>
        <v>4</v>
      </c>
      <c r="H18" s="22">
        <f t="shared" ref="H18:H20" si="4">SUM(B18:G18)</f>
        <v>31</v>
      </c>
      <c r="I18" s="6">
        <f t="shared" ref="I18:I20" si="5">IF(H18&gt;0,1,0)</f>
        <v>1</v>
      </c>
      <c r="J18" s="40">
        <f t="shared" ref="J18:J20" si="6">H18-$H$22*I18</f>
        <v>-4846</v>
      </c>
      <c r="K18" s="6">
        <v>1328</v>
      </c>
      <c r="L18" s="6">
        <f t="shared" ref="L18:L20" si="7">K18*I18</f>
        <v>1328</v>
      </c>
      <c r="M18" s="4" t="s">
        <v>18</v>
      </c>
      <c r="N18" s="4" t="s">
        <v>9</v>
      </c>
      <c r="O18" s="4">
        <v>31.88</v>
      </c>
      <c r="P18" s="4">
        <v>-117.13</v>
      </c>
      <c r="Q18" s="4">
        <v>30.17</v>
      </c>
      <c r="R18" s="4">
        <v>-79.790000000000006</v>
      </c>
      <c r="S18" s="4">
        <f t="shared" si="0"/>
        <v>39.049999999999983</v>
      </c>
    </row>
    <row r="19" spans="1:19" x14ac:dyDescent="0.35">
      <c r="A19" s="9" t="s">
        <v>19</v>
      </c>
      <c r="B19" s="1">
        <f t="shared" si="3"/>
        <v>2</v>
      </c>
      <c r="C19" s="1">
        <f t="shared" si="3"/>
        <v>3</v>
      </c>
      <c r="D19" s="1">
        <f t="shared" si="3"/>
        <v>5</v>
      </c>
      <c r="E19" s="1">
        <f t="shared" si="3"/>
        <v>7</v>
      </c>
      <c r="F19" s="1">
        <f t="shared" si="3"/>
        <v>10</v>
      </c>
      <c r="G19" s="1">
        <f t="shared" si="3"/>
        <v>14</v>
      </c>
      <c r="H19" s="22">
        <f t="shared" si="4"/>
        <v>41</v>
      </c>
      <c r="I19" s="6">
        <f t="shared" si="5"/>
        <v>1</v>
      </c>
      <c r="J19" s="40">
        <f t="shared" si="6"/>
        <v>-4836</v>
      </c>
      <c r="K19" s="6">
        <v>1698</v>
      </c>
      <c r="L19" s="6">
        <f t="shared" si="7"/>
        <v>1698</v>
      </c>
      <c r="M19" s="4" t="s">
        <v>18</v>
      </c>
      <c r="N19" s="4" t="s">
        <v>10</v>
      </c>
      <c r="O19" s="4">
        <v>31.88</v>
      </c>
      <c r="P19" s="4">
        <v>-117.13</v>
      </c>
      <c r="Q19" s="4">
        <v>29.38</v>
      </c>
      <c r="R19" s="4">
        <v>-89.97</v>
      </c>
      <c r="S19" s="4">
        <f t="shared" si="0"/>
        <v>29.659999999999997</v>
      </c>
    </row>
    <row r="20" spans="1:19" ht="15" thickBot="1" x14ac:dyDescent="0.4">
      <c r="A20" s="15" t="s">
        <v>36</v>
      </c>
      <c r="B20" s="1">
        <f t="shared" si="3"/>
        <v>8</v>
      </c>
      <c r="C20" s="1">
        <f t="shared" si="3"/>
        <v>7</v>
      </c>
      <c r="D20" s="1">
        <f t="shared" si="3"/>
        <v>4</v>
      </c>
      <c r="E20" s="1">
        <f t="shared" si="3"/>
        <v>4</v>
      </c>
      <c r="F20" s="1">
        <f t="shared" si="3"/>
        <v>4</v>
      </c>
      <c r="G20" s="1">
        <f t="shared" si="3"/>
        <v>4</v>
      </c>
      <c r="H20" s="22">
        <f t="shared" si="4"/>
        <v>31</v>
      </c>
      <c r="I20" s="6">
        <f t="shared" si="5"/>
        <v>1</v>
      </c>
      <c r="J20" s="40">
        <f t="shared" si="6"/>
        <v>-4846</v>
      </c>
      <c r="K20" s="6">
        <v>1395</v>
      </c>
      <c r="L20" s="6">
        <f t="shared" si="7"/>
        <v>1395</v>
      </c>
      <c r="M20" s="4" t="s">
        <v>19</v>
      </c>
      <c r="N20" s="4" t="s">
        <v>5</v>
      </c>
      <c r="O20" s="4">
        <v>25.11</v>
      </c>
      <c r="P20" s="4">
        <v>-87.73</v>
      </c>
      <c r="Q20" s="4">
        <v>25.66</v>
      </c>
      <c r="R20" s="4">
        <v>-116.94</v>
      </c>
      <c r="S20" s="4">
        <f t="shared" si="0"/>
        <v>29.759999999999994</v>
      </c>
    </row>
    <row r="21" spans="1:19" x14ac:dyDescent="0.35">
      <c r="A21" s="21" t="s">
        <v>39</v>
      </c>
      <c r="B21" s="23">
        <v>0</v>
      </c>
      <c r="C21" s="23">
        <v>0</v>
      </c>
      <c r="D21" s="23">
        <v>0</v>
      </c>
      <c r="E21" s="23">
        <v>0</v>
      </c>
      <c r="F21" s="23">
        <v>0</v>
      </c>
      <c r="G21" s="24">
        <v>0</v>
      </c>
      <c r="H21" s="35"/>
      <c r="M21" s="4" t="s">
        <v>19</v>
      </c>
      <c r="N21" s="4" t="s">
        <v>6</v>
      </c>
      <c r="O21" s="4">
        <v>25.11</v>
      </c>
      <c r="P21" s="4">
        <v>-87.73</v>
      </c>
      <c r="Q21" s="4">
        <v>45.24</v>
      </c>
      <c r="R21" s="4">
        <v>-123.32</v>
      </c>
      <c r="S21" s="4">
        <f t="shared" si="0"/>
        <v>55.719999999999992</v>
      </c>
    </row>
    <row r="22" spans="1:19" ht="15" thickBot="1" x14ac:dyDescent="0.4">
      <c r="A22" s="20" t="s">
        <v>40</v>
      </c>
      <c r="B22" s="25">
        <v>799</v>
      </c>
      <c r="C22" s="25">
        <v>913</v>
      </c>
      <c r="D22" s="25">
        <v>792</v>
      </c>
      <c r="E22" s="25">
        <v>846</v>
      </c>
      <c r="F22" s="25">
        <v>866</v>
      </c>
      <c r="G22" s="26">
        <v>661</v>
      </c>
      <c r="H22" s="36">
        <f>SUM(B22:G22)</f>
        <v>4877</v>
      </c>
      <c r="M22" s="4" t="s">
        <v>19</v>
      </c>
      <c r="N22" s="4" t="s">
        <v>7</v>
      </c>
      <c r="O22" s="4">
        <v>25.11</v>
      </c>
      <c r="P22" s="4">
        <v>-87.73</v>
      </c>
      <c r="Q22" s="4">
        <v>29.69</v>
      </c>
      <c r="R22" s="4">
        <v>-98.51</v>
      </c>
      <c r="S22" s="4">
        <f t="shared" si="0"/>
        <v>15.360000000000003</v>
      </c>
    </row>
    <row r="23" spans="1:19" x14ac:dyDescent="0.35">
      <c r="H23" s="37"/>
      <c r="M23" s="4" t="s">
        <v>19</v>
      </c>
      <c r="N23" s="4" t="s">
        <v>8</v>
      </c>
      <c r="O23" s="4">
        <v>25.11</v>
      </c>
      <c r="P23" s="4">
        <v>-87.73</v>
      </c>
      <c r="Q23" s="4">
        <v>47.46</v>
      </c>
      <c r="R23" s="4">
        <v>-81.7</v>
      </c>
      <c r="S23" s="4">
        <f t="shared" si="0"/>
        <v>28.380000000000003</v>
      </c>
    </row>
    <row r="24" spans="1:19" x14ac:dyDescent="0.35">
      <c r="H24" s="39" t="s">
        <v>41</v>
      </c>
      <c r="I24" s="38">
        <f>SUMPRODUCT(B8:G11,B17:G20)+SUM(L17:L20)</f>
        <v>8362.4699999999993</v>
      </c>
      <c r="M24" s="4" t="s">
        <v>19</v>
      </c>
      <c r="N24" s="4" t="s">
        <v>9</v>
      </c>
      <c r="O24" s="4">
        <v>25.11</v>
      </c>
      <c r="P24" s="4">
        <v>-87.73</v>
      </c>
      <c r="Q24" s="4">
        <v>30.17</v>
      </c>
      <c r="R24" s="4">
        <v>-79.790000000000006</v>
      </c>
      <c r="S24" s="4">
        <f t="shared" si="0"/>
        <v>13</v>
      </c>
    </row>
    <row r="25" spans="1:19" x14ac:dyDescent="0.35">
      <c r="M25" s="4" t="s">
        <v>19</v>
      </c>
      <c r="N25" s="4" t="s">
        <v>10</v>
      </c>
      <c r="O25" s="4">
        <v>25.11</v>
      </c>
      <c r="P25" s="4">
        <v>-87.73</v>
      </c>
      <c r="Q25" s="4">
        <v>29.38</v>
      </c>
      <c r="R25" s="4">
        <v>-89.97</v>
      </c>
      <c r="S25" s="4">
        <f t="shared" si="0"/>
        <v>6.5099999999999945</v>
      </c>
    </row>
    <row r="26" spans="1:19" x14ac:dyDescent="0.35">
      <c r="M26" s="4" t="s">
        <v>20</v>
      </c>
      <c r="N26" s="4" t="s">
        <v>5</v>
      </c>
      <c r="O26" s="4">
        <v>31.82</v>
      </c>
      <c r="P26" s="4">
        <v>-117.5</v>
      </c>
      <c r="Q26" s="4">
        <v>25.66</v>
      </c>
      <c r="R26" s="4">
        <v>-116.94</v>
      </c>
      <c r="S26" s="4">
        <f t="shared" si="0"/>
        <v>6.7200000000000024</v>
      </c>
    </row>
    <row r="27" spans="1:19" x14ac:dyDescent="0.35">
      <c r="M27" s="4" t="s">
        <v>20</v>
      </c>
      <c r="N27" s="4" t="s">
        <v>6</v>
      </c>
      <c r="O27" s="4">
        <v>31.82</v>
      </c>
      <c r="P27" s="4">
        <v>-117.5</v>
      </c>
      <c r="Q27" s="4">
        <v>45.24</v>
      </c>
      <c r="R27" s="4">
        <v>-123.32</v>
      </c>
      <c r="S27" s="4">
        <f t="shared" si="0"/>
        <v>19.239999999999995</v>
      </c>
    </row>
    <row r="28" spans="1:19" x14ac:dyDescent="0.35">
      <c r="M28" s="4" t="s">
        <v>20</v>
      </c>
      <c r="N28" s="4" t="s">
        <v>7</v>
      </c>
      <c r="O28" s="4">
        <v>31.82</v>
      </c>
      <c r="P28" s="4">
        <v>-117.5</v>
      </c>
      <c r="Q28" s="4">
        <v>29.69</v>
      </c>
      <c r="R28" s="4">
        <v>-98.51</v>
      </c>
      <c r="S28" s="4">
        <f t="shared" si="0"/>
        <v>21.119999999999994</v>
      </c>
    </row>
    <row r="29" spans="1:19" x14ac:dyDescent="0.35">
      <c r="M29" s="4" t="s">
        <v>20</v>
      </c>
      <c r="N29" s="4" t="s">
        <v>8</v>
      </c>
      <c r="O29" s="4">
        <v>31.82</v>
      </c>
      <c r="P29" s="4">
        <v>-117.5</v>
      </c>
      <c r="Q29" s="4">
        <v>47.46</v>
      </c>
      <c r="R29" s="4">
        <v>-81.7</v>
      </c>
      <c r="S29" s="4">
        <f t="shared" si="0"/>
        <v>51.44</v>
      </c>
    </row>
    <row r="30" spans="1:19" x14ac:dyDescent="0.35">
      <c r="M30" s="4" t="s">
        <v>20</v>
      </c>
      <c r="N30" s="4" t="s">
        <v>9</v>
      </c>
      <c r="O30" s="4">
        <v>31.82</v>
      </c>
      <c r="P30" s="4">
        <v>-117.5</v>
      </c>
      <c r="Q30" s="4">
        <v>30.17</v>
      </c>
      <c r="R30" s="4">
        <v>-79.790000000000006</v>
      </c>
      <c r="S30" s="4">
        <f t="shared" si="0"/>
        <v>39.359999999999992</v>
      </c>
    </row>
    <row r="31" spans="1:19" ht="15" thickBot="1" x14ac:dyDescent="0.4">
      <c r="M31" s="5" t="s">
        <v>20</v>
      </c>
      <c r="N31" s="5" t="s">
        <v>10</v>
      </c>
      <c r="O31" s="5">
        <v>31.82</v>
      </c>
      <c r="P31" s="5">
        <v>-117.5</v>
      </c>
      <c r="Q31" s="5">
        <v>29.38</v>
      </c>
      <c r="R31" s="5">
        <v>-89.97</v>
      </c>
      <c r="S31" s="5">
        <f t="shared" si="0"/>
        <v>29.970000000000002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Module09 Distribution</vt:lpstr>
      <vt:lpstr>Module09 Conditions</vt:lpstr>
      <vt:lpstr>Module09 Warehouses</vt:lpstr>
      <vt:lpstr>Module09 Workbook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Jake Moroney</cp:lastModifiedBy>
  <dcterms:created xsi:type="dcterms:W3CDTF">2025-04-09T22:19:15Z</dcterms:created>
  <dcterms:modified xsi:type="dcterms:W3CDTF">2025-04-23T20:58:01Z</dcterms:modified>
</cp:coreProperties>
</file>