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ryantu-my.sharepoint.com/personal/jmoroney_bryant_edu/Documents/Module10/"/>
    </mc:Choice>
  </mc:AlternateContent>
  <xr:revisionPtr revIDLastSave="2120" documentId="8_{AD1FD30C-D3C6-4A2F-91A7-3B4FF30E71B4}" xr6:coauthVersionLast="47" xr6:coauthVersionMax="47" xr10:uidLastSave="{23042E86-04A2-4696-9807-488C9AEDC458}"/>
  <bookViews>
    <workbookView xWindow="-110" yWindow="-110" windowWidth="19420" windowHeight="10300" activeTab="2" xr2:uid="{6B3F4A89-04B5-404D-9596-9A5DEDB1FAAB}"/>
  </bookViews>
  <sheets>
    <sheet name="Module10 Connections" sheetId="1" r:id="rId1"/>
    <sheet name="Module10 Locations" sheetId="2" r:id="rId2"/>
    <sheet name="Module10 Workbook" sheetId="3" r:id="rId3"/>
    <sheet name="Module10 Workbook Pt. 2" sheetId="4" r:id="rId4"/>
  </sheets>
  <definedNames>
    <definedName name="solver_adj" localSheetId="2" hidden="1">'Module10 Workbook'!$C$5:$C$28,'Module10 Workbook'!$S$37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'Module10 Workbook'!$C$5:$C$28</definedName>
    <definedName name="solver_lhs2" localSheetId="2" hidden="1">'Module10 Workbook'!$O$5:$O$11</definedName>
    <definedName name="solver_lhs3" localSheetId="2" hidden="1">'Module10 Workbook'!$X$31:$X$34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'Module10 Workbook'!$S$37</definedName>
    <definedName name="solver_pre" localSheetId="2" hidden="1">0.000001</definedName>
    <definedName name="solver_rbv" localSheetId="2" hidden="1">1</definedName>
    <definedName name="solver_rel1" localSheetId="2" hidden="1">3</definedName>
    <definedName name="solver_rel2" localSheetId="2" hidden="1">2</definedName>
    <definedName name="solver_rel3" localSheetId="2" hidden="1">1</definedName>
    <definedName name="solver_rhs1" localSheetId="2" hidden="1">0</definedName>
    <definedName name="solver_rhs2" localSheetId="2" hidden="1">'Module10 Workbook'!$P$5:$P$11</definedName>
    <definedName name="solver_rhs3" localSheetId="2" hidden="1">'Module10 Workbook'!$S$37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2" i="3" l="1"/>
  <c r="V32" i="3"/>
  <c r="U32" i="3"/>
  <c r="S32" i="3"/>
  <c r="X33" i="3"/>
  <c r="V33" i="3"/>
  <c r="U33" i="3"/>
  <c r="S33" i="3"/>
  <c r="X34" i="3"/>
  <c r="V34" i="3"/>
  <c r="U34" i="3"/>
  <c r="S34" i="3"/>
  <c r="S31" i="3"/>
  <c r="U31" i="3" s="1"/>
  <c r="V31" i="3" s="1"/>
  <c r="X31" i="3" s="1"/>
  <c r="O15" i="3"/>
  <c r="Y28" i="3"/>
  <c r="Y27" i="3"/>
  <c r="Y26" i="3"/>
  <c r="Y25" i="3"/>
  <c r="Y24" i="3"/>
  <c r="Y23" i="3"/>
  <c r="Y22" i="3"/>
  <c r="Y21" i="3"/>
  <c r="Y20" i="3"/>
  <c r="Y19" i="3"/>
  <c r="Y18" i="3"/>
  <c r="Y17" i="3"/>
  <c r="Y16" i="3"/>
  <c r="Y15" i="3"/>
  <c r="Y14" i="3"/>
  <c r="Y13" i="3"/>
  <c r="Y12" i="3"/>
  <c r="Y11" i="3"/>
  <c r="Y10" i="3"/>
  <c r="Y9" i="3"/>
  <c r="Y8" i="3"/>
  <c r="Y7" i="3"/>
  <c r="Y6" i="3"/>
  <c r="Y5" i="3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N6" i="3" l="1"/>
  <c r="N7" i="3"/>
  <c r="N8" i="3"/>
  <c r="N9" i="3"/>
  <c r="N10" i="3"/>
  <c r="N11" i="3"/>
  <c r="N5" i="3"/>
  <c r="M6" i="3"/>
  <c r="M7" i="3"/>
  <c r="M8" i="3"/>
  <c r="M9" i="3"/>
  <c r="M10" i="3"/>
  <c r="M11" i="3"/>
  <c r="M5" i="3"/>
  <c r="O5" i="3" l="1"/>
  <c r="O11" i="3"/>
  <c r="O7" i="3"/>
  <c r="O6" i="3"/>
  <c r="O9" i="3"/>
  <c r="O8" i="3"/>
  <c r="O10" i="3"/>
</calcChain>
</file>

<file path=xl/sharedStrings.xml><?xml version="1.0" encoding="utf-8"?>
<sst xmlns="http://schemas.openxmlformats.org/spreadsheetml/2006/main" count="321" uniqueCount="68">
  <si>
    <t>from</t>
  </si>
  <si>
    <t>to</t>
  </si>
  <si>
    <t>cost_per_unit_shipped</t>
  </si>
  <si>
    <t>transportation_method</t>
  </si>
  <si>
    <t>congestion_level</t>
  </si>
  <si>
    <t>Diesel Trucks</t>
  </si>
  <si>
    <t>Slow Steaming Cargo Ships</t>
  </si>
  <si>
    <t>Wind-powered Ships</t>
  </si>
  <si>
    <t>Cargo Ships (Heavy Fuel Oil)</t>
  </si>
  <si>
    <t>Air Freight</t>
  </si>
  <si>
    <t>Diesel Rail</t>
  </si>
  <si>
    <t>location_id</t>
  </si>
  <si>
    <t>location_name</t>
  </si>
  <si>
    <t>latitude</t>
  </si>
  <si>
    <t>longitude</t>
  </si>
  <si>
    <t>supply</t>
  </si>
  <si>
    <t>demand</t>
  </si>
  <si>
    <t>Bubble Pop Borough</t>
  </si>
  <si>
    <t>Frozen Fudge Fjords</t>
  </si>
  <si>
    <t>Maple Fudge Forest</t>
  </si>
  <si>
    <t>Peppermint Parlor</t>
  </si>
  <si>
    <t>Popping Candy Plains</t>
  </si>
  <si>
    <t>Sherbet Shoreline</t>
  </si>
  <si>
    <t>Vanilla Chai Vortex</t>
  </si>
  <si>
    <t>Ship</t>
  </si>
  <si>
    <t>From</t>
  </si>
  <si>
    <t>To</t>
  </si>
  <si>
    <t>Unit Cost</t>
  </si>
  <si>
    <t>Nodes</t>
  </si>
  <si>
    <t>Inflow</t>
  </si>
  <si>
    <t>Outflow</t>
  </si>
  <si>
    <t>Net Flow</t>
  </si>
  <si>
    <t>Supply/Demand</t>
  </si>
  <si>
    <t>Total Transportation Cost -&gt;</t>
  </si>
  <si>
    <t xml:space="preserve">From </t>
  </si>
  <si>
    <t xml:space="preserve">To </t>
  </si>
  <si>
    <t xml:space="preserve">From Lat </t>
  </si>
  <si>
    <t xml:space="preserve">From Long </t>
  </si>
  <si>
    <t xml:space="preserve">To Lat </t>
  </si>
  <si>
    <t xml:space="preserve">To Long </t>
  </si>
  <si>
    <t>Euclidean</t>
  </si>
  <si>
    <t xml:space="preserve">Binary Variable </t>
  </si>
  <si>
    <t>Eco-Freindliness</t>
  </si>
  <si>
    <t xml:space="preserve">Electric/Hybrid Trucks </t>
  </si>
  <si>
    <t xml:space="preserve">Electrified Rail </t>
  </si>
  <si>
    <t xml:space="preserve">Wind-powered Ships </t>
  </si>
  <si>
    <t xml:space="preserve">Slow Steaming Cargo Ships </t>
  </si>
  <si>
    <t xml:space="preserve">Diesel Trucks </t>
  </si>
  <si>
    <t xml:space="preserve">Diesel Rail </t>
  </si>
  <si>
    <t xml:space="preserve">Aie Freight </t>
  </si>
  <si>
    <t xml:space="preserve">Cargo Ships (Heavy Fuel Oil) </t>
  </si>
  <si>
    <t xml:space="preserve">Transportation Method </t>
  </si>
  <si>
    <t xml:space="preserve">Congestion Level </t>
  </si>
  <si>
    <t xml:space="preserve">Congestion &lt; 70 ----&gt; 0 </t>
  </si>
  <si>
    <t xml:space="preserve">Congestion &gt;= 70 ----&gt; 1 </t>
  </si>
  <si>
    <t xml:space="preserve">Objective </t>
  </si>
  <si>
    <t xml:space="preserve">Total </t>
  </si>
  <si>
    <t xml:space="preserve">Target </t>
  </si>
  <si>
    <t xml:space="preserve">Min trans. cost </t>
  </si>
  <si>
    <t xml:space="preserve">Min dist. traveled </t>
  </si>
  <si>
    <t xml:space="preserve">Min cong. level </t>
  </si>
  <si>
    <t xml:space="preserve">Deviation </t>
  </si>
  <si>
    <t xml:space="preserve">Deviation % </t>
  </si>
  <si>
    <t xml:space="preserve">Wieght </t>
  </si>
  <si>
    <t xml:space="preserve">Wieghted % Deviation </t>
  </si>
  <si>
    <t>Max eco friend.</t>
  </si>
  <si>
    <t>MinMax --&gt;</t>
  </si>
  <si>
    <t>Objective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</si>
</sst>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BF6D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/>
    </xf>
    <xf numFmtId="0" fontId="16" fillId="33" borderId="10" xfId="0" applyFont="1" applyFill="1" applyBorder="1" applyAlignment="1">
      <alignment horizontal="center"/>
    </xf>
    <xf numFmtId="0" fontId="16" fillId="35" borderId="12" xfId="0" applyFont="1" applyFill="1" applyBorder="1" applyAlignment="1">
      <alignment horizontal="center"/>
    </xf>
    <xf numFmtId="0" fontId="0" fillId="0" borderId="13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/>
    <xf numFmtId="0" fontId="0" fillId="0" borderId="19" xfId="0" applyBorder="1" applyAlignment="1">
      <alignment horizontal="center"/>
    </xf>
    <xf numFmtId="44" fontId="1" fillId="0" borderId="16" xfId="1" applyFont="1" applyBorder="1"/>
    <xf numFmtId="0" fontId="0" fillId="0" borderId="18" xfId="0" applyBorder="1" applyAlignment="1">
      <alignment horizontal="center"/>
    </xf>
    <xf numFmtId="44" fontId="1" fillId="0" borderId="19" xfId="1" applyFont="1" applyBorder="1"/>
    <xf numFmtId="0" fontId="0" fillId="0" borderId="21" xfId="0" applyBorder="1" applyAlignment="1">
      <alignment horizontal="center"/>
    </xf>
    <xf numFmtId="0" fontId="0" fillId="0" borderId="21" xfId="0" applyBorder="1"/>
    <xf numFmtId="44" fontId="1" fillId="0" borderId="22" xfId="1" applyFont="1" applyBorder="1"/>
    <xf numFmtId="0" fontId="16" fillId="36" borderId="11" xfId="0" applyFont="1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1" xfId="0" applyFill="1" applyBorder="1" applyAlignment="1">
      <alignment horizontal="center"/>
    </xf>
    <xf numFmtId="0" fontId="0" fillId="37" borderId="12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0" borderId="24" xfId="0" applyBorder="1"/>
    <xf numFmtId="0" fontId="0" fillId="0" borderId="25" xfId="0" applyBorder="1"/>
    <xf numFmtId="44" fontId="0" fillId="0" borderId="0" xfId="1" applyFont="1"/>
    <xf numFmtId="9" fontId="0" fillId="0" borderId="0" xfId="43" applyFont="1"/>
    <xf numFmtId="0" fontId="16" fillId="36" borderId="11" xfId="0" applyFont="1" applyFill="1" applyBorder="1" applyAlignment="1">
      <alignment horizontal="center"/>
    </xf>
    <xf numFmtId="0" fontId="16" fillId="34" borderId="11" xfId="0" applyFont="1" applyFill="1" applyBorder="1" applyAlignment="1">
      <alignment horizontal="center"/>
    </xf>
    <xf numFmtId="0" fontId="16" fillId="34" borderId="10" xfId="0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44" fontId="0" fillId="0" borderId="14" xfId="1" applyFont="1" applyBorder="1" applyAlignment="1">
      <alignment horizontal="left"/>
    </xf>
    <xf numFmtId="44" fontId="0" fillId="0" borderId="23" xfId="1" applyFont="1" applyBorder="1" applyAlignment="1">
      <alignment horizontal="left"/>
    </xf>
    <xf numFmtId="0" fontId="0" fillId="0" borderId="0" xfId="0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43" applyFont="1" applyAlignment="1">
      <alignment horizontal="center"/>
    </xf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</cellXfs>
  <cellStyles count="44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BF6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FDC322-F2AF-44E7-BD2D-469350E7E87C}">
  <dimension ref="A1:E25"/>
  <sheetViews>
    <sheetView workbookViewId="0">
      <selection activeCell="F21" sqref="F21"/>
    </sheetView>
  </sheetViews>
  <sheetFormatPr defaultRowHeight="14.5" x14ac:dyDescent="0.35"/>
  <cols>
    <col min="3" max="3" width="19.08984375" bestFit="1" customWidth="1"/>
    <col min="4" max="4" width="23.6328125" bestFit="1" customWidth="1"/>
    <col min="5" max="5" width="14.36328125" bestFit="1" customWidth="1"/>
  </cols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1</v>
      </c>
      <c r="B2">
        <v>2</v>
      </c>
      <c r="C2">
        <v>6</v>
      </c>
      <c r="D2" t="s">
        <v>5</v>
      </c>
      <c r="E2">
        <v>92</v>
      </c>
    </row>
    <row r="3" spans="1:5" x14ac:dyDescent="0.35">
      <c r="A3">
        <v>1</v>
      </c>
      <c r="B3">
        <v>4</v>
      </c>
      <c r="C3">
        <v>15</v>
      </c>
      <c r="D3" t="s">
        <v>6</v>
      </c>
      <c r="E3">
        <v>93</v>
      </c>
    </row>
    <row r="4" spans="1:5" x14ac:dyDescent="0.35">
      <c r="A4">
        <v>1</v>
      </c>
      <c r="B4">
        <v>5</v>
      </c>
      <c r="C4">
        <v>15</v>
      </c>
      <c r="D4" t="s">
        <v>7</v>
      </c>
      <c r="E4">
        <v>102</v>
      </c>
    </row>
    <row r="5" spans="1:5" x14ac:dyDescent="0.35">
      <c r="A5">
        <v>1</v>
      </c>
      <c r="B5">
        <v>6</v>
      </c>
      <c r="C5">
        <v>13</v>
      </c>
      <c r="D5" t="s">
        <v>7</v>
      </c>
      <c r="E5">
        <v>42</v>
      </c>
    </row>
    <row r="6" spans="1:5" x14ac:dyDescent="0.35">
      <c r="A6">
        <v>2</v>
      </c>
      <c r="B6">
        <v>1</v>
      </c>
      <c r="C6">
        <v>18</v>
      </c>
      <c r="D6" t="s">
        <v>8</v>
      </c>
      <c r="E6">
        <v>89</v>
      </c>
    </row>
    <row r="7" spans="1:5" x14ac:dyDescent="0.35">
      <c r="A7">
        <v>2</v>
      </c>
      <c r="B7">
        <v>3</v>
      </c>
      <c r="C7">
        <v>9</v>
      </c>
      <c r="D7" t="s">
        <v>5</v>
      </c>
      <c r="E7">
        <v>15</v>
      </c>
    </row>
    <row r="8" spans="1:5" x14ac:dyDescent="0.35">
      <c r="A8">
        <v>2</v>
      </c>
      <c r="B8">
        <v>5</v>
      </c>
      <c r="C8">
        <v>12</v>
      </c>
      <c r="D8" t="s">
        <v>9</v>
      </c>
      <c r="E8">
        <v>88</v>
      </c>
    </row>
    <row r="9" spans="1:5" x14ac:dyDescent="0.35">
      <c r="A9">
        <v>2</v>
      </c>
      <c r="B9">
        <v>7</v>
      </c>
      <c r="C9">
        <v>12</v>
      </c>
      <c r="D9" t="s">
        <v>10</v>
      </c>
      <c r="E9">
        <v>95</v>
      </c>
    </row>
    <row r="10" spans="1:5" x14ac:dyDescent="0.35">
      <c r="A10">
        <v>3</v>
      </c>
      <c r="B10">
        <v>2</v>
      </c>
      <c r="C10">
        <v>10</v>
      </c>
      <c r="D10" t="s">
        <v>9</v>
      </c>
      <c r="E10">
        <v>94</v>
      </c>
    </row>
    <row r="11" spans="1:5" x14ac:dyDescent="0.35">
      <c r="A11">
        <v>3</v>
      </c>
      <c r="B11">
        <v>4</v>
      </c>
      <c r="C11">
        <v>15</v>
      </c>
      <c r="D11" t="s">
        <v>5</v>
      </c>
      <c r="E11">
        <v>107</v>
      </c>
    </row>
    <row r="12" spans="1:5" x14ac:dyDescent="0.35">
      <c r="A12">
        <v>3</v>
      </c>
      <c r="B12">
        <v>5</v>
      </c>
      <c r="C12">
        <v>19</v>
      </c>
      <c r="D12" t="s">
        <v>10</v>
      </c>
      <c r="E12">
        <v>31</v>
      </c>
    </row>
    <row r="13" spans="1:5" x14ac:dyDescent="0.35">
      <c r="A13">
        <v>4</v>
      </c>
      <c r="B13">
        <v>3</v>
      </c>
      <c r="C13">
        <v>21</v>
      </c>
      <c r="D13" t="s">
        <v>5</v>
      </c>
      <c r="E13">
        <v>25</v>
      </c>
    </row>
    <row r="14" spans="1:5" x14ac:dyDescent="0.35">
      <c r="A14">
        <v>4</v>
      </c>
      <c r="B14">
        <v>5</v>
      </c>
      <c r="C14">
        <v>12</v>
      </c>
      <c r="D14" t="s">
        <v>5</v>
      </c>
      <c r="E14">
        <v>26</v>
      </c>
    </row>
    <row r="15" spans="1:5" x14ac:dyDescent="0.35">
      <c r="A15">
        <v>4</v>
      </c>
      <c r="B15">
        <v>7</v>
      </c>
      <c r="C15">
        <v>7</v>
      </c>
      <c r="D15" t="s">
        <v>8</v>
      </c>
      <c r="E15">
        <v>87</v>
      </c>
    </row>
    <row r="16" spans="1:5" x14ac:dyDescent="0.35">
      <c r="A16">
        <v>5</v>
      </c>
      <c r="B16">
        <v>2</v>
      </c>
      <c r="C16">
        <v>7</v>
      </c>
      <c r="D16" t="s">
        <v>10</v>
      </c>
      <c r="E16">
        <v>102</v>
      </c>
    </row>
    <row r="17" spans="1:5" x14ac:dyDescent="0.35">
      <c r="A17">
        <v>5</v>
      </c>
      <c r="B17">
        <v>3</v>
      </c>
      <c r="C17">
        <v>14</v>
      </c>
      <c r="D17" t="s">
        <v>10</v>
      </c>
      <c r="E17">
        <v>88</v>
      </c>
    </row>
    <row r="18" spans="1:5" x14ac:dyDescent="0.35">
      <c r="A18">
        <v>5</v>
      </c>
      <c r="B18">
        <v>6</v>
      </c>
      <c r="C18">
        <v>19</v>
      </c>
      <c r="D18" t="s">
        <v>8</v>
      </c>
      <c r="E18">
        <v>81</v>
      </c>
    </row>
    <row r="19" spans="1:5" x14ac:dyDescent="0.35">
      <c r="A19">
        <v>5</v>
      </c>
      <c r="B19">
        <v>7</v>
      </c>
      <c r="C19">
        <v>16</v>
      </c>
      <c r="D19" t="s">
        <v>9</v>
      </c>
      <c r="E19">
        <v>86</v>
      </c>
    </row>
    <row r="20" spans="1:5" x14ac:dyDescent="0.35">
      <c r="A20">
        <v>6</v>
      </c>
      <c r="B20">
        <v>1</v>
      </c>
      <c r="C20">
        <v>16</v>
      </c>
      <c r="D20" t="s">
        <v>8</v>
      </c>
      <c r="E20">
        <v>28</v>
      </c>
    </row>
    <row r="21" spans="1:5" x14ac:dyDescent="0.35">
      <c r="A21">
        <v>6</v>
      </c>
      <c r="B21">
        <v>2</v>
      </c>
      <c r="C21">
        <v>21</v>
      </c>
      <c r="D21" t="s">
        <v>5</v>
      </c>
      <c r="E21">
        <v>97</v>
      </c>
    </row>
    <row r="22" spans="1:5" x14ac:dyDescent="0.35">
      <c r="A22">
        <v>6</v>
      </c>
      <c r="B22">
        <v>3</v>
      </c>
      <c r="C22">
        <v>17</v>
      </c>
      <c r="D22" t="s">
        <v>7</v>
      </c>
      <c r="E22">
        <v>109</v>
      </c>
    </row>
    <row r="23" spans="1:5" x14ac:dyDescent="0.35">
      <c r="A23">
        <v>7</v>
      </c>
      <c r="B23">
        <v>3</v>
      </c>
      <c r="C23">
        <v>11</v>
      </c>
      <c r="D23" t="s">
        <v>10</v>
      </c>
      <c r="E23">
        <v>98</v>
      </c>
    </row>
    <row r="24" spans="1:5" x14ac:dyDescent="0.35">
      <c r="A24">
        <v>7</v>
      </c>
      <c r="B24">
        <v>4</v>
      </c>
      <c r="C24">
        <v>20</v>
      </c>
      <c r="D24" t="s">
        <v>10</v>
      </c>
      <c r="E24">
        <v>28</v>
      </c>
    </row>
    <row r="25" spans="1:5" x14ac:dyDescent="0.35">
      <c r="A25">
        <v>7</v>
      </c>
      <c r="B25">
        <v>5</v>
      </c>
      <c r="C25">
        <v>22</v>
      </c>
      <c r="D25" t="s">
        <v>5</v>
      </c>
      <c r="E25">
        <v>70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30CF-9E01-4C7B-A227-04EC39DF2875}">
  <dimension ref="A1:F8"/>
  <sheetViews>
    <sheetView zoomScale="76" workbookViewId="0">
      <selection activeCell="C2" sqref="C2"/>
    </sheetView>
  </sheetViews>
  <sheetFormatPr defaultRowHeight="14.5" x14ac:dyDescent="0.35"/>
  <cols>
    <col min="1" max="1" width="9.6328125" bestFit="1" customWidth="1"/>
    <col min="2" max="2" width="18.1796875" bestFit="1" customWidth="1"/>
  </cols>
  <sheetData>
    <row r="1" spans="1:6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35">
      <c r="A2">
        <v>1</v>
      </c>
      <c r="B2" t="s">
        <v>17</v>
      </c>
      <c r="C2">
        <v>37.5</v>
      </c>
      <c r="D2">
        <v>-102.5</v>
      </c>
      <c r="E2">
        <v>9080</v>
      </c>
    </row>
    <row r="3" spans="1:6" x14ac:dyDescent="0.35">
      <c r="A3">
        <v>2</v>
      </c>
      <c r="B3" t="s">
        <v>18</v>
      </c>
      <c r="C3">
        <v>44.67</v>
      </c>
      <c r="D3">
        <v>-110.82</v>
      </c>
      <c r="F3">
        <v>1987</v>
      </c>
    </row>
    <row r="4" spans="1:6" x14ac:dyDescent="0.35">
      <c r="A4">
        <v>3</v>
      </c>
      <c r="B4" t="s">
        <v>19</v>
      </c>
      <c r="C4">
        <v>37.11</v>
      </c>
      <c r="D4">
        <v>-101.37</v>
      </c>
      <c r="F4">
        <v>1552</v>
      </c>
    </row>
    <row r="5" spans="1:6" x14ac:dyDescent="0.35">
      <c r="A5">
        <v>4</v>
      </c>
      <c r="B5" t="s">
        <v>20</v>
      </c>
      <c r="C5">
        <v>35.26</v>
      </c>
      <c r="D5">
        <v>-106.02</v>
      </c>
      <c r="F5">
        <v>1355</v>
      </c>
    </row>
    <row r="6" spans="1:6" x14ac:dyDescent="0.35">
      <c r="A6">
        <v>5</v>
      </c>
      <c r="B6" t="s">
        <v>21</v>
      </c>
      <c r="C6">
        <v>31.7</v>
      </c>
      <c r="D6">
        <v>-101.38</v>
      </c>
      <c r="F6">
        <v>1572</v>
      </c>
    </row>
    <row r="7" spans="1:6" x14ac:dyDescent="0.35">
      <c r="A7">
        <v>6</v>
      </c>
      <c r="B7" t="s">
        <v>22</v>
      </c>
      <c r="C7">
        <v>41.39</v>
      </c>
      <c r="D7">
        <v>-91.67</v>
      </c>
      <c r="F7">
        <v>1368</v>
      </c>
    </row>
    <row r="8" spans="1:6" x14ac:dyDescent="0.35">
      <c r="A8">
        <v>7</v>
      </c>
      <c r="B8" t="s">
        <v>23</v>
      </c>
      <c r="C8">
        <v>30.84</v>
      </c>
      <c r="D8">
        <v>-89.75</v>
      </c>
      <c r="F8">
        <v>1246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276AD-0027-4C7A-B7E0-37F36C6751C6}">
  <dimension ref="C3:AE37"/>
  <sheetViews>
    <sheetView tabSelected="1" topLeftCell="E1" zoomScale="71" zoomScaleNormal="85" workbookViewId="0">
      <selection activeCell="S37" sqref="S37"/>
    </sheetView>
  </sheetViews>
  <sheetFormatPr defaultRowHeight="14.5" x14ac:dyDescent="0.35"/>
  <cols>
    <col min="3" max="3" width="11.453125" bestFit="1" customWidth="1"/>
    <col min="4" max="4" width="3.26953125" customWidth="1"/>
    <col min="5" max="5" width="18" customWidth="1"/>
    <col min="6" max="6" width="3.08984375" customWidth="1"/>
    <col min="7" max="7" width="17.54296875" customWidth="1"/>
    <col min="8" max="8" width="8.81640625" bestFit="1" customWidth="1"/>
    <col min="11" max="11" width="3.08984375" customWidth="1"/>
    <col min="12" max="12" width="18" customWidth="1"/>
    <col min="13" max="15" width="8.81640625" bestFit="1" customWidth="1"/>
    <col min="16" max="16" width="14.6328125" bestFit="1" customWidth="1"/>
    <col min="18" max="18" width="15.54296875" bestFit="1" customWidth="1"/>
    <col min="19" max="20" width="19" bestFit="1" customWidth="1"/>
    <col min="21" max="21" width="11.90625" bestFit="1" customWidth="1"/>
    <col min="22" max="22" width="12.36328125" customWidth="1"/>
    <col min="23" max="23" width="8.81640625" bestFit="1" customWidth="1"/>
    <col min="24" max="24" width="19.453125" bestFit="1" customWidth="1"/>
    <col min="25" max="25" width="12.81640625" bestFit="1" customWidth="1"/>
    <col min="26" max="26" width="24.453125" bestFit="1" customWidth="1"/>
    <col min="27" max="27" width="14.7265625" bestFit="1" customWidth="1"/>
    <col min="28" max="28" width="15.7265625" bestFit="1" customWidth="1"/>
    <col min="30" max="30" width="21.81640625" bestFit="1" customWidth="1"/>
    <col min="31" max="31" width="24.90625" bestFit="1" customWidth="1"/>
  </cols>
  <sheetData>
    <row r="3" spans="3:31" ht="15" thickBot="1" x14ac:dyDescent="0.4"/>
    <row r="4" spans="3:31" ht="15" thickBot="1" x14ac:dyDescent="0.4">
      <c r="C4" s="2" t="s">
        <v>24</v>
      </c>
      <c r="D4" s="28" t="s">
        <v>25</v>
      </c>
      <c r="E4" s="28"/>
      <c r="F4" s="29" t="s">
        <v>26</v>
      </c>
      <c r="G4" s="29"/>
      <c r="H4" s="3" t="s">
        <v>27</v>
      </c>
      <c r="K4" s="30" t="s">
        <v>28</v>
      </c>
      <c r="L4" s="29"/>
      <c r="M4" s="17" t="s">
        <v>29</v>
      </c>
      <c r="N4" s="17" t="s">
        <v>30</v>
      </c>
      <c r="O4" s="17" t="s">
        <v>31</v>
      </c>
      <c r="P4" s="3" t="s">
        <v>32</v>
      </c>
      <c r="R4" s="2" t="s">
        <v>24</v>
      </c>
      <c r="S4" s="20" t="s">
        <v>34</v>
      </c>
      <c r="T4" s="21" t="s">
        <v>35</v>
      </c>
      <c r="U4" s="21" t="s">
        <v>36</v>
      </c>
      <c r="V4" s="21" t="s">
        <v>37</v>
      </c>
      <c r="W4" s="21" t="s">
        <v>38</v>
      </c>
      <c r="X4" s="21" t="s">
        <v>39</v>
      </c>
      <c r="Y4" s="21" t="s">
        <v>40</v>
      </c>
      <c r="Z4" s="21" t="s">
        <v>51</v>
      </c>
      <c r="AA4" s="22" t="s">
        <v>42</v>
      </c>
      <c r="AB4" s="23" t="s">
        <v>52</v>
      </c>
      <c r="AD4" s="20" t="s">
        <v>41</v>
      </c>
      <c r="AE4" s="22" t="s">
        <v>42</v>
      </c>
    </row>
    <row r="5" spans="3:31" x14ac:dyDescent="0.35">
      <c r="C5" s="18">
        <v>4785.0000000055461</v>
      </c>
      <c r="D5" s="14">
        <v>1</v>
      </c>
      <c r="E5" s="15" t="s">
        <v>17</v>
      </c>
      <c r="F5" s="14">
        <v>2</v>
      </c>
      <c r="G5" s="15" t="s">
        <v>18</v>
      </c>
      <c r="H5" s="16">
        <v>6</v>
      </c>
      <c r="K5" s="18">
        <v>1</v>
      </c>
      <c r="L5" s="15" t="s">
        <v>17</v>
      </c>
      <c r="M5" s="14">
        <f>SUMIF($F$5:$F$28,K5,$C$5:$C$28)</f>
        <v>0</v>
      </c>
      <c r="N5" s="14">
        <f>SUMIF($D$5:$D$28,K5,$C$5:$C$28)</f>
        <v>9080</v>
      </c>
      <c r="O5" s="14">
        <f>M5-N5</f>
        <v>-9080</v>
      </c>
      <c r="P5" s="19">
        <v>-9080</v>
      </c>
      <c r="R5" s="18">
        <v>4785</v>
      </c>
      <c r="S5" s="18" t="s">
        <v>17</v>
      </c>
      <c r="T5" s="14" t="s">
        <v>18</v>
      </c>
      <c r="U5" s="14">
        <v>37.5</v>
      </c>
      <c r="V5" s="14">
        <v>-102.5</v>
      </c>
      <c r="W5" s="14">
        <v>44.67</v>
      </c>
      <c r="X5" s="14">
        <v>-110.82</v>
      </c>
      <c r="Y5" s="14">
        <f>SQRT(ABS((U5-W5)^2+(V5-X5)^2))</f>
        <v>10.983228122915406</v>
      </c>
      <c r="Z5" s="14" t="s">
        <v>5</v>
      </c>
      <c r="AA5" s="14">
        <v>0</v>
      </c>
      <c r="AB5" s="19">
        <v>1</v>
      </c>
      <c r="AD5" s="18">
        <v>1</v>
      </c>
      <c r="AE5" s="19" t="s">
        <v>43</v>
      </c>
    </row>
    <row r="6" spans="3:31" x14ac:dyDescent="0.35">
      <c r="C6" s="6">
        <v>1355</v>
      </c>
      <c r="D6" s="5">
        <v>1</v>
      </c>
      <c r="E6" s="4" t="s">
        <v>17</v>
      </c>
      <c r="F6" s="5">
        <v>4</v>
      </c>
      <c r="G6" s="4" t="s">
        <v>20</v>
      </c>
      <c r="H6" s="11">
        <v>15</v>
      </c>
      <c r="K6" s="6">
        <v>2</v>
      </c>
      <c r="L6" s="4" t="s">
        <v>18</v>
      </c>
      <c r="M6" s="14">
        <f>SUMIF($F$5:$F$28,K6,$C$5:$C$28)</f>
        <v>4785.0000000055461</v>
      </c>
      <c r="N6" s="14">
        <f t="shared" ref="N6:N11" si="0">SUMIF($D$5:$D$28,K6,$C$5:$C$28)</f>
        <v>2798.0000000055461</v>
      </c>
      <c r="O6" s="14">
        <f t="shared" ref="O6:O11" si="1">M6-N6</f>
        <v>1987</v>
      </c>
      <c r="P6" s="7">
        <v>1987</v>
      </c>
      <c r="R6" s="6">
        <v>1355</v>
      </c>
      <c r="S6" s="6" t="s">
        <v>17</v>
      </c>
      <c r="T6" s="5" t="s">
        <v>20</v>
      </c>
      <c r="U6" s="5">
        <v>37.5</v>
      </c>
      <c r="V6" s="5">
        <v>-102.5</v>
      </c>
      <c r="W6" s="5">
        <v>35.26</v>
      </c>
      <c r="X6" s="5">
        <v>-106.02</v>
      </c>
      <c r="Y6" s="5">
        <f t="shared" ref="Y6:Y28" si="2">SQRT(ABS((U6-W6)^2+(V6-X6)^2))</f>
        <v>4.172289539329693</v>
      </c>
      <c r="Z6" s="5" t="s">
        <v>6</v>
      </c>
      <c r="AA6" s="5">
        <v>1</v>
      </c>
      <c r="AB6" s="7">
        <v>1</v>
      </c>
      <c r="AD6" s="6">
        <v>1</v>
      </c>
      <c r="AE6" s="7" t="s">
        <v>44</v>
      </c>
    </row>
    <row r="7" spans="3:31" x14ac:dyDescent="0.35">
      <c r="C7" s="6">
        <v>1571.9999999944539</v>
      </c>
      <c r="D7" s="5">
        <v>1</v>
      </c>
      <c r="E7" s="4" t="s">
        <v>17</v>
      </c>
      <c r="F7" s="5">
        <v>5</v>
      </c>
      <c r="G7" s="4" t="s">
        <v>21</v>
      </c>
      <c r="H7" s="11">
        <v>15</v>
      </c>
      <c r="K7" s="6">
        <v>3</v>
      </c>
      <c r="L7" s="4" t="s">
        <v>19</v>
      </c>
      <c r="M7" s="14">
        <f t="shared" ref="M7:M11" si="3">SUMIF($F$5:$F$28,K7,$C$5:$C$28)</f>
        <v>1552</v>
      </c>
      <c r="N7" s="14">
        <f t="shared" si="0"/>
        <v>0</v>
      </c>
      <c r="O7" s="14">
        <f>M7-N7</f>
        <v>1552</v>
      </c>
      <c r="P7" s="7">
        <v>1552</v>
      </c>
      <c r="R7" s="6">
        <v>1572</v>
      </c>
      <c r="S7" s="6" t="s">
        <v>17</v>
      </c>
      <c r="T7" s="5" t="s">
        <v>21</v>
      </c>
      <c r="U7" s="5">
        <v>37.5</v>
      </c>
      <c r="V7" s="5">
        <v>-102.5</v>
      </c>
      <c r="W7" s="5">
        <v>31.7</v>
      </c>
      <c r="X7" s="5">
        <v>-101.38</v>
      </c>
      <c r="Y7" s="5">
        <f t="shared" si="2"/>
        <v>5.9071482121240209</v>
      </c>
      <c r="Z7" s="5" t="s">
        <v>7</v>
      </c>
      <c r="AA7" s="5">
        <v>1</v>
      </c>
      <c r="AB7" s="7">
        <v>1</v>
      </c>
      <c r="AD7" s="6">
        <v>1</v>
      </c>
      <c r="AE7" s="7" t="s">
        <v>45</v>
      </c>
    </row>
    <row r="8" spans="3:31" x14ac:dyDescent="0.35">
      <c r="C8" s="6">
        <v>1368</v>
      </c>
      <c r="D8" s="5">
        <v>1</v>
      </c>
      <c r="E8" s="4" t="s">
        <v>17</v>
      </c>
      <c r="F8" s="5">
        <v>6</v>
      </c>
      <c r="G8" s="4" t="s">
        <v>22</v>
      </c>
      <c r="H8" s="11">
        <v>13</v>
      </c>
      <c r="K8" s="6">
        <v>4</v>
      </c>
      <c r="L8" s="4" t="s">
        <v>20</v>
      </c>
      <c r="M8" s="14">
        <f t="shared" si="3"/>
        <v>1355</v>
      </c>
      <c r="N8" s="14">
        <f t="shared" si="0"/>
        <v>0</v>
      </c>
      <c r="O8" s="14">
        <f t="shared" si="1"/>
        <v>1355</v>
      </c>
      <c r="P8" s="7">
        <v>1355</v>
      </c>
      <c r="R8" s="6">
        <v>1368</v>
      </c>
      <c r="S8" s="6" t="s">
        <v>17</v>
      </c>
      <c r="T8" s="5" t="s">
        <v>22</v>
      </c>
      <c r="U8" s="5">
        <v>37.5</v>
      </c>
      <c r="V8" s="5">
        <v>-102.5</v>
      </c>
      <c r="W8" s="5">
        <v>41.39</v>
      </c>
      <c r="X8" s="5">
        <v>-91.67</v>
      </c>
      <c r="Y8" s="5">
        <f t="shared" si="2"/>
        <v>11.507432380857164</v>
      </c>
      <c r="Z8" s="5" t="s">
        <v>7</v>
      </c>
      <c r="AA8" s="5">
        <v>1</v>
      </c>
      <c r="AB8" s="7">
        <v>0</v>
      </c>
      <c r="AD8" s="6">
        <v>1</v>
      </c>
      <c r="AE8" s="7" t="s">
        <v>46</v>
      </c>
    </row>
    <row r="9" spans="3:31" x14ac:dyDescent="0.35">
      <c r="C9" s="6">
        <v>0</v>
      </c>
      <c r="D9" s="5">
        <v>2</v>
      </c>
      <c r="E9" s="4" t="s">
        <v>18</v>
      </c>
      <c r="F9" s="5">
        <v>1</v>
      </c>
      <c r="G9" s="4" t="s">
        <v>17</v>
      </c>
      <c r="H9" s="11">
        <v>18</v>
      </c>
      <c r="K9" s="6">
        <v>5</v>
      </c>
      <c r="L9" s="4" t="s">
        <v>21</v>
      </c>
      <c r="M9" s="14">
        <f t="shared" si="3"/>
        <v>1572</v>
      </c>
      <c r="N9" s="14">
        <f t="shared" si="0"/>
        <v>0</v>
      </c>
      <c r="O9" s="14">
        <f t="shared" si="1"/>
        <v>1572</v>
      </c>
      <c r="P9" s="7">
        <v>1572</v>
      </c>
      <c r="R9" s="6">
        <v>0</v>
      </c>
      <c r="S9" s="6" t="s">
        <v>18</v>
      </c>
      <c r="T9" s="5" t="s">
        <v>17</v>
      </c>
      <c r="U9" s="5">
        <v>44.67</v>
      </c>
      <c r="V9" s="5">
        <v>-110.82</v>
      </c>
      <c r="W9" s="5">
        <v>37.5</v>
      </c>
      <c r="X9" s="5">
        <v>-102.5</v>
      </c>
      <c r="Y9" s="5">
        <f t="shared" si="2"/>
        <v>10.983228122915406</v>
      </c>
      <c r="Z9" s="5" t="s">
        <v>8</v>
      </c>
      <c r="AA9" s="5">
        <v>0</v>
      </c>
      <c r="AB9" s="7">
        <v>1</v>
      </c>
      <c r="AD9" s="6">
        <v>0</v>
      </c>
      <c r="AE9" s="7" t="s">
        <v>47</v>
      </c>
    </row>
    <row r="10" spans="3:31" x14ac:dyDescent="0.35">
      <c r="C10" s="6">
        <v>1552</v>
      </c>
      <c r="D10" s="5">
        <v>2</v>
      </c>
      <c r="E10" s="4" t="s">
        <v>18</v>
      </c>
      <c r="F10" s="5">
        <v>3</v>
      </c>
      <c r="G10" s="4" t="s">
        <v>19</v>
      </c>
      <c r="H10" s="11">
        <v>9</v>
      </c>
      <c r="K10" s="6">
        <v>6</v>
      </c>
      <c r="L10" s="4" t="s">
        <v>22</v>
      </c>
      <c r="M10" s="14">
        <f t="shared" si="3"/>
        <v>1368</v>
      </c>
      <c r="N10" s="14">
        <f t="shared" si="0"/>
        <v>0</v>
      </c>
      <c r="O10" s="14">
        <f t="shared" si="1"/>
        <v>1368</v>
      </c>
      <c r="P10" s="7">
        <v>1368</v>
      </c>
      <c r="R10" s="6">
        <v>1552</v>
      </c>
      <c r="S10" s="6" t="s">
        <v>18</v>
      </c>
      <c r="T10" s="5" t="s">
        <v>19</v>
      </c>
      <c r="U10" s="5">
        <v>44.67</v>
      </c>
      <c r="V10" s="5">
        <v>-110.82</v>
      </c>
      <c r="W10" s="5">
        <v>37.11</v>
      </c>
      <c r="X10" s="5">
        <v>-101.37</v>
      </c>
      <c r="Y10" s="5">
        <f t="shared" si="2"/>
        <v>12.101904808748076</v>
      </c>
      <c r="Z10" s="5" t="s">
        <v>5</v>
      </c>
      <c r="AA10" s="5">
        <v>0</v>
      </c>
      <c r="AB10" s="7">
        <v>0</v>
      </c>
      <c r="AD10" s="6">
        <v>0</v>
      </c>
      <c r="AE10" s="7" t="s">
        <v>48</v>
      </c>
    </row>
    <row r="11" spans="3:31" ht="15" thickBot="1" x14ac:dyDescent="0.4">
      <c r="C11" s="6">
        <v>5.5460986914113164E-9</v>
      </c>
      <c r="D11" s="5">
        <v>2</v>
      </c>
      <c r="E11" s="4" t="s">
        <v>18</v>
      </c>
      <c r="F11" s="5">
        <v>5</v>
      </c>
      <c r="G11" s="4" t="s">
        <v>21</v>
      </c>
      <c r="H11" s="11">
        <v>12</v>
      </c>
      <c r="K11" s="8">
        <v>7</v>
      </c>
      <c r="L11" s="9" t="s">
        <v>23</v>
      </c>
      <c r="M11" s="12">
        <f t="shared" si="3"/>
        <v>1246</v>
      </c>
      <c r="N11" s="12">
        <f t="shared" si="0"/>
        <v>0</v>
      </c>
      <c r="O11" s="12">
        <f t="shared" si="1"/>
        <v>1246</v>
      </c>
      <c r="P11" s="10">
        <v>1246</v>
      </c>
      <c r="R11" s="6">
        <v>0</v>
      </c>
      <c r="S11" s="6" t="s">
        <v>18</v>
      </c>
      <c r="T11" s="5" t="s">
        <v>21</v>
      </c>
      <c r="U11" s="5">
        <v>44.67</v>
      </c>
      <c r="V11" s="5">
        <v>-110.82</v>
      </c>
      <c r="W11" s="5">
        <v>31.7</v>
      </c>
      <c r="X11" s="5">
        <v>-101.38</v>
      </c>
      <c r="Y11" s="5">
        <f t="shared" si="2"/>
        <v>16.041648917739099</v>
      </c>
      <c r="Z11" s="5" t="s">
        <v>9</v>
      </c>
      <c r="AA11" s="5">
        <v>0</v>
      </c>
      <c r="AB11" s="7">
        <v>1</v>
      </c>
      <c r="AD11" s="6">
        <v>0</v>
      </c>
      <c r="AE11" s="7" t="s">
        <v>49</v>
      </c>
    </row>
    <row r="12" spans="3:31" ht="15" thickBot="1" x14ac:dyDescent="0.4">
      <c r="C12" s="6">
        <v>1246</v>
      </c>
      <c r="D12" s="5">
        <v>2</v>
      </c>
      <c r="E12" s="4" t="s">
        <v>18</v>
      </c>
      <c r="F12" s="5">
        <v>7</v>
      </c>
      <c r="G12" s="4" t="s">
        <v>23</v>
      </c>
      <c r="H12" s="11">
        <v>12</v>
      </c>
      <c r="R12" s="6">
        <v>1246</v>
      </c>
      <c r="S12" s="6" t="s">
        <v>18</v>
      </c>
      <c r="T12" s="5" t="s">
        <v>23</v>
      </c>
      <c r="U12" s="5">
        <v>44.67</v>
      </c>
      <c r="V12" s="5">
        <v>-110.82</v>
      </c>
      <c r="W12" s="5">
        <v>30.84</v>
      </c>
      <c r="X12" s="5">
        <v>-89.75</v>
      </c>
      <c r="Y12" s="5">
        <f t="shared" si="2"/>
        <v>25.203448176787234</v>
      </c>
      <c r="Z12" s="5" t="s">
        <v>10</v>
      </c>
      <c r="AA12" s="5">
        <v>0</v>
      </c>
      <c r="AB12" s="7">
        <v>1</v>
      </c>
      <c r="AD12" s="8">
        <v>0</v>
      </c>
      <c r="AE12" s="10" t="s">
        <v>50</v>
      </c>
    </row>
    <row r="13" spans="3:31" ht="15" thickBot="1" x14ac:dyDescent="0.4">
      <c r="C13" s="6">
        <v>0</v>
      </c>
      <c r="D13" s="5">
        <v>3</v>
      </c>
      <c r="E13" s="4" t="s">
        <v>19</v>
      </c>
      <c r="F13" s="5">
        <v>2</v>
      </c>
      <c r="G13" s="4" t="s">
        <v>18</v>
      </c>
      <c r="H13" s="11">
        <v>10</v>
      </c>
      <c r="R13" s="6">
        <v>0</v>
      </c>
      <c r="S13" s="6" t="s">
        <v>19</v>
      </c>
      <c r="T13" s="5" t="s">
        <v>18</v>
      </c>
      <c r="U13" s="5">
        <v>37.11</v>
      </c>
      <c r="V13" s="5">
        <v>-101.37</v>
      </c>
      <c r="W13" s="5">
        <v>44.67</v>
      </c>
      <c r="X13" s="5">
        <v>-110.82</v>
      </c>
      <c r="Y13" s="5">
        <f t="shared" si="2"/>
        <v>12.101904808748076</v>
      </c>
      <c r="Z13" s="5" t="s">
        <v>9</v>
      </c>
      <c r="AA13" s="5">
        <v>0</v>
      </c>
      <c r="AB13" s="7">
        <v>1</v>
      </c>
      <c r="AE13" s="1"/>
    </row>
    <row r="14" spans="3:31" ht="15" thickBot="1" x14ac:dyDescent="0.4">
      <c r="C14" s="6">
        <v>0</v>
      </c>
      <c r="D14" s="5">
        <v>3</v>
      </c>
      <c r="E14" s="4" t="s">
        <v>19</v>
      </c>
      <c r="F14" s="5">
        <v>4</v>
      </c>
      <c r="G14" s="4" t="s">
        <v>20</v>
      </c>
      <c r="H14" s="11">
        <v>15</v>
      </c>
      <c r="R14" s="6">
        <v>0</v>
      </c>
      <c r="S14" s="6" t="s">
        <v>19</v>
      </c>
      <c r="T14" s="5" t="s">
        <v>20</v>
      </c>
      <c r="U14" s="5">
        <v>37.11</v>
      </c>
      <c r="V14" s="5">
        <v>-101.37</v>
      </c>
      <c r="W14" s="5">
        <v>35.26</v>
      </c>
      <c r="X14" s="5">
        <v>-106.02</v>
      </c>
      <c r="Y14" s="5">
        <f t="shared" si="2"/>
        <v>5.0044979768204447</v>
      </c>
      <c r="Z14" s="5" t="s">
        <v>5</v>
      </c>
      <c r="AA14" s="5">
        <v>0</v>
      </c>
      <c r="AB14" s="7">
        <v>1</v>
      </c>
      <c r="AD14" s="24" t="s">
        <v>54</v>
      </c>
      <c r="AE14" s="1"/>
    </row>
    <row r="15" spans="3:31" ht="15" thickBot="1" x14ac:dyDescent="0.4">
      <c r="C15" s="6">
        <v>0</v>
      </c>
      <c r="D15" s="5">
        <v>3</v>
      </c>
      <c r="E15" s="4" t="s">
        <v>19</v>
      </c>
      <c r="F15" s="5">
        <v>5</v>
      </c>
      <c r="G15" s="4" t="s">
        <v>21</v>
      </c>
      <c r="H15" s="11">
        <v>19</v>
      </c>
      <c r="K15" s="31" t="s">
        <v>33</v>
      </c>
      <c r="L15" s="31"/>
      <c r="M15" s="31"/>
      <c r="N15" s="31"/>
      <c r="O15" s="32">
        <f>SUMPRODUCT(C5:C28,H5:H28)</f>
        <v>119319.00000001665</v>
      </c>
      <c r="P15" s="33"/>
      <c r="R15" s="6">
        <v>0</v>
      </c>
      <c r="S15" s="6" t="s">
        <v>19</v>
      </c>
      <c r="T15" s="5" t="s">
        <v>21</v>
      </c>
      <c r="U15" s="5">
        <v>37.11</v>
      </c>
      <c r="V15" s="5">
        <v>-101.37</v>
      </c>
      <c r="W15" s="5">
        <v>31.7</v>
      </c>
      <c r="X15" s="5">
        <v>-101.38</v>
      </c>
      <c r="Y15" s="5">
        <f t="shared" si="2"/>
        <v>5.4100092421362831</v>
      </c>
      <c r="Z15" s="5" t="s">
        <v>10</v>
      </c>
      <c r="AA15" s="5">
        <v>0</v>
      </c>
      <c r="AB15" s="7">
        <v>0</v>
      </c>
      <c r="AD15" s="25" t="s">
        <v>53</v>
      </c>
      <c r="AE15" s="1"/>
    </row>
    <row r="16" spans="3:31" x14ac:dyDescent="0.35">
      <c r="C16" s="6">
        <v>0</v>
      </c>
      <c r="D16" s="5">
        <v>4</v>
      </c>
      <c r="E16" s="4" t="s">
        <v>20</v>
      </c>
      <c r="F16" s="5">
        <v>3</v>
      </c>
      <c r="G16" s="4" t="s">
        <v>19</v>
      </c>
      <c r="H16" s="11">
        <v>21</v>
      </c>
      <c r="R16" s="6">
        <v>0</v>
      </c>
      <c r="S16" s="6" t="s">
        <v>20</v>
      </c>
      <c r="T16" s="5" t="s">
        <v>19</v>
      </c>
      <c r="U16" s="5">
        <v>35.26</v>
      </c>
      <c r="V16" s="5">
        <v>-106.02</v>
      </c>
      <c r="W16" s="5">
        <v>37.11</v>
      </c>
      <c r="X16" s="5">
        <v>-101.37</v>
      </c>
      <c r="Y16" s="5">
        <f t="shared" si="2"/>
        <v>5.0044979768204447</v>
      </c>
      <c r="Z16" s="5" t="s">
        <v>5</v>
      </c>
      <c r="AA16" s="5">
        <v>0</v>
      </c>
      <c r="AB16" s="7">
        <v>0</v>
      </c>
    </row>
    <row r="17" spans="3:28" x14ac:dyDescent="0.35">
      <c r="C17" s="6">
        <v>0</v>
      </c>
      <c r="D17" s="5">
        <v>4</v>
      </c>
      <c r="E17" s="4" t="s">
        <v>20</v>
      </c>
      <c r="F17" s="5">
        <v>5</v>
      </c>
      <c r="G17" s="4" t="s">
        <v>21</v>
      </c>
      <c r="H17" s="11">
        <v>12</v>
      </c>
      <c r="R17" s="6">
        <v>0</v>
      </c>
      <c r="S17" s="6" t="s">
        <v>20</v>
      </c>
      <c r="T17" s="5" t="s">
        <v>21</v>
      </c>
      <c r="U17" s="5">
        <v>35.26</v>
      </c>
      <c r="V17" s="5">
        <v>-106.02</v>
      </c>
      <c r="W17" s="5">
        <v>31.7</v>
      </c>
      <c r="X17" s="5">
        <v>-101.38</v>
      </c>
      <c r="Y17" s="5">
        <f t="shared" si="2"/>
        <v>5.848350194713035</v>
      </c>
      <c r="Z17" s="5" t="s">
        <v>5</v>
      </c>
      <c r="AA17" s="5">
        <v>0</v>
      </c>
      <c r="AB17" s="7">
        <v>0</v>
      </c>
    </row>
    <row r="18" spans="3:28" x14ac:dyDescent="0.35">
      <c r="C18" s="6">
        <v>0</v>
      </c>
      <c r="D18" s="5">
        <v>4</v>
      </c>
      <c r="E18" s="4" t="s">
        <v>20</v>
      </c>
      <c r="F18" s="5">
        <v>7</v>
      </c>
      <c r="G18" s="4" t="s">
        <v>23</v>
      </c>
      <c r="H18" s="11">
        <v>7</v>
      </c>
      <c r="R18" s="6">
        <v>0</v>
      </c>
      <c r="S18" s="6" t="s">
        <v>20</v>
      </c>
      <c r="T18" s="5" t="s">
        <v>23</v>
      </c>
      <c r="U18" s="5">
        <v>35.26</v>
      </c>
      <c r="V18" s="5">
        <v>-106.02</v>
      </c>
      <c r="W18" s="5">
        <v>30.84</v>
      </c>
      <c r="X18" s="5">
        <v>-89.75</v>
      </c>
      <c r="Y18" s="5">
        <f t="shared" si="2"/>
        <v>16.859694540530676</v>
      </c>
      <c r="Z18" s="5" t="s">
        <v>8</v>
      </c>
      <c r="AA18" s="5">
        <v>0</v>
      </c>
      <c r="AB18" s="7">
        <v>1</v>
      </c>
    </row>
    <row r="19" spans="3:28" x14ac:dyDescent="0.35">
      <c r="C19" s="6">
        <v>0</v>
      </c>
      <c r="D19" s="5">
        <v>5</v>
      </c>
      <c r="E19" s="4" t="s">
        <v>21</v>
      </c>
      <c r="F19" s="5">
        <v>2</v>
      </c>
      <c r="G19" s="4" t="s">
        <v>18</v>
      </c>
      <c r="H19" s="11">
        <v>7</v>
      </c>
      <c r="R19" s="6">
        <v>0</v>
      </c>
      <c r="S19" s="6" t="s">
        <v>21</v>
      </c>
      <c r="T19" s="5" t="s">
        <v>18</v>
      </c>
      <c r="U19" s="5">
        <v>31.7</v>
      </c>
      <c r="V19" s="5">
        <v>-101.38</v>
      </c>
      <c r="W19" s="5">
        <v>44.67</v>
      </c>
      <c r="X19" s="5">
        <v>-110.82</v>
      </c>
      <c r="Y19" s="5">
        <f t="shared" si="2"/>
        <v>16.041648917739099</v>
      </c>
      <c r="Z19" s="5" t="s">
        <v>10</v>
      </c>
      <c r="AA19" s="5">
        <v>0</v>
      </c>
      <c r="AB19" s="7">
        <v>1</v>
      </c>
    </row>
    <row r="20" spans="3:28" x14ac:dyDescent="0.35">
      <c r="C20" s="6">
        <v>0</v>
      </c>
      <c r="D20" s="5">
        <v>5</v>
      </c>
      <c r="E20" s="4" t="s">
        <v>21</v>
      </c>
      <c r="F20" s="5">
        <v>3</v>
      </c>
      <c r="G20" s="4" t="s">
        <v>19</v>
      </c>
      <c r="H20" s="11">
        <v>14</v>
      </c>
      <c r="R20" s="6">
        <v>0</v>
      </c>
      <c r="S20" s="6" t="s">
        <v>21</v>
      </c>
      <c r="T20" s="5" t="s">
        <v>19</v>
      </c>
      <c r="U20" s="5">
        <v>31.7</v>
      </c>
      <c r="V20" s="5">
        <v>-101.38</v>
      </c>
      <c r="W20" s="5">
        <v>37.11</v>
      </c>
      <c r="X20" s="5">
        <v>-101.37</v>
      </c>
      <c r="Y20" s="5">
        <f t="shared" si="2"/>
        <v>5.4100092421362831</v>
      </c>
      <c r="Z20" s="5" t="s">
        <v>10</v>
      </c>
      <c r="AA20" s="5">
        <v>0</v>
      </c>
      <c r="AB20" s="7">
        <v>1</v>
      </c>
    </row>
    <row r="21" spans="3:28" x14ac:dyDescent="0.35">
      <c r="C21" s="6">
        <v>0</v>
      </c>
      <c r="D21" s="5">
        <v>5</v>
      </c>
      <c r="E21" s="4" t="s">
        <v>21</v>
      </c>
      <c r="F21" s="5">
        <v>6</v>
      </c>
      <c r="G21" s="4" t="s">
        <v>22</v>
      </c>
      <c r="H21" s="11">
        <v>19</v>
      </c>
      <c r="R21" s="6">
        <v>0</v>
      </c>
      <c r="S21" s="6" t="s">
        <v>21</v>
      </c>
      <c r="T21" s="5" t="s">
        <v>22</v>
      </c>
      <c r="U21" s="5">
        <v>31.7</v>
      </c>
      <c r="V21" s="5">
        <v>-101.38</v>
      </c>
      <c r="W21" s="5">
        <v>41.39</v>
      </c>
      <c r="X21" s="5">
        <v>-91.67</v>
      </c>
      <c r="Y21" s="5">
        <f t="shared" si="2"/>
        <v>13.717878844777712</v>
      </c>
      <c r="Z21" s="5" t="s">
        <v>8</v>
      </c>
      <c r="AA21" s="5">
        <v>0</v>
      </c>
      <c r="AB21" s="7">
        <v>1</v>
      </c>
    </row>
    <row r="22" spans="3:28" x14ac:dyDescent="0.35">
      <c r="C22" s="6">
        <v>0</v>
      </c>
      <c r="D22" s="5">
        <v>5</v>
      </c>
      <c r="E22" s="4" t="s">
        <v>21</v>
      </c>
      <c r="F22" s="5">
        <v>7</v>
      </c>
      <c r="G22" s="4" t="s">
        <v>23</v>
      </c>
      <c r="H22" s="11">
        <v>16</v>
      </c>
      <c r="R22" s="6">
        <v>0</v>
      </c>
      <c r="S22" s="6" t="s">
        <v>21</v>
      </c>
      <c r="T22" s="5" t="s">
        <v>23</v>
      </c>
      <c r="U22" s="5">
        <v>31.7</v>
      </c>
      <c r="V22" s="5">
        <v>-101.38</v>
      </c>
      <c r="W22" s="5">
        <v>30.84</v>
      </c>
      <c r="X22" s="5">
        <v>-89.75</v>
      </c>
      <c r="Y22" s="5">
        <f t="shared" si="2"/>
        <v>11.661753727463116</v>
      </c>
      <c r="Z22" s="5" t="s">
        <v>9</v>
      </c>
      <c r="AA22" s="5">
        <v>0</v>
      </c>
      <c r="AB22" s="7">
        <v>1</v>
      </c>
    </row>
    <row r="23" spans="3:28" x14ac:dyDescent="0.35">
      <c r="C23" s="6">
        <v>0</v>
      </c>
      <c r="D23" s="5">
        <v>6</v>
      </c>
      <c r="E23" s="4" t="s">
        <v>22</v>
      </c>
      <c r="F23" s="5">
        <v>1</v>
      </c>
      <c r="G23" s="4" t="s">
        <v>17</v>
      </c>
      <c r="H23" s="11">
        <v>16</v>
      </c>
      <c r="R23" s="6">
        <v>0</v>
      </c>
      <c r="S23" s="6" t="s">
        <v>22</v>
      </c>
      <c r="T23" s="5" t="s">
        <v>17</v>
      </c>
      <c r="U23" s="5">
        <v>41.39</v>
      </c>
      <c r="V23" s="5">
        <v>-91.67</v>
      </c>
      <c r="W23" s="5">
        <v>37.5</v>
      </c>
      <c r="X23" s="5">
        <v>-102.5</v>
      </c>
      <c r="Y23" s="5">
        <f t="shared" si="2"/>
        <v>11.507432380857164</v>
      </c>
      <c r="Z23" s="5" t="s">
        <v>8</v>
      </c>
      <c r="AA23" s="5">
        <v>0</v>
      </c>
      <c r="AB23" s="7">
        <v>0</v>
      </c>
    </row>
    <row r="24" spans="3:28" x14ac:dyDescent="0.35">
      <c r="C24" s="6">
        <v>0</v>
      </c>
      <c r="D24" s="5">
        <v>6</v>
      </c>
      <c r="E24" s="4" t="s">
        <v>22</v>
      </c>
      <c r="F24" s="5">
        <v>2</v>
      </c>
      <c r="G24" s="4" t="s">
        <v>18</v>
      </c>
      <c r="H24" s="11">
        <v>21</v>
      </c>
      <c r="R24" s="6">
        <v>0</v>
      </c>
      <c r="S24" s="6" t="s">
        <v>22</v>
      </c>
      <c r="T24" s="5" t="s">
        <v>18</v>
      </c>
      <c r="U24" s="5">
        <v>41.39</v>
      </c>
      <c r="V24" s="5">
        <v>-91.67</v>
      </c>
      <c r="W24" s="5">
        <v>44.67</v>
      </c>
      <c r="X24" s="5">
        <v>-110.82</v>
      </c>
      <c r="Y24" s="5">
        <f t="shared" si="2"/>
        <v>19.428867697320904</v>
      </c>
      <c r="Z24" s="5" t="s">
        <v>5</v>
      </c>
      <c r="AA24" s="5">
        <v>0</v>
      </c>
      <c r="AB24" s="7">
        <v>1</v>
      </c>
    </row>
    <row r="25" spans="3:28" x14ac:dyDescent="0.35">
      <c r="C25" s="6">
        <v>0</v>
      </c>
      <c r="D25" s="5">
        <v>6</v>
      </c>
      <c r="E25" s="4" t="s">
        <v>22</v>
      </c>
      <c r="F25" s="5">
        <v>3</v>
      </c>
      <c r="G25" s="4" t="s">
        <v>19</v>
      </c>
      <c r="H25" s="11">
        <v>17</v>
      </c>
      <c r="R25" s="6">
        <v>0</v>
      </c>
      <c r="S25" s="6" t="s">
        <v>22</v>
      </c>
      <c r="T25" s="5" t="s">
        <v>19</v>
      </c>
      <c r="U25" s="5">
        <v>41.39</v>
      </c>
      <c r="V25" s="5">
        <v>-91.67</v>
      </c>
      <c r="W25" s="5">
        <v>37.11</v>
      </c>
      <c r="X25" s="5">
        <v>-101.37</v>
      </c>
      <c r="Y25" s="5">
        <f t="shared" si="2"/>
        <v>10.602282773063548</v>
      </c>
      <c r="Z25" s="5" t="s">
        <v>7</v>
      </c>
      <c r="AA25" s="5">
        <v>1</v>
      </c>
      <c r="AB25" s="7">
        <v>1</v>
      </c>
    </row>
    <row r="26" spans="3:28" x14ac:dyDescent="0.35">
      <c r="C26" s="6">
        <v>0</v>
      </c>
      <c r="D26" s="5">
        <v>7</v>
      </c>
      <c r="E26" s="4" t="s">
        <v>23</v>
      </c>
      <c r="F26" s="5">
        <v>3</v>
      </c>
      <c r="G26" s="4" t="s">
        <v>19</v>
      </c>
      <c r="H26" s="11">
        <v>11</v>
      </c>
      <c r="R26" s="6">
        <v>0</v>
      </c>
      <c r="S26" s="6" t="s">
        <v>23</v>
      </c>
      <c r="T26" s="5" t="s">
        <v>19</v>
      </c>
      <c r="U26" s="5">
        <v>30.84</v>
      </c>
      <c r="V26" s="5">
        <v>-89.75</v>
      </c>
      <c r="W26" s="5">
        <v>37.11</v>
      </c>
      <c r="X26" s="5">
        <v>-101.37</v>
      </c>
      <c r="Y26" s="5">
        <f t="shared" si="2"/>
        <v>13.203685091670435</v>
      </c>
      <c r="Z26" s="5" t="s">
        <v>10</v>
      </c>
      <c r="AA26" s="5">
        <v>0</v>
      </c>
      <c r="AB26" s="7">
        <v>1</v>
      </c>
    </row>
    <row r="27" spans="3:28" x14ac:dyDescent="0.35">
      <c r="C27" s="6">
        <v>0</v>
      </c>
      <c r="D27" s="5">
        <v>7</v>
      </c>
      <c r="E27" s="4" t="s">
        <v>23</v>
      </c>
      <c r="F27" s="5">
        <v>4</v>
      </c>
      <c r="G27" s="4" t="s">
        <v>20</v>
      </c>
      <c r="H27" s="11">
        <v>20</v>
      </c>
      <c r="R27" s="6">
        <v>0</v>
      </c>
      <c r="S27" s="6" t="s">
        <v>23</v>
      </c>
      <c r="T27" s="5" t="s">
        <v>20</v>
      </c>
      <c r="U27" s="5">
        <v>30.84</v>
      </c>
      <c r="V27" s="5">
        <v>-89.75</v>
      </c>
      <c r="W27" s="5">
        <v>35.26</v>
      </c>
      <c r="X27" s="5">
        <v>-106.02</v>
      </c>
      <c r="Y27" s="5">
        <f t="shared" si="2"/>
        <v>16.859694540530676</v>
      </c>
      <c r="Z27" s="5" t="s">
        <v>10</v>
      </c>
      <c r="AA27" s="5">
        <v>0</v>
      </c>
      <c r="AB27" s="7">
        <v>0</v>
      </c>
    </row>
    <row r="28" spans="3:28" ht="15" thickBot="1" x14ac:dyDescent="0.4">
      <c r="C28" s="8">
        <v>0</v>
      </c>
      <c r="D28" s="12">
        <v>7</v>
      </c>
      <c r="E28" s="9" t="s">
        <v>23</v>
      </c>
      <c r="F28" s="12">
        <v>5</v>
      </c>
      <c r="G28" s="9" t="s">
        <v>21</v>
      </c>
      <c r="H28" s="13">
        <v>22</v>
      </c>
      <c r="R28" s="8">
        <v>0</v>
      </c>
      <c r="S28" s="8" t="s">
        <v>23</v>
      </c>
      <c r="T28" s="12" t="s">
        <v>21</v>
      </c>
      <c r="U28" s="12">
        <v>30.84</v>
      </c>
      <c r="V28" s="12">
        <v>-89.75</v>
      </c>
      <c r="W28" s="12">
        <v>31.7</v>
      </c>
      <c r="X28" s="12">
        <v>-101.38</v>
      </c>
      <c r="Y28" s="12">
        <f t="shared" si="2"/>
        <v>11.661753727463116</v>
      </c>
      <c r="Z28" s="12" t="s">
        <v>5</v>
      </c>
      <c r="AA28" s="12">
        <v>0</v>
      </c>
      <c r="AB28" s="10">
        <v>1</v>
      </c>
    </row>
    <row r="29" spans="3:28" x14ac:dyDescent="0.35">
      <c r="D29" s="1"/>
    </row>
    <row r="30" spans="3:28" x14ac:dyDescent="0.35">
      <c r="R30" s="1" t="s">
        <v>55</v>
      </c>
      <c r="S30" s="1" t="s">
        <v>56</v>
      </c>
      <c r="T30" s="1" t="s">
        <v>57</v>
      </c>
      <c r="U30" s="1" t="s">
        <v>61</v>
      </c>
      <c r="V30" s="1" t="s">
        <v>62</v>
      </c>
      <c r="W30" s="1" t="s">
        <v>63</v>
      </c>
      <c r="X30" s="1" t="s">
        <v>64</v>
      </c>
    </row>
    <row r="31" spans="3:28" x14ac:dyDescent="0.35">
      <c r="R31" s="1" t="s">
        <v>58</v>
      </c>
      <c r="S31" s="35">
        <f>SUMPRODUCT(C5:C28,H5:H28)</f>
        <v>119319.00000001665</v>
      </c>
      <c r="T31" s="35">
        <v>119319</v>
      </c>
      <c r="U31" s="36">
        <f>S31-T31</f>
        <v>1.6647391021251678E-8</v>
      </c>
      <c r="V31" s="37">
        <f>U31/T31</f>
        <v>1.3952003470739513E-13</v>
      </c>
      <c r="W31" s="34">
        <v>1</v>
      </c>
      <c r="X31" s="27">
        <f>V31*W31</f>
        <v>1.3952003470739513E-13</v>
      </c>
    </row>
    <row r="32" spans="3:28" x14ac:dyDescent="0.35">
      <c r="R32" s="1" t="s">
        <v>59</v>
      </c>
      <c r="S32" s="38">
        <f>SUMPRODUCT(R5:R28,Y5:Y28)</f>
        <v>133422.05607186741</v>
      </c>
      <c r="T32" s="38">
        <v>133422.05607186741</v>
      </c>
      <c r="U32" s="39">
        <f>S32-T32</f>
        <v>0</v>
      </c>
      <c r="V32" s="37">
        <f>U32/T32</f>
        <v>0</v>
      </c>
      <c r="W32" s="34">
        <v>1</v>
      </c>
      <c r="X32" s="27">
        <f>V32*W32</f>
        <v>0</v>
      </c>
    </row>
    <row r="33" spans="18:24" x14ac:dyDescent="0.35">
      <c r="R33" s="1" t="s">
        <v>65</v>
      </c>
      <c r="S33" s="1">
        <f>SUMPRODUCT(R5:R28,AA5:AA28)</f>
        <v>4295</v>
      </c>
      <c r="T33" s="1">
        <v>4295</v>
      </c>
      <c r="U33" s="1">
        <f>S33-T33</f>
        <v>0</v>
      </c>
      <c r="V33" s="37">
        <f>U33/T33</f>
        <v>0</v>
      </c>
      <c r="W33" s="34">
        <v>1</v>
      </c>
      <c r="X33" s="27">
        <f>V33*W33</f>
        <v>0</v>
      </c>
    </row>
    <row r="34" spans="18:24" x14ac:dyDescent="0.35">
      <c r="R34" s="1" t="s">
        <v>60</v>
      </c>
      <c r="S34" s="1">
        <f>SUMPRODUCT(R5:R28,AB5:AB28)</f>
        <v>8958</v>
      </c>
      <c r="T34" s="1">
        <v>8958</v>
      </c>
      <c r="U34" s="1">
        <f>S34-T34</f>
        <v>0</v>
      </c>
      <c r="V34" s="37">
        <f>U34/T34</f>
        <v>0</v>
      </c>
      <c r="W34" s="34">
        <v>1</v>
      </c>
      <c r="X34" s="27">
        <f>V34*W34</f>
        <v>0</v>
      </c>
    </row>
    <row r="36" spans="18:24" x14ac:dyDescent="0.35">
      <c r="R36" s="40" t="s">
        <v>67</v>
      </c>
    </row>
    <row r="37" spans="18:24" x14ac:dyDescent="0.35">
      <c r="R37" s="1" t="s">
        <v>66</v>
      </c>
      <c r="S37">
        <v>0</v>
      </c>
    </row>
  </sheetData>
  <mergeCells count="5">
    <mergeCell ref="D4:E4"/>
    <mergeCell ref="F4:G4"/>
    <mergeCell ref="K4:L4"/>
    <mergeCell ref="K15:N15"/>
    <mergeCell ref="O15:P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D0268-90EC-44A0-9D0C-E0A1D52E13CD}">
  <dimension ref="C2:S35"/>
  <sheetViews>
    <sheetView zoomScale="63" workbookViewId="0">
      <selection activeCell="K41" sqref="K41"/>
    </sheetView>
  </sheetViews>
  <sheetFormatPr defaultRowHeight="14.5" x14ac:dyDescent="0.35"/>
  <cols>
    <col min="4" max="4" width="19.6328125" customWidth="1"/>
    <col min="5" max="5" width="19.36328125" customWidth="1"/>
    <col min="6" max="6" width="16.54296875" customWidth="1"/>
    <col min="7" max="8" width="12.36328125" bestFit="1" customWidth="1"/>
    <col min="9" max="9" width="9.7265625" customWidth="1"/>
    <col min="10" max="10" width="11.90625" customWidth="1"/>
    <col min="11" max="11" width="26.54296875" customWidth="1"/>
    <col min="12" max="12" width="21.90625" customWidth="1"/>
    <col min="13" max="13" width="18.90625" bestFit="1" customWidth="1"/>
    <col min="14" max="14" width="13.26953125" bestFit="1" customWidth="1"/>
    <col min="15" max="16" width="24" bestFit="1" customWidth="1"/>
    <col min="17" max="17" width="18.1796875" bestFit="1" customWidth="1"/>
    <col min="18" max="18" width="23.6328125" bestFit="1" customWidth="1"/>
    <col min="19" max="19" width="13.26953125" bestFit="1" customWidth="1"/>
  </cols>
  <sheetData>
    <row r="2" spans="3:19" ht="15" thickBot="1" x14ac:dyDescent="0.4"/>
    <row r="3" spans="3:19" ht="15" thickBot="1" x14ac:dyDescent="0.4">
      <c r="C3" s="2" t="s">
        <v>24</v>
      </c>
      <c r="D3" s="20" t="s">
        <v>34</v>
      </c>
      <c r="E3" s="21" t="s">
        <v>35</v>
      </c>
      <c r="F3" s="21" t="s">
        <v>36</v>
      </c>
      <c r="G3" s="21" t="s">
        <v>37</v>
      </c>
      <c r="H3" s="21" t="s">
        <v>38</v>
      </c>
      <c r="I3" s="21" t="s">
        <v>39</v>
      </c>
      <c r="J3" s="21" t="s">
        <v>40</v>
      </c>
      <c r="K3" s="21" t="s">
        <v>51</v>
      </c>
      <c r="L3" s="22" t="s">
        <v>42</v>
      </c>
      <c r="M3" s="23" t="s">
        <v>52</v>
      </c>
      <c r="N3" s="1"/>
      <c r="O3" s="20" t="s">
        <v>41</v>
      </c>
      <c r="P3" s="22" t="s">
        <v>42</v>
      </c>
      <c r="Q3" s="1"/>
      <c r="R3" s="1"/>
      <c r="S3" s="1"/>
    </row>
    <row r="4" spans="3:19" x14ac:dyDescent="0.35">
      <c r="C4" s="18">
        <v>4785</v>
      </c>
      <c r="D4" s="18" t="s">
        <v>17</v>
      </c>
      <c r="E4" s="14" t="s">
        <v>18</v>
      </c>
      <c r="F4" s="14">
        <v>37.5</v>
      </c>
      <c r="G4" s="14">
        <v>-102.5</v>
      </c>
      <c r="H4" s="14">
        <v>44.67</v>
      </c>
      <c r="I4" s="14">
        <v>-110.82</v>
      </c>
      <c r="J4" s="14">
        <f>SQRT(ABS((F4-H4)^2+(G4-I4)^2))</f>
        <v>10.983228122915406</v>
      </c>
      <c r="K4" s="14" t="s">
        <v>5</v>
      </c>
      <c r="L4" s="14">
        <v>0</v>
      </c>
      <c r="M4" s="19">
        <v>1</v>
      </c>
      <c r="N4" s="1"/>
      <c r="O4" s="18">
        <v>1</v>
      </c>
      <c r="P4" s="19" t="s">
        <v>43</v>
      </c>
      <c r="Q4" s="1"/>
    </row>
    <row r="5" spans="3:19" x14ac:dyDescent="0.35">
      <c r="C5" s="6">
        <v>1355</v>
      </c>
      <c r="D5" s="6" t="s">
        <v>17</v>
      </c>
      <c r="E5" s="5" t="s">
        <v>20</v>
      </c>
      <c r="F5" s="5">
        <v>37.5</v>
      </c>
      <c r="G5" s="5">
        <v>-102.5</v>
      </c>
      <c r="H5" s="5">
        <v>35.26</v>
      </c>
      <c r="I5" s="5">
        <v>-106.02</v>
      </c>
      <c r="J5" s="5">
        <f t="shared" ref="J5:J27" si="0">SQRT(ABS((F5-H5)^2+(G5-I5)^2))</f>
        <v>4.172289539329693</v>
      </c>
      <c r="K5" s="5" t="s">
        <v>6</v>
      </c>
      <c r="L5" s="5">
        <v>1</v>
      </c>
      <c r="M5" s="7">
        <v>1</v>
      </c>
      <c r="N5" s="1"/>
      <c r="O5" s="6">
        <v>1</v>
      </c>
      <c r="P5" s="7" t="s">
        <v>44</v>
      </c>
      <c r="Q5" s="1"/>
    </row>
    <row r="6" spans="3:19" x14ac:dyDescent="0.35">
      <c r="C6" s="6">
        <v>1572</v>
      </c>
      <c r="D6" s="6" t="s">
        <v>17</v>
      </c>
      <c r="E6" s="5" t="s">
        <v>21</v>
      </c>
      <c r="F6" s="5">
        <v>37.5</v>
      </c>
      <c r="G6" s="5">
        <v>-102.5</v>
      </c>
      <c r="H6" s="5">
        <v>31.7</v>
      </c>
      <c r="I6" s="5">
        <v>-101.38</v>
      </c>
      <c r="J6" s="5">
        <f t="shared" si="0"/>
        <v>5.9071482121240209</v>
      </c>
      <c r="K6" s="5" t="s">
        <v>7</v>
      </c>
      <c r="L6" s="5">
        <v>1</v>
      </c>
      <c r="M6" s="7">
        <v>1</v>
      </c>
      <c r="N6" s="1"/>
      <c r="O6" s="6">
        <v>1</v>
      </c>
      <c r="P6" s="7" t="s">
        <v>45</v>
      </c>
      <c r="Q6" s="1"/>
    </row>
    <row r="7" spans="3:19" x14ac:dyDescent="0.35">
      <c r="C7" s="6">
        <v>1368</v>
      </c>
      <c r="D7" s="6" t="s">
        <v>17</v>
      </c>
      <c r="E7" s="5" t="s">
        <v>22</v>
      </c>
      <c r="F7" s="5">
        <v>37.5</v>
      </c>
      <c r="G7" s="5">
        <v>-102.5</v>
      </c>
      <c r="H7" s="5">
        <v>41.39</v>
      </c>
      <c r="I7" s="5">
        <v>-91.67</v>
      </c>
      <c r="J7" s="5">
        <f t="shared" si="0"/>
        <v>11.507432380857164</v>
      </c>
      <c r="K7" s="5" t="s">
        <v>7</v>
      </c>
      <c r="L7" s="5">
        <v>1</v>
      </c>
      <c r="M7" s="7">
        <v>0</v>
      </c>
      <c r="N7" s="1"/>
      <c r="O7" s="6">
        <v>1</v>
      </c>
      <c r="P7" s="7" t="s">
        <v>46</v>
      </c>
      <c r="Q7" s="1"/>
    </row>
    <row r="8" spans="3:19" x14ac:dyDescent="0.35">
      <c r="C8" s="6">
        <v>0</v>
      </c>
      <c r="D8" s="6" t="s">
        <v>18</v>
      </c>
      <c r="E8" s="5" t="s">
        <v>17</v>
      </c>
      <c r="F8" s="5">
        <v>44.67</v>
      </c>
      <c r="G8" s="5">
        <v>-110.82</v>
      </c>
      <c r="H8" s="5">
        <v>37.5</v>
      </c>
      <c r="I8" s="5">
        <v>-102.5</v>
      </c>
      <c r="J8" s="5">
        <f t="shared" si="0"/>
        <v>10.983228122915406</v>
      </c>
      <c r="K8" s="5" t="s">
        <v>8</v>
      </c>
      <c r="L8" s="5">
        <v>0</v>
      </c>
      <c r="M8" s="7">
        <v>1</v>
      </c>
      <c r="N8" s="1"/>
      <c r="O8" s="6">
        <v>0</v>
      </c>
      <c r="P8" s="7" t="s">
        <v>47</v>
      </c>
      <c r="Q8" s="1"/>
    </row>
    <row r="9" spans="3:19" x14ac:dyDescent="0.35">
      <c r="C9" s="6">
        <v>1552</v>
      </c>
      <c r="D9" s="6" t="s">
        <v>18</v>
      </c>
      <c r="E9" s="5" t="s">
        <v>19</v>
      </c>
      <c r="F9" s="5">
        <v>44.67</v>
      </c>
      <c r="G9" s="5">
        <v>-110.82</v>
      </c>
      <c r="H9" s="5">
        <v>37.11</v>
      </c>
      <c r="I9" s="5">
        <v>-101.37</v>
      </c>
      <c r="J9" s="5">
        <f t="shared" si="0"/>
        <v>12.101904808748076</v>
      </c>
      <c r="K9" s="5" t="s">
        <v>5</v>
      </c>
      <c r="L9" s="5">
        <v>0</v>
      </c>
      <c r="M9" s="7">
        <v>0</v>
      </c>
      <c r="N9" s="1"/>
      <c r="O9" s="6">
        <v>0</v>
      </c>
      <c r="P9" s="7" t="s">
        <v>48</v>
      </c>
      <c r="Q9" s="1"/>
    </row>
    <row r="10" spans="3:19" x14ac:dyDescent="0.35">
      <c r="C10" s="6">
        <v>0</v>
      </c>
      <c r="D10" s="6" t="s">
        <v>18</v>
      </c>
      <c r="E10" s="5" t="s">
        <v>21</v>
      </c>
      <c r="F10" s="5">
        <v>44.67</v>
      </c>
      <c r="G10" s="5">
        <v>-110.82</v>
      </c>
      <c r="H10" s="5">
        <v>31.7</v>
      </c>
      <c r="I10" s="5">
        <v>-101.38</v>
      </c>
      <c r="J10" s="5">
        <f t="shared" si="0"/>
        <v>16.041648917739099</v>
      </c>
      <c r="K10" s="5" t="s">
        <v>9</v>
      </c>
      <c r="L10" s="5">
        <v>0</v>
      </c>
      <c r="M10" s="7">
        <v>1</v>
      </c>
      <c r="N10" s="1"/>
      <c r="O10" s="6">
        <v>0</v>
      </c>
      <c r="P10" s="7" t="s">
        <v>49</v>
      </c>
      <c r="Q10" s="1"/>
    </row>
    <row r="11" spans="3:19" ht="15" thickBot="1" x14ac:dyDescent="0.4">
      <c r="C11" s="6">
        <v>1246</v>
      </c>
      <c r="D11" s="6" t="s">
        <v>18</v>
      </c>
      <c r="E11" s="5" t="s">
        <v>23</v>
      </c>
      <c r="F11" s="5">
        <v>44.67</v>
      </c>
      <c r="G11" s="5">
        <v>-110.82</v>
      </c>
      <c r="H11" s="5">
        <v>30.84</v>
      </c>
      <c r="I11" s="5">
        <v>-89.75</v>
      </c>
      <c r="J11" s="5">
        <f t="shared" si="0"/>
        <v>25.203448176787234</v>
      </c>
      <c r="K11" s="5" t="s">
        <v>10</v>
      </c>
      <c r="L11" s="5">
        <v>0</v>
      </c>
      <c r="M11" s="7">
        <v>1</v>
      </c>
      <c r="N11" s="1"/>
      <c r="O11" s="8">
        <v>0</v>
      </c>
      <c r="P11" s="10" t="s">
        <v>50</v>
      </c>
      <c r="Q11" s="1"/>
    </row>
    <row r="12" spans="3:19" ht="15" thickBot="1" x14ac:dyDescent="0.4">
      <c r="C12" s="6">
        <v>0</v>
      </c>
      <c r="D12" s="6" t="s">
        <v>19</v>
      </c>
      <c r="E12" s="5" t="s">
        <v>18</v>
      </c>
      <c r="F12" s="5">
        <v>37.11</v>
      </c>
      <c r="G12" s="5">
        <v>-101.37</v>
      </c>
      <c r="H12" s="5">
        <v>44.67</v>
      </c>
      <c r="I12" s="5">
        <v>-110.82</v>
      </c>
      <c r="J12" s="5">
        <f t="shared" si="0"/>
        <v>12.101904808748076</v>
      </c>
      <c r="K12" s="5" t="s">
        <v>9</v>
      </c>
      <c r="L12" s="5">
        <v>0</v>
      </c>
      <c r="M12" s="7">
        <v>1</v>
      </c>
      <c r="P12" s="1"/>
      <c r="Q12" s="1"/>
    </row>
    <row r="13" spans="3:19" x14ac:dyDescent="0.35">
      <c r="C13" s="6">
        <v>0</v>
      </c>
      <c r="D13" s="6" t="s">
        <v>19</v>
      </c>
      <c r="E13" s="5" t="s">
        <v>20</v>
      </c>
      <c r="F13" s="5">
        <v>37.11</v>
      </c>
      <c r="G13" s="5">
        <v>-101.37</v>
      </c>
      <c r="H13" s="5">
        <v>35.26</v>
      </c>
      <c r="I13" s="5">
        <v>-106.02</v>
      </c>
      <c r="J13" s="5">
        <f t="shared" si="0"/>
        <v>5.0044979768204447</v>
      </c>
      <c r="K13" s="5" t="s">
        <v>5</v>
      </c>
      <c r="L13" s="5">
        <v>0</v>
      </c>
      <c r="M13" s="7">
        <v>1</v>
      </c>
      <c r="O13" s="24" t="s">
        <v>54</v>
      </c>
      <c r="P13" s="1"/>
      <c r="Q13" s="1"/>
    </row>
    <row r="14" spans="3:19" ht="15" thickBot="1" x14ac:dyDescent="0.4">
      <c r="C14" s="6">
        <v>0</v>
      </c>
      <c r="D14" s="6" t="s">
        <v>19</v>
      </c>
      <c r="E14" s="5" t="s">
        <v>21</v>
      </c>
      <c r="F14" s="5">
        <v>37.11</v>
      </c>
      <c r="G14" s="5">
        <v>-101.37</v>
      </c>
      <c r="H14" s="5">
        <v>31.7</v>
      </c>
      <c r="I14" s="5">
        <v>-101.38</v>
      </c>
      <c r="J14" s="5">
        <f t="shared" si="0"/>
        <v>5.4100092421362831</v>
      </c>
      <c r="K14" s="5" t="s">
        <v>10</v>
      </c>
      <c r="L14" s="5">
        <v>0</v>
      </c>
      <c r="M14" s="7">
        <v>0</v>
      </c>
      <c r="O14" s="25" t="s">
        <v>53</v>
      </c>
      <c r="P14" s="1"/>
      <c r="Q14" s="1"/>
    </row>
    <row r="15" spans="3:19" x14ac:dyDescent="0.35">
      <c r="C15" s="6">
        <v>0</v>
      </c>
      <c r="D15" s="6" t="s">
        <v>20</v>
      </c>
      <c r="E15" s="5" t="s">
        <v>19</v>
      </c>
      <c r="F15" s="5">
        <v>35.26</v>
      </c>
      <c r="G15" s="5">
        <v>-106.02</v>
      </c>
      <c r="H15" s="5">
        <v>37.11</v>
      </c>
      <c r="I15" s="5">
        <v>-101.37</v>
      </c>
      <c r="J15" s="5">
        <f t="shared" si="0"/>
        <v>5.0044979768204447</v>
      </c>
      <c r="K15" s="5" t="s">
        <v>5</v>
      </c>
      <c r="L15" s="5">
        <v>0</v>
      </c>
      <c r="M15" s="7">
        <v>0</v>
      </c>
      <c r="P15" s="1"/>
      <c r="Q15" s="1"/>
    </row>
    <row r="16" spans="3:19" x14ac:dyDescent="0.35">
      <c r="C16" s="6">
        <v>0</v>
      </c>
      <c r="D16" s="6" t="s">
        <v>20</v>
      </c>
      <c r="E16" s="5" t="s">
        <v>21</v>
      </c>
      <c r="F16" s="5">
        <v>35.26</v>
      </c>
      <c r="G16" s="5">
        <v>-106.02</v>
      </c>
      <c r="H16" s="5">
        <v>31.7</v>
      </c>
      <c r="I16" s="5">
        <v>-101.38</v>
      </c>
      <c r="J16" s="5">
        <f t="shared" si="0"/>
        <v>5.848350194713035</v>
      </c>
      <c r="K16" s="5" t="s">
        <v>5</v>
      </c>
      <c r="L16" s="5">
        <v>0</v>
      </c>
      <c r="M16" s="7">
        <v>0</v>
      </c>
      <c r="P16" s="1"/>
      <c r="Q16" s="1"/>
    </row>
    <row r="17" spans="3:17" x14ac:dyDescent="0.35">
      <c r="C17" s="6">
        <v>0</v>
      </c>
      <c r="D17" s="6" t="s">
        <v>20</v>
      </c>
      <c r="E17" s="5" t="s">
        <v>23</v>
      </c>
      <c r="F17" s="5">
        <v>35.26</v>
      </c>
      <c r="G17" s="5">
        <v>-106.02</v>
      </c>
      <c r="H17" s="5">
        <v>30.84</v>
      </c>
      <c r="I17" s="5">
        <v>-89.75</v>
      </c>
      <c r="J17" s="5">
        <f t="shared" si="0"/>
        <v>16.859694540530676</v>
      </c>
      <c r="K17" s="5" t="s">
        <v>8</v>
      </c>
      <c r="L17" s="5">
        <v>0</v>
      </c>
      <c r="M17" s="7">
        <v>1</v>
      </c>
      <c r="P17" s="1"/>
      <c r="Q17" s="1"/>
    </row>
    <row r="18" spans="3:17" x14ac:dyDescent="0.35">
      <c r="C18" s="6">
        <v>0</v>
      </c>
      <c r="D18" s="6" t="s">
        <v>21</v>
      </c>
      <c r="E18" s="5" t="s">
        <v>18</v>
      </c>
      <c r="F18" s="5">
        <v>31.7</v>
      </c>
      <c r="G18" s="5">
        <v>-101.38</v>
      </c>
      <c r="H18" s="5">
        <v>44.67</v>
      </c>
      <c r="I18" s="5">
        <v>-110.82</v>
      </c>
      <c r="J18" s="5">
        <f t="shared" si="0"/>
        <v>16.041648917739099</v>
      </c>
      <c r="K18" s="5" t="s">
        <v>10</v>
      </c>
      <c r="L18" s="5">
        <v>0</v>
      </c>
      <c r="M18" s="7">
        <v>1</v>
      </c>
      <c r="P18" s="1"/>
      <c r="Q18" s="1"/>
    </row>
    <row r="19" spans="3:17" x14ac:dyDescent="0.35">
      <c r="C19" s="6">
        <v>0</v>
      </c>
      <c r="D19" s="6" t="s">
        <v>21</v>
      </c>
      <c r="E19" s="5" t="s">
        <v>19</v>
      </c>
      <c r="F19" s="5">
        <v>31.7</v>
      </c>
      <c r="G19" s="5">
        <v>-101.38</v>
      </c>
      <c r="H19" s="5">
        <v>37.11</v>
      </c>
      <c r="I19" s="5">
        <v>-101.37</v>
      </c>
      <c r="J19" s="5">
        <f t="shared" si="0"/>
        <v>5.4100092421362831</v>
      </c>
      <c r="K19" s="5" t="s">
        <v>10</v>
      </c>
      <c r="L19" s="5">
        <v>0</v>
      </c>
      <c r="M19" s="7">
        <v>1</v>
      </c>
      <c r="P19" s="1"/>
      <c r="Q19" s="1"/>
    </row>
    <row r="20" spans="3:17" x14ac:dyDescent="0.35">
      <c r="C20" s="6">
        <v>0</v>
      </c>
      <c r="D20" s="6" t="s">
        <v>21</v>
      </c>
      <c r="E20" s="5" t="s">
        <v>22</v>
      </c>
      <c r="F20" s="5">
        <v>31.7</v>
      </c>
      <c r="G20" s="5">
        <v>-101.38</v>
      </c>
      <c r="H20" s="5">
        <v>41.39</v>
      </c>
      <c r="I20" s="5">
        <v>-91.67</v>
      </c>
      <c r="J20" s="5">
        <f t="shared" si="0"/>
        <v>13.717878844777712</v>
      </c>
      <c r="K20" s="5" t="s">
        <v>8</v>
      </c>
      <c r="L20" s="5">
        <v>0</v>
      </c>
      <c r="M20" s="7">
        <v>1</v>
      </c>
      <c r="P20" s="1"/>
      <c r="Q20" s="1"/>
    </row>
    <row r="21" spans="3:17" x14ac:dyDescent="0.35">
      <c r="C21" s="6">
        <v>0</v>
      </c>
      <c r="D21" s="6" t="s">
        <v>21</v>
      </c>
      <c r="E21" s="5" t="s">
        <v>23</v>
      </c>
      <c r="F21" s="5">
        <v>31.7</v>
      </c>
      <c r="G21" s="5">
        <v>-101.38</v>
      </c>
      <c r="H21" s="5">
        <v>30.84</v>
      </c>
      <c r="I21" s="5">
        <v>-89.75</v>
      </c>
      <c r="J21" s="5">
        <f t="shared" si="0"/>
        <v>11.661753727463116</v>
      </c>
      <c r="K21" s="5" t="s">
        <v>9</v>
      </c>
      <c r="L21" s="5">
        <v>0</v>
      </c>
      <c r="M21" s="7">
        <v>1</v>
      </c>
      <c r="P21" s="1"/>
      <c r="Q21" s="1"/>
    </row>
    <row r="22" spans="3:17" x14ac:dyDescent="0.35">
      <c r="C22" s="6">
        <v>0</v>
      </c>
      <c r="D22" s="6" t="s">
        <v>22</v>
      </c>
      <c r="E22" s="5" t="s">
        <v>17</v>
      </c>
      <c r="F22" s="5">
        <v>41.39</v>
      </c>
      <c r="G22" s="5">
        <v>-91.67</v>
      </c>
      <c r="H22" s="5">
        <v>37.5</v>
      </c>
      <c r="I22" s="5">
        <v>-102.5</v>
      </c>
      <c r="J22" s="5">
        <f t="shared" si="0"/>
        <v>11.507432380857164</v>
      </c>
      <c r="K22" s="5" t="s">
        <v>8</v>
      </c>
      <c r="L22" s="5">
        <v>0</v>
      </c>
      <c r="M22" s="7">
        <v>0</v>
      </c>
      <c r="P22" s="1"/>
      <c r="Q22" s="1"/>
    </row>
    <row r="23" spans="3:17" x14ac:dyDescent="0.35">
      <c r="C23" s="6">
        <v>0</v>
      </c>
      <c r="D23" s="6" t="s">
        <v>22</v>
      </c>
      <c r="E23" s="5" t="s">
        <v>18</v>
      </c>
      <c r="F23" s="5">
        <v>41.39</v>
      </c>
      <c r="G23" s="5">
        <v>-91.67</v>
      </c>
      <c r="H23" s="5">
        <v>44.67</v>
      </c>
      <c r="I23" s="5">
        <v>-110.82</v>
      </c>
      <c r="J23" s="5">
        <f t="shared" si="0"/>
        <v>19.428867697320904</v>
      </c>
      <c r="K23" s="5" t="s">
        <v>5</v>
      </c>
      <c r="L23" s="5">
        <v>0</v>
      </c>
      <c r="M23" s="7">
        <v>1</v>
      </c>
      <c r="P23" s="1"/>
      <c r="Q23" s="1"/>
    </row>
    <row r="24" spans="3:17" x14ac:dyDescent="0.35">
      <c r="C24" s="6">
        <v>0</v>
      </c>
      <c r="D24" s="6" t="s">
        <v>22</v>
      </c>
      <c r="E24" s="5" t="s">
        <v>19</v>
      </c>
      <c r="F24" s="5">
        <v>41.39</v>
      </c>
      <c r="G24" s="5">
        <v>-91.67</v>
      </c>
      <c r="H24" s="5">
        <v>37.11</v>
      </c>
      <c r="I24" s="5">
        <v>-101.37</v>
      </c>
      <c r="J24" s="5">
        <f t="shared" si="0"/>
        <v>10.602282773063548</v>
      </c>
      <c r="K24" s="5" t="s">
        <v>7</v>
      </c>
      <c r="L24" s="5">
        <v>1</v>
      </c>
      <c r="M24" s="7">
        <v>1</v>
      </c>
      <c r="P24" s="1"/>
      <c r="Q24" s="1"/>
    </row>
    <row r="25" spans="3:17" x14ac:dyDescent="0.35">
      <c r="C25" s="6">
        <v>0</v>
      </c>
      <c r="D25" s="6" t="s">
        <v>23</v>
      </c>
      <c r="E25" s="5" t="s">
        <v>19</v>
      </c>
      <c r="F25" s="5">
        <v>30.84</v>
      </c>
      <c r="G25" s="5">
        <v>-89.75</v>
      </c>
      <c r="H25" s="5">
        <v>37.11</v>
      </c>
      <c r="I25" s="5">
        <v>-101.37</v>
      </c>
      <c r="J25" s="5">
        <f t="shared" si="0"/>
        <v>13.203685091670435</v>
      </c>
      <c r="K25" s="5" t="s">
        <v>10</v>
      </c>
      <c r="L25" s="5">
        <v>0</v>
      </c>
      <c r="M25" s="7">
        <v>1</v>
      </c>
      <c r="P25" s="1"/>
      <c r="Q25" s="1"/>
    </row>
    <row r="26" spans="3:17" x14ac:dyDescent="0.35">
      <c r="C26" s="6">
        <v>0</v>
      </c>
      <c r="D26" s="6" t="s">
        <v>23</v>
      </c>
      <c r="E26" s="5" t="s">
        <v>20</v>
      </c>
      <c r="F26" s="5">
        <v>30.84</v>
      </c>
      <c r="G26" s="5">
        <v>-89.75</v>
      </c>
      <c r="H26" s="5">
        <v>35.26</v>
      </c>
      <c r="I26" s="5">
        <v>-106.02</v>
      </c>
      <c r="J26" s="5">
        <f t="shared" si="0"/>
        <v>16.859694540530676</v>
      </c>
      <c r="K26" s="5" t="s">
        <v>10</v>
      </c>
      <c r="L26" s="5">
        <v>0</v>
      </c>
      <c r="M26" s="7">
        <v>0</v>
      </c>
      <c r="P26" s="1"/>
      <c r="Q26" s="1"/>
    </row>
    <row r="27" spans="3:17" ht="15" thickBot="1" x14ac:dyDescent="0.4">
      <c r="C27" s="8">
        <v>0</v>
      </c>
      <c r="D27" s="8" t="s">
        <v>23</v>
      </c>
      <c r="E27" s="12" t="s">
        <v>21</v>
      </c>
      <c r="F27" s="12">
        <v>30.84</v>
      </c>
      <c r="G27" s="12">
        <v>-89.75</v>
      </c>
      <c r="H27" s="12">
        <v>31.7</v>
      </c>
      <c r="I27" s="12">
        <v>-101.38</v>
      </c>
      <c r="J27" s="12">
        <f t="shared" si="0"/>
        <v>11.661753727463116</v>
      </c>
      <c r="K27" s="12" t="s">
        <v>5</v>
      </c>
      <c r="L27" s="12">
        <v>0</v>
      </c>
      <c r="M27" s="10">
        <v>1</v>
      </c>
      <c r="P27" s="1"/>
      <c r="Q27" s="1"/>
    </row>
    <row r="31" spans="3:17" x14ac:dyDescent="0.35">
      <c r="F31" s="1" t="s">
        <v>55</v>
      </c>
      <c r="G31" s="1" t="s">
        <v>56</v>
      </c>
      <c r="H31" s="1" t="s">
        <v>57</v>
      </c>
      <c r="I31" s="1" t="s">
        <v>61</v>
      </c>
      <c r="J31" s="1" t="s">
        <v>62</v>
      </c>
      <c r="K31" s="1" t="s">
        <v>63</v>
      </c>
      <c r="L31" s="1" t="s">
        <v>64</v>
      </c>
      <c r="M31" s="1"/>
    </row>
    <row r="32" spans="3:17" x14ac:dyDescent="0.35">
      <c r="F32" s="1" t="s">
        <v>58</v>
      </c>
      <c r="G32" s="26"/>
      <c r="H32" s="26"/>
    </row>
    <row r="33" spans="6:6" x14ac:dyDescent="0.35">
      <c r="F33" s="1" t="s">
        <v>59</v>
      </c>
    </row>
    <row r="34" spans="6:6" x14ac:dyDescent="0.35">
      <c r="F34" s="1" t="s">
        <v>65</v>
      </c>
    </row>
    <row r="35" spans="6:6" x14ac:dyDescent="0.35">
      <c r="F35" s="1" t="s">
        <v>60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6c853569-e95e-4378-8926-ab9501a771a3}" enabled="0" method="" siteId="{6c853569-e95e-4378-8926-ab9501a771a3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Module10 Connections</vt:lpstr>
      <vt:lpstr>Module10 Locations</vt:lpstr>
      <vt:lpstr>Module10 Workbook</vt:lpstr>
      <vt:lpstr>Module10 Workbook Pt.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Jake Moroney</cp:lastModifiedBy>
  <dcterms:created xsi:type="dcterms:W3CDTF">2025-04-16T22:50:41Z</dcterms:created>
  <dcterms:modified xsi:type="dcterms:W3CDTF">2025-04-30T19:02:47Z</dcterms:modified>
</cp:coreProperties>
</file>