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03/"/>
    </mc:Choice>
  </mc:AlternateContent>
  <xr:revisionPtr revIDLastSave="0" documentId="8_{98B62496-2418-4348-8375-358041AAA35C}" xr6:coauthVersionLast="47" xr6:coauthVersionMax="47" xr10:uidLastSave="{00000000-0000-0000-0000-000000000000}"/>
  <bookViews>
    <workbookView xWindow="-110" yWindow="-110" windowWidth="19420" windowHeight="10300" activeTab="2" xr2:uid="{8BAA6A17-8E04-448C-8B10-FA057A246736}"/>
  </bookViews>
  <sheets>
    <sheet name="SugarRush_Module03_Past_Demand_" sheetId="1" r:id="rId1"/>
    <sheet name="Chart + Graph" sheetId="2" r:id="rId2"/>
    <sheet name="Model" sheetId="4" r:id="rId3"/>
  </sheets>
  <definedNames>
    <definedName name="solver_adj" localSheetId="2" hidden="1">Model!$C$4:$F$4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Model!$C$4:$F$4</definedName>
    <definedName name="solver_lhs2" localSheetId="2" hidden="1">Model!$C$6:$F$6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Model!$F$22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Model!$C$9:$F$9</definedName>
    <definedName name="solver_rhs2" localSheetId="2" hidden="1">Model!$C$11:$F$11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C6" i="4" l="1"/>
  <c r="D3" i="4" s="1"/>
  <c r="G7" i="2"/>
  <c r="G6" i="2"/>
  <c r="G5" i="2"/>
  <c r="G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3" i="2"/>
  <c r="K9" i="1"/>
  <c r="K8" i="1"/>
  <c r="K7" i="1"/>
  <c r="K6" i="1"/>
  <c r="C14" i="4" l="1"/>
  <c r="C20" i="4" s="1"/>
  <c r="C19" i="4"/>
  <c r="D6" i="4"/>
  <c r="D19" i="4" l="1"/>
  <c r="E3" i="4"/>
  <c r="E6" i="4" s="1"/>
  <c r="E19" i="4" s="1"/>
  <c r="D14" i="4"/>
  <c r="D20" i="4" s="1"/>
  <c r="F3" i="4" l="1"/>
  <c r="F6" i="4" s="1"/>
  <c r="F19" i="4" s="1"/>
  <c r="E14" i="4"/>
  <c r="E20" i="4" s="1"/>
  <c r="F14" i="4" l="1"/>
  <c r="F20" i="4" s="1"/>
  <c r="F22" i="4" s="1"/>
</calcChain>
</file>

<file path=xl/sharedStrings.xml><?xml version="1.0" encoding="utf-8"?>
<sst xmlns="http://schemas.openxmlformats.org/spreadsheetml/2006/main" count="32" uniqueCount="25">
  <si>
    <t>year</t>
  </si>
  <si>
    <t>quarter</t>
  </si>
  <si>
    <t>capacity</t>
  </si>
  <si>
    <t>demand</t>
  </si>
  <si>
    <t>production_cost</t>
  </si>
  <si>
    <t xml:space="preserve">Quarter </t>
  </si>
  <si>
    <t>Capacity</t>
  </si>
  <si>
    <t>Demand</t>
  </si>
  <si>
    <t xml:space="preserve">Safety Stock </t>
  </si>
  <si>
    <t xml:space="preserve">Production Cost </t>
  </si>
  <si>
    <t>Production Cost</t>
  </si>
  <si>
    <t xml:space="preserve">Beginning Inventory </t>
  </si>
  <si>
    <t xml:space="preserve">Units Produced </t>
  </si>
  <si>
    <t xml:space="preserve">Units Demanded </t>
  </si>
  <si>
    <t xml:space="preserve">Ending Inventory </t>
  </si>
  <si>
    <t xml:space="preserve">Maximum Production </t>
  </si>
  <si>
    <t xml:space="preserve">Minimum Production </t>
  </si>
  <si>
    <t xml:space="preserve">Minumum Inventory </t>
  </si>
  <si>
    <t xml:space="preserve">Maximum Inventory </t>
  </si>
  <si>
    <t xml:space="preserve">Average Inventory </t>
  </si>
  <si>
    <t xml:space="preserve">Units Production Cost </t>
  </si>
  <si>
    <t xml:space="preserve">Unit Carrying Cost </t>
  </si>
  <si>
    <t xml:space="preserve">Quarterly Production Cost </t>
  </si>
  <si>
    <t xml:space="preserve">Quarterly Carrying Cost </t>
  </si>
  <si>
    <t xml:space="preserve">Objective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</si>
</sst>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2" xfId="0" applyBorder="1"/>
    <xf numFmtId="44" fontId="0" fillId="0" borderId="16" xfId="1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44" fontId="0" fillId="0" borderId="19" xfId="1" applyFont="1" applyBorder="1" applyAlignment="1">
      <alignment horizontal="center"/>
    </xf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33" borderId="15" xfId="0" applyFill="1" applyBorder="1"/>
    <xf numFmtId="0" fontId="0" fillId="33" borderId="17" xfId="0" applyFill="1" applyBorder="1"/>
    <xf numFmtId="0" fontId="0" fillId="0" borderId="0" xfId="0" applyBorder="1"/>
    <xf numFmtId="0" fontId="0" fillId="0" borderId="0" xfId="0" applyFill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44" fontId="0" fillId="34" borderId="27" xfId="0" applyNumberFormat="1" applyFill="1" applyBorder="1"/>
    <xf numFmtId="0" fontId="0" fillId="0" borderId="28" xfId="0" applyBorder="1"/>
    <xf numFmtId="0" fontId="0" fillId="0" borderId="21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1" xfId="0" applyBorder="1"/>
    <xf numFmtId="0" fontId="18" fillId="34" borderId="23" xfId="0" applyFont="1" applyFill="1" applyBorder="1" applyAlignment="1">
      <alignment horizontal="center"/>
    </xf>
    <xf numFmtId="0" fontId="18" fillId="34" borderId="24" xfId="0" applyFont="1" applyFill="1" applyBorder="1" applyAlignment="1">
      <alignment horizontal="center"/>
    </xf>
    <xf numFmtId="0" fontId="18" fillId="34" borderId="25" xfId="0" applyFont="1" applyFill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44" fontId="0" fillId="0" borderId="2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0" fillId="0" borderId="25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4" fontId="0" fillId="0" borderId="23" xfId="0" applyNumberFormat="1" applyBorder="1"/>
    <xf numFmtId="44" fontId="0" fillId="0" borderId="24" xfId="0" applyNumberFormat="1" applyBorder="1"/>
    <xf numFmtId="44" fontId="0" fillId="0" borderId="25" xfId="0" applyNumberFormat="1" applyBorder="1"/>
    <xf numFmtId="0" fontId="16" fillId="33" borderId="38" xfId="0" applyFont="1" applyFill="1" applyBorder="1" applyAlignment="1">
      <alignment horizontal="center"/>
    </xf>
    <xf numFmtId="0" fontId="16" fillId="33" borderId="39" xfId="0" applyFont="1" applyFill="1" applyBorder="1" applyAlignment="1">
      <alignment horizontal="center"/>
    </xf>
    <xf numFmtId="0" fontId="16" fillId="33" borderId="40" xfId="0" applyFont="1" applyFill="1" applyBorder="1" applyAlignment="1">
      <alignment horizontal="center"/>
    </xf>
    <xf numFmtId="0" fontId="0" fillId="0" borderId="11" xfId="0" applyFill="1" applyBorder="1"/>
    <xf numFmtId="44" fontId="0" fillId="0" borderId="31" xfId="1" applyFont="1" applyFill="1" applyBorder="1"/>
    <xf numFmtId="0" fontId="0" fillId="0" borderId="27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+ Graph'!$B$12</c:f>
              <c:strCache>
                <c:ptCount val="1"/>
                <c:pt idx="0">
                  <c:v>Capacity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'Chart + Graph'!$A$13:$A$36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'Chart + Graph'!$B$13:$B$36</c:f>
              <c:numCache>
                <c:formatCode>0</c:formatCode>
                <c:ptCount val="24"/>
                <c:pt idx="0">
                  <c:v>448.22750000000002</c:v>
                </c:pt>
                <c:pt idx="1">
                  <c:v>447.9375</c:v>
                </c:pt>
                <c:pt idx="2">
                  <c:v>423.15249999999997</c:v>
                </c:pt>
                <c:pt idx="3">
                  <c:v>469.55</c:v>
                </c:pt>
                <c:pt idx="4">
                  <c:v>433.65250000000003</c:v>
                </c:pt>
                <c:pt idx="5">
                  <c:v>445.44749999999999</c:v>
                </c:pt>
                <c:pt idx="6">
                  <c:v>442.58499999999998</c:v>
                </c:pt>
                <c:pt idx="7">
                  <c:v>497.79250000000002</c:v>
                </c:pt>
                <c:pt idx="8">
                  <c:v>438.41750000000002</c:v>
                </c:pt>
                <c:pt idx="9">
                  <c:v>495.3175</c:v>
                </c:pt>
                <c:pt idx="10">
                  <c:v>495.52249999999998</c:v>
                </c:pt>
                <c:pt idx="11">
                  <c:v>502.61749999999995</c:v>
                </c:pt>
                <c:pt idx="12">
                  <c:v>524.57000000000005</c:v>
                </c:pt>
                <c:pt idx="13">
                  <c:v>488.32</c:v>
                </c:pt>
                <c:pt idx="14">
                  <c:v>514.46749999999997</c:v>
                </c:pt>
                <c:pt idx="15">
                  <c:v>510.28</c:v>
                </c:pt>
                <c:pt idx="16">
                  <c:v>521.51750000000004</c:v>
                </c:pt>
                <c:pt idx="17">
                  <c:v>541.49750000000006</c:v>
                </c:pt>
                <c:pt idx="18">
                  <c:v>530.96</c:v>
                </c:pt>
                <c:pt idx="19">
                  <c:v>532.69250000000011</c:v>
                </c:pt>
                <c:pt idx="20">
                  <c:v>546.255</c:v>
                </c:pt>
                <c:pt idx="21">
                  <c:v>538.81500000000005</c:v>
                </c:pt>
                <c:pt idx="22">
                  <c:v>517.23500000000001</c:v>
                </c:pt>
                <c:pt idx="23">
                  <c:v>591.16250000000002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9-4646-8A1D-8E7EEF1D53F7}"/>
            </c:ext>
          </c:extLst>
        </c:ser>
        <c:ser>
          <c:idx val="1"/>
          <c:order val="1"/>
          <c:tx>
            <c:strRef>
              <c:f>'Chart + Graph'!$C$12</c:f>
              <c:strCache>
                <c:ptCount val="1"/>
                <c:pt idx="0">
                  <c:v>Demand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'Chart + Graph'!$A$13:$A$36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'Chart + Graph'!$C$13:$C$36</c:f>
              <c:numCache>
                <c:formatCode>0</c:formatCode>
                <c:ptCount val="24"/>
                <c:pt idx="0">
                  <c:v>264.27249999999998</c:v>
                </c:pt>
                <c:pt idx="1">
                  <c:v>297.16750000000002</c:v>
                </c:pt>
                <c:pt idx="2">
                  <c:v>411.72749999999996</c:v>
                </c:pt>
                <c:pt idx="3">
                  <c:v>447.64749999999992</c:v>
                </c:pt>
                <c:pt idx="4">
                  <c:v>415.28999999999996</c:v>
                </c:pt>
                <c:pt idx="5">
                  <c:v>430.21750000000003</c:v>
                </c:pt>
                <c:pt idx="6">
                  <c:v>414.35500000000002</c:v>
                </c:pt>
                <c:pt idx="7">
                  <c:v>477.33500000000004</c:v>
                </c:pt>
                <c:pt idx="8">
                  <c:v>411.34499999999997</c:v>
                </c:pt>
                <c:pt idx="9">
                  <c:v>437.03249999999997</c:v>
                </c:pt>
                <c:pt idx="10">
                  <c:v>531.8125</c:v>
                </c:pt>
                <c:pt idx="11">
                  <c:v>482.70749999999998</c:v>
                </c:pt>
                <c:pt idx="12">
                  <c:v>433.95749999999998</c:v>
                </c:pt>
                <c:pt idx="13">
                  <c:v>528.18000000000006</c:v>
                </c:pt>
                <c:pt idx="14">
                  <c:v>560.34249999999997</c:v>
                </c:pt>
                <c:pt idx="15">
                  <c:v>472.9375</c:v>
                </c:pt>
                <c:pt idx="16">
                  <c:v>493.51499999999999</c:v>
                </c:pt>
                <c:pt idx="17">
                  <c:v>535.27749999999992</c:v>
                </c:pt>
                <c:pt idx="18">
                  <c:v>570.88499999999999</c:v>
                </c:pt>
                <c:pt idx="19">
                  <c:v>534.57999999999993</c:v>
                </c:pt>
                <c:pt idx="20">
                  <c:v>499.38750000000005</c:v>
                </c:pt>
                <c:pt idx="21">
                  <c:v>597.8125</c:v>
                </c:pt>
                <c:pt idx="22">
                  <c:v>508.24</c:v>
                </c:pt>
                <c:pt idx="23">
                  <c:v>601.97749999999996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9-4646-8A1D-8E7EEF1D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786968"/>
        <c:axId val="540790208"/>
      </c:barChart>
      <c:lineChart>
        <c:grouping val="standard"/>
        <c:varyColors val="0"/>
        <c:ser>
          <c:idx val="2"/>
          <c:order val="2"/>
          <c:tx>
            <c:strRef>
              <c:f>'Chart + Graph'!$D$12</c:f>
              <c:strCache>
                <c:ptCount val="1"/>
                <c:pt idx="0">
                  <c:v>Production Cost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+ Graph'!$A$13:$A$36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'Chart + Graph'!$D$13:$D$36</c:f>
              <c:numCache>
                <c:formatCode>0</c:formatCode>
                <c:ptCount val="24"/>
                <c:pt idx="0">
                  <c:v>53.225000000000009</c:v>
                </c:pt>
                <c:pt idx="1">
                  <c:v>51.0625</c:v>
                </c:pt>
                <c:pt idx="2">
                  <c:v>52.725000000000009</c:v>
                </c:pt>
                <c:pt idx="3">
                  <c:v>49.81</c:v>
                </c:pt>
                <c:pt idx="4">
                  <c:v>46.752499999999998</c:v>
                </c:pt>
                <c:pt idx="5">
                  <c:v>54.032499999999999</c:v>
                </c:pt>
                <c:pt idx="6">
                  <c:v>52.129999999999995</c:v>
                </c:pt>
                <c:pt idx="7">
                  <c:v>52.545000000000002</c:v>
                </c:pt>
                <c:pt idx="8">
                  <c:v>52.202499999999993</c:v>
                </c:pt>
                <c:pt idx="9">
                  <c:v>50.504999999999995</c:v>
                </c:pt>
                <c:pt idx="10">
                  <c:v>48.952500000000001</c:v>
                </c:pt>
                <c:pt idx="11">
                  <c:v>49.625</c:v>
                </c:pt>
                <c:pt idx="12">
                  <c:v>53.2</c:v>
                </c:pt>
                <c:pt idx="13">
                  <c:v>53.727499999999999</c:v>
                </c:pt>
                <c:pt idx="14">
                  <c:v>48.185000000000002</c:v>
                </c:pt>
                <c:pt idx="15">
                  <c:v>52.09</c:v>
                </c:pt>
                <c:pt idx="16">
                  <c:v>50.692500000000003</c:v>
                </c:pt>
                <c:pt idx="17">
                  <c:v>53.055000000000007</c:v>
                </c:pt>
                <c:pt idx="18">
                  <c:v>49.927500000000002</c:v>
                </c:pt>
                <c:pt idx="19">
                  <c:v>52.767499999999998</c:v>
                </c:pt>
                <c:pt idx="20">
                  <c:v>51.51</c:v>
                </c:pt>
                <c:pt idx="21">
                  <c:v>44.005000000000003</c:v>
                </c:pt>
                <c:pt idx="22">
                  <c:v>46.809999999999995</c:v>
                </c:pt>
                <c:pt idx="23">
                  <c:v>47.14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9-4646-8A1D-8E7EEF1D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60696"/>
        <c:axId val="532660336"/>
      </c:lineChart>
      <c:catAx>
        <c:axId val="5407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0208"/>
        <c:crosses val="autoZero"/>
        <c:auto val="1"/>
        <c:lblAlgn val="ctr"/>
        <c:lblOffset val="100"/>
        <c:noMultiLvlLbl val="0"/>
      </c:catAx>
      <c:valAx>
        <c:axId val="540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6968"/>
        <c:crosses val="autoZero"/>
        <c:crossBetween val="between"/>
      </c:valAx>
      <c:valAx>
        <c:axId val="532660336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0696"/>
        <c:crosses val="max"/>
        <c:crossBetween val="between"/>
      </c:valAx>
      <c:catAx>
        <c:axId val="532660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660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12</xdr:row>
      <xdr:rowOff>6350</xdr:rowOff>
    </xdr:from>
    <xdr:to>
      <xdr:col>18</xdr:col>
      <xdr:colOff>466203</xdr:colOff>
      <xdr:row>34</xdr:row>
      <xdr:rowOff>120570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41F76-85DB-220C-4DC7-9D6D1D2F5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D937-BA92-4ED4-9D02-8D2962B48DEB}">
  <dimension ref="A1:L97"/>
  <sheetViews>
    <sheetView workbookViewId="0">
      <selection activeCell="H12" sqref="H12"/>
    </sheetView>
  </sheetViews>
  <sheetFormatPr defaultRowHeight="14.5" x14ac:dyDescent="0.35"/>
  <cols>
    <col min="5" max="5" width="14" bestFit="1" customWidth="1"/>
    <col min="11" max="11" width="11.36328125" bestFit="1" customWidth="1"/>
    <col min="12" max="12" width="14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5">
      <c r="A2">
        <v>2000</v>
      </c>
      <c r="B2">
        <v>1</v>
      </c>
      <c r="C2">
        <v>286.41000000000003</v>
      </c>
      <c r="D2">
        <v>261.27</v>
      </c>
      <c r="E2">
        <v>41.48</v>
      </c>
    </row>
    <row r="3" spans="1:12" x14ac:dyDescent="0.35">
      <c r="A3">
        <v>2000</v>
      </c>
      <c r="B3">
        <v>2</v>
      </c>
      <c r="C3">
        <v>798.17</v>
      </c>
      <c r="D3">
        <v>466</v>
      </c>
      <c r="E3">
        <v>39.4</v>
      </c>
    </row>
    <row r="4" spans="1:12" ht="15" thickBot="1" x14ac:dyDescent="0.4">
      <c r="A4">
        <v>2000</v>
      </c>
      <c r="B4">
        <v>3</v>
      </c>
      <c r="C4">
        <v>311.38</v>
      </c>
      <c r="D4">
        <v>125.82</v>
      </c>
      <c r="E4">
        <v>67.23</v>
      </c>
    </row>
    <row r="5" spans="1:12" x14ac:dyDescent="0.35">
      <c r="A5">
        <v>2000</v>
      </c>
      <c r="B5">
        <v>4</v>
      </c>
      <c r="C5">
        <v>396.95</v>
      </c>
      <c r="D5">
        <v>204</v>
      </c>
      <c r="E5">
        <v>64.790000000000006</v>
      </c>
      <c r="H5" s="7" t="s">
        <v>5</v>
      </c>
      <c r="I5" s="8" t="s">
        <v>6</v>
      </c>
      <c r="J5" s="8" t="s">
        <v>7</v>
      </c>
      <c r="K5" s="8" t="s">
        <v>8</v>
      </c>
      <c r="L5" s="9" t="s">
        <v>9</v>
      </c>
    </row>
    <row r="6" spans="1:12" x14ac:dyDescent="0.35">
      <c r="A6">
        <v>2001</v>
      </c>
      <c r="B6">
        <v>1</v>
      </c>
      <c r="C6">
        <v>373.49</v>
      </c>
      <c r="D6">
        <v>365.47</v>
      </c>
      <c r="E6">
        <v>36</v>
      </c>
      <c r="H6" s="10">
        <v>1</v>
      </c>
      <c r="I6" s="2">
        <v>428.00000000000006</v>
      </c>
      <c r="J6" s="2">
        <v>382.00083333333328</v>
      </c>
      <c r="K6" s="2">
        <f>J6*0.1</f>
        <v>38.200083333333332</v>
      </c>
      <c r="L6" s="4">
        <v>50.039999999999992</v>
      </c>
    </row>
    <row r="7" spans="1:12" x14ac:dyDescent="0.35">
      <c r="A7">
        <v>2001</v>
      </c>
      <c r="B7">
        <v>2</v>
      </c>
      <c r="C7">
        <v>651.67999999999995</v>
      </c>
      <c r="D7">
        <v>385.04</v>
      </c>
      <c r="E7">
        <v>41.43</v>
      </c>
      <c r="H7" s="10">
        <v>2</v>
      </c>
      <c r="I7" s="2">
        <v>543.99833333333333</v>
      </c>
      <c r="J7" s="2">
        <v>738</v>
      </c>
      <c r="K7" s="2">
        <f>J7*0.1</f>
        <v>73.8</v>
      </c>
      <c r="L7" s="4">
        <v>50.200416666666655</v>
      </c>
    </row>
    <row r="8" spans="1:12" x14ac:dyDescent="0.35">
      <c r="A8">
        <v>2001</v>
      </c>
      <c r="B8">
        <v>3</v>
      </c>
      <c r="C8">
        <v>370.52</v>
      </c>
      <c r="D8">
        <v>60.21</v>
      </c>
      <c r="E8">
        <v>62.58</v>
      </c>
      <c r="H8" s="10">
        <v>3</v>
      </c>
      <c r="I8" s="2">
        <v>484.00000000000017</v>
      </c>
      <c r="J8" s="2">
        <v>208.99958333333336</v>
      </c>
      <c r="K8" s="2">
        <f>J8*0.1</f>
        <v>20.899958333333338</v>
      </c>
      <c r="L8" s="4">
        <v>50.559583333333329</v>
      </c>
    </row>
    <row r="9" spans="1:12" ht="15" thickBot="1" x14ac:dyDescent="0.4">
      <c r="A9">
        <v>2001</v>
      </c>
      <c r="B9">
        <v>4</v>
      </c>
      <c r="C9">
        <v>396.06</v>
      </c>
      <c r="D9">
        <v>377.95</v>
      </c>
      <c r="E9">
        <v>64.239999999999995</v>
      </c>
      <c r="H9" s="11">
        <v>4</v>
      </c>
      <c r="I9" s="5">
        <v>527.00041666666675</v>
      </c>
      <c r="J9" s="5">
        <v>564</v>
      </c>
      <c r="K9" s="5">
        <f>J9*0.1</f>
        <v>56.400000000000006</v>
      </c>
      <c r="L9" s="6">
        <v>51.979583333333331</v>
      </c>
    </row>
    <row r="10" spans="1:12" x14ac:dyDescent="0.35">
      <c r="A10">
        <v>2002</v>
      </c>
      <c r="B10">
        <v>1</v>
      </c>
      <c r="C10">
        <v>264.47000000000003</v>
      </c>
      <c r="D10">
        <v>480.61</v>
      </c>
      <c r="E10">
        <v>38.74</v>
      </c>
    </row>
    <row r="11" spans="1:12" x14ac:dyDescent="0.35">
      <c r="A11">
        <v>2002</v>
      </c>
      <c r="B11">
        <v>2</v>
      </c>
      <c r="C11">
        <v>696.93</v>
      </c>
      <c r="D11">
        <v>537.38</v>
      </c>
      <c r="E11">
        <v>41.97</v>
      </c>
    </row>
    <row r="12" spans="1:12" x14ac:dyDescent="0.35">
      <c r="A12">
        <v>2002</v>
      </c>
      <c r="B12">
        <v>3</v>
      </c>
      <c r="C12">
        <v>391.92</v>
      </c>
      <c r="D12">
        <v>156.85</v>
      </c>
      <c r="E12">
        <v>60.15</v>
      </c>
    </row>
    <row r="13" spans="1:12" x14ac:dyDescent="0.35">
      <c r="A13">
        <v>2002</v>
      </c>
      <c r="B13">
        <v>4</v>
      </c>
      <c r="C13">
        <v>339.29</v>
      </c>
      <c r="D13">
        <v>472.07</v>
      </c>
      <c r="E13">
        <v>70.040000000000006</v>
      </c>
    </row>
    <row r="14" spans="1:12" x14ac:dyDescent="0.35">
      <c r="A14">
        <v>2003</v>
      </c>
      <c r="B14">
        <v>1</v>
      </c>
      <c r="C14">
        <v>354.51</v>
      </c>
      <c r="D14">
        <v>318.04000000000002</v>
      </c>
      <c r="E14">
        <v>40.36</v>
      </c>
    </row>
    <row r="15" spans="1:12" x14ac:dyDescent="0.35">
      <c r="A15">
        <v>2003</v>
      </c>
      <c r="B15">
        <v>2</v>
      </c>
      <c r="C15">
        <v>710.64</v>
      </c>
      <c r="D15">
        <v>782.28</v>
      </c>
      <c r="E15">
        <v>39.35</v>
      </c>
    </row>
    <row r="16" spans="1:12" x14ac:dyDescent="0.35">
      <c r="A16">
        <v>2003</v>
      </c>
      <c r="B16">
        <v>3</v>
      </c>
      <c r="C16">
        <v>374.97</v>
      </c>
      <c r="D16">
        <v>184.88</v>
      </c>
      <c r="E16">
        <v>58.92</v>
      </c>
    </row>
    <row r="17" spans="1:5" x14ac:dyDescent="0.35">
      <c r="A17">
        <v>2003</v>
      </c>
      <c r="B17">
        <v>4</v>
      </c>
      <c r="C17">
        <v>438.08</v>
      </c>
      <c r="D17">
        <v>505.39</v>
      </c>
      <c r="E17">
        <v>60.61</v>
      </c>
    </row>
    <row r="18" spans="1:5" x14ac:dyDescent="0.35">
      <c r="A18">
        <v>2004</v>
      </c>
      <c r="B18">
        <v>1</v>
      </c>
      <c r="C18">
        <v>297.48</v>
      </c>
      <c r="D18">
        <v>158.26</v>
      </c>
      <c r="E18">
        <v>40.520000000000003</v>
      </c>
    </row>
    <row r="19" spans="1:5" x14ac:dyDescent="0.35">
      <c r="A19">
        <v>2004</v>
      </c>
      <c r="B19">
        <v>2</v>
      </c>
      <c r="C19">
        <v>638.73</v>
      </c>
      <c r="D19">
        <v>797.1</v>
      </c>
      <c r="E19">
        <v>37.770000000000003</v>
      </c>
    </row>
    <row r="20" spans="1:5" x14ac:dyDescent="0.35">
      <c r="A20">
        <v>2004</v>
      </c>
      <c r="B20">
        <v>3</v>
      </c>
      <c r="C20">
        <v>402.97</v>
      </c>
      <c r="D20">
        <v>143.49</v>
      </c>
      <c r="E20">
        <v>52.52</v>
      </c>
    </row>
    <row r="21" spans="1:5" x14ac:dyDescent="0.35">
      <c r="A21">
        <v>2004</v>
      </c>
      <c r="B21">
        <v>4</v>
      </c>
      <c r="C21">
        <v>395.43</v>
      </c>
      <c r="D21">
        <v>562.30999999999995</v>
      </c>
      <c r="E21">
        <v>56.2</v>
      </c>
    </row>
    <row r="22" spans="1:5" x14ac:dyDescent="0.35">
      <c r="A22">
        <v>2005</v>
      </c>
      <c r="B22">
        <v>1</v>
      </c>
      <c r="C22">
        <v>391.08</v>
      </c>
      <c r="D22">
        <v>316.85000000000002</v>
      </c>
      <c r="E22">
        <v>44.4</v>
      </c>
    </row>
    <row r="23" spans="1:5" x14ac:dyDescent="0.35">
      <c r="A23">
        <v>2005</v>
      </c>
      <c r="B23">
        <v>2</v>
      </c>
      <c r="C23">
        <v>511.93</v>
      </c>
      <c r="D23">
        <v>745.37</v>
      </c>
      <c r="E23">
        <v>46.62</v>
      </c>
    </row>
    <row r="24" spans="1:5" x14ac:dyDescent="0.35">
      <c r="A24">
        <v>2005</v>
      </c>
      <c r="B24">
        <v>3</v>
      </c>
      <c r="C24">
        <v>406</v>
      </c>
      <c r="D24">
        <v>198.22</v>
      </c>
      <c r="E24">
        <v>62.98</v>
      </c>
    </row>
    <row r="25" spans="1:5" x14ac:dyDescent="0.35">
      <c r="A25">
        <v>2005</v>
      </c>
      <c r="B25">
        <v>4</v>
      </c>
      <c r="C25">
        <v>472.78</v>
      </c>
      <c r="D25">
        <v>460.43</v>
      </c>
      <c r="E25">
        <v>62.13</v>
      </c>
    </row>
    <row r="26" spans="1:5" x14ac:dyDescent="0.35">
      <c r="A26">
        <v>2006</v>
      </c>
      <c r="B26">
        <v>1</v>
      </c>
      <c r="C26">
        <v>355.62</v>
      </c>
      <c r="D26">
        <v>330.91</v>
      </c>
      <c r="E26">
        <v>45.25</v>
      </c>
    </row>
    <row r="27" spans="1:5" x14ac:dyDescent="0.35">
      <c r="A27">
        <v>2006</v>
      </c>
      <c r="B27">
        <v>2</v>
      </c>
      <c r="C27">
        <v>566.16999999999996</v>
      </c>
      <c r="D27">
        <v>719.36</v>
      </c>
      <c r="E27">
        <v>48.44</v>
      </c>
    </row>
    <row r="28" spans="1:5" x14ac:dyDescent="0.35">
      <c r="A28">
        <v>2006</v>
      </c>
      <c r="B28">
        <v>3</v>
      </c>
      <c r="C28">
        <v>394.07</v>
      </c>
      <c r="D28">
        <v>221</v>
      </c>
      <c r="E28">
        <v>58.03</v>
      </c>
    </row>
    <row r="29" spans="1:5" x14ac:dyDescent="0.35">
      <c r="A29">
        <v>2006</v>
      </c>
      <c r="B29">
        <v>4</v>
      </c>
      <c r="C29">
        <v>454.48</v>
      </c>
      <c r="D29">
        <v>386.15</v>
      </c>
      <c r="E29">
        <v>56.8</v>
      </c>
    </row>
    <row r="30" spans="1:5" x14ac:dyDescent="0.35">
      <c r="A30">
        <v>2007</v>
      </c>
      <c r="B30">
        <v>1</v>
      </c>
      <c r="C30">
        <v>397.62</v>
      </c>
      <c r="D30">
        <v>402.33</v>
      </c>
      <c r="E30">
        <v>52.42</v>
      </c>
    </row>
    <row r="31" spans="1:5" x14ac:dyDescent="0.35">
      <c r="A31">
        <v>2007</v>
      </c>
      <c r="B31">
        <v>2</v>
      </c>
      <c r="C31">
        <v>613.6</v>
      </c>
      <c r="D31">
        <v>743.18</v>
      </c>
      <c r="E31">
        <v>44.76</v>
      </c>
    </row>
    <row r="32" spans="1:5" x14ac:dyDescent="0.35">
      <c r="A32">
        <v>2007</v>
      </c>
      <c r="B32">
        <v>3</v>
      </c>
      <c r="C32">
        <v>432.75</v>
      </c>
      <c r="D32">
        <v>195.69</v>
      </c>
      <c r="E32">
        <v>60.76</v>
      </c>
    </row>
    <row r="33" spans="1:5" x14ac:dyDescent="0.35">
      <c r="A33">
        <v>2007</v>
      </c>
      <c r="B33">
        <v>4</v>
      </c>
      <c r="C33">
        <v>547.20000000000005</v>
      </c>
      <c r="D33">
        <v>568.14</v>
      </c>
      <c r="E33">
        <v>52.24</v>
      </c>
    </row>
    <row r="34" spans="1:5" x14ac:dyDescent="0.35">
      <c r="A34">
        <v>2008</v>
      </c>
      <c r="B34">
        <v>1</v>
      </c>
      <c r="C34">
        <v>386.65</v>
      </c>
      <c r="D34">
        <v>280.91000000000003</v>
      </c>
      <c r="E34">
        <v>46.73</v>
      </c>
    </row>
    <row r="35" spans="1:5" x14ac:dyDescent="0.35">
      <c r="A35">
        <v>2008</v>
      </c>
      <c r="B35">
        <v>2</v>
      </c>
      <c r="C35">
        <v>529.97</v>
      </c>
      <c r="D35">
        <v>689.07</v>
      </c>
      <c r="E35">
        <v>49.26</v>
      </c>
    </row>
    <row r="36" spans="1:5" x14ac:dyDescent="0.35">
      <c r="A36">
        <v>2008</v>
      </c>
      <c r="B36">
        <v>3</v>
      </c>
      <c r="C36">
        <v>393.65</v>
      </c>
      <c r="D36">
        <v>135.62</v>
      </c>
      <c r="E36">
        <v>62.72</v>
      </c>
    </row>
    <row r="37" spans="1:5" x14ac:dyDescent="0.35">
      <c r="A37">
        <v>2008</v>
      </c>
      <c r="B37">
        <v>4</v>
      </c>
      <c r="C37">
        <v>443.4</v>
      </c>
      <c r="D37">
        <v>539.78</v>
      </c>
      <c r="E37">
        <v>50.1</v>
      </c>
    </row>
    <row r="38" spans="1:5" x14ac:dyDescent="0.35">
      <c r="A38">
        <v>2009</v>
      </c>
      <c r="B38">
        <v>1</v>
      </c>
      <c r="C38">
        <v>398.46</v>
      </c>
      <c r="D38">
        <v>414.19</v>
      </c>
      <c r="E38">
        <v>49.98</v>
      </c>
    </row>
    <row r="39" spans="1:5" x14ac:dyDescent="0.35">
      <c r="A39">
        <v>2009</v>
      </c>
      <c r="B39">
        <v>2</v>
      </c>
      <c r="C39">
        <v>571.88</v>
      </c>
      <c r="D39">
        <v>725.34</v>
      </c>
      <c r="E39">
        <v>47.91</v>
      </c>
    </row>
    <row r="40" spans="1:5" x14ac:dyDescent="0.35">
      <c r="A40">
        <v>2009</v>
      </c>
      <c r="B40">
        <v>3</v>
      </c>
      <c r="C40">
        <v>450.02</v>
      </c>
      <c r="D40">
        <v>262.36</v>
      </c>
      <c r="E40">
        <v>47.16</v>
      </c>
    </row>
    <row r="41" spans="1:5" x14ac:dyDescent="0.35">
      <c r="A41">
        <v>2009</v>
      </c>
      <c r="B41">
        <v>4</v>
      </c>
      <c r="C41">
        <v>560.91</v>
      </c>
      <c r="D41">
        <v>346.24</v>
      </c>
      <c r="E41">
        <v>56.97</v>
      </c>
    </row>
    <row r="42" spans="1:5" x14ac:dyDescent="0.35">
      <c r="A42">
        <v>2010</v>
      </c>
      <c r="B42">
        <v>1</v>
      </c>
      <c r="C42">
        <v>413.91</v>
      </c>
      <c r="D42">
        <v>320.74</v>
      </c>
      <c r="E42">
        <v>42.96</v>
      </c>
    </row>
    <row r="43" spans="1:5" x14ac:dyDescent="0.35">
      <c r="A43">
        <v>2010</v>
      </c>
      <c r="B43">
        <v>2</v>
      </c>
      <c r="C43">
        <v>645.67999999999995</v>
      </c>
      <c r="D43">
        <v>983.81</v>
      </c>
      <c r="E43">
        <v>50.85</v>
      </c>
    </row>
    <row r="44" spans="1:5" x14ac:dyDescent="0.35">
      <c r="A44">
        <v>2010</v>
      </c>
      <c r="B44">
        <v>3</v>
      </c>
      <c r="C44">
        <v>499.59</v>
      </c>
      <c r="D44">
        <v>210.32</v>
      </c>
      <c r="E44">
        <v>44.36</v>
      </c>
    </row>
    <row r="45" spans="1:5" x14ac:dyDescent="0.35">
      <c r="A45">
        <v>2010</v>
      </c>
      <c r="B45">
        <v>4</v>
      </c>
      <c r="C45">
        <v>422.91</v>
      </c>
      <c r="D45">
        <v>612.38</v>
      </c>
      <c r="E45">
        <v>57.64</v>
      </c>
    </row>
    <row r="46" spans="1:5" x14ac:dyDescent="0.35">
      <c r="A46">
        <v>2011</v>
      </c>
      <c r="B46">
        <v>1</v>
      </c>
      <c r="C46">
        <v>447.41</v>
      </c>
      <c r="D46">
        <v>343.52</v>
      </c>
      <c r="E46">
        <v>47.54</v>
      </c>
    </row>
    <row r="47" spans="1:5" x14ac:dyDescent="0.35">
      <c r="A47">
        <v>2011</v>
      </c>
      <c r="B47">
        <v>2</v>
      </c>
      <c r="C47">
        <v>514.37</v>
      </c>
      <c r="D47">
        <v>731.39</v>
      </c>
      <c r="E47">
        <v>54.38</v>
      </c>
    </row>
    <row r="48" spans="1:5" x14ac:dyDescent="0.35">
      <c r="A48">
        <v>2011</v>
      </c>
      <c r="B48">
        <v>3</v>
      </c>
      <c r="C48">
        <v>516.54999999999995</v>
      </c>
      <c r="D48">
        <v>182.57</v>
      </c>
      <c r="E48">
        <v>44.97</v>
      </c>
    </row>
    <row r="49" spans="1:5" x14ac:dyDescent="0.35">
      <c r="A49">
        <v>2011</v>
      </c>
      <c r="B49">
        <v>4</v>
      </c>
      <c r="C49">
        <v>532.14</v>
      </c>
      <c r="D49">
        <v>673.35</v>
      </c>
      <c r="E49">
        <v>51.61</v>
      </c>
    </row>
    <row r="50" spans="1:5" x14ac:dyDescent="0.35">
      <c r="A50">
        <v>2012</v>
      </c>
      <c r="B50">
        <v>1</v>
      </c>
      <c r="C50">
        <v>423.8</v>
      </c>
      <c r="D50">
        <v>318.05</v>
      </c>
      <c r="E50">
        <v>56.16</v>
      </c>
    </row>
    <row r="51" spans="1:5" x14ac:dyDescent="0.35">
      <c r="A51">
        <v>2012</v>
      </c>
      <c r="B51">
        <v>2</v>
      </c>
      <c r="C51">
        <v>492.39</v>
      </c>
      <c r="D51">
        <v>710.17</v>
      </c>
      <c r="E51">
        <v>44.5</v>
      </c>
    </row>
    <row r="52" spans="1:5" x14ac:dyDescent="0.35">
      <c r="A52">
        <v>2012</v>
      </c>
      <c r="B52">
        <v>3</v>
      </c>
      <c r="C52">
        <v>574.84</v>
      </c>
      <c r="D52">
        <v>216.73</v>
      </c>
      <c r="E52">
        <v>54.34</v>
      </c>
    </row>
    <row r="53" spans="1:5" x14ac:dyDescent="0.35">
      <c r="A53">
        <v>2012</v>
      </c>
      <c r="B53">
        <v>4</v>
      </c>
      <c r="C53">
        <v>607.25</v>
      </c>
      <c r="D53">
        <v>490.88</v>
      </c>
      <c r="E53">
        <v>57.8</v>
      </c>
    </row>
    <row r="54" spans="1:5" x14ac:dyDescent="0.35">
      <c r="A54">
        <v>2013</v>
      </c>
      <c r="B54">
        <v>1</v>
      </c>
      <c r="C54">
        <v>413.05</v>
      </c>
      <c r="D54">
        <v>414.71</v>
      </c>
      <c r="E54">
        <v>50.05</v>
      </c>
    </row>
    <row r="55" spans="1:5" x14ac:dyDescent="0.35">
      <c r="A55">
        <v>2013</v>
      </c>
      <c r="B55">
        <v>2</v>
      </c>
      <c r="C55">
        <v>530.39</v>
      </c>
      <c r="D55">
        <v>701.2</v>
      </c>
      <c r="E55">
        <v>57.85</v>
      </c>
    </row>
    <row r="56" spans="1:5" x14ac:dyDescent="0.35">
      <c r="A56">
        <v>2013</v>
      </c>
      <c r="B56">
        <v>3</v>
      </c>
      <c r="C56">
        <v>422.56</v>
      </c>
      <c r="D56">
        <v>285.47000000000003</v>
      </c>
      <c r="E56">
        <v>58.05</v>
      </c>
    </row>
    <row r="57" spans="1:5" x14ac:dyDescent="0.35">
      <c r="A57">
        <v>2013</v>
      </c>
      <c r="B57">
        <v>4</v>
      </c>
      <c r="C57">
        <v>587.28</v>
      </c>
      <c r="D57">
        <v>711.34</v>
      </c>
      <c r="E57">
        <v>48.96</v>
      </c>
    </row>
    <row r="58" spans="1:5" x14ac:dyDescent="0.35">
      <c r="A58">
        <v>2014</v>
      </c>
      <c r="B58">
        <v>1</v>
      </c>
      <c r="C58">
        <v>436.67</v>
      </c>
      <c r="D58">
        <v>336.33</v>
      </c>
      <c r="E58">
        <v>47.45</v>
      </c>
    </row>
    <row r="59" spans="1:5" x14ac:dyDescent="0.35">
      <c r="A59">
        <v>2014</v>
      </c>
      <c r="B59">
        <v>2</v>
      </c>
      <c r="C59">
        <v>510.69</v>
      </c>
      <c r="D59">
        <v>872.88</v>
      </c>
      <c r="E59">
        <v>47.43</v>
      </c>
    </row>
    <row r="60" spans="1:5" x14ac:dyDescent="0.35">
      <c r="A60">
        <v>2014</v>
      </c>
      <c r="B60">
        <v>3</v>
      </c>
      <c r="C60">
        <v>561.79999999999995</v>
      </c>
      <c r="D60">
        <v>214.46</v>
      </c>
      <c r="E60">
        <v>48.15</v>
      </c>
    </row>
    <row r="61" spans="1:5" x14ac:dyDescent="0.35">
      <c r="A61">
        <v>2014</v>
      </c>
      <c r="B61">
        <v>4</v>
      </c>
      <c r="C61">
        <v>548.71</v>
      </c>
      <c r="D61">
        <v>817.7</v>
      </c>
      <c r="E61">
        <v>49.71</v>
      </c>
    </row>
    <row r="62" spans="1:5" x14ac:dyDescent="0.35">
      <c r="A62">
        <v>2015</v>
      </c>
      <c r="B62">
        <v>1</v>
      </c>
      <c r="C62">
        <v>476.5</v>
      </c>
      <c r="D62">
        <v>356.46</v>
      </c>
      <c r="E62">
        <v>51.41</v>
      </c>
    </row>
    <row r="63" spans="1:5" x14ac:dyDescent="0.35">
      <c r="A63">
        <v>2015</v>
      </c>
      <c r="B63">
        <v>2</v>
      </c>
      <c r="C63">
        <v>475.65</v>
      </c>
      <c r="D63">
        <v>742.65</v>
      </c>
      <c r="E63">
        <v>55.77</v>
      </c>
    </row>
    <row r="64" spans="1:5" x14ac:dyDescent="0.35">
      <c r="A64">
        <v>2015</v>
      </c>
      <c r="B64">
        <v>3</v>
      </c>
      <c r="C64">
        <v>502.86</v>
      </c>
      <c r="D64">
        <v>225.03</v>
      </c>
      <c r="E64">
        <v>52.42</v>
      </c>
    </row>
    <row r="65" spans="1:5" x14ac:dyDescent="0.35">
      <c r="A65">
        <v>2015</v>
      </c>
      <c r="B65">
        <v>4</v>
      </c>
      <c r="C65">
        <v>586.11</v>
      </c>
      <c r="D65">
        <v>567.61</v>
      </c>
      <c r="E65">
        <v>48.76</v>
      </c>
    </row>
    <row r="66" spans="1:5" x14ac:dyDescent="0.35">
      <c r="A66">
        <v>2016</v>
      </c>
      <c r="B66">
        <v>1</v>
      </c>
      <c r="C66">
        <v>439.5</v>
      </c>
      <c r="D66">
        <v>391.03</v>
      </c>
      <c r="E66">
        <v>54.25</v>
      </c>
    </row>
    <row r="67" spans="1:5" x14ac:dyDescent="0.35">
      <c r="A67">
        <v>2016</v>
      </c>
      <c r="B67">
        <v>2</v>
      </c>
      <c r="C67">
        <v>507.98</v>
      </c>
      <c r="D67">
        <v>835.97</v>
      </c>
      <c r="E67">
        <v>57.02</v>
      </c>
    </row>
    <row r="68" spans="1:5" x14ac:dyDescent="0.35">
      <c r="A68">
        <v>2016</v>
      </c>
      <c r="B68">
        <v>3</v>
      </c>
      <c r="C68">
        <v>503.43</v>
      </c>
      <c r="D68">
        <v>231.94</v>
      </c>
      <c r="E68">
        <v>48.18</v>
      </c>
    </row>
    <row r="69" spans="1:5" x14ac:dyDescent="0.35">
      <c r="A69">
        <v>2016</v>
      </c>
      <c r="B69">
        <v>4</v>
      </c>
      <c r="C69">
        <v>635.16</v>
      </c>
      <c r="D69">
        <v>515.12</v>
      </c>
      <c r="E69">
        <v>43.32</v>
      </c>
    </row>
    <row r="70" spans="1:5" x14ac:dyDescent="0.35">
      <c r="A70">
        <v>2017</v>
      </c>
      <c r="B70">
        <v>1</v>
      </c>
      <c r="C70">
        <v>488.88</v>
      </c>
      <c r="D70">
        <v>424.75</v>
      </c>
      <c r="E70">
        <v>59.69</v>
      </c>
    </row>
    <row r="71" spans="1:5" x14ac:dyDescent="0.35">
      <c r="A71">
        <v>2017</v>
      </c>
      <c r="B71">
        <v>2</v>
      </c>
      <c r="C71">
        <v>495.03</v>
      </c>
      <c r="D71">
        <v>869.53</v>
      </c>
      <c r="E71">
        <v>58.24</v>
      </c>
    </row>
    <row r="72" spans="1:5" x14ac:dyDescent="0.35">
      <c r="A72">
        <v>2017</v>
      </c>
      <c r="B72">
        <v>3</v>
      </c>
      <c r="C72">
        <v>614.47</v>
      </c>
      <c r="D72">
        <v>267.55</v>
      </c>
      <c r="E72">
        <v>48.55</v>
      </c>
    </row>
    <row r="73" spans="1:5" x14ac:dyDescent="0.35">
      <c r="A73">
        <v>2017</v>
      </c>
      <c r="B73">
        <v>4</v>
      </c>
      <c r="C73">
        <v>567.61</v>
      </c>
      <c r="D73">
        <v>579.28</v>
      </c>
      <c r="E73">
        <v>45.74</v>
      </c>
    </row>
    <row r="74" spans="1:5" x14ac:dyDescent="0.35">
      <c r="A74">
        <v>2018</v>
      </c>
      <c r="B74">
        <v>1</v>
      </c>
      <c r="C74">
        <v>525.54</v>
      </c>
      <c r="D74">
        <v>369.68</v>
      </c>
      <c r="E74">
        <v>67.38</v>
      </c>
    </row>
    <row r="75" spans="1:5" x14ac:dyDescent="0.35">
      <c r="A75">
        <v>2018</v>
      </c>
      <c r="B75">
        <v>2</v>
      </c>
      <c r="C75">
        <v>438.15</v>
      </c>
      <c r="D75">
        <v>1098.51</v>
      </c>
      <c r="E75">
        <v>54.65</v>
      </c>
    </row>
    <row r="76" spans="1:5" x14ac:dyDescent="0.35">
      <c r="A76">
        <v>2018</v>
      </c>
      <c r="B76">
        <v>3</v>
      </c>
      <c r="C76">
        <v>554.5</v>
      </c>
      <c r="D76">
        <v>302.74</v>
      </c>
      <c r="E76">
        <v>35.19</v>
      </c>
    </row>
    <row r="77" spans="1:5" x14ac:dyDescent="0.35">
      <c r="A77">
        <v>2018</v>
      </c>
      <c r="B77">
        <v>4</v>
      </c>
      <c r="C77">
        <v>605.65</v>
      </c>
      <c r="D77">
        <v>512.61</v>
      </c>
      <c r="E77">
        <v>42.49</v>
      </c>
    </row>
    <row r="78" spans="1:5" x14ac:dyDescent="0.35">
      <c r="A78">
        <v>2019</v>
      </c>
      <c r="B78">
        <v>1</v>
      </c>
      <c r="C78">
        <v>524.91999999999996</v>
      </c>
      <c r="D78">
        <v>468.03</v>
      </c>
      <c r="E78">
        <v>62.15</v>
      </c>
    </row>
    <row r="79" spans="1:5" x14ac:dyDescent="0.35">
      <c r="A79">
        <v>2019</v>
      </c>
      <c r="B79">
        <v>2</v>
      </c>
      <c r="C79">
        <v>503.3</v>
      </c>
      <c r="D79">
        <v>646.74</v>
      </c>
      <c r="E79">
        <v>57.52</v>
      </c>
    </row>
    <row r="80" spans="1:5" x14ac:dyDescent="0.35">
      <c r="A80">
        <v>2019</v>
      </c>
      <c r="B80">
        <v>3</v>
      </c>
      <c r="C80">
        <v>542.85</v>
      </c>
      <c r="D80">
        <v>295.81</v>
      </c>
      <c r="E80">
        <v>46.51</v>
      </c>
    </row>
    <row r="81" spans="1:5" x14ac:dyDescent="0.35">
      <c r="A81">
        <v>2019</v>
      </c>
      <c r="B81">
        <v>4</v>
      </c>
      <c r="C81">
        <v>559.70000000000005</v>
      </c>
      <c r="D81">
        <v>727.74</v>
      </c>
      <c r="E81">
        <v>44.89</v>
      </c>
    </row>
    <row r="82" spans="1:5" x14ac:dyDescent="0.35">
      <c r="A82">
        <v>2020</v>
      </c>
      <c r="B82">
        <v>1</v>
      </c>
      <c r="C82">
        <v>595.30999999999995</v>
      </c>
      <c r="D82">
        <v>396.62</v>
      </c>
      <c r="E82">
        <v>69.489999999999995</v>
      </c>
    </row>
    <row r="83" spans="1:5" x14ac:dyDescent="0.35">
      <c r="A83">
        <v>2020</v>
      </c>
      <c r="B83">
        <v>2</v>
      </c>
      <c r="C83">
        <v>417.26</v>
      </c>
      <c r="D83">
        <v>746.08</v>
      </c>
      <c r="E83">
        <v>61.6</v>
      </c>
    </row>
    <row r="84" spans="1:5" x14ac:dyDescent="0.35">
      <c r="A84">
        <v>2020</v>
      </c>
      <c r="B84">
        <v>3</v>
      </c>
      <c r="C84">
        <v>536.03</v>
      </c>
      <c r="D84">
        <v>189.53</v>
      </c>
      <c r="E84">
        <v>36.86</v>
      </c>
    </row>
    <row r="85" spans="1:5" x14ac:dyDescent="0.35">
      <c r="A85">
        <v>2020</v>
      </c>
      <c r="B85">
        <v>4</v>
      </c>
      <c r="C85">
        <v>636.41999999999996</v>
      </c>
      <c r="D85">
        <v>665.32</v>
      </c>
      <c r="E85">
        <v>38.090000000000003</v>
      </c>
    </row>
    <row r="86" spans="1:5" x14ac:dyDescent="0.35">
      <c r="A86">
        <v>2021</v>
      </c>
      <c r="B86">
        <v>1</v>
      </c>
      <c r="C86">
        <v>479.62</v>
      </c>
      <c r="D86">
        <v>454.7</v>
      </c>
      <c r="E86">
        <v>46.46</v>
      </c>
    </row>
    <row r="87" spans="1:5" x14ac:dyDescent="0.35">
      <c r="A87">
        <v>2021</v>
      </c>
      <c r="B87">
        <v>2</v>
      </c>
      <c r="C87">
        <v>400.54</v>
      </c>
      <c r="D87">
        <v>868.04</v>
      </c>
      <c r="E87">
        <v>57.91</v>
      </c>
    </row>
    <row r="88" spans="1:5" x14ac:dyDescent="0.35">
      <c r="A88">
        <v>2021</v>
      </c>
      <c r="B88">
        <v>3</v>
      </c>
      <c r="C88">
        <v>674.79</v>
      </c>
      <c r="D88">
        <v>178.33</v>
      </c>
      <c r="E88">
        <v>29.15</v>
      </c>
    </row>
    <row r="89" spans="1:5" x14ac:dyDescent="0.35">
      <c r="A89">
        <v>2021</v>
      </c>
      <c r="B89">
        <v>4</v>
      </c>
      <c r="C89">
        <v>600.30999999999995</v>
      </c>
      <c r="D89">
        <v>890.18</v>
      </c>
      <c r="E89">
        <v>42.5</v>
      </c>
    </row>
    <row r="90" spans="1:5" x14ac:dyDescent="0.35">
      <c r="A90">
        <v>2022</v>
      </c>
      <c r="B90">
        <v>1</v>
      </c>
      <c r="C90">
        <v>538.65</v>
      </c>
      <c r="D90">
        <v>717.05</v>
      </c>
      <c r="E90">
        <v>54.74</v>
      </c>
    </row>
    <row r="91" spans="1:5" x14ac:dyDescent="0.35">
      <c r="A91">
        <v>2022</v>
      </c>
      <c r="B91">
        <v>2</v>
      </c>
      <c r="C91">
        <v>435.83</v>
      </c>
      <c r="D91">
        <v>369.72</v>
      </c>
      <c r="E91">
        <v>55.83</v>
      </c>
    </row>
    <row r="92" spans="1:5" x14ac:dyDescent="0.35">
      <c r="A92">
        <v>2022</v>
      </c>
      <c r="B92">
        <v>3</v>
      </c>
      <c r="C92">
        <v>549.35</v>
      </c>
      <c r="D92">
        <v>317.70999999999998</v>
      </c>
      <c r="E92">
        <v>36.880000000000003</v>
      </c>
    </row>
    <row r="93" spans="1:5" x14ac:dyDescent="0.35">
      <c r="A93">
        <v>2022</v>
      </c>
      <c r="B93">
        <v>4</v>
      </c>
      <c r="C93">
        <v>545.11</v>
      </c>
      <c r="D93">
        <v>628.48</v>
      </c>
      <c r="E93">
        <v>39.79</v>
      </c>
    </row>
    <row r="94" spans="1:5" x14ac:dyDescent="0.35">
      <c r="A94">
        <v>2023</v>
      </c>
      <c r="B94">
        <v>1</v>
      </c>
      <c r="C94">
        <v>562.45000000000005</v>
      </c>
      <c r="D94">
        <v>527.51</v>
      </c>
      <c r="E94">
        <v>55.35</v>
      </c>
    </row>
    <row r="95" spans="1:5" x14ac:dyDescent="0.35">
      <c r="A95">
        <v>2023</v>
      </c>
      <c r="B95">
        <v>2</v>
      </c>
      <c r="C95">
        <v>399</v>
      </c>
      <c r="D95">
        <v>945.19</v>
      </c>
      <c r="E95">
        <v>54.35</v>
      </c>
    </row>
    <row r="96" spans="1:5" x14ac:dyDescent="0.35">
      <c r="A96">
        <v>2023</v>
      </c>
      <c r="B96">
        <v>3</v>
      </c>
      <c r="C96">
        <v>634.13</v>
      </c>
      <c r="D96">
        <v>213.66</v>
      </c>
      <c r="E96">
        <v>36.770000000000003</v>
      </c>
    </row>
    <row r="97" spans="1:5" x14ac:dyDescent="0.35">
      <c r="A97">
        <v>2023</v>
      </c>
      <c r="B97">
        <v>4</v>
      </c>
      <c r="C97">
        <v>769.07</v>
      </c>
      <c r="D97">
        <v>721.55</v>
      </c>
      <c r="E97">
        <v>42.09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2160-A52A-4E93-8452-4DE0367886EC}">
  <dimension ref="A2:H36"/>
  <sheetViews>
    <sheetView topLeftCell="B2" zoomScale="128" workbookViewId="0">
      <selection activeCell="G11" sqref="G11"/>
    </sheetView>
  </sheetViews>
  <sheetFormatPr defaultRowHeight="14.5" x14ac:dyDescent="0.35"/>
  <cols>
    <col min="1" max="1" width="12.453125" bestFit="1" customWidth="1"/>
    <col min="2" max="2" width="15.26953125" bestFit="1" customWidth="1"/>
    <col min="3" max="3" width="14.90625" bestFit="1" customWidth="1"/>
    <col min="4" max="4" width="14" bestFit="1" customWidth="1"/>
    <col min="5" max="5" width="8" bestFit="1" customWidth="1"/>
    <col min="6" max="6" width="7.7265625" bestFit="1" customWidth="1"/>
    <col min="7" max="7" width="11.08984375" bestFit="1" customWidth="1"/>
    <col min="8" max="8" width="14.36328125" bestFit="1" customWidth="1"/>
  </cols>
  <sheetData>
    <row r="2" spans="1:8" ht="15" thickBot="1" x14ac:dyDescent="0.4"/>
    <row r="3" spans="1:8" x14ac:dyDescent="0.35">
      <c r="D3" s="12" t="s">
        <v>5</v>
      </c>
      <c r="E3" s="13" t="s">
        <v>6</v>
      </c>
      <c r="F3" s="13" t="s">
        <v>7</v>
      </c>
      <c r="G3" s="13" t="s">
        <v>8</v>
      </c>
      <c r="H3" s="14" t="s">
        <v>9</v>
      </c>
    </row>
    <row r="4" spans="1:8" x14ac:dyDescent="0.35">
      <c r="D4" s="10">
        <v>1</v>
      </c>
      <c r="E4" s="2">
        <v>428.00000000000006</v>
      </c>
      <c r="F4" s="2">
        <v>382.00083333333328</v>
      </c>
      <c r="G4" s="2">
        <f>F4*0.1</f>
        <v>38.200083333333332</v>
      </c>
      <c r="H4" s="4">
        <v>50.039999999999992</v>
      </c>
    </row>
    <row r="5" spans="1:8" x14ac:dyDescent="0.35">
      <c r="D5" s="10">
        <v>2</v>
      </c>
      <c r="E5" s="2">
        <v>543.99833333333333</v>
      </c>
      <c r="F5" s="2">
        <v>738</v>
      </c>
      <c r="G5" s="2">
        <f>F5*0.1</f>
        <v>73.8</v>
      </c>
      <c r="H5" s="4">
        <v>50.200416666666655</v>
      </c>
    </row>
    <row r="6" spans="1:8" x14ac:dyDescent="0.35">
      <c r="D6" s="10">
        <v>3</v>
      </c>
      <c r="E6" s="2">
        <v>484.00000000000017</v>
      </c>
      <c r="F6" s="2">
        <v>208.99958333333336</v>
      </c>
      <c r="G6" s="2">
        <f>F6*0.1</f>
        <v>20.899958333333338</v>
      </c>
      <c r="H6" s="4">
        <v>50.559583333333329</v>
      </c>
    </row>
    <row r="7" spans="1:8" ht="15" thickBot="1" x14ac:dyDescent="0.4">
      <c r="D7" s="11">
        <v>4</v>
      </c>
      <c r="E7" s="5">
        <v>527.00041666666675</v>
      </c>
      <c r="F7" s="5">
        <v>564</v>
      </c>
      <c r="G7" s="5">
        <f>F7*0.1</f>
        <v>56.400000000000006</v>
      </c>
      <c r="H7" s="6">
        <v>51.979583333333331</v>
      </c>
    </row>
    <row r="11" spans="1:8" ht="15" thickBot="1" x14ac:dyDescent="0.4"/>
    <row r="12" spans="1:8" x14ac:dyDescent="0.35">
      <c r="A12" s="3"/>
      <c r="B12" s="13" t="s">
        <v>6</v>
      </c>
      <c r="C12" s="13" t="s">
        <v>7</v>
      </c>
      <c r="D12" s="14" t="s">
        <v>10</v>
      </c>
    </row>
    <row r="13" spans="1:8" x14ac:dyDescent="0.35">
      <c r="A13" s="17">
        <v>2000</v>
      </c>
      <c r="B13" s="2">
        <f>AVERAGEIF(SugarRush_Module03_Past_Demand_!A:A,'Chart + Graph'!A13,SugarRush_Module03_Past_Demand_!C:C)</f>
        <v>448.22750000000002</v>
      </c>
      <c r="C13" s="2">
        <f>AVERAGEIF(SugarRush_Module03_Past_Demand_!A:A,'Chart + Graph'!A13,SugarRush_Module03_Past_Demand_!D:D)</f>
        <v>264.27249999999998</v>
      </c>
      <c r="D13" s="15">
        <f>AVERAGEIF(SugarRush_Module03_Past_Demand_!A:A,'Chart + Graph'!A13,SugarRush_Module03_Past_Demand_!E:E)</f>
        <v>53.225000000000009</v>
      </c>
    </row>
    <row r="14" spans="1:8" x14ac:dyDescent="0.35">
      <c r="A14" s="17">
        <v>2001</v>
      </c>
      <c r="B14" s="2">
        <f>AVERAGEIF(SugarRush_Module03_Past_Demand_!A:A,'Chart + Graph'!A14,SugarRush_Module03_Past_Demand_!C:C)</f>
        <v>447.9375</v>
      </c>
      <c r="C14" s="2">
        <f>AVERAGEIF(SugarRush_Module03_Past_Demand_!A:A,'Chart + Graph'!A14,SugarRush_Module03_Past_Demand_!D:D)</f>
        <v>297.16750000000002</v>
      </c>
      <c r="D14" s="15">
        <f>AVERAGEIF(SugarRush_Module03_Past_Demand_!A:A,'Chart + Graph'!A14,SugarRush_Module03_Past_Demand_!E:E)</f>
        <v>51.0625</v>
      </c>
    </row>
    <row r="15" spans="1:8" x14ac:dyDescent="0.35">
      <c r="A15" s="17">
        <v>2002</v>
      </c>
      <c r="B15" s="2">
        <f>AVERAGEIF(SugarRush_Module03_Past_Demand_!A:A,'Chart + Graph'!A15,SugarRush_Module03_Past_Demand_!C:C)</f>
        <v>423.15249999999997</v>
      </c>
      <c r="C15" s="2">
        <f>AVERAGEIF(SugarRush_Module03_Past_Demand_!A:A,'Chart + Graph'!A15,SugarRush_Module03_Past_Demand_!D:D)</f>
        <v>411.72749999999996</v>
      </c>
      <c r="D15" s="15">
        <f>AVERAGEIF(SugarRush_Module03_Past_Demand_!A:A,'Chart + Graph'!A15,SugarRush_Module03_Past_Demand_!E:E)</f>
        <v>52.725000000000009</v>
      </c>
    </row>
    <row r="16" spans="1:8" x14ac:dyDescent="0.35">
      <c r="A16" s="17">
        <v>2003</v>
      </c>
      <c r="B16" s="2">
        <f>AVERAGEIF(SugarRush_Module03_Past_Demand_!A:A,'Chart + Graph'!A16,SugarRush_Module03_Past_Demand_!C:C)</f>
        <v>469.55</v>
      </c>
      <c r="C16" s="2">
        <f>AVERAGEIF(SugarRush_Module03_Past_Demand_!A:A,'Chart + Graph'!A16,SugarRush_Module03_Past_Demand_!D:D)</f>
        <v>447.64749999999992</v>
      </c>
      <c r="D16" s="15">
        <f>AVERAGEIF(SugarRush_Module03_Past_Demand_!A:A,'Chart + Graph'!A16,SugarRush_Module03_Past_Demand_!E:E)</f>
        <v>49.81</v>
      </c>
    </row>
    <row r="17" spans="1:4" x14ac:dyDescent="0.35">
      <c r="A17" s="17">
        <v>2004</v>
      </c>
      <c r="B17" s="2">
        <f>AVERAGEIF(SugarRush_Module03_Past_Demand_!A:A,'Chart + Graph'!A17,SugarRush_Module03_Past_Demand_!C:C)</f>
        <v>433.65250000000003</v>
      </c>
      <c r="C17" s="2">
        <f>AVERAGEIF(SugarRush_Module03_Past_Demand_!A:A,'Chart + Graph'!A17,SugarRush_Module03_Past_Demand_!D:D)</f>
        <v>415.28999999999996</v>
      </c>
      <c r="D17" s="15">
        <f>AVERAGEIF(SugarRush_Module03_Past_Demand_!A:A,'Chart + Graph'!A17,SugarRush_Module03_Past_Demand_!E:E)</f>
        <v>46.752499999999998</v>
      </c>
    </row>
    <row r="18" spans="1:4" x14ac:dyDescent="0.35">
      <c r="A18" s="17">
        <v>2005</v>
      </c>
      <c r="B18" s="2">
        <f>AVERAGEIF(SugarRush_Module03_Past_Demand_!A:A,'Chart + Graph'!A18,SugarRush_Module03_Past_Demand_!C:C)</f>
        <v>445.44749999999999</v>
      </c>
      <c r="C18" s="2">
        <f>AVERAGEIF(SugarRush_Module03_Past_Demand_!A:A,'Chart + Graph'!A18,SugarRush_Module03_Past_Demand_!D:D)</f>
        <v>430.21750000000003</v>
      </c>
      <c r="D18" s="15">
        <f>AVERAGEIF(SugarRush_Module03_Past_Demand_!A:A,'Chart + Graph'!A18,SugarRush_Module03_Past_Demand_!E:E)</f>
        <v>54.032499999999999</v>
      </c>
    </row>
    <row r="19" spans="1:4" x14ac:dyDescent="0.35">
      <c r="A19" s="17">
        <v>2006</v>
      </c>
      <c r="B19" s="2">
        <f>AVERAGEIF(SugarRush_Module03_Past_Demand_!A:A,'Chart + Graph'!A19,SugarRush_Module03_Past_Demand_!C:C)</f>
        <v>442.58499999999998</v>
      </c>
      <c r="C19" s="2">
        <f>AVERAGEIF(SugarRush_Module03_Past_Demand_!A:A,'Chart + Graph'!A19,SugarRush_Module03_Past_Demand_!D:D)</f>
        <v>414.35500000000002</v>
      </c>
      <c r="D19" s="15">
        <f>AVERAGEIF(SugarRush_Module03_Past_Demand_!A:A,'Chart + Graph'!A19,SugarRush_Module03_Past_Demand_!E:E)</f>
        <v>52.129999999999995</v>
      </c>
    </row>
    <row r="20" spans="1:4" x14ac:dyDescent="0.35">
      <c r="A20" s="17">
        <v>2007</v>
      </c>
      <c r="B20" s="2">
        <f>AVERAGEIF(SugarRush_Module03_Past_Demand_!A:A,'Chart + Graph'!A20,SugarRush_Module03_Past_Demand_!C:C)</f>
        <v>497.79250000000002</v>
      </c>
      <c r="C20" s="2">
        <f>AVERAGEIF(SugarRush_Module03_Past_Demand_!A:A,'Chart + Graph'!A20,SugarRush_Module03_Past_Demand_!D:D)</f>
        <v>477.33500000000004</v>
      </c>
      <c r="D20" s="15">
        <f>AVERAGEIF(SugarRush_Module03_Past_Demand_!A:A,'Chart + Graph'!A20,SugarRush_Module03_Past_Demand_!E:E)</f>
        <v>52.545000000000002</v>
      </c>
    </row>
    <row r="21" spans="1:4" x14ac:dyDescent="0.35">
      <c r="A21" s="17">
        <v>2008</v>
      </c>
      <c r="B21" s="2">
        <f>AVERAGEIF(SugarRush_Module03_Past_Demand_!A:A,'Chart + Graph'!A21,SugarRush_Module03_Past_Demand_!C:C)</f>
        <v>438.41750000000002</v>
      </c>
      <c r="C21" s="2">
        <f>AVERAGEIF(SugarRush_Module03_Past_Demand_!A:A,'Chart + Graph'!A21,SugarRush_Module03_Past_Demand_!D:D)</f>
        <v>411.34499999999997</v>
      </c>
      <c r="D21" s="15">
        <f>AVERAGEIF(SugarRush_Module03_Past_Demand_!A:A,'Chart + Graph'!A21,SugarRush_Module03_Past_Demand_!E:E)</f>
        <v>52.202499999999993</v>
      </c>
    </row>
    <row r="22" spans="1:4" x14ac:dyDescent="0.35">
      <c r="A22" s="17">
        <v>2009</v>
      </c>
      <c r="B22" s="2">
        <f>AVERAGEIF(SugarRush_Module03_Past_Demand_!A:A,'Chart + Graph'!A22,SugarRush_Module03_Past_Demand_!C:C)</f>
        <v>495.3175</v>
      </c>
      <c r="C22" s="2">
        <f>AVERAGEIF(SugarRush_Module03_Past_Demand_!A:A,'Chart + Graph'!A22,SugarRush_Module03_Past_Demand_!D:D)</f>
        <v>437.03249999999997</v>
      </c>
      <c r="D22" s="15">
        <f>AVERAGEIF(SugarRush_Module03_Past_Demand_!A:A,'Chart + Graph'!A22,SugarRush_Module03_Past_Demand_!E:E)</f>
        <v>50.504999999999995</v>
      </c>
    </row>
    <row r="23" spans="1:4" x14ac:dyDescent="0.35">
      <c r="A23" s="17">
        <v>2010</v>
      </c>
      <c r="B23" s="2">
        <f>AVERAGEIF(SugarRush_Module03_Past_Demand_!A:A,'Chart + Graph'!A23,SugarRush_Module03_Past_Demand_!C:C)</f>
        <v>495.52249999999998</v>
      </c>
      <c r="C23" s="2">
        <f>AVERAGEIF(SugarRush_Module03_Past_Demand_!A:A,'Chart + Graph'!A23,SugarRush_Module03_Past_Demand_!D:D)</f>
        <v>531.8125</v>
      </c>
      <c r="D23" s="15">
        <f>AVERAGEIF(SugarRush_Module03_Past_Demand_!A:A,'Chart + Graph'!A23,SugarRush_Module03_Past_Demand_!E:E)</f>
        <v>48.952500000000001</v>
      </c>
    </row>
    <row r="24" spans="1:4" x14ac:dyDescent="0.35">
      <c r="A24" s="17">
        <v>2011</v>
      </c>
      <c r="B24" s="2">
        <f>AVERAGEIF(SugarRush_Module03_Past_Demand_!A:A,'Chart + Graph'!A24,SugarRush_Module03_Past_Demand_!C:C)</f>
        <v>502.61749999999995</v>
      </c>
      <c r="C24" s="2">
        <f>AVERAGEIF(SugarRush_Module03_Past_Demand_!A:A,'Chart + Graph'!A24,SugarRush_Module03_Past_Demand_!D:D)</f>
        <v>482.70749999999998</v>
      </c>
      <c r="D24" s="15">
        <f>AVERAGEIF(SugarRush_Module03_Past_Demand_!A:A,'Chart + Graph'!A24,SugarRush_Module03_Past_Demand_!E:E)</f>
        <v>49.625</v>
      </c>
    </row>
    <row r="25" spans="1:4" x14ac:dyDescent="0.35">
      <c r="A25" s="17">
        <v>2012</v>
      </c>
      <c r="B25" s="2">
        <f>AVERAGEIF(SugarRush_Module03_Past_Demand_!A:A,'Chart + Graph'!A25,SugarRush_Module03_Past_Demand_!C:C)</f>
        <v>524.57000000000005</v>
      </c>
      <c r="C25" s="2">
        <f>AVERAGEIF(SugarRush_Module03_Past_Demand_!A:A,'Chart + Graph'!A25,SugarRush_Module03_Past_Demand_!D:D)</f>
        <v>433.95749999999998</v>
      </c>
      <c r="D25" s="15">
        <f>AVERAGEIF(SugarRush_Module03_Past_Demand_!A:A,'Chart + Graph'!A25,SugarRush_Module03_Past_Demand_!E:E)</f>
        <v>53.2</v>
      </c>
    </row>
    <row r="26" spans="1:4" x14ac:dyDescent="0.35">
      <c r="A26" s="17">
        <v>2013</v>
      </c>
      <c r="B26" s="2">
        <f>AVERAGEIF(SugarRush_Module03_Past_Demand_!A:A,'Chart + Graph'!A26,SugarRush_Module03_Past_Demand_!C:C)</f>
        <v>488.32</v>
      </c>
      <c r="C26" s="2">
        <f>AVERAGEIF(SugarRush_Module03_Past_Demand_!A:A,'Chart + Graph'!A26,SugarRush_Module03_Past_Demand_!D:D)</f>
        <v>528.18000000000006</v>
      </c>
      <c r="D26" s="15">
        <f>AVERAGEIF(SugarRush_Module03_Past_Demand_!A:A,'Chart + Graph'!A26,SugarRush_Module03_Past_Demand_!E:E)</f>
        <v>53.727499999999999</v>
      </c>
    </row>
    <row r="27" spans="1:4" x14ac:dyDescent="0.35">
      <c r="A27" s="17">
        <v>2014</v>
      </c>
      <c r="B27" s="2">
        <f>AVERAGEIF(SugarRush_Module03_Past_Demand_!A:A,'Chart + Graph'!A27,SugarRush_Module03_Past_Demand_!C:C)</f>
        <v>514.46749999999997</v>
      </c>
      <c r="C27" s="2">
        <f>AVERAGEIF(SugarRush_Module03_Past_Demand_!A:A,'Chart + Graph'!A27,SugarRush_Module03_Past_Demand_!D:D)</f>
        <v>560.34249999999997</v>
      </c>
      <c r="D27" s="15">
        <f>AVERAGEIF(SugarRush_Module03_Past_Demand_!A:A,'Chart + Graph'!A27,SugarRush_Module03_Past_Demand_!E:E)</f>
        <v>48.185000000000002</v>
      </c>
    </row>
    <row r="28" spans="1:4" x14ac:dyDescent="0.35">
      <c r="A28" s="17">
        <v>2015</v>
      </c>
      <c r="B28" s="2">
        <f>AVERAGEIF(SugarRush_Module03_Past_Demand_!A:A,'Chart + Graph'!A28,SugarRush_Module03_Past_Demand_!C:C)</f>
        <v>510.28</v>
      </c>
      <c r="C28" s="2">
        <f>AVERAGEIF(SugarRush_Module03_Past_Demand_!A:A,'Chart + Graph'!A28,SugarRush_Module03_Past_Demand_!D:D)</f>
        <v>472.9375</v>
      </c>
      <c r="D28" s="15">
        <f>AVERAGEIF(SugarRush_Module03_Past_Demand_!A:A,'Chart + Graph'!A28,SugarRush_Module03_Past_Demand_!E:E)</f>
        <v>52.09</v>
      </c>
    </row>
    <row r="29" spans="1:4" x14ac:dyDescent="0.35">
      <c r="A29" s="17">
        <v>2016</v>
      </c>
      <c r="B29" s="2">
        <f>AVERAGEIF(SugarRush_Module03_Past_Demand_!A:A,'Chart + Graph'!A29,SugarRush_Module03_Past_Demand_!C:C)</f>
        <v>521.51750000000004</v>
      </c>
      <c r="C29" s="2">
        <f>AVERAGEIF(SugarRush_Module03_Past_Demand_!A:A,'Chart + Graph'!A29,SugarRush_Module03_Past_Demand_!D:D)</f>
        <v>493.51499999999999</v>
      </c>
      <c r="D29" s="15">
        <f>AVERAGEIF(SugarRush_Module03_Past_Demand_!A:A,'Chart + Graph'!A29,SugarRush_Module03_Past_Demand_!E:E)</f>
        <v>50.692500000000003</v>
      </c>
    </row>
    <row r="30" spans="1:4" x14ac:dyDescent="0.35">
      <c r="A30" s="17">
        <v>2017</v>
      </c>
      <c r="B30" s="2">
        <f>AVERAGEIF(SugarRush_Module03_Past_Demand_!A:A,'Chart + Graph'!A30,SugarRush_Module03_Past_Demand_!C:C)</f>
        <v>541.49750000000006</v>
      </c>
      <c r="C30" s="2">
        <f>AVERAGEIF(SugarRush_Module03_Past_Demand_!A:A,'Chart + Graph'!A30,SugarRush_Module03_Past_Demand_!D:D)</f>
        <v>535.27749999999992</v>
      </c>
      <c r="D30" s="15">
        <f>AVERAGEIF(SugarRush_Module03_Past_Demand_!A:A,'Chart + Graph'!A30,SugarRush_Module03_Past_Demand_!E:E)</f>
        <v>53.055000000000007</v>
      </c>
    </row>
    <row r="31" spans="1:4" x14ac:dyDescent="0.35">
      <c r="A31" s="17">
        <v>2018</v>
      </c>
      <c r="B31" s="2">
        <f>AVERAGEIF(SugarRush_Module03_Past_Demand_!A:A,'Chart + Graph'!A31,SugarRush_Module03_Past_Demand_!C:C)</f>
        <v>530.96</v>
      </c>
      <c r="C31" s="2">
        <f>AVERAGEIF(SugarRush_Module03_Past_Demand_!A:A,'Chart + Graph'!A31,SugarRush_Module03_Past_Demand_!D:D)</f>
        <v>570.88499999999999</v>
      </c>
      <c r="D31" s="15">
        <f>AVERAGEIF(SugarRush_Module03_Past_Demand_!A:A,'Chart + Graph'!A31,SugarRush_Module03_Past_Demand_!E:E)</f>
        <v>49.927500000000002</v>
      </c>
    </row>
    <row r="32" spans="1:4" x14ac:dyDescent="0.35">
      <c r="A32" s="17">
        <v>2019</v>
      </c>
      <c r="B32" s="2">
        <f>AVERAGEIF(SugarRush_Module03_Past_Demand_!A:A,'Chart + Graph'!A32,SugarRush_Module03_Past_Demand_!C:C)</f>
        <v>532.69250000000011</v>
      </c>
      <c r="C32" s="2">
        <f>AVERAGEIF(SugarRush_Module03_Past_Demand_!A:A,'Chart + Graph'!A32,SugarRush_Module03_Past_Demand_!D:D)</f>
        <v>534.57999999999993</v>
      </c>
      <c r="D32" s="15">
        <f>AVERAGEIF(SugarRush_Module03_Past_Demand_!A:A,'Chart + Graph'!A32,SugarRush_Module03_Past_Demand_!E:E)</f>
        <v>52.767499999999998</v>
      </c>
    </row>
    <row r="33" spans="1:4" x14ac:dyDescent="0.35">
      <c r="A33" s="17">
        <v>2020</v>
      </c>
      <c r="B33" s="2">
        <f>AVERAGEIF(SugarRush_Module03_Past_Demand_!A:A,'Chart + Graph'!A33,SugarRush_Module03_Past_Demand_!C:C)</f>
        <v>546.255</v>
      </c>
      <c r="C33" s="2">
        <f>AVERAGEIF(SugarRush_Module03_Past_Demand_!A:A,'Chart + Graph'!A33,SugarRush_Module03_Past_Demand_!D:D)</f>
        <v>499.38750000000005</v>
      </c>
      <c r="D33" s="15">
        <f>AVERAGEIF(SugarRush_Module03_Past_Demand_!A:A,'Chart + Graph'!A33,SugarRush_Module03_Past_Demand_!E:E)</f>
        <v>51.51</v>
      </c>
    </row>
    <row r="34" spans="1:4" x14ac:dyDescent="0.35">
      <c r="A34" s="17">
        <v>2021</v>
      </c>
      <c r="B34" s="2">
        <f>AVERAGEIF(SugarRush_Module03_Past_Demand_!A:A,'Chart + Graph'!A34,SugarRush_Module03_Past_Demand_!C:C)</f>
        <v>538.81500000000005</v>
      </c>
      <c r="C34" s="2">
        <f>AVERAGEIF(SugarRush_Module03_Past_Demand_!A:A,'Chart + Graph'!A34,SugarRush_Module03_Past_Demand_!D:D)</f>
        <v>597.8125</v>
      </c>
      <c r="D34" s="15">
        <f>AVERAGEIF(SugarRush_Module03_Past_Demand_!A:A,'Chart + Graph'!A34,SugarRush_Module03_Past_Demand_!E:E)</f>
        <v>44.005000000000003</v>
      </c>
    </row>
    <row r="35" spans="1:4" x14ac:dyDescent="0.35">
      <c r="A35" s="17">
        <v>2022</v>
      </c>
      <c r="B35" s="2">
        <f>AVERAGEIF(SugarRush_Module03_Past_Demand_!A:A,'Chart + Graph'!A35,SugarRush_Module03_Past_Demand_!C:C)</f>
        <v>517.23500000000001</v>
      </c>
      <c r="C35" s="2">
        <f>AVERAGEIF(SugarRush_Module03_Past_Demand_!A:A,'Chart + Graph'!A35,SugarRush_Module03_Past_Demand_!D:D)</f>
        <v>508.24</v>
      </c>
      <c r="D35" s="15">
        <f>AVERAGEIF(SugarRush_Module03_Past_Demand_!A:A,'Chart + Graph'!A35,SugarRush_Module03_Past_Demand_!E:E)</f>
        <v>46.809999999999995</v>
      </c>
    </row>
    <row r="36" spans="1:4" ht="15" thickBot="1" x14ac:dyDescent="0.4">
      <c r="A36" s="18">
        <v>2023</v>
      </c>
      <c r="B36" s="5">
        <f>AVERAGEIF(SugarRush_Module03_Past_Demand_!A:A,'Chart + Graph'!A36,SugarRush_Module03_Past_Demand_!C:C)</f>
        <v>591.16250000000002</v>
      </c>
      <c r="C36" s="5">
        <f>AVERAGEIF(SugarRush_Module03_Past_Demand_!A:A,'Chart + Graph'!A36,SugarRush_Module03_Past_Demand_!D:D)</f>
        <v>601.97749999999996</v>
      </c>
      <c r="D36" s="16">
        <f>AVERAGEIF(SugarRush_Module03_Past_Demand_!A:A,'Chart + Graph'!A36,SugarRush_Module03_Past_Demand_!E:E)</f>
        <v>47.14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4B27-C11C-41FD-9DA8-9CB0238EB86B}">
  <dimension ref="A1:H22"/>
  <sheetViews>
    <sheetView tabSelected="1" zoomScale="84" zoomScaleNormal="84" workbookViewId="0">
      <selection activeCell="H8" sqref="H8"/>
    </sheetView>
  </sheetViews>
  <sheetFormatPr defaultRowHeight="14.5" x14ac:dyDescent="0.35"/>
  <cols>
    <col min="1" max="1" width="22.36328125" bestFit="1" customWidth="1"/>
    <col min="2" max="2" width="7.81640625" customWidth="1"/>
    <col min="3" max="3" width="12" bestFit="1" customWidth="1"/>
    <col min="4" max="5" width="11.81640625" bestFit="1" customWidth="1"/>
    <col min="6" max="6" width="12.90625" bestFit="1" customWidth="1"/>
    <col min="7" max="7" width="9.36328125" bestFit="1" customWidth="1"/>
  </cols>
  <sheetData>
    <row r="1" spans="1:8" ht="15" thickBot="1" x14ac:dyDescent="0.4"/>
    <row r="2" spans="1:8" ht="15" thickBot="1" x14ac:dyDescent="0.4">
      <c r="A2" s="27"/>
      <c r="B2" s="63"/>
      <c r="C2" s="58">
        <v>1</v>
      </c>
      <c r="D2" s="59">
        <v>2</v>
      </c>
      <c r="E2" s="59">
        <v>3</v>
      </c>
      <c r="F2" s="60">
        <v>4</v>
      </c>
      <c r="G2" s="1"/>
      <c r="H2" s="1"/>
    </row>
    <row r="3" spans="1:8" ht="15" thickBot="1" x14ac:dyDescent="0.4">
      <c r="A3" s="34" t="s">
        <v>11</v>
      </c>
      <c r="B3" s="34"/>
      <c r="C3" s="24">
        <v>250</v>
      </c>
      <c r="D3" s="25">
        <f>C6</f>
        <v>268</v>
      </c>
      <c r="E3" s="25">
        <f>D6</f>
        <v>74</v>
      </c>
      <c r="F3" s="26">
        <f>E6</f>
        <v>93</v>
      </c>
    </row>
    <row r="4" spans="1:8" ht="15" thickBot="1" x14ac:dyDescent="0.4">
      <c r="A4" s="34" t="s">
        <v>12</v>
      </c>
      <c r="B4" s="34"/>
      <c r="C4" s="35">
        <v>400</v>
      </c>
      <c r="D4" s="36">
        <v>544</v>
      </c>
      <c r="E4" s="36">
        <v>228</v>
      </c>
      <c r="F4" s="37">
        <v>527</v>
      </c>
      <c r="G4" s="20"/>
      <c r="H4" s="20"/>
    </row>
    <row r="5" spans="1:8" ht="15" thickBot="1" x14ac:dyDescent="0.4">
      <c r="A5" s="34" t="s">
        <v>13</v>
      </c>
      <c r="B5" s="34"/>
      <c r="C5" s="24">
        <v>382</v>
      </c>
      <c r="D5" s="25">
        <v>738</v>
      </c>
      <c r="E5" s="25">
        <v>209</v>
      </c>
      <c r="F5" s="26">
        <v>564</v>
      </c>
      <c r="G5" s="20"/>
      <c r="H5" s="20"/>
    </row>
    <row r="6" spans="1:8" ht="15" thickBot="1" x14ac:dyDescent="0.4">
      <c r="A6" s="34" t="s">
        <v>14</v>
      </c>
      <c r="B6" s="34"/>
      <c r="C6" s="40">
        <f>C3+C4-C5</f>
        <v>268</v>
      </c>
      <c r="D6" s="41">
        <f t="shared" ref="D6:F6" si="0">D3+D4-D5</f>
        <v>74</v>
      </c>
      <c r="E6" s="41">
        <f t="shared" si="0"/>
        <v>93</v>
      </c>
      <c r="F6" s="42">
        <f t="shared" si="0"/>
        <v>56</v>
      </c>
      <c r="G6" s="20"/>
    </row>
    <row r="7" spans="1:8" x14ac:dyDescent="0.35">
      <c r="A7" s="19"/>
      <c r="C7" s="38"/>
      <c r="D7" s="30"/>
      <c r="E7" s="30"/>
      <c r="F7" s="39"/>
      <c r="H7" s="20"/>
    </row>
    <row r="8" spans="1:8" ht="15" thickBot="1" x14ac:dyDescent="0.4">
      <c r="A8" s="29" t="s">
        <v>16</v>
      </c>
      <c r="B8" s="20"/>
      <c r="C8" s="43"/>
      <c r="D8" s="44"/>
      <c r="E8" s="44"/>
      <c r="F8" s="45"/>
    </row>
    <row r="9" spans="1:8" ht="15" thickBot="1" x14ac:dyDescent="0.4">
      <c r="A9" s="34" t="s">
        <v>15</v>
      </c>
      <c r="B9" s="61"/>
      <c r="C9" s="24">
        <v>428</v>
      </c>
      <c r="D9" s="25">
        <v>544</v>
      </c>
      <c r="E9" s="25">
        <v>484</v>
      </c>
      <c r="F9" s="26">
        <v>527</v>
      </c>
    </row>
    <row r="10" spans="1:8" ht="15" thickBot="1" x14ac:dyDescent="0.4">
      <c r="A10" s="19"/>
      <c r="B10" s="20"/>
      <c r="C10" s="46"/>
      <c r="D10" s="47"/>
      <c r="E10" s="47"/>
      <c r="F10" s="48"/>
    </row>
    <row r="11" spans="1:8" ht="15" thickBot="1" x14ac:dyDescent="0.4">
      <c r="A11" s="34" t="s">
        <v>17</v>
      </c>
      <c r="B11" s="61"/>
      <c r="C11" s="24">
        <v>38</v>
      </c>
      <c r="D11" s="25">
        <v>74</v>
      </c>
      <c r="E11" s="25">
        <v>21</v>
      </c>
      <c r="F11" s="26">
        <v>56</v>
      </c>
    </row>
    <row r="12" spans="1:8" x14ac:dyDescent="0.35">
      <c r="A12" s="30" t="s">
        <v>18</v>
      </c>
      <c r="B12" s="20"/>
      <c r="C12" s="21"/>
      <c r="D12" s="22"/>
      <c r="E12" s="22"/>
      <c r="F12" s="23"/>
    </row>
    <row r="13" spans="1:8" ht="15" thickBot="1" x14ac:dyDescent="0.4">
      <c r="A13" s="19"/>
      <c r="B13" s="20"/>
      <c r="C13" s="31"/>
      <c r="D13" s="29"/>
      <c r="E13" s="29"/>
      <c r="F13" s="32"/>
    </row>
    <row r="14" spans="1:8" ht="15" thickBot="1" x14ac:dyDescent="0.4">
      <c r="A14" s="34" t="s">
        <v>19</v>
      </c>
      <c r="B14" s="61"/>
      <c r="C14" s="24">
        <f>C3+C6/2</f>
        <v>384</v>
      </c>
      <c r="D14" s="25">
        <f t="shared" ref="D14:F14" si="1">D3+D6/2</f>
        <v>305</v>
      </c>
      <c r="E14" s="25">
        <f t="shared" si="1"/>
        <v>120.5</v>
      </c>
      <c r="F14" s="26">
        <f t="shared" si="1"/>
        <v>121</v>
      </c>
    </row>
    <row r="15" spans="1:8" ht="15" thickBot="1" x14ac:dyDescent="0.4">
      <c r="A15" s="19"/>
      <c r="B15" s="20"/>
      <c r="C15" s="46"/>
      <c r="D15" s="47"/>
      <c r="E15" s="47"/>
      <c r="F15" s="48"/>
    </row>
    <row r="16" spans="1:8" ht="15" thickBot="1" x14ac:dyDescent="0.4">
      <c r="A16" s="34" t="s">
        <v>20</v>
      </c>
      <c r="B16" s="61"/>
      <c r="C16" s="49">
        <v>50.04</v>
      </c>
      <c r="D16" s="50">
        <v>50.2</v>
      </c>
      <c r="E16" s="50">
        <v>50.56</v>
      </c>
      <c r="F16" s="51">
        <v>51.98</v>
      </c>
    </row>
    <row r="17" spans="1:6" ht="15" thickBot="1" x14ac:dyDescent="0.4">
      <c r="A17" s="33" t="s">
        <v>21</v>
      </c>
      <c r="B17" s="62"/>
      <c r="C17" s="52">
        <v>1.05</v>
      </c>
      <c r="D17" s="53">
        <v>1.05</v>
      </c>
      <c r="E17" s="53">
        <v>1.05</v>
      </c>
      <c r="F17" s="54">
        <v>1.05</v>
      </c>
    </row>
    <row r="18" spans="1:6" ht="15" thickBot="1" x14ac:dyDescent="0.4">
      <c r="A18" s="19"/>
      <c r="C18" s="46"/>
      <c r="D18" s="47"/>
      <c r="E18" s="47"/>
      <c r="F18" s="48"/>
    </row>
    <row r="19" spans="1:6" ht="15" thickBot="1" x14ac:dyDescent="0.4">
      <c r="A19" s="34" t="s">
        <v>22</v>
      </c>
      <c r="B19" s="34"/>
      <c r="C19" s="55">
        <f>C6*C16</f>
        <v>13410.72</v>
      </c>
      <c r="D19" s="56">
        <f t="shared" ref="D19:E19" si="2">D6*D16</f>
        <v>3714.8</v>
      </c>
      <c r="E19" s="56">
        <f t="shared" si="2"/>
        <v>4702.08</v>
      </c>
      <c r="F19" s="57">
        <f>F6*F16</f>
        <v>2910.8799999999997</v>
      </c>
    </row>
    <row r="20" spans="1:6" ht="15" thickBot="1" x14ac:dyDescent="0.4">
      <c r="A20" s="34" t="s">
        <v>23</v>
      </c>
      <c r="B20" s="34"/>
      <c r="C20" s="24">
        <f>C14*C17</f>
        <v>403.20000000000005</v>
      </c>
      <c r="D20" s="25">
        <f t="shared" ref="D20:F20" si="3">D14*D17</f>
        <v>320.25</v>
      </c>
      <c r="E20" s="25">
        <f t="shared" si="3"/>
        <v>126.52500000000001</v>
      </c>
      <c r="F20" s="26">
        <f t="shared" si="3"/>
        <v>127.05000000000001</v>
      </c>
    </row>
    <row r="21" spans="1:6" ht="15" thickBot="1" x14ac:dyDescent="0.4">
      <c r="A21" s="19"/>
    </row>
    <row r="22" spans="1:6" ht="15" thickBot="1" x14ac:dyDescent="0.4">
      <c r="E22" s="27" t="s">
        <v>24</v>
      </c>
      <c r="F22" s="28">
        <f>SUM(C19:F20)</f>
        <v>25715.505000000001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SugarRush_Module03_Past_Demand_</vt:lpstr>
      <vt:lpstr>Chart + Graph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Jake Moroney</cp:lastModifiedBy>
  <dcterms:created xsi:type="dcterms:W3CDTF">2025-02-20T00:13:13Z</dcterms:created>
  <dcterms:modified xsi:type="dcterms:W3CDTF">2025-02-20T01:49:20Z</dcterms:modified>
</cp:coreProperties>
</file>