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jmoroney_bryant_edu/Documents/Module04/"/>
    </mc:Choice>
  </mc:AlternateContent>
  <xr:revisionPtr revIDLastSave="16" documentId="8_{F8E3115A-7AF5-4E77-8622-8BBE012264C2}" xr6:coauthVersionLast="47" xr6:coauthVersionMax="47" xr10:uidLastSave="{FE0B4078-CF22-4EB7-8A6C-FBBC38D87073}"/>
  <bookViews>
    <workbookView xWindow="-110" yWindow="-110" windowWidth="19420" windowHeight="10300" firstSheet="1" activeTab="1" xr2:uid="{C89B6ACA-EF1C-462D-92C6-35340DF348F4}"/>
  </bookViews>
  <sheets>
    <sheet name="SugarRush_Module04_Payment_Year" sheetId="2" r:id="rId1"/>
    <sheet name="SugarRush_Module04_Possible_Inv" sheetId="1" r:id="rId2"/>
    <sheet name="Investment Model" sheetId="3" r:id="rId3"/>
  </sheets>
  <definedNames>
    <definedName name="solver_adj" localSheetId="2" hidden="1">'Investment Model'!$D$6:$D$17</definedName>
    <definedName name="solver_adj" localSheetId="1" hidden="1">SugarRush_Module04_Possible_Inv!$J$2:$J$18</definedName>
    <definedName name="solver_cvg" localSheetId="2" hidden="1">0.0001</definedName>
    <definedName name="solver_cvg" localSheetId="1" hidden="1">0.0001</definedName>
    <definedName name="solver_drv" localSheetId="2" hidden="1">2</definedName>
    <definedName name="solver_drv" localSheetId="1" hidden="1">1</definedName>
    <definedName name="solver_eng" localSheetId="2" hidden="1">2</definedName>
    <definedName name="solver_eng" localSheetId="1" hidden="1">2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'Investment Model'!$D$5:$D$17</definedName>
    <definedName name="solver_lhs1" localSheetId="1" hidden="1">SugarRush_Module04_Possible_Inv!$J$2:$J$18</definedName>
    <definedName name="solver_lhs2" localSheetId="2" hidden="1">'Investment Model'!$G$18:$L$18</definedName>
    <definedName name="solver_lhs2" localSheetId="1" hidden="1">SugarRush_Module04_Possible_Inv!$M$19:$U$19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2</definedName>
    <definedName name="solver_nwt" localSheetId="2" hidden="1">1</definedName>
    <definedName name="solver_nwt" localSheetId="1" hidden="1">1</definedName>
    <definedName name="solver_opt" localSheetId="2" hidden="1">'Investment Model'!$D$18</definedName>
    <definedName name="solver_opt" localSheetId="1" hidden="1">SugarRush_Module04_Possible_Inv!$J$19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1</definedName>
    <definedName name="solver_rel1" localSheetId="2" hidden="1">3</definedName>
    <definedName name="solver_rel1" localSheetId="1" hidden="1">3</definedName>
    <definedName name="solver_rel2" localSheetId="2" hidden="1">2</definedName>
    <definedName name="solver_rel2" localSheetId="1" hidden="1">2</definedName>
    <definedName name="solver_rhs1" localSheetId="2" hidden="1">0</definedName>
    <definedName name="solver_rhs1" localSheetId="1" hidden="1">0</definedName>
    <definedName name="solver_rhs2" localSheetId="2" hidden="1">'Investment Model'!$G$19:$L$19</definedName>
    <definedName name="solver_rhs2" localSheetId="1" hidden="1">SugarRush_Module04_Possible_Inv!$M$20:$U$20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K18" i="1"/>
  <c r="K17" i="1"/>
  <c r="K16" i="1"/>
  <c r="K15" i="1"/>
  <c r="K14" i="1"/>
  <c r="K13" i="1"/>
  <c r="K11" i="1"/>
  <c r="K9" i="1"/>
  <c r="K8" i="1"/>
  <c r="K7" i="1"/>
  <c r="K6" i="1"/>
  <c r="K5" i="1"/>
  <c r="K4" i="1"/>
  <c r="L2" i="1" a="1"/>
  <c r="L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/>
  <c r="S11" i="1" a="1"/>
  <c r="S11" i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P3" i="1" a="1"/>
  <c r="P3" i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/>
  <c r="P11" i="1" a="1"/>
  <c r="P11" i="1" s="1"/>
  <c r="P12" i="1" a="1"/>
  <c r="P12" i="1" s="1"/>
  <c r="P13" i="1" a="1"/>
  <c r="P13" i="1" s="1"/>
  <c r="P14" i="1" a="1"/>
  <c r="P14" i="1"/>
  <c r="P15" i="1" a="1"/>
  <c r="P15" i="1"/>
  <c r="P16" i="1" a="1"/>
  <c r="P16" i="1" s="1"/>
  <c r="P17" i="1" a="1"/>
  <c r="P17" i="1" s="1"/>
  <c r="P18" i="1" a="1"/>
  <c r="P18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/>
  <c r="O15" i="1" a="1"/>
  <c r="O15" i="1" s="1"/>
  <c r="O16" i="1" a="1"/>
  <c r="O16" i="1" s="1"/>
  <c r="O17" i="1" a="1"/>
  <c r="O17" i="1" s="1"/>
  <c r="O18" i="1" a="1"/>
  <c r="O18" i="1" s="1"/>
  <c r="N3" i="1" a="1"/>
  <c r="N3" i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/>
  <c r="N18" i="1" a="1"/>
  <c r="N18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2" i="1" a="1"/>
  <c r="M2" i="1" s="1"/>
  <c r="M19" i="1" s="1"/>
  <c r="N2" i="1" a="1"/>
  <c r="N2" i="1" s="1"/>
  <c r="N19" i="1" s="1"/>
  <c r="O2" i="1" a="1"/>
  <c r="O2" i="1"/>
  <c r="O19" i="1" s="1"/>
  <c r="P2" i="1" a="1"/>
  <c r="P2" i="1" s="1"/>
  <c r="P19" i="1" s="1"/>
  <c r="Q2" i="1" a="1"/>
  <c r="Q2" i="1" s="1"/>
  <c r="Q19" i="1" s="1"/>
  <c r="R2" i="1" a="1"/>
  <c r="R2" i="1" s="1"/>
  <c r="R19" i="1" s="1"/>
  <c r="S2" i="1" a="1"/>
  <c r="S2" i="1"/>
  <c r="T2" i="1" a="1"/>
  <c r="T2" i="1" s="1"/>
  <c r="T19" i="1" s="1"/>
  <c r="U2" i="1" a="1"/>
  <c r="U2" i="1" s="1"/>
  <c r="U19" i="1" s="1"/>
  <c r="L14" i="1" a="1"/>
  <c r="L14" i="1" s="1"/>
  <c r="L7" i="1" a="1"/>
  <c r="L7" i="1" s="1"/>
  <c r="L18" i="1" a="1"/>
  <c r="L18" i="1" s="1"/>
  <c r="L3" i="1" a="1"/>
  <c r="L3" i="1" s="1"/>
  <c r="L4" i="1" a="1"/>
  <c r="L4" i="1" s="1"/>
  <c r="L5" i="1" a="1"/>
  <c r="L5" i="1" s="1"/>
  <c r="L6" i="1" a="1"/>
  <c r="L6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5" i="1" a="1"/>
  <c r="L15" i="1"/>
  <c r="L16" i="1" a="1"/>
  <c r="L16" i="1" s="1"/>
  <c r="L17" i="1" a="1"/>
  <c r="L17" i="1" s="1"/>
  <c r="E6" i="3"/>
  <c r="C6" i="3"/>
  <c r="F6" i="3" s="1" a="1"/>
  <c r="F6" i="3" s="1"/>
  <c r="C7" i="3"/>
  <c r="J7" i="3" s="1" a="1"/>
  <c r="J7" i="3" s="1"/>
  <c r="C8" i="3"/>
  <c r="C9" i="3"/>
  <c r="F9" i="3" s="1" a="1"/>
  <c r="F9" i="3" s="1"/>
  <c r="C10" i="3"/>
  <c r="C11" i="3"/>
  <c r="J11" i="3" s="1" a="1"/>
  <c r="J11" i="3" s="1"/>
  <c r="C12" i="3"/>
  <c r="J12" i="3" s="1" a="1"/>
  <c r="J12" i="3" s="1"/>
  <c r="C13" i="3"/>
  <c r="F13" i="3" s="1" a="1"/>
  <c r="F13" i="3" s="1"/>
  <c r="C14" i="3"/>
  <c r="J14" i="3" s="1" a="1"/>
  <c r="J14" i="3" s="1"/>
  <c r="C15" i="3"/>
  <c r="J15" i="3" s="1" a="1"/>
  <c r="J15" i="3" s="1"/>
  <c r="C16" i="3"/>
  <c r="C17" i="3"/>
  <c r="D18" i="3"/>
  <c r="E7" i="3"/>
  <c r="E8" i="3"/>
  <c r="E9" i="3"/>
  <c r="E10" i="3"/>
  <c r="E11" i="3"/>
  <c r="E12" i="3"/>
  <c r="E13" i="3"/>
  <c r="E14" i="3"/>
  <c r="E15" i="3"/>
  <c r="E16" i="3"/>
  <c r="E17" i="3"/>
  <c r="S19" i="1" l="1"/>
  <c r="I17" i="3" a="1"/>
  <c r="I17" i="3" s="1"/>
  <c r="J16" i="3" a="1"/>
  <c r="J16" i="3" s="1"/>
  <c r="F8" i="3" a="1"/>
  <c r="F8" i="3" s="1"/>
  <c r="F10" i="3" a="1"/>
  <c r="F10" i="3" s="1"/>
  <c r="H6" i="3" a="1"/>
  <c r="H6" i="3" s="1"/>
  <c r="K11" i="3" a="1"/>
  <c r="K11" i="3" s="1"/>
  <c r="F16" i="3" a="1"/>
  <c r="F16" i="3" s="1"/>
  <c r="K16" i="3" a="1"/>
  <c r="K16" i="3" s="1"/>
  <c r="G17" i="3" a="1"/>
  <c r="G17" i="3" s="1"/>
  <c r="K17" i="3" a="1"/>
  <c r="K17" i="3" s="1"/>
  <c r="F17" i="3" a="1"/>
  <c r="F17" i="3" s="1"/>
  <c r="H17" i="3" a="1"/>
  <c r="H17" i="3" s="1"/>
  <c r="L17" i="3" a="1"/>
  <c r="L17" i="3" s="1"/>
  <c r="J17" i="3" a="1"/>
  <c r="J17" i="3" s="1"/>
  <c r="I16" i="3" a="1"/>
  <c r="I16" i="3" s="1"/>
  <c r="H16" i="3" a="1"/>
  <c r="H16" i="3" s="1"/>
  <c r="G16" i="3" a="1"/>
  <c r="G16" i="3" s="1"/>
  <c r="L16" i="3" a="1"/>
  <c r="L16" i="3" s="1"/>
  <c r="I15" i="3" a="1"/>
  <c r="I15" i="3" s="1"/>
  <c r="H15" i="3" a="1"/>
  <c r="H15" i="3" s="1"/>
  <c r="G15" i="3" a="1"/>
  <c r="G15" i="3" s="1"/>
  <c r="L15" i="3" a="1"/>
  <c r="L15" i="3" s="1"/>
  <c r="F15" i="3" a="1"/>
  <c r="F15" i="3" s="1"/>
  <c r="K15" i="3" a="1"/>
  <c r="K15" i="3" s="1"/>
  <c r="I14" i="3" a="1"/>
  <c r="I14" i="3" s="1"/>
  <c r="K14" i="3" a="1"/>
  <c r="K14" i="3" s="1"/>
  <c r="H14" i="3" a="1"/>
  <c r="H14" i="3" s="1"/>
  <c r="L14" i="3" a="1"/>
  <c r="L14" i="3" s="1"/>
  <c r="G14" i="3" a="1"/>
  <c r="G14" i="3" s="1"/>
  <c r="F14" i="3" a="1"/>
  <c r="F14" i="3" s="1"/>
  <c r="I13" i="3" a="1"/>
  <c r="I13" i="3" s="1"/>
  <c r="J13" i="3" a="1"/>
  <c r="J13" i="3" s="1"/>
  <c r="H13" i="3" a="1"/>
  <c r="H13" i="3" s="1"/>
  <c r="L13" i="3" a="1"/>
  <c r="L13" i="3" s="1"/>
  <c r="G13" i="3" a="1"/>
  <c r="G13" i="3" s="1"/>
  <c r="K13" i="3" a="1"/>
  <c r="K13" i="3" s="1"/>
  <c r="I12" i="3" a="1"/>
  <c r="I12" i="3" s="1"/>
  <c r="H12" i="3" a="1"/>
  <c r="H12" i="3" s="1"/>
  <c r="G12" i="3" a="1"/>
  <c r="G12" i="3" s="1"/>
  <c r="L12" i="3" a="1"/>
  <c r="L12" i="3" s="1"/>
  <c r="K12" i="3" a="1"/>
  <c r="K12" i="3" s="1"/>
  <c r="F12" i="3" a="1"/>
  <c r="F12" i="3" s="1"/>
  <c r="I11" i="3" a="1"/>
  <c r="I11" i="3" s="1"/>
  <c r="H11" i="3" a="1"/>
  <c r="H11" i="3" s="1"/>
  <c r="G11" i="3" a="1"/>
  <c r="G11" i="3" s="1"/>
  <c r="L11" i="3" a="1"/>
  <c r="L11" i="3" s="1"/>
  <c r="F11" i="3" a="1"/>
  <c r="F11" i="3" s="1"/>
  <c r="K10" i="3" a="1"/>
  <c r="K10" i="3" s="1"/>
  <c r="J10" i="3" a="1"/>
  <c r="J10" i="3" s="1"/>
  <c r="I10" i="3" a="1"/>
  <c r="I10" i="3" s="1"/>
  <c r="H10" i="3" a="1"/>
  <c r="H10" i="3" s="1"/>
  <c r="G10" i="3" a="1"/>
  <c r="G10" i="3" s="1"/>
  <c r="L10" i="3" a="1"/>
  <c r="L10" i="3" s="1"/>
  <c r="J9" i="3" a="1"/>
  <c r="J9" i="3" s="1"/>
  <c r="I9" i="3" a="1"/>
  <c r="I9" i="3" s="1"/>
  <c r="H9" i="3" a="1"/>
  <c r="H9" i="3" s="1"/>
  <c r="L9" i="3" a="1"/>
  <c r="L9" i="3" s="1"/>
  <c r="G9" i="3" a="1"/>
  <c r="G9" i="3" s="1"/>
  <c r="K9" i="3" a="1"/>
  <c r="K9" i="3" s="1"/>
  <c r="J8" i="3" a="1"/>
  <c r="J8" i="3" s="1"/>
  <c r="H8" i="3" a="1"/>
  <c r="H8" i="3" s="1"/>
  <c r="K8" i="3" a="1"/>
  <c r="K8" i="3" s="1"/>
  <c r="I8" i="3" a="1"/>
  <c r="I8" i="3" s="1"/>
  <c r="G8" i="3" a="1"/>
  <c r="G8" i="3" s="1"/>
  <c r="L8" i="3" a="1"/>
  <c r="L8" i="3" s="1"/>
  <c r="I7" i="3" a="1"/>
  <c r="I7" i="3" s="1"/>
  <c r="H7" i="3" a="1"/>
  <c r="H7" i="3" s="1"/>
  <c r="L7" i="3" a="1"/>
  <c r="L7" i="3" s="1"/>
  <c r="G7" i="3" a="1"/>
  <c r="G7" i="3" s="1"/>
  <c r="K7" i="3" a="1"/>
  <c r="K7" i="3" s="1"/>
  <c r="F7" i="3" a="1"/>
  <c r="F7" i="3" s="1"/>
  <c r="G6" i="3" a="1"/>
  <c r="G6" i="3" s="1"/>
  <c r="J6" i="3" a="1"/>
  <c r="J6" i="3" s="1"/>
  <c r="K6" i="3" a="1"/>
  <c r="K6" i="3" s="1"/>
  <c r="L6" i="3" a="1"/>
  <c r="L6" i="3" s="1"/>
  <c r="I6" i="3" a="1"/>
  <c r="I6" i="3" s="1"/>
  <c r="G1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<sst xmlns="http://schemas.openxmlformats.org/spreadsheetml/2006/main" count="66" uniqueCount="33">
  <si>
    <t>investment_name</t>
  </si>
  <si>
    <t>investment_pct</t>
  </si>
  <si>
    <t>CandyCorn Capital Partners</t>
  </si>
  <si>
    <t>Chocolate Chip Capital</t>
  </si>
  <si>
    <t>SourPatch Portfolio Group</t>
  </si>
  <si>
    <t>TaffyTrend Ventures</t>
  </si>
  <si>
    <t>TruffleTrust Holdings</t>
  </si>
  <si>
    <t>final_payment_start_of_year</t>
  </si>
  <si>
    <t>first_payment_year</t>
  </si>
  <si>
    <t>second_payment_year</t>
  </si>
  <si>
    <t>Month of Cashflow</t>
  </si>
  <si>
    <t>Cash Flow Summary for Month</t>
  </si>
  <si>
    <t>Investment</t>
  </si>
  <si>
    <t>Inflow</t>
  </si>
  <si>
    <t>Outflow</t>
  </si>
  <si>
    <t>Amount</t>
  </si>
  <si>
    <t>Return</t>
  </si>
  <si>
    <t>A</t>
  </si>
  <si>
    <t>Months to Mature</t>
  </si>
  <si>
    <t>B</t>
  </si>
  <si>
    <t>C</t>
  </si>
  <si>
    <t>D</t>
  </si>
  <si>
    <t>Total Invested in Month 1 -&gt;</t>
  </si>
  <si>
    <t>Surplus Funds</t>
  </si>
  <si>
    <t>Req'd Payments</t>
  </si>
  <si>
    <t xml:space="preserve">year can start investing </t>
  </si>
  <si>
    <t>years to maturity</t>
  </si>
  <si>
    <t xml:space="preserve">CandyCorn Capital Partners </t>
  </si>
  <si>
    <t xml:space="preserve">Amount </t>
  </si>
  <si>
    <t xml:space="preserve">Return </t>
  </si>
  <si>
    <t>Total Invested in Month 1 =</t>
  </si>
  <si>
    <t>Surplus</t>
  </si>
  <si>
    <t>Req'd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</si>
</sst>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&quot;$&quot;#,##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4F7D9"/>
        <bgColor indexed="64"/>
      </patternFill>
    </fill>
    <fill>
      <patternFill patternType="solid">
        <fgColor rgb="FFFDE8C5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8">
    <xf numFmtId="0" fontId="0" fillId="0" borderId="0" xfId="0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4" fontId="18" fillId="34" borderId="14" xfId="1" applyFont="1" applyFill="1" applyBorder="1"/>
    <xf numFmtId="164" fontId="0" fillId="0" borderId="15" xfId="2" applyNumberFormat="1" applyFont="1" applyBorder="1"/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4" fontId="18" fillId="34" borderId="21" xfId="1" applyFont="1" applyFill="1" applyBorder="1"/>
    <xf numFmtId="164" fontId="0" fillId="0" borderId="22" xfId="2" applyNumberFormat="1" applyFont="1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44" fontId="18" fillId="34" borderId="30" xfId="1" applyFont="1" applyFill="1" applyBorder="1"/>
    <xf numFmtId="164" fontId="0" fillId="0" borderId="31" xfId="2" applyNumberFormat="1" applyFont="1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164" fontId="0" fillId="0" borderId="34" xfId="2" applyNumberFormat="1" applyFont="1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44" fontId="18" fillId="34" borderId="36" xfId="1" applyFont="1" applyFill="1" applyBorder="1"/>
    <xf numFmtId="164" fontId="0" fillId="0" borderId="37" xfId="2" applyNumberFormat="1" applyFont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164" fontId="0" fillId="0" borderId="25" xfId="2" applyNumberFormat="1" applyFont="1" applyBorder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44" fontId="18" fillId="34" borderId="39" xfId="1" applyFont="1" applyFill="1" applyBorder="1"/>
    <xf numFmtId="164" fontId="0" fillId="0" borderId="40" xfId="2" applyNumberFormat="1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64" fontId="0" fillId="0" borderId="28" xfId="2" applyNumberFormat="1" applyFont="1" applyBorder="1"/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44" fontId="18" fillId="34" borderId="42" xfId="1" applyFont="1" applyFill="1" applyBorder="1"/>
    <xf numFmtId="164" fontId="0" fillId="0" borderId="43" xfId="2" applyNumberFormat="1" applyFont="1" applyBorder="1"/>
    <xf numFmtId="44" fontId="19" fillId="34" borderId="44" xfId="1" applyFont="1" applyFill="1" applyBorder="1"/>
    <xf numFmtId="0" fontId="0" fillId="0" borderId="10" xfId="0" applyBorder="1"/>
    <xf numFmtId="0" fontId="16" fillId="0" borderId="11" xfId="0" applyFont="1" applyBorder="1"/>
    <xf numFmtId="0" fontId="16" fillId="0" borderId="12" xfId="0" applyFont="1" applyBorder="1"/>
    <xf numFmtId="44" fontId="20" fillId="34" borderId="46" xfId="1" applyFont="1" applyFill="1" applyBorder="1"/>
    <xf numFmtId="44" fontId="20" fillId="34" borderId="47" xfId="1" applyFont="1" applyFill="1" applyBorder="1"/>
    <xf numFmtId="44" fontId="20" fillId="34" borderId="48" xfId="1" applyFont="1" applyFill="1" applyBorder="1"/>
    <xf numFmtId="165" fontId="16" fillId="0" borderId="41" xfId="1" applyNumberFormat="1" applyFont="1" applyBorder="1" applyAlignment="1">
      <alignment horizontal="center"/>
    </xf>
    <xf numFmtId="165" fontId="16" fillId="0" borderId="42" xfId="1" applyNumberFormat="1" applyFont="1" applyBorder="1" applyAlignment="1">
      <alignment horizontal="center"/>
    </xf>
    <xf numFmtId="165" fontId="16" fillId="0" borderId="43" xfId="1" applyNumberFormat="1" applyFont="1" applyBorder="1" applyAlignment="1">
      <alignment horizontal="center"/>
    </xf>
    <xf numFmtId="44" fontId="0" fillId="0" borderId="0" xfId="1" applyFont="1"/>
    <xf numFmtId="0" fontId="16" fillId="36" borderId="10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4" xfId="0" applyBorder="1"/>
    <xf numFmtId="44" fontId="0" fillId="0" borderId="24" xfId="1" applyFont="1" applyBorder="1"/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0" borderId="23" xfId="0" applyBorder="1"/>
    <xf numFmtId="0" fontId="0" fillId="0" borderId="26" xfId="0" applyBorder="1"/>
    <xf numFmtId="10" fontId="0" fillId="0" borderId="25" xfId="2" applyNumberFormat="1" applyFont="1" applyBorder="1"/>
    <xf numFmtId="0" fontId="0" fillId="0" borderId="27" xfId="0" applyBorder="1"/>
    <xf numFmtId="44" fontId="0" fillId="0" borderId="27" xfId="1" applyFont="1" applyBorder="1"/>
    <xf numFmtId="10" fontId="0" fillId="0" borderId="50" xfId="2" applyNumberFormat="1" applyFont="1" applyBorder="1"/>
    <xf numFmtId="44" fontId="0" fillId="0" borderId="11" xfId="1" applyFont="1" applyBorder="1"/>
    <xf numFmtId="44" fontId="0" fillId="0" borderId="12" xfId="1" applyFont="1" applyBorder="1"/>
    <xf numFmtId="0" fontId="0" fillId="0" borderId="11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18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53" xfId="0" applyBorder="1"/>
    <xf numFmtId="10" fontId="0" fillId="0" borderId="0" xfId="2" applyNumberFormat="1" applyFont="1" applyBorder="1"/>
    <xf numFmtId="0" fontId="0" fillId="0" borderId="54" xfId="0" applyBorder="1"/>
    <xf numFmtId="0" fontId="0" fillId="0" borderId="41" xfId="0" applyBorder="1"/>
    <xf numFmtId="10" fontId="0" fillId="0" borderId="42" xfId="2" applyNumberFormat="1" applyFont="1" applyBorder="1"/>
    <xf numFmtId="0" fontId="0" fillId="0" borderId="42" xfId="0" applyBorder="1"/>
    <xf numFmtId="0" fontId="0" fillId="0" borderId="43" xfId="0" applyBorder="1"/>
    <xf numFmtId="0" fontId="0" fillId="33" borderId="19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33" borderId="17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 wrapText="1"/>
    </xf>
    <xf numFmtId="0" fontId="0" fillId="33" borderId="24" xfId="0" applyFill="1" applyBorder="1" applyAlignment="1">
      <alignment horizontal="center" vertical="center" wrapText="1"/>
    </xf>
    <xf numFmtId="0" fontId="0" fillId="33" borderId="27" xfId="0" applyFill="1" applyBorder="1" applyAlignment="1">
      <alignment horizontal="center"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F4F7D9"/>
      <color rgb="FFFDE8C5"/>
      <color rgb="FFF7E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9097-28D2-4366-94D4-F3249632BEB3}">
  <dimension ref="A1:C3"/>
  <sheetViews>
    <sheetView workbookViewId="0">
      <selection activeCell="E2" sqref="E2"/>
    </sheetView>
  </sheetViews>
  <sheetFormatPr defaultRowHeight="14.5" x14ac:dyDescent="0.35"/>
  <cols>
    <col min="1" max="1" width="23.6328125" bestFit="1" customWidth="1"/>
    <col min="2" max="2" width="16.1796875" bestFit="1" customWidth="1"/>
    <col min="3" max="3" width="19" bestFit="1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>
        <v>10</v>
      </c>
      <c r="B2">
        <v>3</v>
      </c>
      <c r="C2">
        <v>6</v>
      </c>
    </row>
    <row r="3" spans="1:3" x14ac:dyDescent="0.35">
      <c r="A3" s="45">
        <v>500</v>
      </c>
      <c r="B3" s="45">
        <v>250</v>
      </c>
      <c r="C3" s="45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8DF6-8CB7-46C9-808A-3ABFD5A8BBEB}">
  <dimension ref="A1:V20"/>
  <sheetViews>
    <sheetView tabSelected="1" topLeftCell="E1" zoomScale="77" zoomScaleNormal="80" workbookViewId="0">
      <selection activeCell="V18" sqref="V18"/>
    </sheetView>
  </sheetViews>
  <sheetFormatPr defaultRowHeight="14.5" x14ac:dyDescent="0.35"/>
  <cols>
    <col min="1" max="1" width="23.54296875" bestFit="1" customWidth="1"/>
    <col min="2" max="2" width="13.36328125" bestFit="1" customWidth="1"/>
    <col min="3" max="3" width="22.81640625" bestFit="1" customWidth="1"/>
    <col min="4" max="4" width="14.7265625" bestFit="1" customWidth="1"/>
    <col min="7" max="7" width="23.90625" bestFit="1" customWidth="1"/>
    <col min="8" max="9" width="8.81640625" bestFit="1" customWidth="1"/>
    <col min="10" max="10" width="9.7265625" bestFit="1" customWidth="1"/>
    <col min="11" max="11" width="9.453125" customWidth="1"/>
    <col min="12" max="12" width="8.81640625" bestFit="1" customWidth="1"/>
    <col min="13" max="13" width="14.6328125" bestFit="1" customWidth="1"/>
    <col min="14" max="14" width="9.7265625" bestFit="1" customWidth="1"/>
    <col min="15" max="16" width="14.6328125" bestFit="1" customWidth="1"/>
    <col min="17" max="17" width="9.7265625" bestFit="1" customWidth="1"/>
    <col min="18" max="18" width="14.6328125" bestFit="1" customWidth="1"/>
    <col min="19" max="20" width="8.81640625" bestFit="1" customWidth="1"/>
    <col min="21" max="21" width="9.7265625" bestFit="1" customWidth="1"/>
  </cols>
  <sheetData>
    <row r="1" spans="1:22" x14ac:dyDescent="0.35">
      <c r="A1" s="74" t="s">
        <v>0</v>
      </c>
      <c r="B1" s="75" t="s">
        <v>1</v>
      </c>
      <c r="C1" s="75" t="s">
        <v>25</v>
      </c>
      <c r="D1" s="76" t="s">
        <v>26</v>
      </c>
      <c r="G1" s="71" t="s">
        <v>12</v>
      </c>
      <c r="H1" s="72" t="s">
        <v>13</v>
      </c>
      <c r="I1" s="72" t="s">
        <v>14</v>
      </c>
      <c r="J1" s="72" t="s">
        <v>28</v>
      </c>
      <c r="K1" s="73" t="s">
        <v>29</v>
      </c>
      <c r="L1" s="57">
        <v>1</v>
      </c>
      <c r="M1" s="58">
        <v>2</v>
      </c>
      <c r="N1" s="58">
        <v>3</v>
      </c>
      <c r="O1" s="58">
        <v>4</v>
      </c>
      <c r="P1" s="58">
        <v>5</v>
      </c>
      <c r="Q1" s="58">
        <v>6</v>
      </c>
      <c r="R1" s="58">
        <v>7</v>
      </c>
      <c r="S1" s="58">
        <v>8</v>
      </c>
      <c r="T1" s="58">
        <v>9</v>
      </c>
      <c r="U1" s="59">
        <v>10</v>
      </c>
    </row>
    <row r="2" spans="1:22" x14ac:dyDescent="0.35">
      <c r="A2" s="77" t="s">
        <v>2</v>
      </c>
      <c r="B2" s="78">
        <v>1.9900000000000001E-2</v>
      </c>
      <c r="C2">
        <v>1</v>
      </c>
      <c r="D2" s="79">
        <v>1</v>
      </c>
      <c r="E2" s="53"/>
      <c r="G2" s="60" t="s">
        <v>27</v>
      </c>
      <c r="H2" s="55">
        <v>1</v>
      </c>
      <c r="I2" s="55">
        <v>2</v>
      </c>
      <c r="J2" s="56">
        <v>885.63002058522488</v>
      </c>
      <c r="K2" s="62">
        <v>1.9900000000000001E-2</v>
      </c>
      <c r="L2" s="21" cm="1">
        <f t="array" ref="L2">_xlfn.IFS(
$H2=L$1, -1,
$I2=L$1, 1+$K$2,
AND($H2&lt;L$1,$I2&gt;L$1),"&lt;---&gt;",
TRUE,"")</f>
        <v>-1</v>
      </c>
      <c r="M2" s="21" cm="1">
        <f t="array" ref="M2">_xlfn.IFS(
$H2=M$1, -1,
$I2=M$1, 1+$K$2,
AND($H2&lt;M$1,$I2&gt;M$1),"&lt;---&gt;",
TRUE,"")</f>
        <v>1.0199</v>
      </c>
      <c r="N2" s="21" t="str" cm="1">
        <f t="array" ref="N2">_xlfn.IFS(
$H2=N$1, -1,
$I2=N$1, 1+$K$2,
AND($H2&lt;N$1,$I2&gt;N$1),"&lt;---&gt;",
TRUE,"")</f>
        <v/>
      </c>
      <c r="O2" s="21" t="str" cm="1">
        <f t="array" ref="O2">_xlfn.IFS(
$H2=O$1, -1,
$I2=O$1, 1+$K$2,
AND($H2&lt;O$1,$I2&gt;O$1),"&lt;---&gt;",
TRUE,"")</f>
        <v/>
      </c>
      <c r="P2" s="21" t="str" cm="1">
        <f t="array" ref="P2">_xlfn.IFS(
$H2=P$1, -1,
$I2=P$1, 1+$K$2,
AND($H2&lt;P$1,$I2&gt;P$1),"&lt;---&gt;",
TRUE,"")</f>
        <v/>
      </c>
      <c r="Q2" s="21" t="str" cm="1">
        <f t="array" ref="Q2">_xlfn.IFS(
$H2=Q$1, -1,
$I2=Q$1, 1+$K$2,
AND($H2&lt;Q$1,$I2&gt;Q$1),"&lt;---&gt;",
TRUE,"")</f>
        <v/>
      </c>
      <c r="R2" s="21" t="str" cm="1">
        <f t="array" ref="R2">_xlfn.IFS(
$H2=R$1, -1,
$I2=R$1, 1+$K$2,
AND($H2&lt;R$1,$I2&gt;R$1),"&lt;---&gt;",
TRUE,"")</f>
        <v/>
      </c>
      <c r="S2" s="21" t="str" cm="1">
        <f t="array" ref="S2">_xlfn.IFS(
$H2=S$1, -1,
$I2=S$1, 1+$K$2,
AND($H2&lt;S$1,$I2&gt;S$1),"&lt;---&gt;",
TRUE,"")</f>
        <v/>
      </c>
      <c r="T2" s="21" t="str" cm="1">
        <f t="array" ref="T2">_xlfn.IFS(
$H2=T$1, -1,
$I2=T$1, 1+$K$2,
AND($H2&lt;T$1,$I2&gt;T$1),"&lt;---&gt;",
TRUE,"")</f>
        <v/>
      </c>
      <c r="U2" s="69" t="str" cm="1">
        <f t="array" ref="U2">_xlfn.IFS(
$H2=U$1, -1,
$I2=U$1, 1+$K$2,
AND($H2&lt;U$1,$I2&gt;U$1),"&lt;---&gt;",
TRUE,"")</f>
        <v/>
      </c>
      <c r="V2" s="53"/>
    </row>
    <row r="3" spans="1:22" x14ac:dyDescent="0.35">
      <c r="A3" s="77" t="s">
        <v>3</v>
      </c>
      <c r="B3" s="78">
        <v>4.2099999999999999E-2</v>
      </c>
      <c r="C3">
        <v>1</v>
      </c>
      <c r="D3" s="79">
        <v>2</v>
      </c>
      <c r="E3" s="53"/>
      <c r="G3" s="60" t="s">
        <v>3</v>
      </c>
      <c r="H3" s="55">
        <v>1</v>
      </c>
      <c r="I3" s="55">
        <v>3</v>
      </c>
      <c r="J3" s="56">
        <v>0</v>
      </c>
      <c r="K3" s="62">
        <v>4.2099999999999999E-2</v>
      </c>
      <c r="L3" s="21" cm="1">
        <f t="array" ref="L3">_xlfn.IFS(
$H3=L$1, -1,
$I3=L$1, 1+$K$2,
AND($H3&lt;L$1,$I3&gt;L$1),"&lt;---&gt;",
TRUE,"")</f>
        <v>-1</v>
      </c>
      <c r="M3" s="21" t="str" cm="1">
        <f t="array" ref="M3">_xlfn.IFS(
$H3=M$1, -1,
$I3=M$1, 1+$K$2,
AND($H3&lt;M$1,$I3&gt;M$1),"&lt;---&gt;",
TRUE,"")</f>
        <v>&lt;---&gt;</v>
      </c>
      <c r="N3" s="21" cm="1">
        <f t="array" ref="N3">_xlfn.IFS(
$H3=N$1, -1,
$I3=N$1, 1+$K$2,
AND($H3&lt;N$1,$I3&gt;N$1),"&lt;---&gt;",
TRUE,"")</f>
        <v>1.0199</v>
      </c>
      <c r="O3" s="21" t="str" cm="1">
        <f t="array" ref="O3">_xlfn.IFS(
$H3=O$1, -1,
$I3=O$1, 1+$K$2,
AND($H3&lt;O$1,$I3&gt;O$1),"&lt;---&gt;",
TRUE,"")</f>
        <v/>
      </c>
      <c r="P3" s="21" t="str" cm="1">
        <f t="array" ref="P3">_xlfn.IFS(
$H3=P$1, -1,
$I3=P$1, 1+$K$2,
AND($H3&lt;P$1,$I3&gt;P$1),"&lt;---&gt;",
TRUE,"")</f>
        <v/>
      </c>
      <c r="Q3" s="21" t="str" cm="1">
        <f t="array" ref="Q3">_xlfn.IFS(
$H3=Q$1, -1,
$I3=Q$1, 1+$K$2,
AND($H3&lt;Q$1,$I3&gt;Q$1),"&lt;---&gt;",
TRUE,"")</f>
        <v/>
      </c>
      <c r="R3" s="21" t="str" cm="1">
        <f t="array" ref="R3">_xlfn.IFS(
$H3=R$1, -1,
$I3=R$1, 1+$K$2,
AND($H3&lt;R$1,$I3&gt;R$1),"&lt;---&gt;",
TRUE,"")</f>
        <v/>
      </c>
      <c r="S3" s="21" t="str" cm="1">
        <f t="array" ref="S3">_xlfn.IFS(
$H3=S$1, -1,
$I3=S$1, 1+$K$2,
AND($H3&lt;S$1,$I3&gt;S$1),"&lt;---&gt;",
TRUE,"")</f>
        <v/>
      </c>
      <c r="T3" s="21" t="str" cm="1">
        <f t="array" ref="T3">_xlfn.IFS(
$H3=T$1, -1,
$I3=T$1, 1+$K$2,
AND($H3&lt;T$1,$I3&gt;T$1),"&lt;---&gt;",
TRUE,"")</f>
        <v/>
      </c>
      <c r="U3" s="69" t="str" cm="1">
        <f t="array" ref="U3">_xlfn.IFS(
$H3=U$1, -1,
$I3=U$1, 1+$K$2,
AND($H3&lt;U$1,$I3&gt;U$1),"&lt;---&gt;",
TRUE,"")</f>
        <v/>
      </c>
      <c r="V3" s="53"/>
    </row>
    <row r="4" spans="1:22" x14ac:dyDescent="0.35">
      <c r="A4" s="77" t="s">
        <v>4</v>
      </c>
      <c r="B4" s="78">
        <v>6.4399999999999999E-2</v>
      </c>
      <c r="C4">
        <v>2</v>
      </c>
      <c r="D4" s="79">
        <v>3</v>
      </c>
      <c r="E4" s="53"/>
      <c r="G4" s="60" t="s">
        <v>6</v>
      </c>
      <c r="H4" s="55">
        <v>1</v>
      </c>
      <c r="I4" s="55">
        <v>6</v>
      </c>
      <c r="J4" s="56">
        <v>0</v>
      </c>
      <c r="K4" s="62">
        <f>B6</f>
        <v>0.1094</v>
      </c>
      <c r="L4" s="21" cm="1">
        <f t="array" ref="L4">_xlfn.IFS(
$H4=L$1, -1,
$I4=L$1, 1+$K$2,
AND($H4&lt;L$1,$I4&gt;L$1),"&lt;---&gt;",
TRUE,"")</f>
        <v>-1</v>
      </c>
      <c r="M4" s="21" t="str" cm="1">
        <f t="array" ref="M4">_xlfn.IFS(
$H4=M$1, -1,
$I4=M$1, 1+$K$2,
AND($H4&lt;M$1,$I4&gt;M$1),"&lt;---&gt;",
TRUE,"")</f>
        <v>&lt;---&gt;</v>
      </c>
      <c r="N4" s="21" t="str" cm="1">
        <f t="array" ref="N4">_xlfn.IFS(
$H4=N$1, -1,
$I4=N$1, 1+$K$2,
AND($H4&lt;N$1,$I4&gt;N$1),"&lt;---&gt;",
TRUE,"")</f>
        <v>&lt;---&gt;</v>
      </c>
      <c r="O4" s="21" t="str" cm="1">
        <f t="array" ref="O4">_xlfn.IFS(
$H4=O$1, -1,
$I4=O$1, 1+$K$2,
AND($H4&lt;O$1,$I4&gt;O$1),"&lt;---&gt;",
TRUE,"")</f>
        <v>&lt;---&gt;</v>
      </c>
      <c r="P4" s="21" t="str" cm="1">
        <f t="array" ref="P4">_xlfn.IFS(
$H4=P$1, -1,
$I4=P$1, 1+$K$2,
AND($H4&lt;P$1,$I4&gt;P$1),"&lt;---&gt;",
TRUE,"")</f>
        <v>&lt;---&gt;</v>
      </c>
      <c r="Q4" s="21" cm="1">
        <f t="array" ref="Q4">_xlfn.IFS(
$H4=Q$1, -1,
$I4=Q$1, 1+$K$2,
AND($H4&lt;Q$1,$I4&gt;Q$1),"&lt;---&gt;",
TRUE,"")</f>
        <v>1.0199</v>
      </c>
      <c r="R4" s="21" t="str" cm="1">
        <f t="array" ref="R4">_xlfn.IFS(
$H4=R$1, -1,
$I4=R$1, 1+$K$2,
AND($H4&lt;R$1,$I4&gt;R$1),"&lt;---&gt;",
TRUE,"")</f>
        <v/>
      </c>
      <c r="S4" s="21" t="str" cm="1">
        <f t="array" ref="S4">_xlfn.IFS(
$H4=S$1, -1,
$I4=S$1, 1+$K$2,
AND($H4&lt;S$1,$I4&gt;S$1),"&lt;---&gt;",
TRUE,"")</f>
        <v/>
      </c>
      <c r="T4" s="21" t="str" cm="1">
        <f t="array" ref="T4">_xlfn.IFS(
$H4=T$1, -1,
$I4=T$1, 1+$K$2,
AND($H4&lt;T$1,$I4&gt;T$1),"&lt;---&gt;",
TRUE,"")</f>
        <v/>
      </c>
      <c r="U4" s="69" t="str" cm="1">
        <f t="array" ref="U4">_xlfn.IFS(
$H4=U$1, -1,
$I4=U$1, 1+$K$2,
AND($H4&lt;U$1,$I4&gt;U$1),"&lt;---&gt;",
TRUE,"")</f>
        <v/>
      </c>
      <c r="V4" s="53"/>
    </row>
    <row r="5" spans="1:22" x14ac:dyDescent="0.35">
      <c r="A5" s="77" t="s">
        <v>5</v>
      </c>
      <c r="B5" s="78">
        <v>8.6900000000000005E-2</v>
      </c>
      <c r="C5">
        <v>3</v>
      </c>
      <c r="D5" s="79">
        <v>4</v>
      </c>
      <c r="E5" s="53"/>
      <c r="G5" s="60" t="s">
        <v>27</v>
      </c>
      <c r="H5" s="55">
        <v>2</v>
      </c>
      <c r="I5" s="55">
        <v>3</v>
      </c>
      <c r="J5" s="56">
        <v>903.254057994871</v>
      </c>
      <c r="K5" s="62">
        <f>B2</f>
        <v>1.9900000000000001E-2</v>
      </c>
      <c r="L5" s="21" t="str" cm="1">
        <f t="array" ref="L5">_xlfn.IFS(
$H5=L$1, -1,
$I5=L$1, 1+$K$2,
AND($H5&lt;L$1,$I5&gt;L$1),"&lt;---&gt;",
TRUE,"")</f>
        <v/>
      </c>
      <c r="M5" s="21" cm="1">
        <f t="array" ref="M5">_xlfn.IFS(
$H5=M$1, -1,
$I5=M$1, 1+$K$2,
AND($H5&lt;M$1,$I5&gt;M$1),"&lt;---&gt;",
TRUE,"")</f>
        <v>-1</v>
      </c>
      <c r="N5" s="21" cm="1">
        <f t="array" ref="N5">_xlfn.IFS(
$H5=N$1, -1,
$I5=N$1, 1+$K$2,
AND($H5&lt;N$1,$I5&gt;N$1),"&lt;---&gt;",
TRUE,"")</f>
        <v>1.0199</v>
      </c>
      <c r="O5" s="21" t="str" cm="1">
        <f t="array" ref="O5">_xlfn.IFS(
$H5=O$1, -1,
$I5=O$1, 1+$K$2,
AND($H5&lt;O$1,$I5&gt;O$1),"&lt;---&gt;",
TRUE,"")</f>
        <v/>
      </c>
      <c r="P5" s="21" t="str" cm="1">
        <f t="array" ref="P5">_xlfn.IFS(
$H5=P$1, -1,
$I5=P$1, 1+$K$2,
AND($H5&lt;P$1,$I5&gt;P$1),"&lt;---&gt;",
TRUE,"")</f>
        <v/>
      </c>
      <c r="Q5" s="21" t="str" cm="1">
        <f t="array" ref="Q5">_xlfn.IFS(
$H5=Q$1, -1,
$I5=Q$1, 1+$K$2,
AND($H5&lt;Q$1,$I5&gt;Q$1),"&lt;---&gt;",
TRUE,"")</f>
        <v/>
      </c>
      <c r="R5" s="21" t="str" cm="1">
        <f t="array" ref="R5">_xlfn.IFS(
$H5=R$1, -1,
$I5=R$1, 1+$K$2,
AND($H5&lt;R$1,$I5&gt;R$1),"&lt;---&gt;",
TRUE,"")</f>
        <v/>
      </c>
      <c r="S5" s="21" t="str" cm="1">
        <f t="array" ref="S5">_xlfn.IFS(
$H5=S$1, -1,
$I5=S$1, 1+$K$2,
AND($H5&lt;S$1,$I5&gt;S$1),"&lt;---&gt;",
TRUE,"")</f>
        <v/>
      </c>
      <c r="T5" s="21" t="str" cm="1">
        <f t="array" ref="T5">_xlfn.IFS(
$H5=T$1, -1,
$I5=T$1, 1+$K$2,
AND($H5&lt;T$1,$I5&gt;T$1),"&lt;---&gt;",
TRUE,"")</f>
        <v/>
      </c>
      <c r="U5" s="69" t="str" cm="1">
        <f t="array" ref="U5">_xlfn.IFS(
$H5=U$1, -1,
$I5=U$1, 1+$K$2,
AND($H5&lt;U$1,$I5&gt;U$1),"&lt;---&gt;",
TRUE,"")</f>
        <v/>
      </c>
      <c r="V5" s="53"/>
    </row>
    <row r="6" spans="1:22" ht="15" thickBot="1" x14ac:dyDescent="0.4">
      <c r="A6" s="80" t="s">
        <v>6</v>
      </c>
      <c r="B6" s="81">
        <v>0.1094</v>
      </c>
      <c r="C6" s="82">
        <v>1</v>
      </c>
      <c r="D6" s="83">
        <v>5</v>
      </c>
      <c r="E6" s="53"/>
      <c r="G6" s="60" t="s">
        <v>4</v>
      </c>
      <c r="H6" s="55">
        <v>2</v>
      </c>
      <c r="I6" s="55">
        <v>5</v>
      </c>
      <c r="J6" s="56">
        <v>0</v>
      </c>
      <c r="K6" s="62">
        <f>B4</f>
        <v>6.4399999999999999E-2</v>
      </c>
      <c r="L6" s="21" t="str" cm="1">
        <f t="array" ref="L6">_xlfn.IFS(
$H6=L$1, -1,
$I6=L$1, 1+$K$2,
AND($H6&lt;L$1,$I6&gt;L$1),"&lt;---&gt;",
TRUE,"")</f>
        <v/>
      </c>
      <c r="M6" s="21" cm="1">
        <f t="array" ref="M6">_xlfn.IFS(
$H6=M$1, -1,
$I6=M$1, 1+$K$2,
AND($H6&lt;M$1,$I6&gt;M$1),"&lt;---&gt;",
TRUE,"")</f>
        <v>-1</v>
      </c>
      <c r="N6" s="21" t="str" cm="1">
        <f t="array" ref="N6">_xlfn.IFS(
$H6=N$1, -1,
$I6=N$1, 1+$K$2,
AND($H6&lt;N$1,$I6&gt;N$1),"&lt;---&gt;",
TRUE,"")</f>
        <v>&lt;---&gt;</v>
      </c>
      <c r="O6" s="21" t="str" cm="1">
        <f t="array" ref="O6">_xlfn.IFS(
$H6=O$1, -1,
$I6=O$1, 1+$K$2,
AND($H6&lt;O$1,$I6&gt;O$1),"&lt;---&gt;",
TRUE,"")</f>
        <v>&lt;---&gt;</v>
      </c>
      <c r="P6" s="21" cm="1">
        <f t="array" ref="P6">_xlfn.IFS(
$H6=P$1, -1,
$I6=P$1, 1+$K$2,
AND($H6&lt;P$1,$I6&gt;P$1),"&lt;---&gt;",
TRUE,"")</f>
        <v>1.0199</v>
      </c>
      <c r="Q6" s="21" t="str" cm="1">
        <f t="array" ref="Q6">_xlfn.IFS(
$H6=Q$1, -1,
$I6=Q$1, 1+$K$2,
AND($H6&lt;Q$1,$I6&gt;Q$1),"&lt;---&gt;",
TRUE,"")</f>
        <v/>
      </c>
      <c r="R6" s="21" t="str" cm="1">
        <f t="array" ref="R6">_xlfn.IFS(
$H6=R$1, -1,
$I6=R$1, 1+$K$2,
AND($H6&lt;R$1,$I6&gt;R$1),"&lt;---&gt;",
TRUE,"")</f>
        <v/>
      </c>
      <c r="S6" s="21" t="str" cm="1">
        <f t="array" ref="S6">_xlfn.IFS(
$H6=S$1, -1,
$I6=S$1, 1+$K$2,
AND($H6&lt;S$1,$I6&gt;S$1),"&lt;---&gt;",
TRUE,"")</f>
        <v/>
      </c>
      <c r="T6" s="21" t="str" cm="1">
        <f t="array" ref="T6">_xlfn.IFS(
$H6=T$1, -1,
$I6=T$1, 1+$K$2,
AND($H6&lt;T$1,$I6&gt;T$1),"&lt;---&gt;",
TRUE,"")</f>
        <v/>
      </c>
      <c r="U6" s="69" t="str" cm="1">
        <f t="array" ref="U6">_xlfn.IFS(
$H6=U$1, -1,
$I6=U$1, 1+$K$2,
AND($H6&lt;U$1,$I6&gt;U$1),"&lt;---&gt;",
TRUE,"")</f>
        <v/>
      </c>
      <c r="V6" s="53"/>
    </row>
    <row r="7" spans="1:22" x14ac:dyDescent="0.35">
      <c r="G7" s="60" t="s">
        <v>27</v>
      </c>
      <c r="H7" s="55">
        <v>3</v>
      </c>
      <c r="I7" s="55">
        <v>4</v>
      </c>
      <c r="J7" s="56">
        <v>671.22881374896883</v>
      </c>
      <c r="K7" s="62">
        <f>B2</f>
        <v>1.9900000000000001E-2</v>
      </c>
      <c r="L7" s="21" t="str" cm="1">
        <f t="array" ref="L7">_xlfn.IFS(
$H7=L$1, -1,
$I7=L$1, 1+$K$2,
AND($H7&lt;L$1,$I7&gt;L$1),"&lt;---&gt;",
TRUE,"")</f>
        <v/>
      </c>
      <c r="M7" s="21" t="str" cm="1">
        <f t="array" ref="M7">_xlfn.IFS(
$H7=M$1, -1,
$I7=M$1, 1+$K$2,
AND($H7&lt;M$1,$I7&gt;M$1),"&lt;---&gt;",
TRUE,"")</f>
        <v/>
      </c>
      <c r="N7" s="21" cm="1">
        <f t="array" ref="N7">_xlfn.IFS(
$H7=N$1, -1,
$I7=N$1, 1+$K$2,
AND($H7&lt;N$1,$I7&gt;N$1),"&lt;---&gt;",
TRUE,"")</f>
        <v>-1</v>
      </c>
      <c r="O7" s="21" cm="1">
        <f t="array" ref="O7">_xlfn.IFS(
$H7=O$1, -1,
$I7=O$1, 1+$K$2,
AND($H7&lt;O$1,$I7&gt;O$1),"&lt;---&gt;",
TRUE,"")</f>
        <v>1.0199</v>
      </c>
      <c r="P7" s="21" t="str" cm="1">
        <f t="array" ref="P7">_xlfn.IFS(
$H7=P$1, -1,
$I7=P$1, 1+$K$2,
AND($H7&lt;P$1,$I7&gt;P$1),"&lt;---&gt;",
TRUE,"")</f>
        <v/>
      </c>
      <c r="Q7" s="21" t="str" cm="1">
        <f t="array" ref="Q7">_xlfn.IFS(
$H7=Q$1, -1,
$I7=Q$1, 1+$K$2,
AND($H7&lt;Q$1,$I7&gt;Q$1),"&lt;---&gt;",
TRUE,"")</f>
        <v/>
      </c>
      <c r="R7" s="21" t="str" cm="1">
        <f t="array" ref="R7">_xlfn.IFS(
$H7=R$1, -1,
$I7=R$1, 1+$K$2,
AND($H7&lt;R$1,$I7&gt;R$1),"&lt;---&gt;",
TRUE,"")</f>
        <v/>
      </c>
      <c r="S7" s="21" t="str" cm="1">
        <f t="array" ref="S7">_xlfn.IFS(
$H7=S$1, -1,
$I7=S$1, 1+$K$2,
AND($H7&lt;S$1,$I7&gt;S$1),"&lt;---&gt;",
TRUE,"")</f>
        <v/>
      </c>
      <c r="T7" s="21" t="str" cm="1">
        <f t="array" ref="T7">_xlfn.IFS(
$H7=T$1, -1,
$I7=T$1, 1+$K$2,
AND($H7&lt;T$1,$I7&gt;T$1),"&lt;---&gt;",
TRUE,"")</f>
        <v/>
      </c>
      <c r="U7" s="69" t="str" cm="1">
        <f t="array" ref="U7">_xlfn.IFS(
$H7=U$1, -1,
$I7=U$1, 1+$K$2,
AND($H7&lt;U$1,$I7&gt;U$1),"&lt;---&gt;",
TRUE,"")</f>
        <v/>
      </c>
      <c r="V7" s="53"/>
    </row>
    <row r="8" spans="1:22" x14ac:dyDescent="0.35">
      <c r="G8" s="60" t="s">
        <v>3</v>
      </c>
      <c r="H8" s="55">
        <v>3</v>
      </c>
      <c r="I8" s="55">
        <v>5</v>
      </c>
      <c r="J8" s="56">
        <v>0</v>
      </c>
      <c r="K8" s="62">
        <f>B3</f>
        <v>4.2099999999999999E-2</v>
      </c>
      <c r="L8" s="21" t="str" cm="1">
        <f t="array" ref="L8">_xlfn.IFS(
$H8=L$1, -1,
$I8=L$1, 1+$K$2,
AND($H8&lt;L$1,$I8&gt;L$1),"&lt;---&gt;",
TRUE,"")</f>
        <v/>
      </c>
      <c r="M8" s="21" t="str" cm="1">
        <f t="array" ref="M8">_xlfn.IFS(
$H8=M$1, -1,
$I8=M$1, 1+$K$2,
AND($H8&lt;M$1,$I8&gt;M$1),"&lt;---&gt;",
TRUE,"")</f>
        <v/>
      </c>
      <c r="N8" s="21" cm="1">
        <f t="array" ref="N8">_xlfn.IFS(
$H8=N$1, -1,
$I8=N$1, 1+$K$2,
AND($H8&lt;N$1,$I8&gt;N$1),"&lt;---&gt;",
TRUE,"")</f>
        <v>-1</v>
      </c>
      <c r="O8" s="21" t="str" cm="1">
        <f t="array" ref="O8">_xlfn.IFS(
$H8=O$1, -1,
$I8=O$1, 1+$K$2,
AND($H8&lt;O$1,$I8&gt;O$1),"&lt;---&gt;",
TRUE,"")</f>
        <v>&lt;---&gt;</v>
      </c>
      <c r="P8" s="21" cm="1">
        <f t="array" ref="P8">_xlfn.IFS(
$H8=P$1, -1,
$I8=P$1, 1+$K$2,
AND($H8&lt;P$1,$I8&gt;P$1),"&lt;---&gt;",
TRUE,"")</f>
        <v>1.0199</v>
      </c>
      <c r="Q8" s="21" t="str" cm="1">
        <f t="array" ref="Q8">_xlfn.IFS(
$H8=Q$1, -1,
$I8=Q$1, 1+$K$2,
AND($H8&lt;Q$1,$I8&gt;Q$1),"&lt;---&gt;",
TRUE,"")</f>
        <v/>
      </c>
      <c r="R8" s="21" t="str" cm="1">
        <f t="array" ref="R8">_xlfn.IFS(
$H8=R$1, -1,
$I8=R$1, 1+$K$2,
AND($H8&lt;R$1,$I8&gt;R$1),"&lt;---&gt;",
TRUE,"")</f>
        <v/>
      </c>
      <c r="S8" s="21" t="str" cm="1">
        <f t="array" ref="S8">_xlfn.IFS(
$H8=S$1, -1,
$I8=S$1, 1+$K$2,
AND($H8&lt;S$1,$I8&gt;S$1),"&lt;---&gt;",
TRUE,"")</f>
        <v/>
      </c>
      <c r="T8" s="21" t="str" cm="1">
        <f t="array" ref="T8">_xlfn.IFS(
$H8=T$1, -1,
$I8=T$1, 1+$K$2,
AND($H8&lt;T$1,$I8&gt;T$1),"&lt;---&gt;",
TRUE,"")</f>
        <v/>
      </c>
      <c r="U8" s="69" t="str" cm="1">
        <f t="array" ref="U8">_xlfn.IFS(
$H8=U$1, -1,
$I8=U$1, 1+$K$2,
AND($H8&lt;U$1,$I8&gt;U$1),"&lt;---&gt;",
TRUE,"")</f>
        <v/>
      </c>
      <c r="V8" s="53"/>
    </row>
    <row r="9" spans="1:22" x14ac:dyDescent="0.35">
      <c r="G9" s="60" t="s">
        <v>5</v>
      </c>
      <c r="H9" s="55">
        <v>3</v>
      </c>
      <c r="I9" s="55">
        <v>7</v>
      </c>
      <c r="J9" s="56">
        <v>0</v>
      </c>
      <c r="K9" s="62">
        <f>B5</f>
        <v>8.6900000000000005E-2</v>
      </c>
      <c r="L9" s="21" t="str" cm="1">
        <f t="array" ref="L9">_xlfn.IFS(
$H9=L$1, -1,
$I9=L$1, 1+$K$2,
AND($H9&lt;L$1,$I9&gt;L$1),"&lt;---&gt;",
TRUE,"")</f>
        <v/>
      </c>
      <c r="M9" s="21" t="str" cm="1">
        <f t="array" ref="M9">_xlfn.IFS(
$H9=M$1, -1,
$I9=M$1, 1+$K$2,
AND($H9&lt;M$1,$I9&gt;M$1),"&lt;---&gt;",
TRUE,"")</f>
        <v/>
      </c>
      <c r="N9" s="21" cm="1">
        <f t="array" ref="N9">_xlfn.IFS(
$H9=N$1, -1,
$I9=N$1, 1+$K$2,
AND($H9&lt;N$1,$I9&gt;N$1),"&lt;---&gt;",
TRUE,"")</f>
        <v>-1</v>
      </c>
      <c r="O9" s="21" t="str" cm="1">
        <f t="array" ref="O9">_xlfn.IFS(
$H9=O$1, -1,
$I9=O$1, 1+$K$2,
AND($H9&lt;O$1,$I9&gt;O$1),"&lt;---&gt;",
TRUE,"")</f>
        <v>&lt;---&gt;</v>
      </c>
      <c r="P9" s="21" t="str" cm="1">
        <f t="array" ref="P9">_xlfn.IFS(
$H9=P$1, -1,
$I9=P$1, 1+$K$2,
AND($H9&lt;P$1,$I9&gt;P$1),"&lt;---&gt;",
TRUE,"")</f>
        <v>&lt;---&gt;</v>
      </c>
      <c r="Q9" s="21" t="str" cm="1">
        <f t="array" ref="Q9">_xlfn.IFS(
$H9=Q$1, -1,
$I9=Q$1, 1+$K$2,
AND($H9&lt;Q$1,$I9&gt;Q$1),"&lt;---&gt;",
TRUE,"")</f>
        <v>&lt;---&gt;</v>
      </c>
      <c r="R9" s="21" cm="1">
        <f t="array" ref="R9">_xlfn.IFS(
$H9=R$1, -1,
$I9=R$1, 1+$K$2,
AND($H9&lt;R$1,$I9&gt;R$1),"&lt;---&gt;",
TRUE,"")</f>
        <v>1.0199</v>
      </c>
      <c r="S9" s="21" t="str" cm="1">
        <f t="array" ref="S9">_xlfn.IFS(
$H9=S$1, -1,
$I9=S$1, 1+$K$2,
AND($H9&lt;S$1,$I9&gt;S$1),"&lt;---&gt;",
TRUE,"")</f>
        <v/>
      </c>
      <c r="T9" s="21" t="str" cm="1">
        <f t="array" ref="T9">_xlfn.IFS(
$H9=T$1, -1,
$I9=T$1, 1+$K$2,
AND($H9&lt;T$1,$I9&gt;T$1),"&lt;---&gt;",
TRUE,"")</f>
        <v/>
      </c>
      <c r="U9" s="69" t="str" cm="1">
        <f t="array" ref="U9">_xlfn.IFS(
$H9=U$1, -1,
$I9=U$1, 1+$K$2,
AND($H9&lt;U$1,$I9&gt;U$1),"&lt;---&gt;",
TRUE,"")</f>
        <v/>
      </c>
      <c r="V9" s="53"/>
    </row>
    <row r="10" spans="1:22" x14ac:dyDescent="0.35">
      <c r="G10" s="60" t="s">
        <v>27</v>
      </c>
      <c r="H10" s="55">
        <v>4</v>
      </c>
      <c r="I10" s="55">
        <v>5</v>
      </c>
      <c r="J10" s="56">
        <v>684.58626714257343</v>
      </c>
      <c r="K10" s="62">
        <v>1.9900000000000001E-2</v>
      </c>
      <c r="L10" s="21" t="str" cm="1">
        <f t="array" ref="L10">_xlfn.IFS(
$H10=L$1, -1,
$I10=L$1, 1+$K$2,
AND($H10&lt;L$1,$I10&gt;L$1),"&lt;---&gt;",
TRUE,"")</f>
        <v/>
      </c>
      <c r="M10" s="21" t="str" cm="1">
        <f t="array" ref="M10">_xlfn.IFS(
$H10=M$1, -1,
$I10=M$1, 1+$K$2,
AND($H10&lt;M$1,$I10&gt;M$1),"&lt;---&gt;",
TRUE,"")</f>
        <v/>
      </c>
      <c r="N10" s="21" t="str" cm="1">
        <f t="array" ref="N10">_xlfn.IFS(
$H10=N$1, -1,
$I10=N$1, 1+$K$2,
AND($H10&lt;N$1,$I10&gt;N$1),"&lt;---&gt;",
TRUE,"")</f>
        <v/>
      </c>
      <c r="O10" s="21" cm="1">
        <f t="array" ref="O10">_xlfn.IFS(
$H10=O$1, -1,
$I10=O$1, 1+$K$2,
AND($H10&lt;O$1,$I10&gt;O$1),"&lt;---&gt;",
TRUE,"")</f>
        <v>-1</v>
      </c>
      <c r="P10" s="21" cm="1">
        <f t="array" ref="P10">_xlfn.IFS(
$H10=P$1, -1,
$I10=P$1, 1+$K$2,
AND($H10&lt;P$1,$I10&gt;P$1),"&lt;---&gt;",
TRUE,"")</f>
        <v>1.0199</v>
      </c>
      <c r="Q10" s="21" t="str" cm="1">
        <f t="array" ref="Q10">_xlfn.IFS(
$H10=Q$1, -1,
$I10=Q$1, 1+$K$2,
AND($H10&lt;Q$1,$I10&gt;Q$1),"&lt;---&gt;",
TRUE,"")</f>
        <v/>
      </c>
      <c r="R10" s="21" t="str" cm="1">
        <f t="array" ref="R10">_xlfn.IFS(
$H10=R$1, -1,
$I10=R$1, 1+$K$2,
AND($H10&lt;R$1,$I10&gt;R$1),"&lt;---&gt;",
TRUE,"")</f>
        <v/>
      </c>
      <c r="S10" s="21" t="str" cm="1">
        <f t="array" ref="S10">_xlfn.IFS(
$H10=S$1, -1,
$I10=S$1, 1+$K$2,
AND($H10&lt;S$1,$I10&gt;S$1),"&lt;---&gt;",
TRUE,"")</f>
        <v/>
      </c>
      <c r="T10" s="21" t="str" cm="1">
        <f t="array" ref="T10">_xlfn.IFS(
$H10=T$1, -1,
$I10=T$1, 1+$K$2,
AND($H10&lt;T$1,$I10&gt;T$1),"&lt;---&gt;",
TRUE,"")</f>
        <v/>
      </c>
      <c r="U10" s="69" t="str" cm="1">
        <f t="array" ref="U10">_xlfn.IFS(
$H10=U$1, -1,
$I10=U$1, 1+$K$2,
AND($H10&lt;U$1,$I10&gt;U$1),"&lt;---&gt;",
TRUE,"")</f>
        <v/>
      </c>
      <c r="V10" s="53"/>
    </row>
    <row r="11" spans="1:22" x14ac:dyDescent="0.35">
      <c r="G11" s="60" t="s">
        <v>27</v>
      </c>
      <c r="H11" s="55">
        <v>5</v>
      </c>
      <c r="I11" s="55">
        <v>6</v>
      </c>
      <c r="J11" s="56">
        <v>698.20953385871076</v>
      </c>
      <c r="K11" s="62">
        <f>B2</f>
        <v>1.9900000000000001E-2</v>
      </c>
      <c r="L11" s="21" t="str" cm="1">
        <f t="array" ref="L11">_xlfn.IFS(
$H11=L$1, -1,
$I11=L$1, 1+$K$2,
AND($H11&lt;L$1,$I11&gt;L$1),"&lt;---&gt;",
TRUE,"")</f>
        <v/>
      </c>
      <c r="M11" s="21" t="str" cm="1">
        <f t="array" ref="M11">_xlfn.IFS(
$H11=M$1, -1,
$I11=M$1, 1+$K$2,
AND($H11&lt;M$1,$I11&gt;M$1),"&lt;---&gt;",
TRUE,"")</f>
        <v/>
      </c>
      <c r="N11" s="21" t="str" cm="1">
        <f t="array" ref="N11">_xlfn.IFS(
$H11=N$1, -1,
$I11=N$1, 1+$K$2,
AND($H11&lt;N$1,$I11&gt;N$1),"&lt;---&gt;",
TRUE,"")</f>
        <v/>
      </c>
      <c r="O11" s="21" t="str" cm="1">
        <f t="array" ref="O11">_xlfn.IFS(
$H11=O$1, -1,
$I11=O$1, 1+$K$2,
AND($H11&lt;O$1,$I11&gt;O$1),"&lt;---&gt;",
TRUE,"")</f>
        <v/>
      </c>
      <c r="P11" s="21" cm="1">
        <f t="array" ref="P11">_xlfn.IFS(
$H11=P$1, -1,
$I11=P$1, 1+$K$2,
AND($H11&lt;P$1,$I11&gt;P$1),"&lt;---&gt;",
TRUE,"")</f>
        <v>-1</v>
      </c>
      <c r="Q11" s="21" cm="1">
        <f t="array" ref="Q11">_xlfn.IFS(
$H11=Q$1, -1,
$I11=Q$1, 1+$K$2,
AND($H11&lt;Q$1,$I11&gt;Q$1),"&lt;---&gt;",
TRUE,"")</f>
        <v>1.0199</v>
      </c>
      <c r="R11" s="21" t="str" cm="1">
        <f t="array" ref="R11">_xlfn.IFS(
$H11=R$1, -1,
$I11=R$1, 1+$K$2,
AND($H11&lt;R$1,$I11&gt;R$1),"&lt;---&gt;",
TRUE,"")</f>
        <v/>
      </c>
      <c r="S11" s="21" t="str" cm="1">
        <f t="array" ref="S11">_xlfn.IFS(
$H11=S$1, -1,
$I11=S$1, 1+$K$2,
AND($H11&lt;S$1,$I11&gt;S$1),"&lt;---&gt;",
TRUE,"")</f>
        <v/>
      </c>
      <c r="T11" s="21" t="str" cm="1">
        <f t="array" ref="T11">_xlfn.IFS(
$H11=T$1, -1,
$I11=T$1, 1+$K$2,
AND($H11&lt;T$1,$I11&gt;T$1),"&lt;---&gt;",
TRUE,"")</f>
        <v/>
      </c>
      <c r="U11" s="69" t="str" cm="1">
        <f t="array" ref="U11">_xlfn.IFS(
$H11=U$1, -1,
$I11=U$1, 1+$K$2,
AND($H11&lt;U$1,$I11&gt;U$1),"&lt;---&gt;",
TRUE,"")</f>
        <v/>
      </c>
      <c r="V11" s="53"/>
    </row>
    <row r="12" spans="1:22" x14ac:dyDescent="0.35">
      <c r="G12" s="60" t="s">
        <v>3</v>
      </c>
      <c r="H12" s="55">
        <v>5</v>
      </c>
      <c r="I12" s="55">
        <v>7</v>
      </c>
      <c r="J12" s="56">
        <v>0</v>
      </c>
      <c r="K12" s="62">
        <v>4.2099999999999999E-2</v>
      </c>
      <c r="L12" s="21" t="str" cm="1">
        <f t="array" ref="L12">_xlfn.IFS(
$H12=L$1, -1,
$I12=L$1, 1+$K$2,
AND($H12&lt;L$1,$I12&gt;L$1),"&lt;---&gt;",
TRUE,"")</f>
        <v/>
      </c>
      <c r="M12" s="21" t="str" cm="1">
        <f t="array" ref="M12">_xlfn.IFS(
$H12=M$1, -1,
$I12=M$1, 1+$K$2,
AND($H12&lt;M$1,$I12&gt;M$1),"&lt;---&gt;",
TRUE,"")</f>
        <v/>
      </c>
      <c r="N12" s="21" t="str" cm="1">
        <f t="array" ref="N12">_xlfn.IFS(
$H12=N$1, -1,
$I12=N$1, 1+$K$2,
AND($H12&lt;N$1,$I12&gt;N$1),"&lt;---&gt;",
TRUE,"")</f>
        <v/>
      </c>
      <c r="O12" s="21" t="str" cm="1">
        <f t="array" ref="O12">_xlfn.IFS(
$H12=O$1, -1,
$I12=O$1, 1+$K$2,
AND($H12&lt;O$1,$I12&gt;O$1),"&lt;---&gt;",
TRUE,"")</f>
        <v/>
      </c>
      <c r="P12" s="21" cm="1">
        <f t="array" ref="P12">_xlfn.IFS(
$H12=P$1, -1,
$I12=P$1, 1+$K$2,
AND($H12&lt;P$1,$I12&gt;P$1),"&lt;---&gt;",
TRUE,"")</f>
        <v>-1</v>
      </c>
      <c r="Q12" s="21" t="str" cm="1">
        <f t="array" ref="Q12">_xlfn.IFS(
$H12=Q$1, -1,
$I12=Q$1, 1+$K$2,
AND($H12&lt;Q$1,$I12&gt;Q$1),"&lt;---&gt;",
TRUE,"")</f>
        <v>&lt;---&gt;</v>
      </c>
      <c r="R12" s="21" cm="1">
        <f t="array" ref="R12">_xlfn.IFS(
$H12=R$1, -1,
$I12=R$1, 1+$K$2,
AND($H12&lt;R$1,$I12&gt;R$1),"&lt;---&gt;",
TRUE,"")</f>
        <v>1.0199</v>
      </c>
      <c r="S12" s="21" t="str" cm="1">
        <f t="array" ref="S12">_xlfn.IFS(
$H12=S$1, -1,
$I12=S$1, 1+$K$2,
AND($H12&lt;S$1,$I12&gt;S$1),"&lt;---&gt;",
TRUE,"")</f>
        <v/>
      </c>
      <c r="T12" s="21" t="str" cm="1">
        <f t="array" ref="T12">_xlfn.IFS(
$H12=T$1, -1,
$I12=T$1, 1+$K$2,
AND($H12&lt;T$1,$I12&gt;T$1),"&lt;---&gt;",
TRUE,"")</f>
        <v/>
      </c>
      <c r="U12" s="69" t="str" cm="1">
        <f t="array" ref="U12">_xlfn.IFS(
$H12=U$1, -1,
$I12=U$1, 1+$K$2,
AND($H12&lt;U$1,$I12&gt;U$1),"&lt;---&gt;",
TRUE,"")</f>
        <v/>
      </c>
      <c r="V12" s="53"/>
    </row>
    <row r="13" spans="1:22" x14ac:dyDescent="0.35">
      <c r="G13" s="60" t="s">
        <v>4</v>
      </c>
      <c r="H13" s="55">
        <v>5</v>
      </c>
      <c r="I13" s="55">
        <v>8</v>
      </c>
      <c r="J13" s="56">
        <v>0</v>
      </c>
      <c r="K13" s="62">
        <f>B4</f>
        <v>6.4399999999999999E-2</v>
      </c>
      <c r="L13" s="21" t="str" cm="1">
        <f t="array" ref="L13">_xlfn.IFS(
$H13=L$1, -1,
$I13=L$1, 1+$K$2,
AND($H13&lt;L$1,$I13&gt;L$1),"&lt;---&gt;",
TRUE,"")</f>
        <v/>
      </c>
      <c r="M13" s="21" t="str" cm="1">
        <f t="array" ref="M13">_xlfn.IFS(
$H13=M$1, -1,
$I13=M$1, 1+$K$2,
AND($H13&lt;M$1,$I13&gt;M$1),"&lt;---&gt;",
TRUE,"")</f>
        <v/>
      </c>
      <c r="N13" s="21" t="str" cm="1">
        <f t="array" ref="N13">_xlfn.IFS(
$H13=N$1, -1,
$I13=N$1, 1+$K$2,
AND($H13&lt;N$1,$I13&gt;N$1),"&lt;---&gt;",
TRUE,"")</f>
        <v/>
      </c>
      <c r="O13" s="21" t="str" cm="1">
        <f t="array" ref="O13">_xlfn.IFS(
$H13=O$1, -1,
$I13=O$1, 1+$K$2,
AND($H13&lt;O$1,$I13&gt;O$1),"&lt;---&gt;",
TRUE,"")</f>
        <v/>
      </c>
      <c r="P13" s="21" cm="1">
        <f t="array" ref="P13">_xlfn.IFS(
$H13=P$1, -1,
$I13=P$1, 1+$K$2,
AND($H13&lt;P$1,$I13&gt;P$1),"&lt;---&gt;",
TRUE,"")</f>
        <v>-1</v>
      </c>
      <c r="Q13" s="21" t="str" cm="1">
        <f t="array" ref="Q13">_xlfn.IFS(
$H13=Q$1, -1,
$I13=Q$1, 1+$K$2,
AND($H13&lt;Q$1,$I13&gt;Q$1),"&lt;---&gt;",
TRUE,"")</f>
        <v>&lt;---&gt;</v>
      </c>
      <c r="R13" s="21" t="str" cm="1">
        <f t="array" ref="R13">_xlfn.IFS(
$H13=R$1, -1,
$I13=R$1, 1+$K$2,
AND($H13&lt;R$1,$I13&gt;R$1),"&lt;---&gt;",
TRUE,"")</f>
        <v>&lt;---&gt;</v>
      </c>
      <c r="S13" s="21" cm="1">
        <f t="array" ref="S13">_xlfn.IFS(
$H13=S$1, -1,
$I13=S$1, 1+$K$2,
AND($H13&lt;S$1,$I13&gt;S$1),"&lt;---&gt;",
TRUE,"")</f>
        <v>1.0199</v>
      </c>
      <c r="T13" s="21" t="str" cm="1">
        <f t="array" ref="T13">_xlfn.IFS(
$H13=T$1, -1,
$I13=T$1, 1+$K$2,
AND($H13&lt;T$1,$I13&gt;T$1),"&lt;---&gt;",
TRUE,"")</f>
        <v/>
      </c>
      <c r="U13" s="69" t="str" cm="1">
        <f t="array" ref="U13">_xlfn.IFS(
$H13=U$1, -1,
$I13=U$1, 1+$K$2,
AND($H13&lt;U$1,$I13&gt;U$1),"&lt;---&gt;",
TRUE,"")</f>
        <v/>
      </c>
      <c r="V13" s="53"/>
    </row>
    <row r="14" spans="1:22" x14ac:dyDescent="0.35">
      <c r="G14" s="60" t="s">
        <v>27</v>
      </c>
      <c r="H14" s="55">
        <v>6</v>
      </c>
      <c r="I14" s="55">
        <v>7</v>
      </c>
      <c r="J14" s="56">
        <v>462.10390358249913</v>
      </c>
      <c r="K14" s="62">
        <f>B2</f>
        <v>1.9900000000000001E-2</v>
      </c>
      <c r="L14" s="21" t="str" cm="1">
        <f t="array" ref="L14">_xlfn.IFS(
$H14=L$1, -1,
$I14=L$1, 1+$K$2,
AND($H14&lt;L$1,$I14&gt;L$1),"&lt;---&gt;",
TRUE,"")</f>
        <v/>
      </c>
      <c r="M14" s="21" t="str" cm="1">
        <f t="array" ref="M14">_xlfn.IFS(
$H14=M$1, -1,
$I14=M$1, 1+$K$2,
AND($H14&lt;M$1,$I14&gt;M$1),"&lt;---&gt;",
TRUE,"")</f>
        <v/>
      </c>
      <c r="N14" s="21" t="str" cm="1">
        <f t="array" ref="N14">_xlfn.IFS(
$H14=N$1, -1,
$I14=N$1, 1+$K$2,
AND($H14&lt;N$1,$I14&gt;N$1),"&lt;---&gt;",
TRUE,"")</f>
        <v/>
      </c>
      <c r="O14" s="21" t="str" cm="1">
        <f t="array" ref="O14">_xlfn.IFS(
$H14=O$1, -1,
$I14=O$1, 1+$K$2,
AND($H14&lt;O$1,$I14&gt;O$1),"&lt;---&gt;",
TRUE,"")</f>
        <v/>
      </c>
      <c r="P14" s="21" t="str" cm="1">
        <f t="array" ref="P14">_xlfn.IFS(
$H14=P$1, -1,
$I14=P$1, 1+$K$2,
AND($H14&lt;P$1,$I14&gt;P$1),"&lt;---&gt;",
TRUE,"")</f>
        <v/>
      </c>
      <c r="Q14" s="21" cm="1">
        <f t="array" ref="Q14">_xlfn.IFS(
$H14=Q$1, -1,
$I14=Q$1, 1+$K$2,
AND($H14&lt;Q$1,$I14&gt;Q$1),"&lt;---&gt;",
TRUE,"")</f>
        <v>-1</v>
      </c>
      <c r="R14" s="21" cm="1">
        <f t="array" ref="R14">_xlfn.IFS(
$H14=R$1, -1,
$I14=R$1, 1+$K$2,
AND($H14&lt;R$1,$I14&gt;R$1),"&lt;---&gt;",
TRUE,"")</f>
        <v>1.0199</v>
      </c>
      <c r="S14" s="21" t="str" cm="1">
        <f t="array" ref="S14">_xlfn.IFS(
$H14=S$1, -1,
$I14=S$1, 1+$K$2,
AND($H14&lt;S$1,$I14&gt;S$1),"&lt;---&gt;",
TRUE,"")</f>
        <v/>
      </c>
      <c r="T14" s="21" t="str" cm="1">
        <f t="array" ref="T14">_xlfn.IFS(
$H14=T$1, -1,
$I14=T$1, 1+$K$2,
AND($H14&lt;T$1,$I14&gt;T$1),"&lt;---&gt;",
TRUE,"")</f>
        <v/>
      </c>
      <c r="U14" s="69" t="str" cm="1">
        <f t="array" ref="U14">_xlfn.IFS(
$H14=U$1, -1,
$I14=U$1, 1+$K$2,
AND($H14&lt;U$1,$I14&gt;U$1),"&lt;---&gt;",
TRUE,"")</f>
        <v/>
      </c>
      <c r="V14" s="53"/>
    </row>
    <row r="15" spans="1:22" x14ac:dyDescent="0.35">
      <c r="G15" s="60" t="s">
        <v>27</v>
      </c>
      <c r="H15" s="55">
        <v>7</v>
      </c>
      <c r="I15" s="55">
        <v>8</v>
      </c>
      <c r="J15" s="56">
        <v>471.299771263791</v>
      </c>
      <c r="K15" s="62">
        <f>B2</f>
        <v>1.9900000000000001E-2</v>
      </c>
      <c r="L15" s="21" t="str" cm="1">
        <f t="array" ref="L15">_xlfn.IFS(
$H15=L$1, -1,
$I15=L$1, 1+$K$2,
AND($H15&lt;L$1,$I15&gt;L$1),"&lt;---&gt;",
TRUE,"")</f>
        <v/>
      </c>
      <c r="M15" s="21" t="str" cm="1">
        <f t="array" ref="M15">_xlfn.IFS(
$H15=M$1, -1,
$I15=M$1, 1+$K$2,
AND($H15&lt;M$1,$I15&gt;M$1),"&lt;---&gt;",
TRUE,"")</f>
        <v/>
      </c>
      <c r="N15" s="21" t="str" cm="1">
        <f t="array" ref="N15">_xlfn.IFS(
$H15=N$1, -1,
$I15=N$1, 1+$K$2,
AND($H15&lt;N$1,$I15&gt;N$1),"&lt;---&gt;",
TRUE,"")</f>
        <v/>
      </c>
      <c r="O15" s="21" t="str" cm="1">
        <f t="array" ref="O15">_xlfn.IFS(
$H15=O$1, -1,
$I15=O$1, 1+$K$2,
AND($H15&lt;O$1,$I15&gt;O$1),"&lt;---&gt;",
TRUE,"")</f>
        <v/>
      </c>
      <c r="P15" s="21" t="str" cm="1">
        <f t="array" ref="P15">_xlfn.IFS(
$H15=P$1, -1,
$I15=P$1, 1+$K$2,
AND($H15&lt;P$1,$I15&gt;P$1),"&lt;---&gt;",
TRUE,"")</f>
        <v/>
      </c>
      <c r="Q15" s="21" t="str" cm="1">
        <f t="array" ref="Q15">_xlfn.IFS(
$H15=Q$1, -1,
$I15=Q$1, 1+$K$2,
AND($H15&lt;Q$1,$I15&gt;Q$1),"&lt;---&gt;",
TRUE,"")</f>
        <v/>
      </c>
      <c r="R15" s="21" cm="1">
        <f t="array" ref="R15">_xlfn.IFS(
$H15=R$1, -1,
$I15=R$1, 1+$K$2,
AND($H15&lt;R$1,$I15&gt;R$1),"&lt;---&gt;",
TRUE,"")</f>
        <v>-1</v>
      </c>
      <c r="S15" s="21" cm="1">
        <f t="array" ref="S15">_xlfn.IFS(
$H15=S$1, -1,
$I15=S$1, 1+$K$2,
AND($H15&lt;S$1,$I15&gt;S$1),"&lt;---&gt;",
TRUE,"")</f>
        <v>1.0199</v>
      </c>
      <c r="T15" s="21" t="str" cm="1">
        <f t="array" ref="T15">_xlfn.IFS(
$H15=T$1, -1,
$I15=T$1, 1+$K$2,
AND($H15&lt;T$1,$I15&gt;T$1),"&lt;---&gt;",
TRUE,"")</f>
        <v/>
      </c>
      <c r="U15" s="69" t="str" cm="1">
        <f t="array" ref="U15">_xlfn.IFS(
$H15=U$1, -1,
$I15=U$1, 1+$K$2,
AND($H15&lt;U$1,$I15&gt;U$1),"&lt;---&gt;",
TRUE,"")</f>
        <v/>
      </c>
      <c r="V15" s="53"/>
    </row>
    <row r="16" spans="1:22" x14ac:dyDescent="0.35">
      <c r="G16" s="60" t="s">
        <v>3</v>
      </c>
      <c r="H16" s="55">
        <v>7</v>
      </c>
      <c r="I16" s="55">
        <v>9</v>
      </c>
      <c r="J16" s="56">
        <v>0</v>
      </c>
      <c r="K16" s="62">
        <f>B3</f>
        <v>4.2099999999999999E-2</v>
      </c>
      <c r="L16" s="21" t="str" cm="1">
        <f t="array" ref="L16">_xlfn.IFS(
$H16=L$1, -1,
$I16=L$1, 1+$K$2,
AND($H16&lt;L$1,$I16&gt;L$1),"&lt;---&gt;",
TRUE,"")</f>
        <v/>
      </c>
      <c r="M16" s="21" t="str" cm="1">
        <f t="array" ref="M16">_xlfn.IFS(
$H16=M$1, -1,
$I16=M$1, 1+$K$2,
AND($H16&lt;M$1,$I16&gt;M$1),"&lt;---&gt;",
TRUE,"")</f>
        <v/>
      </c>
      <c r="N16" s="21" t="str" cm="1">
        <f t="array" ref="N16">_xlfn.IFS(
$H16=N$1, -1,
$I16=N$1, 1+$K$2,
AND($H16&lt;N$1,$I16&gt;N$1),"&lt;---&gt;",
TRUE,"")</f>
        <v/>
      </c>
      <c r="O16" s="21" t="str" cm="1">
        <f t="array" ref="O16">_xlfn.IFS(
$H16=O$1, -1,
$I16=O$1, 1+$K$2,
AND($H16&lt;O$1,$I16&gt;O$1),"&lt;---&gt;",
TRUE,"")</f>
        <v/>
      </c>
      <c r="P16" s="21" t="str" cm="1">
        <f t="array" ref="P16">_xlfn.IFS(
$H16=P$1, -1,
$I16=P$1, 1+$K$2,
AND($H16&lt;P$1,$I16&gt;P$1),"&lt;---&gt;",
TRUE,"")</f>
        <v/>
      </c>
      <c r="Q16" s="21" t="str" cm="1">
        <f t="array" ref="Q16">_xlfn.IFS(
$H16=Q$1, -1,
$I16=Q$1, 1+$K$2,
AND($H16&lt;Q$1,$I16&gt;Q$1),"&lt;---&gt;",
TRUE,"")</f>
        <v/>
      </c>
      <c r="R16" s="21" cm="1">
        <f t="array" ref="R16">_xlfn.IFS(
$H16=R$1, -1,
$I16=R$1, 1+$K$2,
AND($H16&lt;R$1,$I16&gt;R$1),"&lt;---&gt;",
TRUE,"")</f>
        <v>-1</v>
      </c>
      <c r="S16" s="21" t="str" cm="1">
        <f t="array" ref="S16">_xlfn.IFS(
$H16=S$1, -1,
$I16=S$1, 1+$K$2,
AND($H16&lt;S$1,$I16&gt;S$1),"&lt;---&gt;",
TRUE,"")</f>
        <v>&lt;---&gt;</v>
      </c>
      <c r="T16" s="21" cm="1">
        <f t="array" ref="T16">_xlfn.IFS(
$H16=T$1, -1,
$I16=T$1, 1+$K$2,
AND($H16&lt;T$1,$I16&gt;T$1),"&lt;---&gt;",
TRUE,"")</f>
        <v>1.0199</v>
      </c>
      <c r="U16" s="69" t="str" cm="1">
        <f t="array" ref="U16">_xlfn.IFS(
$H16=U$1, -1,
$I16=U$1, 1+$K$2,
AND($H16&lt;U$1,$I16&gt;U$1),"&lt;---&gt;",
TRUE,"")</f>
        <v/>
      </c>
      <c r="V16" s="53"/>
    </row>
    <row r="17" spans="7:22" x14ac:dyDescent="0.35">
      <c r="G17" s="60" t="s">
        <v>27</v>
      </c>
      <c r="H17" s="55">
        <v>8</v>
      </c>
      <c r="I17" s="55">
        <v>9</v>
      </c>
      <c r="J17" s="56">
        <v>480.67863671194044</v>
      </c>
      <c r="K17" s="62">
        <f>B2</f>
        <v>1.9900000000000001E-2</v>
      </c>
      <c r="L17" s="21" t="str" cm="1">
        <f t="array" ref="L17">_xlfn.IFS(
$H17=L$1, -1,
$I17=L$1, 1+$K$2,
AND($H17&lt;L$1,$I17&gt;L$1),"&lt;---&gt;",
TRUE,"")</f>
        <v/>
      </c>
      <c r="M17" s="21" t="str" cm="1">
        <f t="array" ref="M17">_xlfn.IFS(
$H17=M$1, -1,
$I17=M$1, 1+$K$2,
AND($H17&lt;M$1,$I17&gt;M$1),"&lt;---&gt;",
TRUE,"")</f>
        <v/>
      </c>
      <c r="N17" s="21" t="str" cm="1">
        <f t="array" ref="N17">_xlfn.IFS(
$H17=N$1, -1,
$I17=N$1, 1+$K$2,
AND($H17&lt;N$1,$I17&gt;N$1),"&lt;---&gt;",
TRUE,"")</f>
        <v/>
      </c>
      <c r="O17" s="21" t="str" cm="1">
        <f t="array" ref="O17">_xlfn.IFS(
$H17=O$1, -1,
$I17=O$1, 1+$K$2,
AND($H17&lt;O$1,$I17&gt;O$1),"&lt;---&gt;",
TRUE,"")</f>
        <v/>
      </c>
      <c r="P17" s="21" t="str" cm="1">
        <f t="array" ref="P17">_xlfn.IFS(
$H17=P$1, -1,
$I17=P$1, 1+$K$2,
AND($H17&lt;P$1,$I17&gt;P$1),"&lt;---&gt;",
TRUE,"")</f>
        <v/>
      </c>
      <c r="Q17" s="21" t="str" cm="1">
        <f t="array" ref="Q17">_xlfn.IFS(
$H17=Q$1, -1,
$I17=Q$1, 1+$K$2,
AND($H17&lt;Q$1,$I17&gt;Q$1),"&lt;---&gt;",
TRUE,"")</f>
        <v/>
      </c>
      <c r="R17" s="21" t="str" cm="1">
        <f t="array" ref="R17">_xlfn.IFS(
$H17=R$1, -1,
$I17=R$1, 1+$K$2,
AND($H17&lt;R$1,$I17&gt;R$1),"&lt;---&gt;",
TRUE,"")</f>
        <v/>
      </c>
      <c r="S17" s="21" cm="1">
        <f t="array" ref="S17">_xlfn.IFS(
$H17=S$1, -1,
$I17=S$1, 1+$K$2,
AND($H17&lt;S$1,$I17&gt;S$1),"&lt;---&gt;",
TRUE,"")</f>
        <v>-1</v>
      </c>
      <c r="T17" s="21" cm="1">
        <f t="array" ref="T17">_xlfn.IFS(
$H17=T$1, -1,
$I17=T$1, 1+$K$2,
AND($H17&lt;T$1,$I17&gt;T$1),"&lt;---&gt;",
TRUE,"")</f>
        <v>1.0199</v>
      </c>
      <c r="U17" s="69" t="str" cm="1">
        <f t="array" ref="U17">_xlfn.IFS(
$H17=U$1, -1,
$I17=U$1, 1+$K$2,
AND($H17&lt;U$1,$I17&gt;U$1),"&lt;---&gt;",
TRUE,"")</f>
        <v/>
      </c>
      <c r="V17" s="53"/>
    </row>
    <row r="18" spans="7:22" ht="15" thickBot="1" x14ac:dyDescent="0.4">
      <c r="G18" s="61" t="s">
        <v>27</v>
      </c>
      <c r="H18" s="63">
        <v>9</v>
      </c>
      <c r="I18" s="63">
        <v>10</v>
      </c>
      <c r="J18" s="64">
        <v>490.24414158250806</v>
      </c>
      <c r="K18" s="65">
        <f>B2</f>
        <v>1.9900000000000001E-2</v>
      </c>
      <c r="L18" s="28" t="str" cm="1">
        <f t="array" ref="L18">_xlfn.IFS(
$H18=L$1, -1,
$I18=L$1, 1+$K$2,
AND($H18&lt;L$1,$I18&gt;L$1),"&lt;---&gt;",
TRUE,"")</f>
        <v/>
      </c>
      <c r="M18" s="28" t="str" cm="1">
        <f t="array" ref="M18">_xlfn.IFS(
$H18=M$1, -1,
$I18=M$1, 1+$K$2,
AND($H18&lt;M$1,$I18&gt;M$1),"&lt;---&gt;",
TRUE,"")</f>
        <v/>
      </c>
      <c r="N18" s="28" t="str" cm="1">
        <f t="array" ref="N18">_xlfn.IFS(
$H18=N$1, -1,
$I18=N$1, 1+$K$2,
AND($H18&lt;N$1,$I18&gt;N$1),"&lt;---&gt;",
TRUE,"")</f>
        <v/>
      </c>
      <c r="O18" s="28" t="str" cm="1">
        <f t="array" ref="O18">_xlfn.IFS(
$H18=O$1, -1,
$I18=O$1, 1+$K$2,
AND($H18&lt;O$1,$I18&gt;O$1),"&lt;---&gt;",
TRUE,"")</f>
        <v/>
      </c>
      <c r="P18" s="28" t="str" cm="1">
        <f t="array" ref="P18">_xlfn.IFS(
$H18=P$1, -1,
$I18=P$1, 1+$K$2,
AND($H18&lt;P$1,$I18&gt;P$1),"&lt;---&gt;",
TRUE,"")</f>
        <v/>
      </c>
      <c r="Q18" s="28" t="str" cm="1">
        <f t="array" ref="Q18">_xlfn.IFS(
$H18=Q$1, -1,
$I18=Q$1, 1+$K$2,
AND($H18&lt;Q$1,$I18&gt;Q$1),"&lt;---&gt;",
TRUE,"")</f>
        <v/>
      </c>
      <c r="R18" s="28" t="str" cm="1">
        <f t="array" ref="R18">_xlfn.IFS(
$H18=R$1, -1,
$I18=R$1, 1+$K$2,
AND($H18&lt;R$1,$I18&gt;R$1),"&lt;---&gt;",
TRUE,"")</f>
        <v/>
      </c>
      <c r="S18" s="28" t="str" cm="1">
        <f t="array" ref="S18">_xlfn.IFS(
$H18=S$1, -1,
$I18=S$1, 1+$K$2,
AND($H18&lt;S$1,$I18&gt;S$1),"&lt;---&gt;",
TRUE,"")</f>
        <v/>
      </c>
      <c r="T18" s="28" cm="1">
        <f t="array" ref="T18">_xlfn.IFS(
$H18=T$1, -1,
$I18=T$1, 1+$K$2,
AND($H18&lt;T$1,$I18&gt;T$1),"&lt;---&gt;",
TRUE,"")</f>
        <v>-1</v>
      </c>
      <c r="U18" s="70" cm="1">
        <f t="array" ref="U18">_xlfn.IFS(
$H18=U$1, -1,
$I18=U$1, 1+$K$2,
AND($H18&lt;U$1,$I18&gt;U$1),"&lt;---&gt;",
TRUE,"")</f>
        <v>1.0199</v>
      </c>
      <c r="V18" s="53"/>
    </row>
    <row r="19" spans="7:22" ht="15" thickBot="1" x14ac:dyDescent="0.4">
      <c r="I19" s="54" t="s">
        <v>30</v>
      </c>
      <c r="J19" s="45">
        <f>SUM(J2:J4)</f>
        <v>885.63002058522488</v>
      </c>
      <c r="K19" s="36" t="s">
        <v>31</v>
      </c>
      <c r="L19" s="68"/>
      <c r="M19" s="68">
        <f t="shared" ref="M19:U19" si="0">SUMPRODUCT(M2:M18,$J$2:$J$18)</f>
        <v>-1.1368683772161603E-13</v>
      </c>
      <c r="N19" s="68">
        <f t="shared" si="0"/>
        <v>250.00000000000011</v>
      </c>
      <c r="O19" s="68">
        <f t="shared" si="0"/>
        <v>-1.1368683772161603E-13</v>
      </c>
      <c r="P19" s="68">
        <f t="shared" si="0"/>
        <v>-1.1368683772161603E-13</v>
      </c>
      <c r="Q19" s="68">
        <f t="shared" si="0"/>
        <v>250</v>
      </c>
      <c r="R19" s="68">
        <f t="shared" si="0"/>
        <v>-1.1368683772161603E-13</v>
      </c>
      <c r="S19" s="68">
        <f t="shared" si="0"/>
        <v>0</v>
      </c>
      <c r="T19" s="68">
        <f t="shared" si="0"/>
        <v>0</v>
      </c>
      <c r="U19" s="68">
        <f t="shared" si="0"/>
        <v>500</v>
      </c>
    </row>
    <row r="20" spans="7:22" ht="15" thickBot="1" x14ac:dyDescent="0.4">
      <c r="K20" s="36" t="s">
        <v>32</v>
      </c>
      <c r="L20" s="66"/>
      <c r="M20" s="66">
        <v>0</v>
      </c>
      <c r="N20" s="66">
        <v>250</v>
      </c>
      <c r="O20" s="66">
        <v>0</v>
      </c>
      <c r="P20" s="66">
        <v>0</v>
      </c>
      <c r="Q20" s="66">
        <v>250</v>
      </c>
      <c r="R20" s="66">
        <v>0</v>
      </c>
      <c r="S20" s="66">
        <v>0</v>
      </c>
      <c r="T20" s="66">
        <v>0</v>
      </c>
      <c r="U20" s="67">
        <v>500</v>
      </c>
    </row>
  </sheetData>
  <sortState xmlns:xlrd2="http://schemas.microsoft.com/office/spreadsheetml/2017/richdata2" ref="G3:K18">
    <sortCondition ref="H3:H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D2B8-46E4-4736-9E6C-AACB86A2F026}">
  <dimension ref="A3:R19"/>
  <sheetViews>
    <sheetView topLeftCell="A4" workbookViewId="0">
      <selection activeCell="I17" sqref="I17"/>
    </sheetView>
  </sheetViews>
  <sheetFormatPr defaultRowHeight="14.5" x14ac:dyDescent="0.35"/>
  <cols>
    <col min="1" max="1" width="10.453125" customWidth="1"/>
    <col min="7" max="7" width="8.7265625" customWidth="1"/>
    <col min="8" max="8" width="12.08984375" customWidth="1"/>
    <col min="10" max="12" width="8.7265625" customWidth="1"/>
    <col min="16" max="16" width="9.81640625" bestFit="1" customWidth="1"/>
  </cols>
  <sheetData>
    <row r="3" spans="1:18" ht="15" thickBot="1" x14ac:dyDescent="0.4"/>
    <row r="4" spans="1:18" ht="15" thickBot="1" x14ac:dyDescent="0.4">
      <c r="A4" s="36"/>
      <c r="B4" s="89" t="s">
        <v>10</v>
      </c>
      <c r="C4" s="89"/>
      <c r="D4" s="37"/>
      <c r="E4" s="38"/>
      <c r="F4" s="90" t="s">
        <v>11</v>
      </c>
      <c r="G4" s="89"/>
      <c r="H4" s="89"/>
      <c r="I4" s="89"/>
      <c r="J4" s="89"/>
      <c r="K4" s="89"/>
      <c r="L4" s="91"/>
    </row>
    <row r="5" spans="1:18" ht="15" thickBot="1" x14ac:dyDescent="0.4">
      <c r="A5" s="46" t="s">
        <v>12</v>
      </c>
      <c r="B5" s="47" t="s">
        <v>13</v>
      </c>
      <c r="C5" s="47" t="s">
        <v>14</v>
      </c>
      <c r="D5" s="47" t="s">
        <v>15</v>
      </c>
      <c r="E5" s="48" t="s">
        <v>16</v>
      </c>
      <c r="F5" s="49">
        <v>1</v>
      </c>
      <c r="G5" s="49">
        <v>2</v>
      </c>
      <c r="H5" s="49">
        <v>3</v>
      </c>
      <c r="I5" s="49">
        <v>4</v>
      </c>
      <c r="J5" s="49">
        <v>5</v>
      </c>
      <c r="K5" s="49">
        <v>6</v>
      </c>
      <c r="L5" s="50">
        <v>7</v>
      </c>
    </row>
    <row r="6" spans="1:18" ht="15" thickBot="1" x14ac:dyDescent="0.4">
      <c r="A6" s="1" t="s">
        <v>17</v>
      </c>
      <c r="B6" s="2">
        <v>1</v>
      </c>
      <c r="C6" s="2">
        <f t="shared" ref="C6:C17" si="0">B6+_xlfn.XLOOKUP(A6,P$9:P$12,Q$9:Q$12)</f>
        <v>2</v>
      </c>
      <c r="D6" s="3">
        <v>0</v>
      </c>
      <c r="E6" s="4">
        <f>_xlfn.XLOOKUP(A6,P$9:P$12,R$9:R$12)</f>
        <v>1.7999999999999999E-2</v>
      </c>
      <c r="F6" s="5" cm="1">
        <f t="array" ref="F6">_xlfn.IFS(
$B6 = F$5, -1,
$C6 = F$5, 1+$E6,
AND(F$5&gt;$B6, F$5&lt;$C6), "&lt;---&gt;",
TRUE,"")</f>
        <v>-1</v>
      </c>
      <c r="G6" s="5" cm="1">
        <f t="array" ref="G6">_xlfn.IFS(
$B6 = G$5, -1,
$C6 = G$5, 1+$E6,
AND(G$5&gt;$B6, G$5&lt;$C6), "&lt;---&gt;",
TRUE,"")</f>
        <v>1.018</v>
      </c>
      <c r="H6" s="5" t="str" cm="1">
        <f t="array" ref="H6">_xlfn.IFS(
$B6 = H$5, -1,
$C6 = H$5, 1+$E6,
AND(H$5&gt;$B6, H$5&lt;$C6), "&lt;---&gt;",
TRUE,"")</f>
        <v/>
      </c>
      <c r="I6" s="5" t="str" cm="1">
        <f t="array" ref="I6">_xlfn.IFS(
$B6 = I$5, -1,
$C6 = I$5, 1+$E6,
AND(I$5&gt;$B6, I$5&lt;$C6), "&lt;---&gt;",
TRUE,"")</f>
        <v/>
      </c>
      <c r="J6" s="5" t="str" cm="1">
        <f t="array" ref="J6">_xlfn.IFS(
$B6 = J$5, -1,
$C6 = J$5, 1+$E6,
AND(J$5&gt;$B6, J$5&lt;$C6), "&lt;---&gt;",
TRUE,"")</f>
        <v/>
      </c>
      <c r="K6" s="5" t="str" cm="1">
        <f t="array" ref="K6">_xlfn.IFS(
$B6 = K$5, -1,
$C6 = K$5, 1+$E6,
AND(K$5&gt;$B6, K$5&lt;$C6), "&lt;---&gt;",
TRUE,"")</f>
        <v/>
      </c>
      <c r="L6" s="51" t="str" cm="1">
        <f t="array" ref="L6">_xlfn.IFS(
$B6 = L$5, -1,
$C6 = L$5, 1+$E6,
AND(L$5&gt;$B6, L$5&lt;$C6), "&lt;---&gt;",
TRUE,"")</f>
        <v/>
      </c>
      <c r="P6" s="92" t="s">
        <v>12</v>
      </c>
      <c r="Q6" s="95" t="s">
        <v>18</v>
      </c>
      <c r="R6" s="84" t="s">
        <v>16</v>
      </c>
    </row>
    <row r="7" spans="1:18" ht="15" thickBot="1" x14ac:dyDescent="0.4">
      <c r="A7" s="6" t="s">
        <v>19</v>
      </c>
      <c r="B7" s="7">
        <v>1</v>
      </c>
      <c r="C7" s="7">
        <f t="shared" si="0"/>
        <v>3</v>
      </c>
      <c r="D7" s="8">
        <v>0</v>
      </c>
      <c r="E7" s="9">
        <f>_xlfn.XLOOKUP(A7,P$9:P$12,R$9:R$12)</f>
        <v>3.5999999999999997E-2</v>
      </c>
      <c r="F7" s="5" cm="1">
        <f t="array" ref="F7">_xlfn.IFS(
$B7 = F$5, -1,
$C7 = F$5, 1+$E7,
AND(F$5&gt;$B7, F$5&lt;$C7), "&lt;---&gt;",
TRUE,"")</f>
        <v>-1</v>
      </c>
      <c r="G7" s="5" t="str" cm="1">
        <f t="array" ref="G7">_xlfn.IFS(
$B7 = G$5, -1,
$C7 = G$5, 1+$E7,
AND(G$5&gt;$B7, G$5&lt;$C7), "&lt;---&gt;",
TRUE,"")</f>
        <v>&lt;---&gt;</v>
      </c>
      <c r="H7" s="5" cm="1">
        <f t="array" ref="H7">_xlfn.IFS(
$B7 = H$5, -1,
$C7 = H$5, 1+$E7,
AND(H$5&gt;$B7, H$5&lt;$C7), "&lt;---&gt;",
TRUE,"")</f>
        <v>1.036</v>
      </c>
      <c r="I7" s="5" t="str" cm="1">
        <f t="array" ref="I7">_xlfn.IFS(
$B7 = I$5, -1,
$C7 = I$5, 1+$E7,
AND(I$5&gt;$B7, I$5&lt;$C7), "&lt;---&gt;",
TRUE,"")</f>
        <v/>
      </c>
      <c r="J7" s="5" t="str" cm="1">
        <f t="array" ref="J7">_xlfn.IFS(
$B7 = J$5, -1,
$C7 = J$5, 1+$E7,
AND(J$5&gt;$B7, J$5&lt;$C7), "&lt;---&gt;",
TRUE,"")</f>
        <v/>
      </c>
      <c r="K7" s="5" t="str" cm="1">
        <f t="array" ref="K7">_xlfn.IFS(
$B7 = K$5, -1,
$C7 = K$5, 1+$E7,
AND(K$5&gt;$B7, K$5&lt;$C7), "&lt;---&gt;",
TRUE,"")</f>
        <v/>
      </c>
      <c r="L7" s="51" t="str" cm="1">
        <f t="array" ref="L7">_xlfn.IFS(
$B7 = L$5, -1,
$C7 = L$5, 1+$E7,
AND(L$5&gt;$B7, L$5&lt;$C7), "&lt;---&gt;",
TRUE,"")</f>
        <v/>
      </c>
      <c r="P7" s="93"/>
      <c r="Q7" s="96"/>
      <c r="R7" s="85"/>
    </row>
    <row r="8" spans="1:18" ht="15" thickBot="1" x14ac:dyDescent="0.4">
      <c r="A8" s="6" t="s">
        <v>20</v>
      </c>
      <c r="B8" s="7">
        <v>1</v>
      </c>
      <c r="C8" s="7">
        <f t="shared" si="0"/>
        <v>4</v>
      </c>
      <c r="D8" s="8">
        <v>0</v>
      </c>
      <c r="E8" s="9">
        <f t="shared" ref="E8:E17" si="1">_xlfn.XLOOKUP(A8,P$9:P$12,R$9:R$12)</f>
        <v>5.8000000000000003E-2</v>
      </c>
      <c r="F8" s="5" cm="1">
        <f t="array" ref="F8">_xlfn.IFS(
$B8 = F$5, -1,
$C8 = F$5, 1+$E8,
AND(F$5&gt;$B8, F$5&lt;$C8), "&lt;---&gt;",
TRUE,"")</f>
        <v>-1</v>
      </c>
      <c r="G8" s="5" t="str" cm="1">
        <f t="array" ref="G8">_xlfn.IFS(
$B8 = G$5, -1,
$C8 = G$5, 1+$E8,
AND(G$5&gt;$B8, G$5&lt;$C8), "&lt;---&gt;",
TRUE,"")</f>
        <v>&lt;---&gt;</v>
      </c>
      <c r="H8" s="5" t="str" cm="1">
        <f t="array" ref="H8">_xlfn.IFS(
$B8 = H$5, -1,
$C8 = H$5, 1+$E8,
AND(H$5&gt;$B8, H$5&lt;$C8), "&lt;---&gt;",
TRUE,"")</f>
        <v>&lt;---&gt;</v>
      </c>
      <c r="I8" s="5" cm="1">
        <f t="array" ref="I8">_xlfn.IFS(
$B8 = I$5, -1,
$C8 = I$5, 1+$E8,
AND(I$5&gt;$B8, I$5&lt;$C8), "&lt;---&gt;",
TRUE,"")</f>
        <v>1.0580000000000001</v>
      </c>
      <c r="J8" s="5" t="str" cm="1">
        <f t="array" ref="J8">_xlfn.IFS(
$B8 = J$5, -1,
$C8 = J$5, 1+$E8,
AND(J$5&gt;$B8, J$5&lt;$C8), "&lt;---&gt;",
TRUE,"")</f>
        <v/>
      </c>
      <c r="K8" s="5" t="str" cm="1">
        <f t="array" ref="K8">_xlfn.IFS(
$B8 = K$5, -1,
$C8 = K$5, 1+$E8,
AND(K$5&gt;$B8, K$5&lt;$C8), "&lt;---&gt;",
TRUE,"")</f>
        <v/>
      </c>
      <c r="L8" s="51" t="str" cm="1">
        <f t="array" ref="L8">_xlfn.IFS(
$B8 = L$5, -1,
$C8 = L$5, 1+$E8,
AND(L$5&gt;$B8, L$5&lt;$C8), "&lt;---&gt;",
TRUE,"")</f>
        <v/>
      </c>
      <c r="P8" s="94"/>
      <c r="Q8" s="97"/>
      <c r="R8" s="86"/>
    </row>
    <row r="9" spans="1:18" ht="15" thickBot="1" x14ac:dyDescent="0.4">
      <c r="A9" s="10" t="s">
        <v>21</v>
      </c>
      <c r="B9" s="11">
        <v>1</v>
      </c>
      <c r="C9" s="11">
        <f t="shared" si="0"/>
        <v>7</v>
      </c>
      <c r="D9" s="12">
        <v>0</v>
      </c>
      <c r="E9" s="13">
        <f t="shared" si="1"/>
        <v>0.11</v>
      </c>
      <c r="F9" s="5" cm="1">
        <f t="array" ref="F9">_xlfn.IFS(
$B9 = F$5, -1,
$C9 = F$5, 1+$E9,
AND(F$5&gt;$B9, F$5&lt;$C9), "&lt;---&gt;",
TRUE,"")</f>
        <v>-1</v>
      </c>
      <c r="G9" s="5" t="str" cm="1">
        <f t="array" ref="G9">_xlfn.IFS(
$B9 = G$5, -1,
$C9 = G$5, 1+$E9,
AND(G$5&gt;$B9, G$5&lt;$C9), "&lt;---&gt;",
TRUE,"")</f>
        <v>&lt;---&gt;</v>
      </c>
      <c r="H9" s="5" t="str" cm="1">
        <f t="array" ref="H9">_xlfn.IFS(
$B9 = H$5, -1,
$C9 = H$5, 1+$E9,
AND(H$5&gt;$B9, H$5&lt;$C9), "&lt;---&gt;",
TRUE,"")</f>
        <v>&lt;---&gt;</v>
      </c>
      <c r="I9" s="5" t="str" cm="1">
        <f t="array" ref="I9">_xlfn.IFS(
$B9 = I$5, -1,
$C9 = I$5, 1+$E9,
AND(I$5&gt;$B9, I$5&lt;$C9), "&lt;---&gt;",
TRUE,"")</f>
        <v>&lt;---&gt;</v>
      </c>
      <c r="J9" s="5" t="str" cm="1">
        <f t="array" ref="J9">_xlfn.IFS(
$B9 = J$5, -1,
$C9 = J$5, 1+$E9,
AND(J$5&gt;$B9, J$5&lt;$C9), "&lt;---&gt;",
TRUE,"")</f>
        <v>&lt;---&gt;</v>
      </c>
      <c r="K9" s="5" t="str" cm="1">
        <f t="array" ref="K9">_xlfn.IFS(
$B9 = K$5, -1,
$C9 = K$5, 1+$E9,
AND(K$5&gt;$B9, K$5&lt;$C9), "&lt;---&gt;",
TRUE,"")</f>
        <v>&lt;---&gt;</v>
      </c>
      <c r="L9" s="51" cm="1">
        <f t="array" ref="L9">_xlfn.IFS(
$B9 = L$5, -1,
$C9 = L$5, 1+$E9,
AND(L$5&gt;$B9, L$5&lt;$C9), "&lt;---&gt;",
TRUE,"")</f>
        <v>1.1100000000000001</v>
      </c>
      <c r="P9" s="14" t="s">
        <v>17</v>
      </c>
      <c r="Q9" s="15">
        <v>1</v>
      </c>
      <c r="R9" s="16">
        <v>1.7999999999999999E-2</v>
      </c>
    </row>
    <row r="10" spans="1:18" ht="15" thickBot="1" x14ac:dyDescent="0.4">
      <c r="A10" s="17" t="s">
        <v>17</v>
      </c>
      <c r="B10" s="18">
        <v>2</v>
      </c>
      <c r="C10" s="18">
        <f t="shared" si="0"/>
        <v>3</v>
      </c>
      <c r="D10" s="19">
        <v>0</v>
      </c>
      <c r="E10" s="20">
        <f t="shared" si="1"/>
        <v>1.7999999999999999E-2</v>
      </c>
      <c r="F10" s="5" t="str" cm="1">
        <f t="array" ref="F10">_xlfn.IFS(
$B10 = F$5, -1,
$C10 = F$5, 1+$E10,
AND(F$5&gt;$B10, F$5&lt;$C10), "&lt;---&gt;",
TRUE,"")</f>
        <v/>
      </c>
      <c r="G10" s="5" cm="1">
        <f t="array" ref="G10">_xlfn.IFS(
$B10 = G$5, -1,
$C10 = G$5, 1+$E10,
AND(G$5&gt;$B10, G$5&lt;$C10), "&lt;---&gt;",
TRUE,"")</f>
        <v>-1</v>
      </c>
      <c r="H10" s="5" cm="1">
        <f t="array" ref="H10">_xlfn.IFS(
$B10 = H$5, -1,
$C10 = H$5, 1+$E10,
AND(H$5&gt;$B10, H$5&lt;$C10), "&lt;---&gt;",
TRUE,"")</f>
        <v>1.018</v>
      </c>
      <c r="I10" s="5" t="str" cm="1">
        <f t="array" ref="I10">_xlfn.IFS(
$B10 = I$5, -1,
$C10 = I$5, 1+$E10,
AND(I$5&gt;$B10, I$5&lt;$C10), "&lt;---&gt;",
TRUE,"")</f>
        <v/>
      </c>
      <c r="J10" s="5" t="str" cm="1">
        <f t="array" ref="J10">_xlfn.IFS(
$B10 = J$5, -1,
$C10 = J$5, 1+$E10,
AND(J$5&gt;$B10, J$5&lt;$C10), "&lt;---&gt;",
TRUE,"")</f>
        <v/>
      </c>
      <c r="K10" s="5" t="str" cm="1">
        <f t="array" ref="K10">_xlfn.IFS(
$B10 = K$5, -1,
$C10 = K$5, 1+$E10,
AND(K$5&gt;$B10, K$5&lt;$C10), "&lt;---&gt;",
TRUE,"")</f>
        <v/>
      </c>
      <c r="L10" s="51" t="str" cm="1">
        <f t="array" ref="L10">_xlfn.IFS(
$B10 = L$5, -1,
$C10 = L$5, 1+$E10,
AND(L$5&gt;$B10, L$5&lt;$C10), "&lt;---&gt;",
TRUE,"")</f>
        <v/>
      </c>
      <c r="P10" s="21" t="s">
        <v>19</v>
      </c>
      <c r="Q10" s="22">
        <v>2</v>
      </c>
      <c r="R10" s="23">
        <v>3.5999999999999997E-2</v>
      </c>
    </row>
    <row r="11" spans="1:18" ht="15" thickBot="1" x14ac:dyDescent="0.4">
      <c r="A11" s="24" t="s">
        <v>17</v>
      </c>
      <c r="B11" s="25">
        <v>3</v>
      </c>
      <c r="C11" s="25">
        <f t="shared" si="0"/>
        <v>4</v>
      </c>
      <c r="D11" s="26">
        <v>0</v>
      </c>
      <c r="E11" s="27">
        <f t="shared" si="1"/>
        <v>1.7999999999999999E-2</v>
      </c>
      <c r="F11" s="5" t="str" cm="1">
        <f t="array" ref="F11">_xlfn.IFS(
$B11 = F$5, -1,
$C11 = F$5, 1+$E11,
AND(F$5&gt;$B11, F$5&lt;$C11), "&lt;---&gt;",
TRUE,"")</f>
        <v/>
      </c>
      <c r="G11" s="5" t="str" cm="1">
        <f t="array" ref="G11">_xlfn.IFS(
$B11 = G$5, -1,
$C11 = G$5, 1+$E11,
AND(G$5&gt;$B11, G$5&lt;$C11), "&lt;---&gt;",
TRUE,"")</f>
        <v/>
      </c>
      <c r="H11" s="5" cm="1">
        <f t="array" ref="H11">_xlfn.IFS(
$B11 = H$5, -1,
$C11 = H$5, 1+$E11,
AND(H$5&gt;$B11, H$5&lt;$C11), "&lt;---&gt;",
TRUE,"")</f>
        <v>-1</v>
      </c>
      <c r="I11" s="5" cm="1">
        <f t="array" ref="I11">_xlfn.IFS(
$B11 = I$5, -1,
$C11 = I$5, 1+$E11,
AND(I$5&gt;$B11, I$5&lt;$C11), "&lt;---&gt;",
TRUE,"")</f>
        <v>1.018</v>
      </c>
      <c r="J11" s="5" t="str" cm="1">
        <f t="array" ref="J11">_xlfn.IFS(
$B11 = J$5, -1,
$C11 = J$5, 1+$E11,
AND(J$5&gt;$B11, J$5&lt;$C11), "&lt;---&gt;",
TRUE,"")</f>
        <v/>
      </c>
      <c r="K11" s="5" t="str" cm="1">
        <f t="array" ref="K11">_xlfn.IFS(
$B11 = K$5, -1,
$C11 = K$5, 1+$E11,
AND(K$5&gt;$B11, K$5&lt;$C11), "&lt;---&gt;",
TRUE,"")</f>
        <v/>
      </c>
      <c r="L11" s="51" t="str" cm="1">
        <f t="array" ref="L11">_xlfn.IFS(
$B11 = L$5, -1,
$C11 = L$5, 1+$E11,
AND(L$5&gt;$B11, L$5&lt;$C11), "&lt;---&gt;",
TRUE,"")</f>
        <v/>
      </c>
      <c r="P11" s="21" t="s">
        <v>20</v>
      </c>
      <c r="Q11" s="22">
        <v>3</v>
      </c>
      <c r="R11" s="23">
        <v>5.8000000000000003E-2</v>
      </c>
    </row>
    <row r="12" spans="1:18" ht="15" thickBot="1" x14ac:dyDescent="0.4">
      <c r="A12" s="10" t="s">
        <v>19</v>
      </c>
      <c r="B12" s="11">
        <v>3</v>
      </c>
      <c r="C12" s="11">
        <f t="shared" si="0"/>
        <v>5</v>
      </c>
      <c r="D12" s="12">
        <v>0</v>
      </c>
      <c r="E12" s="13">
        <f t="shared" si="1"/>
        <v>3.5999999999999997E-2</v>
      </c>
      <c r="F12" s="5" t="str" cm="1">
        <f t="array" ref="F12">_xlfn.IFS(
$B12 = F$5, -1,
$C12 = F$5, 1+$E12,
AND(F$5&gt;$B12, F$5&lt;$C12), "&lt;---&gt;",
TRUE,"")</f>
        <v/>
      </c>
      <c r="G12" s="5" t="str" cm="1">
        <f t="array" ref="G12">_xlfn.IFS(
$B12 = G$5, -1,
$C12 = G$5, 1+$E12,
AND(G$5&gt;$B12, G$5&lt;$C12), "&lt;---&gt;",
TRUE,"")</f>
        <v/>
      </c>
      <c r="H12" s="5" cm="1">
        <f t="array" ref="H12">_xlfn.IFS(
$B12 = H$5, -1,
$C12 = H$5, 1+$E12,
AND(H$5&gt;$B12, H$5&lt;$C12), "&lt;---&gt;",
TRUE,"")</f>
        <v>-1</v>
      </c>
      <c r="I12" s="5" t="str" cm="1">
        <f t="array" ref="I12">_xlfn.IFS(
$B12 = I$5, -1,
$C12 = I$5, 1+$E12,
AND(I$5&gt;$B12, I$5&lt;$C12), "&lt;---&gt;",
TRUE,"")</f>
        <v>&lt;---&gt;</v>
      </c>
      <c r="J12" s="5" cm="1">
        <f t="array" ref="J12">_xlfn.IFS(
$B12 = J$5, -1,
$C12 = J$5, 1+$E12,
AND(J$5&gt;$B12, J$5&lt;$C12), "&lt;---&gt;",
TRUE,"")</f>
        <v>1.036</v>
      </c>
      <c r="K12" s="5" t="str" cm="1">
        <f t="array" ref="K12">_xlfn.IFS(
$B12 = K$5, -1,
$C12 = K$5, 1+$E12,
AND(K$5&gt;$B12, K$5&lt;$C12), "&lt;---&gt;",
TRUE,"")</f>
        <v/>
      </c>
      <c r="L12" s="51" t="str" cm="1">
        <f t="array" ref="L12">_xlfn.IFS(
$B12 = L$5, -1,
$C12 = L$5, 1+$E12,
AND(L$5&gt;$B12, L$5&lt;$C12), "&lt;---&gt;",
TRUE,"")</f>
        <v/>
      </c>
      <c r="P12" s="28" t="s">
        <v>21</v>
      </c>
      <c r="Q12" s="29">
        <v>6</v>
      </c>
      <c r="R12" s="30">
        <v>0.11</v>
      </c>
    </row>
    <row r="13" spans="1:18" ht="15" thickBot="1" x14ac:dyDescent="0.4">
      <c r="A13" s="24" t="s">
        <v>17</v>
      </c>
      <c r="B13" s="25">
        <v>4</v>
      </c>
      <c r="C13" s="25">
        <f t="shared" si="0"/>
        <v>5</v>
      </c>
      <c r="D13" s="26">
        <v>0</v>
      </c>
      <c r="E13" s="27">
        <f t="shared" si="1"/>
        <v>1.7999999999999999E-2</v>
      </c>
      <c r="F13" s="5" t="str" cm="1">
        <f t="array" ref="F13">_xlfn.IFS(
$B13 = F$5, -1,
$C13 = F$5, 1+$E13,
AND(F$5&gt;$B13, F$5&lt;$C13), "&lt;---&gt;",
TRUE,"")</f>
        <v/>
      </c>
      <c r="G13" s="5" t="str" cm="1">
        <f t="array" ref="G13">_xlfn.IFS(
$B13 = G$5, -1,
$C13 = G$5, 1+$E13,
AND(G$5&gt;$B13, G$5&lt;$C13), "&lt;---&gt;",
TRUE,"")</f>
        <v/>
      </c>
      <c r="H13" s="5" t="str" cm="1">
        <f t="array" ref="H13">_xlfn.IFS(
$B13 = H$5, -1,
$C13 = H$5, 1+$E13,
AND(H$5&gt;$B13, H$5&lt;$C13), "&lt;---&gt;",
TRUE,"")</f>
        <v/>
      </c>
      <c r="I13" s="5" cm="1">
        <f t="array" ref="I13">_xlfn.IFS(
$B13 = I$5, -1,
$C13 = I$5, 1+$E13,
AND(I$5&gt;$B13, I$5&lt;$C13), "&lt;---&gt;",
TRUE,"")</f>
        <v>-1</v>
      </c>
      <c r="J13" s="5" cm="1">
        <f t="array" ref="J13">_xlfn.IFS(
$B13 = J$5, -1,
$C13 = J$5, 1+$E13,
AND(J$5&gt;$B13, J$5&lt;$C13), "&lt;---&gt;",
TRUE,"")</f>
        <v>1.018</v>
      </c>
      <c r="K13" s="5" t="str" cm="1">
        <f t="array" ref="K13">_xlfn.IFS(
$B13 = K$5, -1,
$C13 = K$5, 1+$E13,
AND(K$5&gt;$B13, K$5&lt;$C13), "&lt;---&gt;",
TRUE,"")</f>
        <v/>
      </c>
      <c r="L13" s="51" t="str" cm="1">
        <f t="array" ref="L13">_xlfn.IFS(
$B13 = L$5, -1,
$C13 = L$5, 1+$E13,
AND(L$5&gt;$B13, L$5&lt;$C13), "&lt;---&gt;",
TRUE,"")</f>
        <v/>
      </c>
    </row>
    <row r="14" spans="1:18" ht="15" thickBot="1" x14ac:dyDescent="0.4">
      <c r="A14" s="10" t="s">
        <v>20</v>
      </c>
      <c r="B14" s="11">
        <v>4</v>
      </c>
      <c r="C14" s="11">
        <f t="shared" si="0"/>
        <v>7</v>
      </c>
      <c r="D14" s="12">
        <v>0</v>
      </c>
      <c r="E14" s="13">
        <f t="shared" si="1"/>
        <v>5.8000000000000003E-2</v>
      </c>
      <c r="F14" s="5" t="str" cm="1">
        <f t="array" ref="F14">_xlfn.IFS(
$B14 = F$5, -1,
$C14 = F$5, 1+$E14,
AND(F$5&gt;$B14, F$5&lt;$C14), "&lt;---&gt;",
TRUE,"")</f>
        <v/>
      </c>
      <c r="G14" s="5" t="str" cm="1">
        <f t="array" ref="G14">_xlfn.IFS(
$B14 = G$5, -1,
$C14 = G$5, 1+$E14,
AND(G$5&gt;$B14, G$5&lt;$C14), "&lt;---&gt;",
TRUE,"")</f>
        <v/>
      </c>
      <c r="H14" s="5" t="str" cm="1">
        <f t="array" ref="H14">_xlfn.IFS(
$B14 = H$5, -1,
$C14 = H$5, 1+$E14,
AND(H$5&gt;$B14, H$5&lt;$C14), "&lt;---&gt;",
TRUE,"")</f>
        <v/>
      </c>
      <c r="I14" s="5" cm="1">
        <f t="array" ref="I14">_xlfn.IFS(
$B14 = I$5, -1,
$C14 = I$5, 1+$E14,
AND(I$5&gt;$B14, I$5&lt;$C14), "&lt;---&gt;",
TRUE,"")</f>
        <v>-1</v>
      </c>
      <c r="J14" s="5" t="str" cm="1">
        <f t="array" ref="J14">_xlfn.IFS(
$B14 = J$5, -1,
$C14 = J$5, 1+$E14,
AND(J$5&gt;$B14, J$5&lt;$C14), "&lt;---&gt;",
TRUE,"")</f>
        <v>&lt;---&gt;</v>
      </c>
      <c r="K14" s="5" t="str" cm="1">
        <f t="array" ref="K14">_xlfn.IFS(
$B14 = K$5, -1,
$C14 = K$5, 1+$E14,
AND(K$5&gt;$B14, K$5&lt;$C14), "&lt;---&gt;",
TRUE,"")</f>
        <v>&lt;---&gt;</v>
      </c>
      <c r="L14" s="51" cm="1">
        <f t="array" ref="L14">_xlfn.IFS(
$B14 = L$5, -1,
$C14 = L$5, 1+$E14,
AND(L$5&gt;$B14, L$5&lt;$C14), "&lt;---&gt;",
TRUE,"")</f>
        <v>1.0580000000000001</v>
      </c>
    </row>
    <row r="15" spans="1:18" ht="15" thickBot="1" x14ac:dyDescent="0.4">
      <c r="A15" s="24" t="s">
        <v>17</v>
      </c>
      <c r="B15" s="25">
        <v>5</v>
      </c>
      <c r="C15" s="25">
        <f t="shared" si="0"/>
        <v>6</v>
      </c>
      <c r="D15" s="26">
        <v>0</v>
      </c>
      <c r="E15" s="27">
        <f t="shared" si="1"/>
        <v>1.7999999999999999E-2</v>
      </c>
      <c r="F15" s="5" t="str" cm="1">
        <f t="array" ref="F15">_xlfn.IFS(
$B15 = F$5, -1,
$C15 = F$5, 1+$E15,
AND(F$5&gt;$B15, F$5&lt;$C15), "&lt;---&gt;",
TRUE,"")</f>
        <v/>
      </c>
      <c r="G15" s="5" t="str" cm="1">
        <f t="array" ref="G15">_xlfn.IFS(
$B15 = G$5, -1,
$C15 = G$5, 1+$E15,
AND(G$5&gt;$B15, G$5&lt;$C15), "&lt;---&gt;",
TRUE,"")</f>
        <v/>
      </c>
      <c r="H15" s="5" t="str" cm="1">
        <f t="array" ref="H15">_xlfn.IFS(
$B15 = H$5, -1,
$C15 = H$5, 1+$E15,
AND(H$5&gt;$B15, H$5&lt;$C15), "&lt;---&gt;",
TRUE,"")</f>
        <v/>
      </c>
      <c r="I15" s="5" t="str" cm="1">
        <f t="array" ref="I15">_xlfn.IFS(
$B15 = I$5, -1,
$C15 = I$5, 1+$E15,
AND(I$5&gt;$B15, I$5&lt;$C15), "&lt;---&gt;",
TRUE,"")</f>
        <v/>
      </c>
      <c r="J15" s="5" cm="1">
        <f t="array" ref="J15">_xlfn.IFS(
$B15 = J$5, -1,
$C15 = J$5, 1+$E15,
AND(J$5&gt;$B15, J$5&lt;$C15), "&lt;---&gt;",
TRUE,"")</f>
        <v>-1</v>
      </c>
      <c r="K15" s="5" cm="1">
        <f t="array" ref="K15">_xlfn.IFS(
$B15 = K$5, -1,
$C15 = K$5, 1+$E15,
AND(K$5&gt;$B15, K$5&lt;$C15), "&lt;---&gt;",
TRUE,"")</f>
        <v>1.018</v>
      </c>
      <c r="L15" s="51" t="str" cm="1">
        <f t="array" ref="L15">_xlfn.IFS(
$B15 = L$5, -1,
$C15 = L$5, 1+$E15,
AND(L$5&gt;$B15, L$5&lt;$C15), "&lt;---&gt;",
TRUE,"")</f>
        <v/>
      </c>
    </row>
    <row r="16" spans="1:18" ht="15" thickBot="1" x14ac:dyDescent="0.4">
      <c r="A16" s="10" t="s">
        <v>19</v>
      </c>
      <c r="B16" s="11">
        <v>5</v>
      </c>
      <c r="C16" s="11">
        <f t="shared" si="0"/>
        <v>7</v>
      </c>
      <c r="D16" s="12">
        <v>0</v>
      </c>
      <c r="E16" s="13">
        <f t="shared" si="1"/>
        <v>3.5999999999999997E-2</v>
      </c>
      <c r="F16" s="5" t="str" cm="1">
        <f t="array" ref="F16">_xlfn.IFS(
$B16 = F$5, -1,
$C16 = F$5, 1+$E16,
AND(F$5&gt;$B16, F$5&lt;$C16), "&lt;---&gt;",
TRUE,"")</f>
        <v/>
      </c>
      <c r="G16" s="5" t="str" cm="1">
        <f t="array" ref="G16">_xlfn.IFS(
$B16 = G$5, -1,
$C16 = G$5, 1+$E16,
AND(G$5&gt;$B16, G$5&lt;$C16), "&lt;---&gt;",
TRUE,"")</f>
        <v/>
      </c>
      <c r="H16" s="5" t="str" cm="1">
        <f t="array" ref="H16">_xlfn.IFS(
$B16 = H$5, -1,
$C16 = H$5, 1+$E16,
AND(H$5&gt;$B16, H$5&lt;$C16), "&lt;---&gt;",
TRUE,"")</f>
        <v/>
      </c>
      <c r="I16" s="5" t="str" cm="1">
        <f t="array" ref="I16">_xlfn.IFS(
$B16 = I$5, -1,
$C16 = I$5, 1+$E16,
AND(I$5&gt;$B16, I$5&lt;$C16), "&lt;---&gt;",
TRUE,"")</f>
        <v/>
      </c>
      <c r="J16" s="5" cm="1">
        <f t="array" ref="J16">_xlfn.IFS(
$B16 = J$5, -1,
$C16 = J$5, 1+$E16,
AND(J$5&gt;$B16, J$5&lt;$C16), "&lt;---&gt;",
TRUE,"")</f>
        <v>-1</v>
      </c>
      <c r="K16" s="5" t="str" cm="1">
        <f t="array" ref="K16">_xlfn.IFS(
$B16 = K$5, -1,
$C16 = K$5, 1+$E16,
AND(K$5&gt;$B16, K$5&lt;$C16), "&lt;---&gt;",
TRUE,"")</f>
        <v>&lt;---&gt;</v>
      </c>
      <c r="L16" s="51" cm="1">
        <f t="array" ref="L16">_xlfn.IFS(
$B16 = L$5, -1,
$C16 = L$5, 1+$E16,
AND(L$5&gt;$B16, L$5&lt;$C16), "&lt;---&gt;",
TRUE,"")</f>
        <v>1.036</v>
      </c>
    </row>
    <row r="17" spans="1:12" ht="15" thickBot="1" x14ac:dyDescent="0.4">
      <c r="A17" s="31" t="s">
        <v>17</v>
      </c>
      <c r="B17" s="32">
        <v>6</v>
      </c>
      <c r="C17" s="32">
        <f t="shared" si="0"/>
        <v>7</v>
      </c>
      <c r="D17" s="33">
        <v>0</v>
      </c>
      <c r="E17" s="34">
        <f t="shared" si="1"/>
        <v>1.7999999999999999E-2</v>
      </c>
      <c r="F17" s="5" t="str" cm="1">
        <f t="array" ref="F17">_xlfn.IFS(
$B17 = F$5, -1,
$C17 = F$5, 1+$E17,
AND(F$5&gt;$B17, F$5&lt;$C17), "&lt;---&gt;",
TRUE,"")</f>
        <v/>
      </c>
      <c r="G17" s="5" t="str" cm="1">
        <f t="array" ref="G17">_xlfn.IFS(
$B17 = G$5, -1,
$C17 = G$5, 1+$E17,
AND(G$5&gt;$B17, G$5&lt;$C17), "&lt;---&gt;",
TRUE,"")</f>
        <v/>
      </c>
      <c r="H17" s="5" t="str" cm="1">
        <f t="array" ref="H17">_xlfn.IFS(
$B17 = H$5, -1,
$C17 = H$5, 1+$E17,
AND(H$5&gt;$B17, H$5&lt;$C17), "&lt;---&gt;",
TRUE,"")</f>
        <v/>
      </c>
      <c r="I17" s="5" t="str" cm="1">
        <f t="array" ref="I17">_xlfn.IFS(
$B17 = I$5, -1,
$C17 = I$5, 1+$E17,
AND(I$5&gt;$B17, I$5&lt;$C17), "&lt;---&gt;",
TRUE,"")</f>
        <v/>
      </c>
      <c r="J17" s="5" t="str" cm="1">
        <f t="array" ref="J17">_xlfn.IFS(
$B17 = J$5, -1,
$C17 = J$5, 1+$E17,
AND(J$5&gt;$B17, J$5&lt;$C17), "&lt;---&gt;",
TRUE,"")</f>
        <v/>
      </c>
      <c r="K17" s="5" cm="1">
        <f t="array" ref="K17">_xlfn.IFS(
$B17 = K$5, -1,
$C17 = K$5, 1+$E17,
AND(K$5&gt;$B17, K$5&lt;$C17), "&lt;---&gt;",
TRUE,"")</f>
        <v>-1</v>
      </c>
      <c r="L17" s="52" cm="1">
        <f t="array" ref="L17">_xlfn.IFS(
$B17 = L$5, -1,
$C17 = L$5, 1+$E17,
AND(L$5&gt;$B17, L$5&lt;$C17), "&lt;---&gt;",
TRUE,"")</f>
        <v>1.018</v>
      </c>
    </row>
    <row r="18" spans="1:12" ht="15" thickBot="1" x14ac:dyDescent="0.4">
      <c r="A18" s="87" t="s">
        <v>22</v>
      </c>
      <c r="B18" s="87"/>
      <c r="C18" s="87"/>
      <c r="D18" s="35">
        <f>SUMIF(B6:B17,1,D6:D17)</f>
        <v>0</v>
      </c>
      <c r="E18" s="88" t="s">
        <v>23</v>
      </c>
      <c r="F18" s="88"/>
      <c r="G18" s="39">
        <f>SUMPRODUCT(D6:D17,G6:G17)</f>
        <v>0</v>
      </c>
      <c r="H18" s="40">
        <v>0</v>
      </c>
      <c r="I18" s="40">
        <v>0</v>
      </c>
      <c r="J18" s="40">
        <v>0</v>
      </c>
      <c r="K18" s="40">
        <v>0</v>
      </c>
      <c r="L18" s="41">
        <v>0</v>
      </c>
    </row>
    <row r="19" spans="1:12" ht="15" thickBot="1" x14ac:dyDescent="0.4">
      <c r="E19" s="88" t="s">
        <v>24</v>
      </c>
      <c r="F19" s="88"/>
      <c r="G19" s="42">
        <v>0</v>
      </c>
      <c r="H19" s="43">
        <v>250</v>
      </c>
      <c r="I19" s="43">
        <v>0</v>
      </c>
      <c r="J19" s="43">
        <v>250</v>
      </c>
      <c r="K19" s="43">
        <v>0</v>
      </c>
      <c r="L19" s="44">
        <v>300</v>
      </c>
    </row>
  </sheetData>
  <mergeCells count="8">
    <mergeCell ref="R6:R8"/>
    <mergeCell ref="A18:C18"/>
    <mergeCell ref="E18:F18"/>
    <mergeCell ref="E19:F19"/>
    <mergeCell ref="B4:C4"/>
    <mergeCell ref="F4:L4"/>
    <mergeCell ref="P6:P8"/>
    <mergeCell ref="Q6: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SugarRush_Module04_Payment_Year</vt:lpstr>
      <vt:lpstr>SugarRush_Module04_Possible_Inv</vt:lpstr>
      <vt:lpstr>Investment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Jake Moroney</cp:lastModifiedBy>
  <dcterms:created xsi:type="dcterms:W3CDTF">2025-02-26T23:22:10Z</dcterms:created>
  <dcterms:modified xsi:type="dcterms:W3CDTF">2025-03-05T21:07:02Z</dcterms:modified>
</cp:coreProperties>
</file>