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19706f97b7b3c3f/Desktop/YCP/QBA330/Chapter 4/"/>
    </mc:Choice>
  </mc:AlternateContent>
  <xr:revisionPtr revIDLastSave="349" documentId="11_BA72DF48133B47AAE828C47AB343790750664F0B" xr6:coauthVersionLast="47" xr6:coauthVersionMax="47" xr10:uidLastSave="{AFC0CB6C-F116-49C1-8D00-8F080271A0B2}"/>
  <bookViews>
    <workbookView xWindow="-110" yWindow="-110" windowWidth="22620" windowHeight="13500" xr2:uid="{00000000-000D-0000-FFFF-FFFF00000000}"/>
  </bookViews>
  <sheets>
    <sheet name="Model" sheetId="2" r:id="rId1"/>
  </sheets>
  <definedNames>
    <definedName name="Ending_inventory">Model!$B$43:$E$43</definedName>
    <definedName name="Firing_cost_worker">Model!$B$9</definedName>
    <definedName name="Forecasted_demand">Model!$B$37:$E$37</definedName>
    <definedName name="Forecasted_demand_4">Model!$E$37</definedName>
    <definedName name="Hiring_cost_worker">Model!$B$8</definedName>
    <definedName name="Holding_cost_pair_of_shoes_in_inventory_month">Model!$B$14</definedName>
    <definedName name="Initial_inventory_of_shoes">Model!$B$4</definedName>
    <definedName name="Initial_number_of_workers">Model!$B$5</definedName>
    <definedName name="Inv_after_Pro_4">Model!$E$35</definedName>
    <definedName name="Inventory_after_production">Model!$B$35:$E$35</definedName>
    <definedName name="Labor_hours_pair_of_shoes">Model!$B$12</definedName>
    <definedName name="Leftover">Model!$B$39:$E$39</definedName>
    <definedName name="Leftover_minus_shortage">Model!$B$41:$E$41</definedName>
    <definedName name="Maximum_overtime_hours_worker_month">Model!$B$7</definedName>
    <definedName name="Maximum_overtime_labor_hours_available">Model!$B$26:$E$26</definedName>
    <definedName name="Overtime_labor_hours_used">Model!$B$24:$E$24</definedName>
    <definedName name="Overtime_wage_rate_hour">Model!$B$11</definedName>
    <definedName name="Production_capacity">Model!$B$33:$E$33</definedName>
    <definedName name="Raw_material_cost_pair_of_shoes">Model!$B$13</definedName>
    <definedName name="Regular_hours_worker_month">Model!$B$6</definedName>
    <definedName name="Regular_time_hours_available">Model!$B$23:$E$23</definedName>
    <definedName name="Regular_wages_worker_month">Model!$B$10</definedName>
    <definedName name="Shoes_produced">Model!$B$31:$E$31</definedName>
    <definedName name="Shortage">Model!$B$40:$E$40</definedName>
    <definedName name="Shortage_cost_pair_of_shoes_month">Model!$B$15</definedName>
    <definedName name="solver_adj" localSheetId="0" hidden="1">Model!$B$19:$E$19,Model!$B$20:$E$20,Model!$B$24:$E$24,Model!$B$39:$E$39,Model!$B$40:$E$40,Model!$B$31:$E$31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Model!$E$35</definedName>
    <definedName name="solver_lhs2" localSheetId="0" hidden="1">Model!$B$41:$E$41</definedName>
    <definedName name="solver_lhs3" localSheetId="0" hidden="1">Model!$B$24:$E$24</definedName>
    <definedName name="solver_lhs4" localSheetId="0" hidden="1">Model!$B$31:$E$31</definedName>
    <definedName name="solver_lhs5" localSheetId="0" hidden="1">Model!$B$20:$E$20</definedName>
    <definedName name="solver_lhs6" localSheetId="0" hidden="1">Model!$B$19:$E$19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Model!$F$53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4</definedName>
    <definedName name="solver_rel6" localSheetId="0" hidden="1">4</definedName>
    <definedName name="solver_rhs1" localSheetId="0" hidden="1">Forecasted_demand_4</definedName>
    <definedName name="solver_rhs2" localSheetId="0" hidden="1">Ending_inventory</definedName>
    <definedName name="solver_rhs3" localSheetId="0" hidden="1">Maximum_overtime_labor_hours_available</definedName>
    <definedName name="solver_rhs4" localSheetId="0" hidden="1">Production_capacity</definedName>
    <definedName name="solver_rhs5" localSheetId="0" hidden="1">"integer"</definedName>
    <definedName name="solver_rhs6" localSheetId="0" hidden="1">"integer"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  <definedName name="Total_cost">Model!$F$53</definedName>
    <definedName name="Total_hours_for_production">Model!$B$28:$E$28</definedName>
    <definedName name="Workers_available_after_hiring_and_firing">Model!$B$21:$E$21</definedName>
    <definedName name="Workers_fired">Model!$B$20:$E$20</definedName>
    <definedName name="Workers_from_previous_month">Model!$B$18:$E$18</definedName>
    <definedName name="Workers_hired">Model!$B$19:$E$19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2" i="2" l="1"/>
  <c r="D52" i="2"/>
  <c r="E52" i="2"/>
  <c r="C51" i="2"/>
  <c r="D51" i="2"/>
  <c r="E51" i="2"/>
  <c r="B52" i="2"/>
  <c r="B51" i="2"/>
  <c r="F51" i="2" s="1"/>
  <c r="C41" i="2"/>
  <c r="D41" i="2"/>
  <c r="E41" i="2"/>
  <c r="B41" i="2"/>
  <c r="C50" i="2"/>
  <c r="D50" i="2"/>
  <c r="E50" i="2"/>
  <c r="B50" i="2"/>
  <c r="F50" i="2" s="1"/>
  <c r="C49" i="2"/>
  <c r="D49" i="2"/>
  <c r="E49" i="2"/>
  <c r="B49" i="2"/>
  <c r="F49" i="2" s="1"/>
  <c r="C47" i="2"/>
  <c r="D47" i="2"/>
  <c r="E47" i="2"/>
  <c r="B47" i="2"/>
  <c r="C46" i="2"/>
  <c r="D46" i="2"/>
  <c r="E46" i="2"/>
  <c r="B46" i="2"/>
  <c r="F46" i="2" s="1"/>
  <c r="B35" i="2"/>
  <c r="B43" i="2" s="1"/>
  <c r="C35" i="2" s="1"/>
  <c r="C43" i="2" s="1"/>
  <c r="D35" i="2" s="1"/>
  <c r="D43" i="2" s="1"/>
  <c r="E35" i="2" s="1"/>
  <c r="E43" i="2" s="1"/>
  <c r="B18" i="2"/>
  <c r="B21" i="2" s="1"/>
  <c r="F52" i="2" l="1"/>
  <c r="F47" i="2"/>
  <c r="B23" i="2"/>
  <c r="B28" i="2" s="1"/>
  <c r="B33" i="2" s="1"/>
  <c r="B26" i="2"/>
  <c r="C18" i="2"/>
  <c r="C21" i="2" s="1"/>
  <c r="B48" i="2"/>
  <c r="B53" i="2" l="1"/>
  <c r="C48" i="2"/>
  <c r="C53" i="2" s="1"/>
  <c r="C23" i="2"/>
  <c r="C28" i="2" s="1"/>
  <c r="C33" i="2" s="1"/>
  <c r="C26" i="2"/>
  <c r="D18" i="2"/>
  <c r="D21" i="2" s="1"/>
  <c r="E18" i="2" l="1"/>
  <c r="E21" i="2" s="1"/>
  <c r="D26" i="2"/>
  <c r="D48" i="2"/>
  <c r="D53" i="2" s="1"/>
  <c r="D23" i="2"/>
  <c r="D28" i="2" s="1"/>
  <c r="D33" i="2" s="1"/>
  <c r="E26" i="2" l="1"/>
  <c r="E48" i="2"/>
  <c r="E53" i="2" s="1"/>
  <c r="E23" i="2"/>
  <c r="E28" i="2" s="1"/>
  <c r="E33" i="2" s="1"/>
  <c r="F48" i="2"/>
  <c r="F53" i="2" s="1"/>
</calcChain>
</file>

<file path=xl/sharedStrings.xml><?xml version="1.0" encoding="utf-8"?>
<sst xmlns="http://schemas.openxmlformats.org/spreadsheetml/2006/main" count="67" uniqueCount="48">
  <si>
    <t>SureStep aggregate planning model with backlogging: a nonsmooth model Solver might not handle correctly</t>
  </si>
  <si>
    <t>Input data</t>
  </si>
  <si>
    <t>Initial inventory of shoes</t>
  </si>
  <si>
    <t>Initial number of workers</t>
  </si>
  <si>
    <t>Regular hours/worker/month</t>
  </si>
  <si>
    <t>Maximum overtime hours/worker/month</t>
  </si>
  <si>
    <t>Hiring cost/worker</t>
  </si>
  <si>
    <t>Firing cost/worker</t>
  </si>
  <si>
    <t>Regular wages/worker/month</t>
  </si>
  <si>
    <t>Overtime wage rate/hour</t>
  </si>
  <si>
    <t>Labor hours/pair of shoes</t>
  </si>
  <si>
    <t>Raw material cost/pair of shoes</t>
  </si>
  <si>
    <t>Holding cost/pair of shoes in inventory/month</t>
  </si>
  <si>
    <t>Shortage cost/pair of shoes/month</t>
  </si>
  <si>
    <t>Worker plan</t>
  </si>
  <si>
    <t>Month 1</t>
  </si>
  <si>
    <t>Month 2</t>
  </si>
  <si>
    <t>Month 3</t>
  </si>
  <si>
    <t>Month 4</t>
  </si>
  <si>
    <t>Workers from previous month</t>
  </si>
  <si>
    <t>Workers hired</t>
  </si>
  <si>
    <t>Workers fired</t>
  </si>
  <si>
    <t>Workers available after hiring and firing</t>
  </si>
  <si>
    <t>Regular-time hours available</t>
  </si>
  <si>
    <t>Overtime labor hours used</t>
  </si>
  <si>
    <t>Maximum overtime labor hours available</t>
  </si>
  <si>
    <t>Total hours for production</t>
  </si>
  <si>
    <t>Production plan</t>
  </si>
  <si>
    <t>Shoes produced</t>
  </si>
  <si>
    <t>Production capacity</t>
  </si>
  <si>
    <t>Inventory after production</t>
  </si>
  <si>
    <t>Forecasted demand</t>
  </si>
  <si>
    <t>Ending inventory</t>
  </si>
  <si>
    <t>Monetary outputs</t>
  </si>
  <si>
    <t>Totals</t>
  </si>
  <si>
    <t>Hiring cost</t>
  </si>
  <si>
    <t>Firing cost</t>
  </si>
  <si>
    <t>Regular-time wages</t>
  </si>
  <si>
    <t>Overtime wages</t>
  </si>
  <si>
    <t>Raw material cost</t>
  </si>
  <si>
    <t>Holding cost</t>
  </si>
  <si>
    <t>Shortage cost</t>
  </si>
  <si>
    <t>&lt;=</t>
  </si>
  <si>
    <t>&gt;=</t>
  </si>
  <si>
    <t>Leftover</t>
  </si>
  <si>
    <t>Shortage</t>
  </si>
  <si>
    <t>Leftover minus shortage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</si>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</sst>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2" applyFont="1" applyFill="1" applyAlignment="1" applyProtection="1"/>
    <xf numFmtId="164" fontId="4" fillId="0" borderId="0" xfId="1" applyNumberFormat="1" applyFont="1"/>
    <xf numFmtId="0" fontId="4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0" fontId="4" fillId="2" borderId="0" xfId="1" applyFont="1" applyFill="1"/>
    <xf numFmtId="164" fontId="4" fillId="2" borderId="0" xfId="1" applyNumberFormat="1" applyFont="1" applyFill="1"/>
    <xf numFmtId="0" fontId="4" fillId="3" borderId="0" xfId="1" applyFont="1" applyFill="1"/>
    <xf numFmtId="164" fontId="4" fillId="4" borderId="0" xfId="1" applyNumberFormat="1" applyFont="1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QBA330">
      <a:dk1>
        <a:sysClr val="windowText" lastClr="000000"/>
      </a:dk1>
      <a:lt1>
        <a:sysClr val="window" lastClr="FFFFFF"/>
      </a:lt1>
      <a:dk2>
        <a:srgbClr val="1F497D"/>
      </a:dk2>
      <a:lt2>
        <a:srgbClr val="BFBFBF"/>
      </a:lt2>
      <a:accent1>
        <a:srgbClr val="8DB3E2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M53"/>
  <sheetViews>
    <sheetView tabSelected="1" topLeftCell="A11" workbookViewId="0">
      <selection activeCell="E37" sqref="E37"/>
    </sheetView>
  </sheetViews>
  <sheetFormatPr defaultRowHeight="14.5" x14ac:dyDescent="0.35"/>
  <cols>
    <col min="1" max="1" width="43.7265625" style="2" customWidth="1"/>
    <col min="2" max="5" width="9.1796875" style="2"/>
    <col min="6" max="6" width="10.26953125" style="2" customWidth="1"/>
    <col min="7" max="7" width="10.453125" style="2" customWidth="1"/>
    <col min="8" max="256" width="9.1796875" style="2"/>
    <col min="257" max="257" width="40.1796875" style="2" customWidth="1"/>
    <col min="258" max="261" width="9.1796875" style="2"/>
    <col min="262" max="262" width="10.26953125" style="2" customWidth="1"/>
    <col min="263" max="263" width="10.453125" style="2" customWidth="1"/>
    <col min="264" max="512" width="9.1796875" style="2"/>
    <col min="513" max="513" width="40.1796875" style="2" customWidth="1"/>
    <col min="514" max="517" width="9.1796875" style="2"/>
    <col min="518" max="518" width="10.26953125" style="2" customWidth="1"/>
    <col min="519" max="519" width="10.453125" style="2" customWidth="1"/>
    <col min="520" max="768" width="9.1796875" style="2"/>
    <col min="769" max="769" width="40.1796875" style="2" customWidth="1"/>
    <col min="770" max="773" width="9.1796875" style="2"/>
    <col min="774" max="774" width="10.26953125" style="2" customWidth="1"/>
    <col min="775" max="775" width="10.453125" style="2" customWidth="1"/>
    <col min="776" max="1024" width="9.1796875" style="2"/>
    <col min="1025" max="1025" width="40.1796875" style="2" customWidth="1"/>
    <col min="1026" max="1029" width="9.1796875" style="2"/>
    <col min="1030" max="1030" width="10.26953125" style="2" customWidth="1"/>
    <col min="1031" max="1031" width="10.453125" style="2" customWidth="1"/>
    <col min="1032" max="1280" width="9.1796875" style="2"/>
    <col min="1281" max="1281" width="40.1796875" style="2" customWidth="1"/>
    <col min="1282" max="1285" width="9.1796875" style="2"/>
    <col min="1286" max="1286" width="10.26953125" style="2" customWidth="1"/>
    <col min="1287" max="1287" width="10.453125" style="2" customWidth="1"/>
    <col min="1288" max="1536" width="9.1796875" style="2"/>
    <col min="1537" max="1537" width="40.1796875" style="2" customWidth="1"/>
    <col min="1538" max="1541" width="9.1796875" style="2"/>
    <col min="1542" max="1542" width="10.26953125" style="2" customWidth="1"/>
    <col min="1543" max="1543" width="10.453125" style="2" customWidth="1"/>
    <col min="1544" max="1792" width="9.1796875" style="2"/>
    <col min="1793" max="1793" width="40.1796875" style="2" customWidth="1"/>
    <col min="1794" max="1797" width="9.1796875" style="2"/>
    <col min="1798" max="1798" width="10.26953125" style="2" customWidth="1"/>
    <col min="1799" max="1799" width="10.453125" style="2" customWidth="1"/>
    <col min="1800" max="2048" width="9.1796875" style="2"/>
    <col min="2049" max="2049" width="40.1796875" style="2" customWidth="1"/>
    <col min="2050" max="2053" width="9.1796875" style="2"/>
    <col min="2054" max="2054" width="10.26953125" style="2" customWidth="1"/>
    <col min="2055" max="2055" width="10.453125" style="2" customWidth="1"/>
    <col min="2056" max="2304" width="9.1796875" style="2"/>
    <col min="2305" max="2305" width="40.1796875" style="2" customWidth="1"/>
    <col min="2306" max="2309" width="9.1796875" style="2"/>
    <col min="2310" max="2310" width="10.26953125" style="2" customWidth="1"/>
    <col min="2311" max="2311" width="10.453125" style="2" customWidth="1"/>
    <col min="2312" max="2560" width="9.1796875" style="2"/>
    <col min="2561" max="2561" width="40.1796875" style="2" customWidth="1"/>
    <col min="2562" max="2565" width="9.1796875" style="2"/>
    <col min="2566" max="2566" width="10.26953125" style="2" customWidth="1"/>
    <col min="2567" max="2567" width="10.453125" style="2" customWidth="1"/>
    <col min="2568" max="2816" width="9.1796875" style="2"/>
    <col min="2817" max="2817" width="40.1796875" style="2" customWidth="1"/>
    <col min="2818" max="2821" width="9.1796875" style="2"/>
    <col min="2822" max="2822" width="10.26953125" style="2" customWidth="1"/>
    <col min="2823" max="2823" width="10.453125" style="2" customWidth="1"/>
    <col min="2824" max="3072" width="9.1796875" style="2"/>
    <col min="3073" max="3073" width="40.1796875" style="2" customWidth="1"/>
    <col min="3074" max="3077" width="9.1796875" style="2"/>
    <col min="3078" max="3078" width="10.26953125" style="2" customWidth="1"/>
    <col min="3079" max="3079" width="10.453125" style="2" customWidth="1"/>
    <col min="3080" max="3328" width="9.1796875" style="2"/>
    <col min="3329" max="3329" width="40.1796875" style="2" customWidth="1"/>
    <col min="3330" max="3333" width="9.1796875" style="2"/>
    <col min="3334" max="3334" width="10.26953125" style="2" customWidth="1"/>
    <col min="3335" max="3335" width="10.453125" style="2" customWidth="1"/>
    <col min="3336" max="3584" width="9.1796875" style="2"/>
    <col min="3585" max="3585" width="40.1796875" style="2" customWidth="1"/>
    <col min="3586" max="3589" width="9.1796875" style="2"/>
    <col min="3590" max="3590" width="10.26953125" style="2" customWidth="1"/>
    <col min="3591" max="3591" width="10.453125" style="2" customWidth="1"/>
    <col min="3592" max="3840" width="9.1796875" style="2"/>
    <col min="3841" max="3841" width="40.1796875" style="2" customWidth="1"/>
    <col min="3842" max="3845" width="9.1796875" style="2"/>
    <col min="3846" max="3846" width="10.26953125" style="2" customWidth="1"/>
    <col min="3847" max="3847" width="10.453125" style="2" customWidth="1"/>
    <col min="3848" max="4096" width="9.1796875" style="2"/>
    <col min="4097" max="4097" width="40.1796875" style="2" customWidth="1"/>
    <col min="4098" max="4101" width="9.1796875" style="2"/>
    <col min="4102" max="4102" width="10.26953125" style="2" customWidth="1"/>
    <col min="4103" max="4103" width="10.453125" style="2" customWidth="1"/>
    <col min="4104" max="4352" width="9.1796875" style="2"/>
    <col min="4353" max="4353" width="40.1796875" style="2" customWidth="1"/>
    <col min="4354" max="4357" width="9.1796875" style="2"/>
    <col min="4358" max="4358" width="10.26953125" style="2" customWidth="1"/>
    <col min="4359" max="4359" width="10.453125" style="2" customWidth="1"/>
    <col min="4360" max="4608" width="9.1796875" style="2"/>
    <col min="4609" max="4609" width="40.1796875" style="2" customWidth="1"/>
    <col min="4610" max="4613" width="9.1796875" style="2"/>
    <col min="4614" max="4614" width="10.26953125" style="2" customWidth="1"/>
    <col min="4615" max="4615" width="10.453125" style="2" customWidth="1"/>
    <col min="4616" max="4864" width="9.1796875" style="2"/>
    <col min="4865" max="4865" width="40.1796875" style="2" customWidth="1"/>
    <col min="4866" max="4869" width="9.1796875" style="2"/>
    <col min="4870" max="4870" width="10.26953125" style="2" customWidth="1"/>
    <col min="4871" max="4871" width="10.453125" style="2" customWidth="1"/>
    <col min="4872" max="5120" width="9.1796875" style="2"/>
    <col min="5121" max="5121" width="40.1796875" style="2" customWidth="1"/>
    <col min="5122" max="5125" width="9.1796875" style="2"/>
    <col min="5126" max="5126" width="10.26953125" style="2" customWidth="1"/>
    <col min="5127" max="5127" width="10.453125" style="2" customWidth="1"/>
    <col min="5128" max="5376" width="9.1796875" style="2"/>
    <col min="5377" max="5377" width="40.1796875" style="2" customWidth="1"/>
    <col min="5378" max="5381" width="9.1796875" style="2"/>
    <col min="5382" max="5382" width="10.26953125" style="2" customWidth="1"/>
    <col min="5383" max="5383" width="10.453125" style="2" customWidth="1"/>
    <col min="5384" max="5632" width="9.1796875" style="2"/>
    <col min="5633" max="5633" width="40.1796875" style="2" customWidth="1"/>
    <col min="5634" max="5637" width="9.1796875" style="2"/>
    <col min="5638" max="5638" width="10.26953125" style="2" customWidth="1"/>
    <col min="5639" max="5639" width="10.453125" style="2" customWidth="1"/>
    <col min="5640" max="5888" width="9.1796875" style="2"/>
    <col min="5889" max="5889" width="40.1796875" style="2" customWidth="1"/>
    <col min="5890" max="5893" width="9.1796875" style="2"/>
    <col min="5894" max="5894" width="10.26953125" style="2" customWidth="1"/>
    <col min="5895" max="5895" width="10.453125" style="2" customWidth="1"/>
    <col min="5896" max="6144" width="9.1796875" style="2"/>
    <col min="6145" max="6145" width="40.1796875" style="2" customWidth="1"/>
    <col min="6146" max="6149" width="9.1796875" style="2"/>
    <col min="6150" max="6150" width="10.26953125" style="2" customWidth="1"/>
    <col min="6151" max="6151" width="10.453125" style="2" customWidth="1"/>
    <col min="6152" max="6400" width="9.1796875" style="2"/>
    <col min="6401" max="6401" width="40.1796875" style="2" customWidth="1"/>
    <col min="6402" max="6405" width="9.1796875" style="2"/>
    <col min="6406" max="6406" width="10.26953125" style="2" customWidth="1"/>
    <col min="6407" max="6407" width="10.453125" style="2" customWidth="1"/>
    <col min="6408" max="6656" width="9.1796875" style="2"/>
    <col min="6657" max="6657" width="40.1796875" style="2" customWidth="1"/>
    <col min="6658" max="6661" width="9.1796875" style="2"/>
    <col min="6662" max="6662" width="10.26953125" style="2" customWidth="1"/>
    <col min="6663" max="6663" width="10.453125" style="2" customWidth="1"/>
    <col min="6664" max="6912" width="9.1796875" style="2"/>
    <col min="6913" max="6913" width="40.1796875" style="2" customWidth="1"/>
    <col min="6914" max="6917" width="9.1796875" style="2"/>
    <col min="6918" max="6918" width="10.26953125" style="2" customWidth="1"/>
    <col min="6919" max="6919" width="10.453125" style="2" customWidth="1"/>
    <col min="6920" max="7168" width="9.1796875" style="2"/>
    <col min="7169" max="7169" width="40.1796875" style="2" customWidth="1"/>
    <col min="7170" max="7173" width="9.1796875" style="2"/>
    <col min="7174" max="7174" width="10.26953125" style="2" customWidth="1"/>
    <col min="7175" max="7175" width="10.453125" style="2" customWidth="1"/>
    <col min="7176" max="7424" width="9.1796875" style="2"/>
    <col min="7425" max="7425" width="40.1796875" style="2" customWidth="1"/>
    <col min="7426" max="7429" width="9.1796875" style="2"/>
    <col min="7430" max="7430" width="10.26953125" style="2" customWidth="1"/>
    <col min="7431" max="7431" width="10.453125" style="2" customWidth="1"/>
    <col min="7432" max="7680" width="9.1796875" style="2"/>
    <col min="7681" max="7681" width="40.1796875" style="2" customWidth="1"/>
    <col min="7682" max="7685" width="9.1796875" style="2"/>
    <col min="7686" max="7686" width="10.26953125" style="2" customWidth="1"/>
    <col min="7687" max="7687" width="10.453125" style="2" customWidth="1"/>
    <col min="7688" max="7936" width="9.1796875" style="2"/>
    <col min="7937" max="7937" width="40.1796875" style="2" customWidth="1"/>
    <col min="7938" max="7941" width="9.1796875" style="2"/>
    <col min="7942" max="7942" width="10.26953125" style="2" customWidth="1"/>
    <col min="7943" max="7943" width="10.453125" style="2" customWidth="1"/>
    <col min="7944" max="8192" width="9.1796875" style="2"/>
    <col min="8193" max="8193" width="40.1796875" style="2" customWidth="1"/>
    <col min="8194" max="8197" width="9.1796875" style="2"/>
    <col min="8198" max="8198" width="10.26953125" style="2" customWidth="1"/>
    <col min="8199" max="8199" width="10.453125" style="2" customWidth="1"/>
    <col min="8200" max="8448" width="9.1796875" style="2"/>
    <col min="8449" max="8449" width="40.1796875" style="2" customWidth="1"/>
    <col min="8450" max="8453" width="9.1796875" style="2"/>
    <col min="8454" max="8454" width="10.26953125" style="2" customWidth="1"/>
    <col min="8455" max="8455" width="10.453125" style="2" customWidth="1"/>
    <col min="8456" max="8704" width="9.1796875" style="2"/>
    <col min="8705" max="8705" width="40.1796875" style="2" customWidth="1"/>
    <col min="8706" max="8709" width="9.1796875" style="2"/>
    <col min="8710" max="8710" width="10.26953125" style="2" customWidth="1"/>
    <col min="8711" max="8711" width="10.453125" style="2" customWidth="1"/>
    <col min="8712" max="8960" width="9.1796875" style="2"/>
    <col min="8961" max="8961" width="40.1796875" style="2" customWidth="1"/>
    <col min="8962" max="8965" width="9.1796875" style="2"/>
    <col min="8966" max="8966" width="10.26953125" style="2" customWidth="1"/>
    <col min="8967" max="8967" width="10.453125" style="2" customWidth="1"/>
    <col min="8968" max="9216" width="9.1796875" style="2"/>
    <col min="9217" max="9217" width="40.1796875" style="2" customWidth="1"/>
    <col min="9218" max="9221" width="9.1796875" style="2"/>
    <col min="9222" max="9222" width="10.26953125" style="2" customWidth="1"/>
    <col min="9223" max="9223" width="10.453125" style="2" customWidth="1"/>
    <col min="9224" max="9472" width="9.1796875" style="2"/>
    <col min="9473" max="9473" width="40.1796875" style="2" customWidth="1"/>
    <col min="9474" max="9477" width="9.1796875" style="2"/>
    <col min="9478" max="9478" width="10.26953125" style="2" customWidth="1"/>
    <col min="9479" max="9479" width="10.453125" style="2" customWidth="1"/>
    <col min="9480" max="9728" width="9.1796875" style="2"/>
    <col min="9729" max="9729" width="40.1796875" style="2" customWidth="1"/>
    <col min="9730" max="9733" width="9.1796875" style="2"/>
    <col min="9734" max="9734" width="10.26953125" style="2" customWidth="1"/>
    <col min="9735" max="9735" width="10.453125" style="2" customWidth="1"/>
    <col min="9736" max="9984" width="9.1796875" style="2"/>
    <col min="9985" max="9985" width="40.1796875" style="2" customWidth="1"/>
    <col min="9986" max="9989" width="9.1796875" style="2"/>
    <col min="9990" max="9990" width="10.26953125" style="2" customWidth="1"/>
    <col min="9991" max="9991" width="10.453125" style="2" customWidth="1"/>
    <col min="9992" max="10240" width="9.1796875" style="2"/>
    <col min="10241" max="10241" width="40.1796875" style="2" customWidth="1"/>
    <col min="10242" max="10245" width="9.1796875" style="2"/>
    <col min="10246" max="10246" width="10.26953125" style="2" customWidth="1"/>
    <col min="10247" max="10247" width="10.453125" style="2" customWidth="1"/>
    <col min="10248" max="10496" width="9.1796875" style="2"/>
    <col min="10497" max="10497" width="40.1796875" style="2" customWidth="1"/>
    <col min="10498" max="10501" width="9.1796875" style="2"/>
    <col min="10502" max="10502" width="10.26953125" style="2" customWidth="1"/>
    <col min="10503" max="10503" width="10.453125" style="2" customWidth="1"/>
    <col min="10504" max="10752" width="9.1796875" style="2"/>
    <col min="10753" max="10753" width="40.1796875" style="2" customWidth="1"/>
    <col min="10754" max="10757" width="9.1796875" style="2"/>
    <col min="10758" max="10758" width="10.26953125" style="2" customWidth="1"/>
    <col min="10759" max="10759" width="10.453125" style="2" customWidth="1"/>
    <col min="10760" max="11008" width="9.1796875" style="2"/>
    <col min="11009" max="11009" width="40.1796875" style="2" customWidth="1"/>
    <col min="11010" max="11013" width="9.1796875" style="2"/>
    <col min="11014" max="11014" width="10.26953125" style="2" customWidth="1"/>
    <col min="11015" max="11015" width="10.453125" style="2" customWidth="1"/>
    <col min="11016" max="11264" width="9.1796875" style="2"/>
    <col min="11265" max="11265" width="40.1796875" style="2" customWidth="1"/>
    <col min="11266" max="11269" width="9.1796875" style="2"/>
    <col min="11270" max="11270" width="10.26953125" style="2" customWidth="1"/>
    <col min="11271" max="11271" width="10.453125" style="2" customWidth="1"/>
    <col min="11272" max="11520" width="9.1796875" style="2"/>
    <col min="11521" max="11521" width="40.1796875" style="2" customWidth="1"/>
    <col min="11522" max="11525" width="9.1796875" style="2"/>
    <col min="11526" max="11526" width="10.26953125" style="2" customWidth="1"/>
    <col min="11527" max="11527" width="10.453125" style="2" customWidth="1"/>
    <col min="11528" max="11776" width="9.1796875" style="2"/>
    <col min="11777" max="11777" width="40.1796875" style="2" customWidth="1"/>
    <col min="11778" max="11781" width="9.1796875" style="2"/>
    <col min="11782" max="11782" width="10.26953125" style="2" customWidth="1"/>
    <col min="11783" max="11783" width="10.453125" style="2" customWidth="1"/>
    <col min="11784" max="12032" width="9.1796875" style="2"/>
    <col min="12033" max="12033" width="40.1796875" style="2" customWidth="1"/>
    <col min="12034" max="12037" width="9.1796875" style="2"/>
    <col min="12038" max="12038" width="10.26953125" style="2" customWidth="1"/>
    <col min="12039" max="12039" width="10.453125" style="2" customWidth="1"/>
    <col min="12040" max="12288" width="9.1796875" style="2"/>
    <col min="12289" max="12289" width="40.1796875" style="2" customWidth="1"/>
    <col min="12290" max="12293" width="9.1796875" style="2"/>
    <col min="12294" max="12294" width="10.26953125" style="2" customWidth="1"/>
    <col min="12295" max="12295" width="10.453125" style="2" customWidth="1"/>
    <col min="12296" max="12544" width="9.1796875" style="2"/>
    <col min="12545" max="12545" width="40.1796875" style="2" customWidth="1"/>
    <col min="12546" max="12549" width="9.1796875" style="2"/>
    <col min="12550" max="12550" width="10.26953125" style="2" customWidth="1"/>
    <col min="12551" max="12551" width="10.453125" style="2" customWidth="1"/>
    <col min="12552" max="12800" width="9.1796875" style="2"/>
    <col min="12801" max="12801" width="40.1796875" style="2" customWidth="1"/>
    <col min="12802" max="12805" width="9.1796875" style="2"/>
    <col min="12806" max="12806" width="10.26953125" style="2" customWidth="1"/>
    <col min="12807" max="12807" width="10.453125" style="2" customWidth="1"/>
    <col min="12808" max="13056" width="9.1796875" style="2"/>
    <col min="13057" max="13057" width="40.1796875" style="2" customWidth="1"/>
    <col min="13058" max="13061" width="9.1796875" style="2"/>
    <col min="13062" max="13062" width="10.26953125" style="2" customWidth="1"/>
    <col min="13063" max="13063" width="10.453125" style="2" customWidth="1"/>
    <col min="13064" max="13312" width="9.1796875" style="2"/>
    <col min="13313" max="13313" width="40.1796875" style="2" customWidth="1"/>
    <col min="13314" max="13317" width="9.1796875" style="2"/>
    <col min="13318" max="13318" width="10.26953125" style="2" customWidth="1"/>
    <col min="13319" max="13319" width="10.453125" style="2" customWidth="1"/>
    <col min="13320" max="13568" width="9.1796875" style="2"/>
    <col min="13569" max="13569" width="40.1796875" style="2" customWidth="1"/>
    <col min="13570" max="13573" width="9.1796875" style="2"/>
    <col min="13574" max="13574" width="10.26953125" style="2" customWidth="1"/>
    <col min="13575" max="13575" width="10.453125" style="2" customWidth="1"/>
    <col min="13576" max="13824" width="9.1796875" style="2"/>
    <col min="13825" max="13825" width="40.1796875" style="2" customWidth="1"/>
    <col min="13826" max="13829" width="9.1796875" style="2"/>
    <col min="13830" max="13830" width="10.26953125" style="2" customWidth="1"/>
    <col min="13831" max="13831" width="10.453125" style="2" customWidth="1"/>
    <col min="13832" max="14080" width="9.1796875" style="2"/>
    <col min="14081" max="14081" width="40.1796875" style="2" customWidth="1"/>
    <col min="14082" max="14085" width="9.1796875" style="2"/>
    <col min="14086" max="14086" width="10.26953125" style="2" customWidth="1"/>
    <col min="14087" max="14087" width="10.453125" style="2" customWidth="1"/>
    <col min="14088" max="14336" width="9.1796875" style="2"/>
    <col min="14337" max="14337" width="40.1796875" style="2" customWidth="1"/>
    <col min="14338" max="14341" width="9.1796875" style="2"/>
    <col min="14342" max="14342" width="10.26953125" style="2" customWidth="1"/>
    <col min="14343" max="14343" width="10.453125" style="2" customWidth="1"/>
    <col min="14344" max="14592" width="9.1796875" style="2"/>
    <col min="14593" max="14593" width="40.1796875" style="2" customWidth="1"/>
    <col min="14594" max="14597" width="9.1796875" style="2"/>
    <col min="14598" max="14598" width="10.26953125" style="2" customWidth="1"/>
    <col min="14599" max="14599" width="10.453125" style="2" customWidth="1"/>
    <col min="14600" max="14848" width="9.1796875" style="2"/>
    <col min="14849" max="14849" width="40.1796875" style="2" customWidth="1"/>
    <col min="14850" max="14853" width="9.1796875" style="2"/>
    <col min="14854" max="14854" width="10.26953125" style="2" customWidth="1"/>
    <col min="14855" max="14855" width="10.453125" style="2" customWidth="1"/>
    <col min="14856" max="15104" width="9.1796875" style="2"/>
    <col min="15105" max="15105" width="40.1796875" style="2" customWidth="1"/>
    <col min="15106" max="15109" width="9.1796875" style="2"/>
    <col min="15110" max="15110" width="10.26953125" style="2" customWidth="1"/>
    <col min="15111" max="15111" width="10.453125" style="2" customWidth="1"/>
    <col min="15112" max="15360" width="9.1796875" style="2"/>
    <col min="15361" max="15361" width="40.1796875" style="2" customWidth="1"/>
    <col min="15362" max="15365" width="9.1796875" style="2"/>
    <col min="15366" max="15366" width="10.26953125" style="2" customWidth="1"/>
    <col min="15367" max="15367" width="10.453125" style="2" customWidth="1"/>
    <col min="15368" max="15616" width="9.1796875" style="2"/>
    <col min="15617" max="15617" width="40.1796875" style="2" customWidth="1"/>
    <col min="15618" max="15621" width="9.1796875" style="2"/>
    <col min="15622" max="15622" width="10.26953125" style="2" customWidth="1"/>
    <col min="15623" max="15623" width="10.453125" style="2" customWidth="1"/>
    <col min="15624" max="15872" width="9.1796875" style="2"/>
    <col min="15873" max="15873" width="40.1796875" style="2" customWidth="1"/>
    <col min="15874" max="15877" width="9.1796875" style="2"/>
    <col min="15878" max="15878" width="10.26953125" style="2" customWidth="1"/>
    <col min="15879" max="15879" width="10.453125" style="2" customWidth="1"/>
    <col min="15880" max="16128" width="9.1796875" style="2"/>
    <col min="16129" max="16129" width="40.1796875" style="2" customWidth="1"/>
    <col min="16130" max="16133" width="9.1796875" style="2"/>
    <col min="16134" max="16134" width="10.26953125" style="2" customWidth="1"/>
    <col min="16135" max="16135" width="10.453125" style="2" customWidth="1"/>
    <col min="16136" max="16384" width="9.1796875" style="2"/>
  </cols>
  <sheetData>
    <row r="1" spans="1:13" x14ac:dyDescent="0.35">
      <c r="A1" s="1" t="s">
        <v>0</v>
      </c>
      <c r="M1" s="3"/>
    </row>
    <row r="2" spans="1:13" x14ac:dyDescent="0.35">
      <c r="M2" s="3"/>
    </row>
    <row r="3" spans="1:13" x14ac:dyDescent="0.35">
      <c r="A3" s="1" t="s">
        <v>1</v>
      </c>
      <c r="G3" s="1"/>
    </row>
    <row r="4" spans="1:13" x14ac:dyDescent="0.35">
      <c r="A4" s="2" t="s">
        <v>2</v>
      </c>
      <c r="B4" s="7">
        <v>500</v>
      </c>
    </row>
    <row r="5" spans="1:13" x14ac:dyDescent="0.35">
      <c r="A5" s="2" t="s">
        <v>3</v>
      </c>
      <c r="B5" s="7">
        <v>100</v>
      </c>
    </row>
    <row r="6" spans="1:13" x14ac:dyDescent="0.35">
      <c r="A6" s="2" t="s">
        <v>4</v>
      </c>
      <c r="B6" s="7">
        <v>160</v>
      </c>
    </row>
    <row r="7" spans="1:13" x14ac:dyDescent="0.35">
      <c r="A7" s="2" t="s">
        <v>5</v>
      </c>
      <c r="B7" s="7">
        <v>20</v>
      </c>
    </row>
    <row r="8" spans="1:13" x14ac:dyDescent="0.35">
      <c r="A8" s="2" t="s">
        <v>6</v>
      </c>
      <c r="B8" s="8">
        <v>1600</v>
      </c>
    </row>
    <row r="9" spans="1:13" x14ac:dyDescent="0.35">
      <c r="A9" s="2" t="s">
        <v>7</v>
      </c>
      <c r="B9" s="8">
        <v>2000</v>
      </c>
    </row>
    <row r="10" spans="1:13" x14ac:dyDescent="0.35">
      <c r="A10" s="2" t="s">
        <v>8</v>
      </c>
      <c r="B10" s="8">
        <v>1500</v>
      </c>
    </row>
    <row r="11" spans="1:13" x14ac:dyDescent="0.35">
      <c r="A11" s="2" t="s">
        <v>9</v>
      </c>
      <c r="B11" s="8">
        <v>13</v>
      </c>
    </row>
    <row r="12" spans="1:13" x14ac:dyDescent="0.35">
      <c r="A12" s="2" t="s">
        <v>10</v>
      </c>
      <c r="B12" s="7">
        <v>4</v>
      </c>
    </row>
    <row r="13" spans="1:13" x14ac:dyDescent="0.35">
      <c r="A13" s="2" t="s">
        <v>11</v>
      </c>
      <c r="B13" s="8">
        <v>15</v>
      </c>
    </row>
    <row r="14" spans="1:13" x14ac:dyDescent="0.35">
      <c r="A14" s="2" t="s">
        <v>12</v>
      </c>
      <c r="B14" s="8">
        <v>3</v>
      </c>
    </row>
    <row r="15" spans="1:13" x14ac:dyDescent="0.35">
      <c r="A15" s="2" t="s">
        <v>13</v>
      </c>
      <c r="B15" s="8">
        <v>20</v>
      </c>
    </row>
    <row r="16" spans="1:13" ht="12.75" customHeight="1" x14ac:dyDescent="0.35"/>
    <row r="17" spans="1:5" x14ac:dyDescent="0.35">
      <c r="A17" s="1" t="s">
        <v>14</v>
      </c>
      <c r="B17" s="5" t="s">
        <v>15</v>
      </c>
      <c r="C17" s="5" t="s">
        <v>16</v>
      </c>
      <c r="D17" s="5" t="s">
        <v>17</v>
      </c>
      <c r="E17" s="5" t="s">
        <v>18</v>
      </c>
    </row>
    <row r="18" spans="1:5" x14ac:dyDescent="0.35">
      <c r="A18" s="2" t="s">
        <v>19</v>
      </c>
      <c r="B18" s="2">
        <f>Initial_number_of_workers</f>
        <v>100</v>
      </c>
      <c r="C18" s="2">
        <f>B21</f>
        <v>94</v>
      </c>
      <c r="D18" s="2">
        <f t="shared" ref="D18:E18" si="0">C21</f>
        <v>93</v>
      </c>
      <c r="E18" s="2">
        <f t="shared" si="0"/>
        <v>38</v>
      </c>
    </row>
    <row r="19" spans="1:5" x14ac:dyDescent="0.35">
      <c r="A19" s="2" t="s">
        <v>20</v>
      </c>
      <c r="B19" s="9">
        <v>0</v>
      </c>
      <c r="C19" s="9">
        <v>0</v>
      </c>
      <c r="D19" s="9">
        <v>0</v>
      </c>
      <c r="E19" s="9">
        <v>0</v>
      </c>
    </row>
    <row r="20" spans="1:5" x14ac:dyDescent="0.35">
      <c r="A20" s="2" t="s">
        <v>21</v>
      </c>
      <c r="B20" s="9">
        <v>6</v>
      </c>
      <c r="C20" s="9">
        <v>1</v>
      </c>
      <c r="D20" s="9">
        <v>55</v>
      </c>
      <c r="E20" s="9">
        <v>0</v>
      </c>
    </row>
    <row r="21" spans="1:5" x14ac:dyDescent="0.35">
      <c r="A21" s="2" t="s">
        <v>22</v>
      </c>
      <c r="B21" s="2">
        <f>B18+B19-B20</f>
        <v>94</v>
      </c>
      <c r="C21" s="2">
        <f t="shared" ref="C21:E21" si="1">C18+C19-C20</f>
        <v>93</v>
      </c>
      <c r="D21" s="2">
        <f t="shared" si="1"/>
        <v>38</v>
      </c>
      <c r="E21" s="2">
        <f t="shared" si="1"/>
        <v>38</v>
      </c>
    </row>
    <row r="23" spans="1:5" x14ac:dyDescent="0.35">
      <c r="A23" s="2" t="s">
        <v>23</v>
      </c>
      <c r="B23" s="2">
        <f>Regular_hours_worker_month*B21</f>
        <v>15040</v>
      </c>
      <c r="C23" s="2">
        <f>Regular_hours_worker_month*C21</f>
        <v>14880</v>
      </c>
      <c r="D23" s="2">
        <f>Regular_hours_worker_month*D21</f>
        <v>6080</v>
      </c>
      <c r="E23" s="2">
        <f>Regular_hours_worker_month*E21</f>
        <v>6080</v>
      </c>
    </row>
    <row r="24" spans="1:5" x14ac:dyDescent="0.35">
      <c r="A24" s="2" t="s">
        <v>24</v>
      </c>
      <c r="B24" s="9">
        <v>0</v>
      </c>
      <c r="C24" s="9">
        <v>0</v>
      </c>
      <c r="D24" s="9">
        <v>0</v>
      </c>
      <c r="E24" s="9">
        <v>0</v>
      </c>
    </row>
    <row r="25" spans="1:5" x14ac:dyDescent="0.35">
      <c r="B25" s="5" t="s">
        <v>42</v>
      </c>
      <c r="C25" s="5" t="s">
        <v>42</v>
      </c>
      <c r="D25" s="5" t="s">
        <v>42</v>
      </c>
      <c r="E25" s="5" t="s">
        <v>42</v>
      </c>
    </row>
    <row r="26" spans="1:5" x14ac:dyDescent="0.35">
      <c r="A26" s="2" t="s">
        <v>25</v>
      </c>
      <c r="B26" s="2">
        <f>B21*Maximum_overtime_hours_worker_month</f>
        <v>1880</v>
      </c>
      <c r="C26" s="2">
        <f>C21*Maximum_overtime_hours_worker_month</f>
        <v>1860</v>
      </c>
      <c r="D26" s="2">
        <f>D21*Maximum_overtime_hours_worker_month</f>
        <v>760</v>
      </c>
      <c r="E26" s="2">
        <f>E21*Maximum_overtime_hours_worker_month</f>
        <v>760</v>
      </c>
    </row>
    <row r="28" spans="1:5" x14ac:dyDescent="0.35">
      <c r="A28" s="2" t="s">
        <v>26</v>
      </c>
      <c r="B28" s="2">
        <f>B23+B24</f>
        <v>15040</v>
      </c>
      <c r="C28" s="2">
        <f t="shared" ref="C28:E28" si="2">C23+C24</f>
        <v>14880</v>
      </c>
      <c r="D28" s="2">
        <f t="shared" si="2"/>
        <v>6080</v>
      </c>
      <c r="E28" s="2">
        <f t="shared" si="2"/>
        <v>6080</v>
      </c>
    </row>
    <row r="30" spans="1:5" x14ac:dyDescent="0.35">
      <c r="A30" s="1" t="s">
        <v>27</v>
      </c>
      <c r="B30" s="5" t="s">
        <v>15</v>
      </c>
      <c r="C30" s="5" t="s">
        <v>16</v>
      </c>
      <c r="D30" s="5" t="s">
        <v>17</v>
      </c>
      <c r="E30" s="5" t="s">
        <v>18</v>
      </c>
    </row>
    <row r="31" spans="1:5" x14ac:dyDescent="0.35">
      <c r="A31" s="2" t="s">
        <v>28</v>
      </c>
      <c r="B31" s="9">
        <v>3760</v>
      </c>
      <c r="C31" s="9">
        <v>3720</v>
      </c>
      <c r="D31" s="9">
        <v>1520</v>
      </c>
      <c r="E31" s="9">
        <v>1500</v>
      </c>
    </row>
    <row r="32" spans="1:5" x14ac:dyDescent="0.35">
      <c r="B32" s="5" t="s">
        <v>42</v>
      </c>
      <c r="C32" s="5" t="s">
        <v>42</v>
      </c>
      <c r="D32" s="5" t="s">
        <v>42</v>
      </c>
      <c r="E32" s="5" t="s">
        <v>42</v>
      </c>
    </row>
    <row r="33" spans="1:6" x14ac:dyDescent="0.35">
      <c r="A33" s="2" t="s">
        <v>29</v>
      </c>
      <c r="B33" s="2">
        <f>B28/Labor_hours_pair_of_shoes</f>
        <v>3760</v>
      </c>
      <c r="C33" s="2">
        <f>C28/Labor_hours_pair_of_shoes</f>
        <v>3720</v>
      </c>
      <c r="D33" s="2">
        <f>D28/Labor_hours_pair_of_shoes</f>
        <v>1520</v>
      </c>
      <c r="E33" s="2">
        <f>E28/Labor_hours_pair_of_shoes</f>
        <v>1520</v>
      </c>
    </row>
    <row r="35" spans="1:6" x14ac:dyDescent="0.35">
      <c r="A35" s="2" t="s">
        <v>30</v>
      </c>
      <c r="B35" s="2">
        <f>Initial_inventory_of_shoes+B31</f>
        <v>4260</v>
      </c>
      <c r="C35" s="2">
        <f>B43+C31</f>
        <v>4980</v>
      </c>
      <c r="D35" s="2">
        <f t="shared" ref="D35:E35" si="3">C43+D31</f>
        <v>1500</v>
      </c>
      <c r="E35" s="2">
        <f t="shared" si="3"/>
        <v>1000</v>
      </c>
    </row>
    <row r="36" spans="1:6" x14ac:dyDescent="0.35">
      <c r="B36" s="5"/>
      <c r="C36" s="5"/>
      <c r="D36" s="5"/>
      <c r="E36" s="5" t="s">
        <v>43</v>
      </c>
    </row>
    <row r="37" spans="1:6" x14ac:dyDescent="0.35">
      <c r="A37" s="2" t="s">
        <v>31</v>
      </c>
      <c r="B37" s="7">
        <v>3000</v>
      </c>
      <c r="C37" s="7">
        <v>5000</v>
      </c>
      <c r="D37" s="7">
        <v>2000</v>
      </c>
      <c r="E37" s="7">
        <v>1000</v>
      </c>
    </row>
    <row r="39" spans="1:6" x14ac:dyDescent="0.35">
      <c r="A39" s="2" t="s">
        <v>44</v>
      </c>
      <c r="B39" s="9">
        <v>1260</v>
      </c>
      <c r="C39" s="9">
        <v>0</v>
      </c>
      <c r="D39" s="9">
        <v>0</v>
      </c>
      <c r="E39" s="9">
        <v>0</v>
      </c>
    </row>
    <row r="40" spans="1:6" x14ac:dyDescent="0.35">
      <c r="A40" s="2" t="s">
        <v>45</v>
      </c>
      <c r="B40" s="9">
        <v>0</v>
      </c>
      <c r="C40" s="9">
        <v>19.999999999999993</v>
      </c>
      <c r="D40" s="9">
        <v>500</v>
      </c>
      <c r="E40" s="9">
        <v>0</v>
      </c>
    </row>
    <row r="41" spans="1:6" x14ac:dyDescent="0.35">
      <c r="A41" s="2" t="s">
        <v>46</v>
      </c>
      <c r="B41" s="2">
        <f>B39-B40</f>
        <v>1260</v>
      </c>
      <c r="C41" s="2">
        <f t="shared" ref="C41:E41" si="4">C39-C40</f>
        <v>-19.999999999999993</v>
      </c>
      <c r="D41" s="2">
        <f t="shared" si="4"/>
        <v>-500</v>
      </c>
      <c r="E41" s="2">
        <f t="shared" si="4"/>
        <v>0</v>
      </c>
    </row>
    <row r="42" spans="1:6" x14ac:dyDescent="0.35">
      <c r="B42" s="5" t="s">
        <v>47</v>
      </c>
      <c r="C42" s="5" t="s">
        <v>47</v>
      </c>
      <c r="D42" s="5" t="s">
        <v>47</v>
      </c>
      <c r="E42" s="5" t="s">
        <v>47</v>
      </c>
    </row>
    <row r="43" spans="1:6" x14ac:dyDescent="0.35">
      <c r="A43" s="2" t="s">
        <v>32</v>
      </c>
      <c r="B43" s="2">
        <f>B35-B37</f>
        <v>1260</v>
      </c>
      <c r="C43" s="2">
        <f t="shared" ref="C43:E43" si="5">C35-C37</f>
        <v>-20</v>
      </c>
      <c r="D43" s="2">
        <f t="shared" si="5"/>
        <v>-500</v>
      </c>
      <c r="E43" s="2">
        <f t="shared" si="5"/>
        <v>0</v>
      </c>
    </row>
    <row r="45" spans="1:6" x14ac:dyDescent="0.35">
      <c r="A45" s="1" t="s">
        <v>33</v>
      </c>
      <c r="B45" s="5" t="s">
        <v>15</v>
      </c>
      <c r="C45" s="5" t="s">
        <v>16</v>
      </c>
      <c r="D45" s="5" t="s">
        <v>17</v>
      </c>
      <c r="E45" s="5" t="s">
        <v>18</v>
      </c>
      <c r="F45" s="5" t="s">
        <v>34</v>
      </c>
    </row>
    <row r="46" spans="1:6" x14ac:dyDescent="0.35">
      <c r="A46" s="2" t="s">
        <v>35</v>
      </c>
      <c r="B46" s="4">
        <f>B19*Hiring_cost_worker</f>
        <v>0</v>
      </c>
      <c r="C46" s="4">
        <f>C19*Hiring_cost_worker</f>
        <v>0</v>
      </c>
      <c r="D46" s="4">
        <f>D19*Hiring_cost_worker</f>
        <v>0</v>
      </c>
      <c r="E46" s="4">
        <f>E19*Hiring_cost_worker</f>
        <v>0</v>
      </c>
      <c r="F46" s="4">
        <f>SUM(B46:E46)</f>
        <v>0</v>
      </c>
    </row>
    <row r="47" spans="1:6" x14ac:dyDescent="0.35">
      <c r="A47" s="2" t="s">
        <v>36</v>
      </c>
      <c r="B47" s="4">
        <f>Firing_cost_worker*B20</f>
        <v>12000</v>
      </c>
      <c r="C47" s="4">
        <f>Firing_cost_worker*C20</f>
        <v>2000</v>
      </c>
      <c r="D47" s="4">
        <f>Firing_cost_worker*D20</f>
        <v>110000</v>
      </c>
      <c r="E47" s="4">
        <f>Firing_cost_worker*E20</f>
        <v>0</v>
      </c>
      <c r="F47" s="4">
        <f t="shared" ref="F47:F52" si="6">SUM(B47:E47)</f>
        <v>124000</v>
      </c>
    </row>
    <row r="48" spans="1:6" x14ac:dyDescent="0.35">
      <c r="A48" s="2" t="s">
        <v>37</v>
      </c>
      <c r="B48" s="4">
        <f>B21*Regular_wages_worker_month</f>
        <v>141000</v>
      </c>
      <c r="C48" s="4">
        <f>C21*Regular_wages_worker_month</f>
        <v>139500</v>
      </c>
      <c r="D48" s="4">
        <f>D21*Regular_wages_worker_month</f>
        <v>57000</v>
      </c>
      <c r="E48" s="4">
        <f>E21*Regular_wages_worker_month</f>
        <v>57000</v>
      </c>
      <c r="F48" s="4">
        <f t="shared" si="6"/>
        <v>394500</v>
      </c>
    </row>
    <row r="49" spans="1:7" x14ac:dyDescent="0.35">
      <c r="A49" s="2" t="s">
        <v>38</v>
      </c>
      <c r="B49" s="4">
        <f>B24*Overtime_wage_rate_hour</f>
        <v>0</v>
      </c>
      <c r="C49" s="4">
        <f>C24*Overtime_wage_rate_hour</f>
        <v>0</v>
      </c>
      <c r="D49" s="4">
        <f>D24*Overtime_wage_rate_hour</f>
        <v>0</v>
      </c>
      <c r="E49" s="4">
        <f>E24*Overtime_wage_rate_hour</f>
        <v>0</v>
      </c>
      <c r="F49" s="4">
        <f t="shared" si="6"/>
        <v>0</v>
      </c>
    </row>
    <row r="50" spans="1:7" x14ac:dyDescent="0.35">
      <c r="A50" s="2" t="s">
        <v>39</v>
      </c>
      <c r="B50" s="4">
        <f>B31*Raw_material_cost_pair_of_shoes</f>
        <v>56400</v>
      </c>
      <c r="C50" s="4">
        <f>C31*Raw_material_cost_pair_of_shoes</f>
        <v>55800</v>
      </c>
      <c r="D50" s="4">
        <f>D31*Raw_material_cost_pair_of_shoes</f>
        <v>22800</v>
      </c>
      <c r="E50" s="4">
        <f>E31*Raw_material_cost_pair_of_shoes</f>
        <v>22500</v>
      </c>
      <c r="F50" s="4">
        <f t="shared" si="6"/>
        <v>157500</v>
      </c>
    </row>
    <row r="51" spans="1:7" x14ac:dyDescent="0.35">
      <c r="A51" s="2" t="s">
        <v>40</v>
      </c>
      <c r="B51" s="4">
        <f>B39*Holding_cost_pair_of_shoes_in_inventory_month</f>
        <v>3780</v>
      </c>
      <c r="C51" s="4">
        <f>C39*Holding_cost_pair_of_shoes_in_inventory_month</f>
        <v>0</v>
      </c>
      <c r="D51" s="4">
        <f>D39*Holding_cost_pair_of_shoes_in_inventory_month</f>
        <v>0</v>
      </c>
      <c r="E51" s="4">
        <f>E39*Holding_cost_pair_of_shoes_in_inventory_month</f>
        <v>0</v>
      </c>
      <c r="F51" s="4">
        <f t="shared" si="6"/>
        <v>3780</v>
      </c>
    </row>
    <row r="52" spans="1:7" x14ac:dyDescent="0.35">
      <c r="A52" s="2" t="s">
        <v>41</v>
      </c>
      <c r="B52" s="4">
        <f>B40*Shortage_cost_pair_of_shoes_month</f>
        <v>0</v>
      </c>
      <c r="C52" s="4">
        <f>C40*Shortage_cost_pair_of_shoes_month</f>
        <v>399.99999999999989</v>
      </c>
      <c r="D52" s="4">
        <f>D40*Shortage_cost_pair_of_shoes_month</f>
        <v>10000</v>
      </c>
      <c r="E52" s="4">
        <f>E40*Shortage_cost_pair_of_shoes_month</f>
        <v>0</v>
      </c>
      <c r="F52" s="4">
        <f t="shared" si="6"/>
        <v>10400</v>
      </c>
    </row>
    <row r="53" spans="1:7" x14ac:dyDescent="0.35">
      <c r="A53" s="2" t="s">
        <v>34</v>
      </c>
      <c r="B53" s="4">
        <f>SUM(B46:B52)</f>
        <v>213180</v>
      </c>
      <c r="C53" s="4">
        <f t="shared" ref="C53:E53" si="7">SUM(C46:C52)</f>
        <v>197700</v>
      </c>
      <c r="D53" s="4">
        <f t="shared" si="7"/>
        <v>199800</v>
      </c>
      <c r="E53" s="4">
        <f t="shared" si="7"/>
        <v>79500</v>
      </c>
      <c r="F53" s="10">
        <f>SUM(F46:F52)</f>
        <v>690180</v>
      </c>
      <c r="G53" s="6"/>
    </row>
  </sheetData>
  <printOptions headings="1" gridLines="1" gridLinesSet="0"/>
  <pageMargins left="0.75" right="0.75" top="1" bottom="1" header="0.5" footer="0.5"/>
  <pageSetup scale="62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HeadingPairs>
  <TitlesOfParts>
    <vt:vector size="32" baseType="lpstr">
      <vt:lpstr>Model</vt:lpstr>
      <vt:lpstr>Ending_inventory</vt:lpstr>
      <vt:lpstr>Firing_cost_worker</vt:lpstr>
      <vt:lpstr>Forecasted_demand</vt:lpstr>
      <vt:lpstr>Forecasted_demand_4</vt:lpstr>
      <vt:lpstr>Hiring_cost_worker</vt:lpstr>
      <vt:lpstr>Holding_cost_pair_of_shoes_in_inventory_month</vt:lpstr>
      <vt:lpstr>Initial_inventory_of_shoes</vt:lpstr>
      <vt:lpstr>Initial_number_of_workers</vt:lpstr>
      <vt:lpstr>Inv_after_Pro_4</vt:lpstr>
      <vt:lpstr>Inventory_after_production</vt:lpstr>
      <vt:lpstr>Labor_hours_pair_of_shoes</vt:lpstr>
      <vt:lpstr>Leftover</vt:lpstr>
      <vt:lpstr>Leftover_minus_shortage</vt:lpstr>
      <vt:lpstr>Maximum_overtime_hours_worker_month</vt:lpstr>
      <vt:lpstr>Maximum_overtime_labor_hours_available</vt:lpstr>
      <vt:lpstr>Overtime_labor_hours_used</vt:lpstr>
      <vt:lpstr>Overtime_wage_rate_hour</vt:lpstr>
      <vt:lpstr>Production_capacity</vt:lpstr>
      <vt:lpstr>Raw_material_cost_pair_of_shoes</vt:lpstr>
      <vt:lpstr>Regular_hours_worker_month</vt:lpstr>
      <vt:lpstr>Regular_time_hours_available</vt:lpstr>
      <vt:lpstr>Regular_wages_worker_month</vt:lpstr>
      <vt:lpstr>Shoes_produced</vt:lpstr>
      <vt:lpstr>Shortage</vt:lpstr>
      <vt:lpstr>Shortage_cost_pair_of_shoes_month</vt:lpstr>
      <vt:lpstr>Total_cost</vt:lpstr>
      <vt:lpstr>Total_hours_for_production</vt:lpstr>
      <vt:lpstr>Workers_available_after_hiring_and_firing</vt:lpstr>
      <vt:lpstr>Workers_fired</vt:lpstr>
      <vt:lpstr>Workers_from_previous_month</vt:lpstr>
      <vt:lpstr>Workers_hired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Jake Machulcz</cp:lastModifiedBy>
  <dcterms:created xsi:type="dcterms:W3CDTF">2007-05-15T17:50:22Z</dcterms:created>
  <dcterms:modified xsi:type="dcterms:W3CDTF">2024-03-25T16:56:43Z</dcterms:modified>
</cp:coreProperties>
</file>