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/>
  <mc:AlternateContent xmlns:mc="http://schemas.openxmlformats.org/markup-compatibility/2006">
    <mc:Choice Requires="x15">
      <x15ac:absPath xmlns:x15ac="http://schemas.microsoft.com/office/spreadsheetml/2010/11/ac" url="/Users/Jake/Learning/[Notes]/[Work]/170数值/"/>
    </mc:Choice>
  </mc:AlternateContent>
  <xr:revisionPtr revIDLastSave="0" documentId="13_ncr:1_{58C0314F-4A36-6848-ACC0-903904786D1B}" xr6:coauthVersionLast="45" xr6:coauthVersionMax="45" xr10:uidLastSave="{00000000-0000-0000-0000-000000000000}"/>
  <bookViews>
    <workbookView xWindow="0" yWindow="460" windowWidth="25600" windowHeight="14480" activeTab="3" xr2:uid="{00000000-000D-0000-FFFF-FFFF00000000}"/>
  </bookViews>
  <sheets>
    <sheet name="整体大纲" sheetId="11" r:id="rId1"/>
    <sheet name="时间预估" sheetId="2" r:id="rId2"/>
    <sheet name="新Rank经验值投放" sheetId="9" r:id="rId3"/>
    <sheet name="玩家实力成长线规划" sheetId="12" r:id="rId4"/>
    <sheet name="坦克升星消耗" sheetId="14" r:id="rId5"/>
    <sheet name="部件升星消耗" sheetId="15" r:id="rId6"/>
    <sheet name="投放途径划分" sheetId="13" r:id="rId7"/>
    <sheet name="军衔划分" sheetId="5" r:id="rId8"/>
    <sheet name="宝箱规划" sheetId="6" r:id="rId9"/>
    <sheet name="坦克属性重新规划" sheetId="4" r:id="rId10"/>
    <sheet name="各种投放规划" sheetId="1" r:id="rId11"/>
    <sheet name="挂机玩法" sheetId="7" r:id="rId12"/>
    <sheet name="物品id" sheetId="8" r:id="rId13"/>
    <sheet name="备份" sheetId="10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29" i="4" l="1"/>
  <c r="N28" i="4"/>
  <c r="M22" i="4"/>
  <c r="J29" i="4" s="1"/>
  <c r="M21" i="4"/>
  <c r="K28" i="4" s="1"/>
  <c r="L28" i="4" l="1"/>
  <c r="M28" i="4"/>
  <c r="J28" i="4"/>
  <c r="K29" i="4"/>
  <c r="L29" i="4"/>
  <c r="M29" i="4"/>
  <c r="J24" i="4" s="1"/>
  <c r="B8" i="13" l="1"/>
  <c r="S3" i="12" l="1"/>
  <c r="S4" i="12"/>
  <c r="S2" i="12"/>
  <c r="J103" i="14"/>
  <c r="E103" i="14"/>
  <c r="D103" i="14"/>
  <c r="J102" i="14"/>
  <c r="E102" i="14"/>
  <c r="D102" i="14"/>
  <c r="J101" i="14"/>
  <c r="E101" i="14"/>
  <c r="D101" i="14"/>
  <c r="J100" i="14"/>
  <c r="E100" i="14"/>
  <c r="D100" i="14"/>
  <c r="J99" i="14"/>
  <c r="E99" i="14"/>
  <c r="D99" i="14"/>
  <c r="J98" i="14"/>
  <c r="E98" i="14"/>
  <c r="D98" i="14"/>
  <c r="J97" i="14"/>
  <c r="E97" i="14"/>
  <c r="D97" i="14"/>
  <c r="J96" i="14"/>
  <c r="E96" i="14"/>
  <c r="D96" i="14"/>
  <c r="J95" i="14"/>
  <c r="E95" i="14"/>
  <c r="D95" i="14"/>
  <c r="J94" i="14"/>
  <c r="E94" i="14"/>
  <c r="D94" i="14"/>
  <c r="J93" i="14"/>
  <c r="E93" i="14"/>
  <c r="D93" i="14"/>
  <c r="J92" i="14"/>
  <c r="E92" i="14"/>
  <c r="D92" i="14"/>
  <c r="J91" i="14"/>
  <c r="E91" i="14"/>
  <c r="D91" i="14"/>
  <c r="J90" i="14"/>
  <c r="I90" i="14"/>
  <c r="I91" i="14" s="1"/>
  <c r="I92" i="14" s="1"/>
  <c r="I93" i="14" s="1"/>
  <c r="I94" i="14" s="1"/>
  <c r="I95" i="14" s="1"/>
  <c r="I96" i="14" s="1"/>
  <c r="I97" i="14" s="1"/>
  <c r="I98" i="14" s="1"/>
  <c r="I99" i="14" s="1"/>
  <c r="I100" i="14" s="1"/>
  <c r="I101" i="14" s="1"/>
  <c r="I102" i="14" s="1"/>
  <c r="I103" i="14" s="1"/>
  <c r="H90" i="14"/>
  <c r="H91" i="14" s="1"/>
  <c r="H92" i="14" s="1"/>
  <c r="H93" i="14" s="1"/>
  <c r="H94" i="14" s="1"/>
  <c r="H95" i="14" s="1"/>
  <c r="H96" i="14" s="1"/>
  <c r="H97" i="14" s="1"/>
  <c r="H98" i="14" s="1"/>
  <c r="H99" i="14" s="1"/>
  <c r="H100" i="14" s="1"/>
  <c r="H101" i="14" s="1"/>
  <c r="H102" i="14" s="1"/>
  <c r="H103" i="14" s="1"/>
  <c r="E90" i="14"/>
  <c r="D90" i="14"/>
  <c r="J89" i="14"/>
  <c r="E89" i="14"/>
  <c r="D89" i="14"/>
  <c r="J88" i="14"/>
  <c r="E88" i="14"/>
  <c r="D88" i="14"/>
  <c r="J87" i="14"/>
  <c r="E87" i="14"/>
  <c r="D87" i="14"/>
  <c r="J86" i="14"/>
  <c r="E86" i="14"/>
  <c r="D86" i="14"/>
  <c r="J85" i="14"/>
  <c r="E85" i="14"/>
  <c r="D85" i="14"/>
  <c r="J84" i="14"/>
  <c r="E84" i="14"/>
  <c r="D84" i="14"/>
  <c r="J83" i="14"/>
  <c r="E83" i="14"/>
  <c r="D83" i="14"/>
  <c r="J82" i="14"/>
  <c r="E82" i="14"/>
  <c r="D82" i="14"/>
  <c r="J81" i="14"/>
  <c r="E81" i="14"/>
  <c r="D81" i="14"/>
  <c r="J80" i="14"/>
  <c r="E80" i="14"/>
  <c r="D80" i="14"/>
  <c r="J79" i="14"/>
  <c r="E79" i="14"/>
  <c r="D79" i="14"/>
  <c r="J78" i="14"/>
  <c r="I78" i="14"/>
  <c r="I79" i="14" s="1"/>
  <c r="I80" i="14" s="1"/>
  <c r="I81" i="14" s="1"/>
  <c r="I82" i="14" s="1"/>
  <c r="I83" i="14" s="1"/>
  <c r="I84" i="14" s="1"/>
  <c r="I85" i="14" s="1"/>
  <c r="I86" i="14" s="1"/>
  <c r="I87" i="14" s="1"/>
  <c r="I88" i="14" s="1"/>
  <c r="I89" i="14" s="1"/>
  <c r="H78" i="14"/>
  <c r="H79" i="14" s="1"/>
  <c r="H80" i="14" s="1"/>
  <c r="H81" i="14" s="1"/>
  <c r="H82" i="14" s="1"/>
  <c r="H83" i="14" s="1"/>
  <c r="H84" i="14" s="1"/>
  <c r="H85" i="14" s="1"/>
  <c r="H86" i="14" s="1"/>
  <c r="H87" i="14" s="1"/>
  <c r="H88" i="14" s="1"/>
  <c r="H89" i="14" s="1"/>
  <c r="E78" i="14"/>
  <c r="D78" i="14"/>
  <c r="J77" i="14"/>
  <c r="E77" i="14"/>
  <c r="D77" i="14"/>
  <c r="J76" i="14"/>
  <c r="E76" i="14"/>
  <c r="D76" i="14"/>
  <c r="J75" i="14"/>
  <c r="E75" i="14"/>
  <c r="D75" i="14"/>
  <c r="J74" i="14"/>
  <c r="E74" i="14"/>
  <c r="D74" i="14"/>
  <c r="J73" i="14"/>
  <c r="E73" i="14"/>
  <c r="D73" i="14"/>
  <c r="J72" i="14"/>
  <c r="E72" i="14"/>
  <c r="D72" i="14"/>
  <c r="J71" i="14"/>
  <c r="E71" i="14"/>
  <c r="D71" i="14"/>
  <c r="J70" i="14"/>
  <c r="E70" i="14"/>
  <c r="D70" i="14"/>
  <c r="J69" i="14"/>
  <c r="E69" i="14"/>
  <c r="D69" i="14"/>
  <c r="J68" i="14"/>
  <c r="E68" i="14"/>
  <c r="D68" i="14"/>
  <c r="J67" i="14"/>
  <c r="E67" i="14"/>
  <c r="D67" i="14"/>
  <c r="J66" i="14"/>
  <c r="I66" i="14"/>
  <c r="I67" i="14" s="1"/>
  <c r="I68" i="14" s="1"/>
  <c r="I69" i="14" s="1"/>
  <c r="I70" i="14" s="1"/>
  <c r="I71" i="14" s="1"/>
  <c r="I72" i="14" s="1"/>
  <c r="I73" i="14" s="1"/>
  <c r="I74" i="14" s="1"/>
  <c r="I75" i="14" s="1"/>
  <c r="I76" i="14" s="1"/>
  <c r="I77" i="14" s="1"/>
  <c r="H66" i="14"/>
  <c r="H67" i="14" s="1"/>
  <c r="H68" i="14" s="1"/>
  <c r="H69" i="14" s="1"/>
  <c r="H70" i="14" s="1"/>
  <c r="H71" i="14" s="1"/>
  <c r="H72" i="14" s="1"/>
  <c r="H73" i="14" s="1"/>
  <c r="H74" i="14" s="1"/>
  <c r="H75" i="14" s="1"/>
  <c r="H76" i="14" s="1"/>
  <c r="H77" i="14" s="1"/>
  <c r="E66" i="14"/>
  <c r="D66" i="14"/>
  <c r="J65" i="14"/>
  <c r="E65" i="14"/>
  <c r="D65" i="14"/>
  <c r="J64" i="14"/>
  <c r="E64" i="14"/>
  <c r="D64" i="14"/>
  <c r="J63" i="14"/>
  <c r="E63" i="14"/>
  <c r="D63" i="14"/>
  <c r="J62" i="14"/>
  <c r="E62" i="14"/>
  <c r="D62" i="14"/>
  <c r="J61" i="14"/>
  <c r="E61" i="14"/>
  <c r="D61" i="14"/>
  <c r="J60" i="14"/>
  <c r="E60" i="14"/>
  <c r="D60" i="14"/>
  <c r="J59" i="14"/>
  <c r="E59" i="14"/>
  <c r="D59" i="14"/>
  <c r="J58" i="14"/>
  <c r="E58" i="14"/>
  <c r="D58" i="14"/>
  <c r="J57" i="14"/>
  <c r="E57" i="14"/>
  <c r="D57" i="14"/>
  <c r="J56" i="14"/>
  <c r="E56" i="14"/>
  <c r="D56" i="14"/>
  <c r="J55" i="14"/>
  <c r="E55" i="14"/>
  <c r="D55" i="14"/>
  <c r="J54" i="14"/>
  <c r="I54" i="14"/>
  <c r="I55" i="14" s="1"/>
  <c r="I56" i="14" s="1"/>
  <c r="I57" i="14" s="1"/>
  <c r="I58" i="14" s="1"/>
  <c r="I59" i="14" s="1"/>
  <c r="I60" i="14" s="1"/>
  <c r="I61" i="14" s="1"/>
  <c r="I62" i="14" s="1"/>
  <c r="I63" i="14" s="1"/>
  <c r="I64" i="14" s="1"/>
  <c r="I65" i="14" s="1"/>
  <c r="H54" i="14"/>
  <c r="H55" i="14" s="1"/>
  <c r="H56" i="14" s="1"/>
  <c r="H57" i="14" s="1"/>
  <c r="H58" i="14" s="1"/>
  <c r="H59" i="14" s="1"/>
  <c r="H60" i="14" s="1"/>
  <c r="H61" i="14" s="1"/>
  <c r="H62" i="14" s="1"/>
  <c r="H63" i="14" s="1"/>
  <c r="H64" i="14" s="1"/>
  <c r="H65" i="14" s="1"/>
  <c r="E54" i="14"/>
  <c r="D54" i="14"/>
  <c r="J53" i="14"/>
  <c r="E53" i="14"/>
  <c r="D53" i="14"/>
  <c r="J52" i="14"/>
  <c r="E52" i="14"/>
  <c r="D52" i="14"/>
  <c r="J51" i="14"/>
  <c r="E51" i="14"/>
  <c r="D51" i="14"/>
  <c r="J50" i="14"/>
  <c r="E50" i="14"/>
  <c r="D50" i="14"/>
  <c r="J49" i="14"/>
  <c r="E49" i="14"/>
  <c r="D49" i="14"/>
  <c r="J48" i="14"/>
  <c r="E48" i="14"/>
  <c r="D48" i="14"/>
  <c r="J47" i="14"/>
  <c r="E47" i="14"/>
  <c r="D47" i="14"/>
  <c r="J46" i="14"/>
  <c r="E46" i="14"/>
  <c r="D46" i="14"/>
  <c r="J45" i="14"/>
  <c r="E45" i="14"/>
  <c r="D45" i="14"/>
  <c r="J44" i="14"/>
  <c r="I44" i="14"/>
  <c r="I45" i="14" s="1"/>
  <c r="I46" i="14" s="1"/>
  <c r="I47" i="14" s="1"/>
  <c r="I48" i="14" s="1"/>
  <c r="I49" i="14" s="1"/>
  <c r="I50" i="14" s="1"/>
  <c r="I51" i="14" s="1"/>
  <c r="I52" i="14" s="1"/>
  <c r="I53" i="14" s="1"/>
  <c r="H44" i="14"/>
  <c r="H45" i="14" s="1"/>
  <c r="H46" i="14" s="1"/>
  <c r="H47" i="14" s="1"/>
  <c r="H48" i="14" s="1"/>
  <c r="H49" i="14" s="1"/>
  <c r="H50" i="14" s="1"/>
  <c r="H51" i="14" s="1"/>
  <c r="H52" i="14" s="1"/>
  <c r="H53" i="14" s="1"/>
  <c r="E44" i="14"/>
  <c r="D44" i="14"/>
  <c r="J43" i="14"/>
  <c r="E43" i="14"/>
  <c r="D43" i="14"/>
  <c r="J42" i="14"/>
  <c r="E42" i="14"/>
  <c r="D42" i="14"/>
  <c r="J41" i="14"/>
  <c r="E41" i="14"/>
  <c r="D41" i="14"/>
  <c r="J40" i="14"/>
  <c r="E40" i="14"/>
  <c r="D40" i="14"/>
  <c r="J39" i="14"/>
  <c r="E39" i="14"/>
  <c r="D39" i="14"/>
  <c r="J38" i="14"/>
  <c r="E38" i="14"/>
  <c r="D38" i="14"/>
  <c r="J37" i="14"/>
  <c r="E37" i="14"/>
  <c r="D37" i="14"/>
  <c r="J36" i="14"/>
  <c r="E36" i="14"/>
  <c r="D36" i="14"/>
  <c r="J35" i="14"/>
  <c r="E35" i="14"/>
  <c r="D35" i="14"/>
  <c r="J34" i="14"/>
  <c r="I34" i="14"/>
  <c r="I35" i="14" s="1"/>
  <c r="I36" i="14" s="1"/>
  <c r="I37" i="14" s="1"/>
  <c r="I38" i="14" s="1"/>
  <c r="I39" i="14" s="1"/>
  <c r="I40" i="14" s="1"/>
  <c r="I41" i="14" s="1"/>
  <c r="I42" i="14" s="1"/>
  <c r="I43" i="14" s="1"/>
  <c r="H34" i="14"/>
  <c r="H35" i="14" s="1"/>
  <c r="H36" i="14" s="1"/>
  <c r="H37" i="14" s="1"/>
  <c r="H38" i="14" s="1"/>
  <c r="H39" i="14" s="1"/>
  <c r="H40" i="14" s="1"/>
  <c r="H41" i="14" s="1"/>
  <c r="H42" i="14" s="1"/>
  <c r="H43" i="14" s="1"/>
  <c r="E34" i="14"/>
  <c r="D34" i="14"/>
  <c r="J33" i="14"/>
  <c r="E33" i="14"/>
  <c r="D33" i="14"/>
  <c r="J32" i="14"/>
  <c r="E32" i="14"/>
  <c r="D32" i="14"/>
  <c r="J31" i="14"/>
  <c r="E31" i="14"/>
  <c r="D31" i="14"/>
  <c r="J30" i="14"/>
  <c r="E30" i="14"/>
  <c r="D30" i="14"/>
  <c r="J29" i="14"/>
  <c r="E29" i="14"/>
  <c r="D29" i="14"/>
  <c r="J28" i="14"/>
  <c r="E28" i="14"/>
  <c r="D28" i="14"/>
  <c r="J27" i="14"/>
  <c r="E27" i="14"/>
  <c r="D27" i="14"/>
  <c r="J26" i="14"/>
  <c r="E26" i="14"/>
  <c r="D26" i="14"/>
  <c r="J25" i="14"/>
  <c r="H25" i="14"/>
  <c r="H26" i="14" s="1"/>
  <c r="H27" i="14" s="1"/>
  <c r="H28" i="14" s="1"/>
  <c r="H29" i="14" s="1"/>
  <c r="H30" i="14" s="1"/>
  <c r="H31" i="14" s="1"/>
  <c r="H32" i="14" s="1"/>
  <c r="H33" i="14" s="1"/>
  <c r="E25" i="14"/>
  <c r="D25" i="14"/>
  <c r="J24" i="14"/>
  <c r="I24" i="14"/>
  <c r="I25" i="14" s="1"/>
  <c r="I26" i="14" s="1"/>
  <c r="I27" i="14" s="1"/>
  <c r="I28" i="14" s="1"/>
  <c r="I29" i="14" s="1"/>
  <c r="I30" i="14" s="1"/>
  <c r="I31" i="14" s="1"/>
  <c r="I32" i="14" s="1"/>
  <c r="I33" i="14" s="1"/>
  <c r="H24" i="14"/>
  <c r="E24" i="14"/>
  <c r="D24" i="14"/>
  <c r="J23" i="14"/>
  <c r="E23" i="14"/>
  <c r="D23" i="14"/>
  <c r="J22" i="14"/>
  <c r="E22" i="14"/>
  <c r="D22" i="14"/>
  <c r="J21" i="14"/>
  <c r="E21" i="14"/>
  <c r="D21" i="14"/>
  <c r="J20" i="14"/>
  <c r="E20" i="14"/>
  <c r="D20" i="14"/>
  <c r="J19" i="14"/>
  <c r="E19" i="14"/>
  <c r="D19" i="14"/>
  <c r="J18" i="14"/>
  <c r="E18" i="14"/>
  <c r="D18" i="14"/>
  <c r="J17" i="14"/>
  <c r="H17" i="14"/>
  <c r="H18" i="14" s="1"/>
  <c r="H19" i="14" s="1"/>
  <c r="H20" i="14" s="1"/>
  <c r="H21" i="14" s="1"/>
  <c r="H22" i="14" s="1"/>
  <c r="H23" i="14" s="1"/>
  <c r="E17" i="14"/>
  <c r="D17" i="14"/>
  <c r="J16" i="14"/>
  <c r="I16" i="14"/>
  <c r="I17" i="14" s="1"/>
  <c r="I18" i="14" s="1"/>
  <c r="I19" i="14" s="1"/>
  <c r="I20" i="14" s="1"/>
  <c r="I21" i="14" s="1"/>
  <c r="I22" i="14" s="1"/>
  <c r="I23" i="14" s="1"/>
  <c r="H16" i="14"/>
  <c r="E16" i="14"/>
  <c r="D16" i="14"/>
  <c r="J15" i="14"/>
  <c r="E15" i="14"/>
  <c r="D15" i="14"/>
  <c r="J14" i="14"/>
  <c r="E14" i="14"/>
  <c r="D14" i="14"/>
  <c r="J13" i="14"/>
  <c r="E13" i="14"/>
  <c r="D13" i="14"/>
  <c r="J12" i="14"/>
  <c r="E12" i="14"/>
  <c r="D12" i="14"/>
  <c r="J11" i="14"/>
  <c r="E11" i="14"/>
  <c r="D11" i="14"/>
  <c r="J10" i="14"/>
  <c r="E10" i="14"/>
  <c r="D10" i="14"/>
  <c r="J9" i="14"/>
  <c r="H9" i="14"/>
  <c r="H10" i="14" s="1"/>
  <c r="H11" i="14" s="1"/>
  <c r="H12" i="14" s="1"/>
  <c r="H13" i="14" s="1"/>
  <c r="H14" i="14" s="1"/>
  <c r="H15" i="14" s="1"/>
  <c r="E9" i="14"/>
  <c r="D9" i="14"/>
  <c r="J8" i="14"/>
  <c r="I8" i="14"/>
  <c r="I9" i="14" s="1"/>
  <c r="I10" i="14" s="1"/>
  <c r="I11" i="14" s="1"/>
  <c r="I12" i="14" s="1"/>
  <c r="I13" i="14" s="1"/>
  <c r="I14" i="14" s="1"/>
  <c r="I15" i="14" s="1"/>
  <c r="H8" i="14"/>
  <c r="E8" i="14"/>
  <c r="D8" i="14"/>
  <c r="J7" i="14"/>
  <c r="E7" i="14"/>
  <c r="D7" i="14"/>
  <c r="J6" i="14"/>
  <c r="E6" i="14"/>
  <c r="D6" i="14"/>
  <c r="J5" i="14"/>
  <c r="E5" i="14"/>
  <c r="D5" i="14"/>
  <c r="J4" i="14"/>
  <c r="E4" i="14"/>
  <c r="D4" i="14"/>
  <c r="J3" i="14"/>
  <c r="E3" i="14"/>
  <c r="D3" i="14"/>
  <c r="J2" i="14"/>
  <c r="I2" i="14"/>
  <c r="I3" i="14" s="1"/>
  <c r="I4" i="14" s="1"/>
  <c r="I5" i="14" s="1"/>
  <c r="I6" i="14" s="1"/>
  <c r="I7" i="14" s="1"/>
  <c r="H2" i="14"/>
  <c r="H3" i="14" s="1"/>
  <c r="H4" i="14" s="1"/>
  <c r="H5" i="14" s="1"/>
  <c r="H6" i="14" s="1"/>
  <c r="H7" i="14" s="1"/>
  <c r="E2" i="14"/>
  <c r="D2" i="14"/>
  <c r="C3" i="12"/>
  <c r="H3" i="12" s="1"/>
  <c r="E3" i="12" s="1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" i="12"/>
  <c r="I3" i="12" l="1"/>
  <c r="F3" i="12" s="1"/>
  <c r="G3" i="12"/>
  <c r="D3" i="12" s="1"/>
  <c r="G11" i="6"/>
  <c r="H11" i="6"/>
  <c r="J11" i="6"/>
  <c r="K11" i="6"/>
  <c r="L11" i="6"/>
  <c r="M11" i="6"/>
  <c r="N11" i="6"/>
  <c r="O11" i="6"/>
  <c r="F11" i="6"/>
  <c r="I11" i="6" l="1"/>
  <c r="K3" i="10" l="1"/>
  <c r="K4" i="10" s="1"/>
  <c r="K5" i="10" s="1"/>
  <c r="K6" i="10" s="1"/>
  <c r="K7" i="10" s="1"/>
  <c r="K8" i="10" s="1"/>
  <c r="K9" i="10" s="1"/>
  <c r="K10" i="10" s="1"/>
  <c r="K11" i="10" s="1"/>
  <c r="K12" i="10" s="1"/>
  <c r="K13" i="10" s="1"/>
  <c r="K14" i="10" s="1"/>
  <c r="K15" i="10" s="1"/>
  <c r="K16" i="10" s="1"/>
  <c r="K17" i="10" s="1"/>
  <c r="K18" i="10" s="1"/>
  <c r="K19" i="10" s="1"/>
  <c r="K20" i="10" s="1"/>
  <c r="K21" i="10" s="1"/>
  <c r="K22" i="10" s="1"/>
  <c r="K23" i="10" s="1"/>
  <c r="K24" i="10" s="1"/>
  <c r="K25" i="10" s="1"/>
  <c r="K26" i="10" s="1"/>
  <c r="K27" i="10" s="1"/>
  <c r="K28" i="10" s="1"/>
  <c r="K29" i="10" s="1"/>
  <c r="K30" i="10" s="1"/>
  <c r="K31" i="10" s="1"/>
  <c r="K32" i="10" s="1"/>
  <c r="K33" i="10" s="1"/>
  <c r="K34" i="10" s="1"/>
  <c r="K35" i="10" s="1"/>
  <c r="K36" i="10" s="1"/>
  <c r="K37" i="10" s="1"/>
  <c r="G11" i="10"/>
  <c r="F11" i="10"/>
  <c r="G10" i="10"/>
  <c r="H10" i="10" s="1"/>
  <c r="F10" i="10"/>
  <c r="G9" i="10"/>
  <c r="F9" i="10"/>
  <c r="G8" i="10"/>
  <c r="F8" i="10"/>
  <c r="G7" i="10"/>
  <c r="F7" i="10"/>
  <c r="G6" i="10"/>
  <c r="F6" i="10"/>
  <c r="G5" i="10"/>
  <c r="F5" i="10"/>
  <c r="G4" i="10"/>
  <c r="F4" i="10"/>
  <c r="G3" i="10"/>
  <c r="F3" i="10"/>
  <c r="G2" i="10"/>
  <c r="H2" i="10" s="1"/>
  <c r="H10" i="9"/>
  <c r="C8" i="2" s="1"/>
  <c r="I10" i="9"/>
  <c r="C9" i="2" s="1"/>
  <c r="J10" i="9"/>
  <c r="C10" i="2" s="1"/>
  <c r="K10" i="9"/>
  <c r="C11" i="2" s="1"/>
  <c r="L10" i="9"/>
  <c r="C15" i="2" s="1"/>
  <c r="E10" i="9"/>
  <c r="C5" i="2" s="1"/>
  <c r="F10" i="9"/>
  <c r="C6" i="2" s="1"/>
  <c r="G10" i="9"/>
  <c r="C7" i="2" s="1"/>
  <c r="D10" i="9"/>
  <c r="C4" i="2" s="1"/>
  <c r="C10" i="9"/>
  <c r="C3" i="2" s="1"/>
  <c r="C38" i="2" l="1"/>
  <c r="C34" i="2"/>
  <c r="C30" i="2"/>
  <c r="C26" i="2"/>
  <c r="C22" i="2"/>
  <c r="C18" i="2"/>
  <c r="C14" i="2"/>
  <c r="C37" i="2"/>
  <c r="C33" i="2"/>
  <c r="C29" i="2"/>
  <c r="C25" i="2"/>
  <c r="C21" i="2"/>
  <c r="C17" i="2"/>
  <c r="C13" i="2"/>
  <c r="H3" i="10"/>
  <c r="H5" i="10"/>
  <c r="C36" i="2"/>
  <c r="C32" i="2"/>
  <c r="C28" i="2"/>
  <c r="C24" i="2"/>
  <c r="C20" i="2"/>
  <c r="C16" i="2"/>
  <c r="C12" i="2"/>
  <c r="C35" i="2"/>
  <c r="C31" i="2"/>
  <c r="C27" i="2"/>
  <c r="C23" i="2"/>
  <c r="C19" i="2"/>
  <c r="H6" i="10"/>
  <c r="H7" i="10"/>
  <c r="H9" i="10"/>
  <c r="H4" i="10"/>
  <c r="H11" i="10"/>
  <c r="H8" i="10"/>
  <c r="AT10" i="7"/>
  <c r="AT11" i="7"/>
  <c r="AT18" i="7"/>
  <c r="AT19" i="7"/>
  <c r="AT26" i="7"/>
  <c r="AT27" i="7"/>
  <c r="AT34" i="7"/>
  <c r="AT2" i="7"/>
  <c r="AT3" i="7"/>
  <c r="AT4" i="7"/>
  <c r="AT5" i="7"/>
  <c r="AT6" i="7"/>
  <c r="AT7" i="7"/>
  <c r="AT8" i="7"/>
  <c r="AT9" i="7"/>
  <c r="AT12" i="7"/>
  <c r="AT13" i="7"/>
  <c r="AT14" i="7"/>
  <c r="AT15" i="7"/>
  <c r="AT16" i="7"/>
  <c r="AT17" i="7"/>
  <c r="AT20" i="7"/>
  <c r="AT21" i="7"/>
  <c r="AT22" i="7"/>
  <c r="AT23" i="7"/>
  <c r="AT24" i="7"/>
  <c r="AT25" i="7"/>
  <c r="AT28" i="7"/>
  <c r="AT29" i="7"/>
  <c r="AT30" i="7"/>
  <c r="AT31" i="7"/>
  <c r="AT32" i="7"/>
  <c r="AT33" i="7"/>
  <c r="AS3" i="7"/>
  <c r="AS4" i="7"/>
  <c r="AS5" i="7"/>
  <c r="AU5" i="7" s="1"/>
  <c r="AV5" i="7" s="1"/>
  <c r="AS6" i="7"/>
  <c r="AS7" i="7"/>
  <c r="AS8" i="7"/>
  <c r="AS9" i="7"/>
  <c r="AS10" i="7"/>
  <c r="AS11" i="7"/>
  <c r="AS12" i="7"/>
  <c r="AS13" i="7"/>
  <c r="AS14" i="7"/>
  <c r="AS15" i="7"/>
  <c r="AS16" i="7"/>
  <c r="AS17" i="7"/>
  <c r="AS18" i="7"/>
  <c r="AS19" i="7"/>
  <c r="AS20" i="7"/>
  <c r="AS21" i="7"/>
  <c r="AS22" i="7"/>
  <c r="AS23" i="7"/>
  <c r="AS24" i="7"/>
  <c r="AS25" i="7"/>
  <c r="AS26" i="7"/>
  <c r="AS27" i="7"/>
  <c r="AS28" i="7"/>
  <c r="AS29" i="7"/>
  <c r="AS30" i="7"/>
  <c r="AS31" i="7"/>
  <c r="AS32" i="7"/>
  <c r="AS33" i="7"/>
  <c r="AS34" i="7"/>
  <c r="AS2" i="7"/>
  <c r="AP2" i="7"/>
  <c r="AP3" i="7"/>
  <c r="AP4" i="7"/>
  <c r="AP5" i="7"/>
  <c r="AP6" i="7"/>
  <c r="AP7" i="7"/>
  <c r="AP8" i="7"/>
  <c r="AP9" i="7"/>
  <c r="AP10" i="7"/>
  <c r="AP11" i="7"/>
  <c r="AP12" i="7"/>
  <c r="AP13" i="7"/>
  <c r="AP14" i="7"/>
  <c r="AP15" i="7"/>
  <c r="AP16" i="7"/>
  <c r="AP17" i="7"/>
  <c r="AP18" i="7"/>
  <c r="AP19" i="7"/>
  <c r="AP20" i="7"/>
  <c r="AP21" i="7"/>
  <c r="AP22" i="7"/>
  <c r="AP23" i="7"/>
  <c r="AP24" i="7"/>
  <c r="AP25" i="7"/>
  <c r="AP26" i="7"/>
  <c r="AP27" i="7"/>
  <c r="AP28" i="7"/>
  <c r="AP29" i="7"/>
  <c r="AP30" i="7"/>
  <c r="AP31" i="7"/>
  <c r="AP32" i="7"/>
  <c r="AP33" i="7"/>
  <c r="AP34" i="7"/>
  <c r="AO3" i="7"/>
  <c r="AO4" i="7"/>
  <c r="AO5" i="7"/>
  <c r="AO6" i="7"/>
  <c r="AO7" i="7"/>
  <c r="AO8" i="7"/>
  <c r="AO9" i="7"/>
  <c r="AO10" i="7"/>
  <c r="AQ10" i="7" s="1"/>
  <c r="AR10" i="7" s="1"/>
  <c r="AO11" i="7"/>
  <c r="AQ11" i="7" s="1"/>
  <c r="AR11" i="7" s="1"/>
  <c r="AO12" i="7"/>
  <c r="AO13" i="7"/>
  <c r="AO14" i="7"/>
  <c r="AO15" i="7"/>
  <c r="AO16" i="7"/>
  <c r="AO17" i="7"/>
  <c r="AO18" i="7"/>
  <c r="AQ18" i="7" s="1"/>
  <c r="AR18" i="7" s="1"/>
  <c r="AO19" i="7"/>
  <c r="AQ19" i="7" s="1"/>
  <c r="AR19" i="7" s="1"/>
  <c r="AO20" i="7"/>
  <c r="AO21" i="7"/>
  <c r="AO22" i="7"/>
  <c r="AO23" i="7"/>
  <c r="AO24" i="7"/>
  <c r="AO25" i="7"/>
  <c r="AO26" i="7"/>
  <c r="AQ26" i="7" s="1"/>
  <c r="AR26" i="7" s="1"/>
  <c r="AO27" i="7"/>
  <c r="AQ27" i="7" s="1"/>
  <c r="AR27" i="7" s="1"/>
  <c r="AO28" i="7"/>
  <c r="AO29" i="7"/>
  <c r="AO30" i="7"/>
  <c r="AO31" i="7"/>
  <c r="AO32" i="7"/>
  <c r="AO33" i="7"/>
  <c r="AO34" i="7"/>
  <c r="AQ34" i="7" s="1"/>
  <c r="AR34" i="7" s="1"/>
  <c r="AO2" i="7"/>
  <c r="AQ32" i="7" l="1"/>
  <c r="AR32" i="7" s="1"/>
  <c r="AQ28" i="7"/>
  <c r="AR28" i="7" s="1"/>
  <c r="AQ24" i="7"/>
  <c r="AR24" i="7" s="1"/>
  <c r="AQ20" i="7"/>
  <c r="AR20" i="7" s="1"/>
  <c r="AQ16" i="7"/>
  <c r="AR16" i="7" s="1"/>
  <c r="AQ12" i="7"/>
  <c r="AR12" i="7" s="1"/>
  <c r="AQ8" i="7"/>
  <c r="AR8" i="7" s="1"/>
  <c r="AQ4" i="7"/>
  <c r="AR4" i="7" s="1"/>
  <c r="AU33" i="7"/>
  <c r="AV33" i="7" s="1"/>
  <c r="AU29" i="7"/>
  <c r="AV29" i="7" s="1"/>
  <c r="AU23" i="7"/>
  <c r="AV23" i="7" s="1"/>
  <c r="AU17" i="7"/>
  <c r="AV17" i="7" s="1"/>
  <c r="AU13" i="7"/>
  <c r="AV13" i="7" s="1"/>
  <c r="AU7" i="7"/>
  <c r="AV7" i="7" s="1"/>
  <c r="AU3" i="7"/>
  <c r="AV3" i="7" s="1"/>
  <c r="AU19" i="7"/>
  <c r="AV19" i="7" s="1"/>
  <c r="AQ31" i="7"/>
  <c r="AR31" i="7" s="1"/>
  <c r="AQ23" i="7"/>
  <c r="AR23" i="7" s="1"/>
  <c r="AQ15" i="7"/>
  <c r="AR15" i="7" s="1"/>
  <c r="AQ7" i="7"/>
  <c r="AR7" i="7" s="1"/>
  <c r="AQ3" i="7"/>
  <c r="AR3" i="7" s="1"/>
  <c r="AU32" i="7"/>
  <c r="AV32" i="7" s="1"/>
  <c r="AU28" i="7"/>
  <c r="AV28" i="7" s="1"/>
  <c r="AU22" i="7"/>
  <c r="AV22" i="7" s="1"/>
  <c r="AU16" i="7"/>
  <c r="AV16" i="7" s="1"/>
  <c r="AU12" i="7"/>
  <c r="AV12" i="7" s="1"/>
  <c r="AU6" i="7"/>
  <c r="AV6" i="7" s="1"/>
  <c r="AU34" i="7"/>
  <c r="AV34" i="7" s="1"/>
  <c r="AU18" i="7"/>
  <c r="AV18" i="7" s="1"/>
  <c r="AQ30" i="7"/>
  <c r="AR30" i="7" s="1"/>
  <c r="AQ22" i="7"/>
  <c r="AR22" i="7" s="1"/>
  <c r="AQ14" i="7"/>
  <c r="AR14" i="7" s="1"/>
  <c r="AQ6" i="7"/>
  <c r="AR6" i="7" s="1"/>
  <c r="AU31" i="7"/>
  <c r="AV31" i="7" s="1"/>
  <c r="AU25" i="7"/>
  <c r="AV25" i="7" s="1"/>
  <c r="AU21" i="7"/>
  <c r="AV21" i="7" s="1"/>
  <c r="AU15" i="7"/>
  <c r="AV15" i="7" s="1"/>
  <c r="AU9" i="7"/>
  <c r="AV9" i="7" s="1"/>
  <c r="AU27" i="7"/>
  <c r="AV27" i="7" s="1"/>
  <c r="AU11" i="7"/>
  <c r="AV11" i="7" s="1"/>
  <c r="AQ33" i="7"/>
  <c r="AR33" i="7" s="1"/>
  <c r="AQ29" i="7"/>
  <c r="AR29" i="7" s="1"/>
  <c r="AQ25" i="7"/>
  <c r="AR25" i="7" s="1"/>
  <c r="AQ21" i="7"/>
  <c r="AR21" i="7" s="1"/>
  <c r="AQ17" i="7"/>
  <c r="AR17" i="7" s="1"/>
  <c r="AQ13" i="7"/>
  <c r="AR13" i="7" s="1"/>
  <c r="AQ9" i="7"/>
  <c r="AR9" i="7" s="1"/>
  <c r="AU30" i="7"/>
  <c r="AV30" i="7" s="1"/>
  <c r="AU24" i="7"/>
  <c r="AV24" i="7" s="1"/>
  <c r="AU20" i="7"/>
  <c r="AV20" i="7" s="1"/>
  <c r="AU14" i="7"/>
  <c r="AV14" i="7" s="1"/>
  <c r="AU8" i="7"/>
  <c r="AV8" i="7" s="1"/>
  <c r="AU4" i="7"/>
  <c r="AV4" i="7" s="1"/>
  <c r="AU26" i="7"/>
  <c r="AV26" i="7" s="1"/>
  <c r="AU10" i="7"/>
  <c r="AV10" i="7" s="1"/>
  <c r="AQ5" i="7"/>
  <c r="AR5" i="7" s="1"/>
  <c r="AU2" i="7"/>
  <c r="AV2" i="7" s="1"/>
  <c r="AQ2" i="7"/>
  <c r="AR2" i="7" s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" i="2"/>
  <c r="J3" i="2" s="1"/>
  <c r="AC2" i="7" l="1"/>
  <c r="AD2" i="7"/>
  <c r="AC3" i="7"/>
  <c r="AD3" i="7"/>
  <c r="AC4" i="7"/>
  <c r="AD4" i="7"/>
  <c r="AC5" i="7"/>
  <c r="AD5" i="7"/>
  <c r="AC6" i="7"/>
  <c r="AD6" i="7"/>
  <c r="AC7" i="7"/>
  <c r="AD7" i="7"/>
  <c r="AC8" i="7"/>
  <c r="AD8" i="7"/>
  <c r="AC9" i="7"/>
  <c r="AD9" i="7"/>
  <c r="AC10" i="7"/>
  <c r="AD10" i="7"/>
  <c r="AC11" i="7"/>
  <c r="AD11" i="7"/>
  <c r="AC12" i="7"/>
  <c r="AD12" i="7"/>
  <c r="AC13" i="7"/>
  <c r="AD13" i="7"/>
  <c r="AC14" i="7"/>
  <c r="AD14" i="7"/>
  <c r="AC15" i="7"/>
  <c r="AD15" i="7"/>
  <c r="AC16" i="7"/>
  <c r="AD16" i="7"/>
  <c r="AC17" i="7"/>
  <c r="AD17" i="7"/>
  <c r="AC18" i="7"/>
  <c r="AD18" i="7"/>
  <c r="AC19" i="7"/>
  <c r="AD19" i="7"/>
  <c r="AC20" i="7"/>
  <c r="AD20" i="7"/>
  <c r="AC21" i="7"/>
  <c r="AD21" i="7"/>
  <c r="AC22" i="7"/>
  <c r="AD22" i="7"/>
  <c r="AC23" i="7"/>
  <c r="AD23" i="7"/>
  <c r="AC24" i="7"/>
  <c r="AD24" i="7"/>
  <c r="AC25" i="7"/>
  <c r="AD25" i="7"/>
  <c r="AC26" i="7"/>
  <c r="AD26" i="7"/>
  <c r="AC27" i="7"/>
  <c r="AD27" i="7"/>
  <c r="AC28" i="7"/>
  <c r="AD28" i="7"/>
  <c r="AC29" i="7"/>
  <c r="AD29" i="7"/>
  <c r="AC30" i="7"/>
  <c r="AD30" i="7"/>
  <c r="AC31" i="7"/>
  <c r="AD31" i="7"/>
  <c r="AC32" i="7"/>
  <c r="AD32" i="7"/>
  <c r="AC33" i="7"/>
  <c r="AD33" i="7"/>
  <c r="AC34" i="7"/>
  <c r="AD34" i="7"/>
  <c r="AB3" i="7"/>
  <c r="AB4" i="7"/>
  <c r="AB5" i="7"/>
  <c r="AB6" i="7"/>
  <c r="AB7" i="7"/>
  <c r="AB8" i="7"/>
  <c r="AB9" i="7"/>
  <c r="AB10" i="7"/>
  <c r="AB11" i="7"/>
  <c r="AB12" i="7"/>
  <c r="AB13" i="7"/>
  <c r="AB14" i="7"/>
  <c r="AB15" i="7"/>
  <c r="AB16" i="7"/>
  <c r="AB17" i="7"/>
  <c r="AB18" i="7"/>
  <c r="AE18" i="7" s="1"/>
  <c r="AF18" i="7" s="1"/>
  <c r="AB19" i="7"/>
  <c r="AE19" i="7" s="1"/>
  <c r="AF19" i="7" s="1"/>
  <c r="AB20" i="7"/>
  <c r="AE20" i="7" s="1"/>
  <c r="AF20" i="7" s="1"/>
  <c r="AB21" i="7"/>
  <c r="AE21" i="7" s="1"/>
  <c r="AF21" i="7" s="1"/>
  <c r="AB22" i="7"/>
  <c r="AE22" i="7" s="1"/>
  <c r="AF22" i="7" s="1"/>
  <c r="AB23" i="7"/>
  <c r="AE23" i="7" s="1"/>
  <c r="AF23" i="7" s="1"/>
  <c r="AB24" i="7"/>
  <c r="AE24" i="7" s="1"/>
  <c r="AF24" i="7" s="1"/>
  <c r="AB25" i="7"/>
  <c r="AE25" i="7" s="1"/>
  <c r="AF25" i="7" s="1"/>
  <c r="AB26" i="7"/>
  <c r="AE26" i="7" s="1"/>
  <c r="AF26" i="7" s="1"/>
  <c r="AB27" i="7"/>
  <c r="AE27" i="7" s="1"/>
  <c r="AF27" i="7" s="1"/>
  <c r="AB28" i="7"/>
  <c r="AE28" i="7" s="1"/>
  <c r="AF28" i="7" s="1"/>
  <c r="AB29" i="7"/>
  <c r="AE29" i="7" s="1"/>
  <c r="AF29" i="7" s="1"/>
  <c r="AB30" i="7"/>
  <c r="AE30" i="7" s="1"/>
  <c r="AF30" i="7" s="1"/>
  <c r="AB31" i="7"/>
  <c r="AE31" i="7" s="1"/>
  <c r="AF31" i="7" s="1"/>
  <c r="AB32" i="7"/>
  <c r="AE32" i="7" s="1"/>
  <c r="AF32" i="7" s="1"/>
  <c r="AB33" i="7"/>
  <c r="AE33" i="7" s="1"/>
  <c r="AF33" i="7" s="1"/>
  <c r="AB34" i="7"/>
  <c r="AE34" i="7" s="1"/>
  <c r="AF34" i="7" s="1"/>
  <c r="AB2" i="7"/>
  <c r="AL2" i="7"/>
  <c r="AL3" i="7"/>
  <c r="AL4" i="7"/>
  <c r="AL5" i="7"/>
  <c r="AL6" i="7"/>
  <c r="AL7" i="7"/>
  <c r="AL8" i="7"/>
  <c r="AL9" i="7"/>
  <c r="AL10" i="7"/>
  <c r="AL11" i="7"/>
  <c r="AL12" i="7"/>
  <c r="AL13" i="7"/>
  <c r="AL14" i="7"/>
  <c r="AL15" i="7"/>
  <c r="AL16" i="7"/>
  <c r="AL17" i="7"/>
  <c r="AL18" i="7"/>
  <c r="AL19" i="7"/>
  <c r="AL20" i="7"/>
  <c r="AL21" i="7"/>
  <c r="AL22" i="7"/>
  <c r="AL23" i="7"/>
  <c r="AL24" i="7"/>
  <c r="AL25" i="7"/>
  <c r="AL26" i="7"/>
  <c r="AL27" i="7"/>
  <c r="AL28" i="7"/>
  <c r="AL29" i="7"/>
  <c r="AL30" i="7"/>
  <c r="AL31" i="7"/>
  <c r="AL32" i="7"/>
  <c r="AL33" i="7"/>
  <c r="AL34" i="7"/>
  <c r="AK3" i="7"/>
  <c r="AM3" i="7" s="1"/>
  <c r="AN3" i="7" s="1"/>
  <c r="AK4" i="7"/>
  <c r="AM4" i="7" s="1"/>
  <c r="AN4" i="7" s="1"/>
  <c r="AK5" i="7"/>
  <c r="AM5" i="7" s="1"/>
  <c r="AN5" i="7" s="1"/>
  <c r="AK6" i="7"/>
  <c r="AM6" i="7" s="1"/>
  <c r="AN6" i="7" s="1"/>
  <c r="AK7" i="7"/>
  <c r="AM7" i="7" s="1"/>
  <c r="AN7" i="7" s="1"/>
  <c r="AK8" i="7"/>
  <c r="AM8" i="7" s="1"/>
  <c r="AN8" i="7" s="1"/>
  <c r="AK9" i="7"/>
  <c r="AM9" i="7" s="1"/>
  <c r="AN9" i="7" s="1"/>
  <c r="AK10" i="7"/>
  <c r="AM10" i="7" s="1"/>
  <c r="AN10" i="7" s="1"/>
  <c r="AK11" i="7"/>
  <c r="AM11" i="7" s="1"/>
  <c r="AN11" i="7" s="1"/>
  <c r="AK12" i="7"/>
  <c r="AM12" i="7" s="1"/>
  <c r="AN12" i="7" s="1"/>
  <c r="AK13" i="7"/>
  <c r="AM13" i="7" s="1"/>
  <c r="AN13" i="7" s="1"/>
  <c r="AK14" i="7"/>
  <c r="AM14" i="7" s="1"/>
  <c r="AN14" i="7" s="1"/>
  <c r="AK15" i="7"/>
  <c r="AM15" i="7" s="1"/>
  <c r="AN15" i="7" s="1"/>
  <c r="AK16" i="7"/>
  <c r="AM16" i="7" s="1"/>
  <c r="AN16" i="7" s="1"/>
  <c r="AK17" i="7"/>
  <c r="AM17" i="7" s="1"/>
  <c r="AN17" i="7" s="1"/>
  <c r="AK18" i="7"/>
  <c r="AM18" i="7" s="1"/>
  <c r="AN18" i="7" s="1"/>
  <c r="AK19" i="7"/>
  <c r="AM19" i="7" s="1"/>
  <c r="AN19" i="7" s="1"/>
  <c r="AK20" i="7"/>
  <c r="AM20" i="7" s="1"/>
  <c r="AN20" i="7" s="1"/>
  <c r="AK21" i="7"/>
  <c r="AM21" i="7" s="1"/>
  <c r="AN21" i="7" s="1"/>
  <c r="AK22" i="7"/>
  <c r="AM22" i="7" s="1"/>
  <c r="AN22" i="7" s="1"/>
  <c r="AK23" i="7"/>
  <c r="AM23" i="7" s="1"/>
  <c r="AN23" i="7" s="1"/>
  <c r="AK24" i="7"/>
  <c r="AM24" i="7" s="1"/>
  <c r="AN24" i="7" s="1"/>
  <c r="AK25" i="7"/>
  <c r="AM25" i="7" s="1"/>
  <c r="AN25" i="7" s="1"/>
  <c r="AK26" i="7"/>
  <c r="AM26" i="7" s="1"/>
  <c r="AN26" i="7" s="1"/>
  <c r="AK27" i="7"/>
  <c r="AM27" i="7" s="1"/>
  <c r="AN27" i="7" s="1"/>
  <c r="AK28" i="7"/>
  <c r="AM28" i="7" s="1"/>
  <c r="AN28" i="7" s="1"/>
  <c r="AK29" i="7"/>
  <c r="AM29" i="7" s="1"/>
  <c r="AN29" i="7" s="1"/>
  <c r="AK30" i="7"/>
  <c r="AM30" i="7" s="1"/>
  <c r="AN30" i="7" s="1"/>
  <c r="AK31" i="7"/>
  <c r="AM31" i="7" s="1"/>
  <c r="AN31" i="7" s="1"/>
  <c r="AK32" i="7"/>
  <c r="AM32" i="7" s="1"/>
  <c r="AN32" i="7" s="1"/>
  <c r="AK33" i="7"/>
  <c r="AM33" i="7" s="1"/>
  <c r="AN33" i="7" s="1"/>
  <c r="AK34" i="7"/>
  <c r="AM34" i="7" s="1"/>
  <c r="AN34" i="7" s="1"/>
  <c r="AK2" i="7"/>
  <c r="AM2" i="7" s="1"/>
  <c r="AN2" i="7" s="1"/>
  <c r="AH2" i="7"/>
  <c r="AH3" i="7"/>
  <c r="AH4" i="7"/>
  <c r="AH5" i="7"/>
  <c r="AH6" i="7"/>
  <c r="AH7" i="7"/>
  <c r="AH8" i="7"/>
  <c r="AH9" i="7"/>
  <c r="AH10" i="7"/>
  <c r="AH11" i="7"/>
  <c r="AH12" i="7"/>
  <c r="AH13" i="7"/>
  <c r="AH14" i="7"/>
  <c r="AH15" i="7"/>
  <c r="AH16" i="7"/>
  <c r="AH17" i="7"/>
  <c r="AH18" i="7"/>
  <c r="AH19" i="7"/>
  <c r="AH20" i="7"/>
  <c r="AH21" i="7"/>
  <c r="AH22" i="7"/>
  <c r="AH23" i="7"/>
  <c r="AH24" i="7"/>
  <c r="AH25" i="7"/>
  <c r="AH26" i="7"/>
  <c r="AH27" i="7"/>
  <c r="AH28" i="7"/>
  <c r="AH29" i="7"/>
  <c r="AH30" i="7"/>
  <c r="AH31" i="7"/>
  <c r="AH32" i="7"/>
  <c r="AH33" i="7"/>
  <c r="AH34" i="7"/>
  <c r="AG3" i="7"/>
  <c r="AI3" i="7" s="1"/>
  <c r="AJ3" i="7" s="1"/>
  <c r="AG4" i="7"/>
  <c r="AI4" i="7" s="1"/>
  <c r="AJ4" i="7" s="1"/>
  <c r="AG5" i="7"/>
  <c r="AI5" i="7" s="1"/>
  <c r="AJ5" i="7" s="1"/>
  <c r="AG6" i="7"/>
  <c r="AI6" i="7" s="1"/>
  <c r="AJ6" i="7" s="1"/>
  <c r="AG7" i="7"/>
  <c r="AI7" i="7" s="1"/>
  <c r="AJ7" i="7" s="1"/>
  <c r="AG8" i="7"/>
  <c r="AI8" i="7" s="1"/>
  <c r="AJ8" i="7" s="1"/>
  <c r="AG9" i="7"/>
  <c r="AI9" i="7" s="1"/>
  <c r="AJ9" i="7" s="1"/>
  <c r="AG10" i="7"/>
  <c r="AI10" i="7" s="1"/>
  <c r="AJ10" i="7" s="1"/>
  <c r="AG11" i="7"/>
  <c r="AI11" i="7" s="1"/>
  <c r="AJ11" i="7" s="1"/>
  <c r="AG12" i="7"/>
  <c r="AI12" i="7" s="1"/>
  <c r="AJ12" i="7" s="1"/>
  <c r="AG13" i="7"/>
  <c r="AI13" i="7" s="1"/>
  <c r="AJ13" i="7" s="1"/>
  <c r="AG14" i="7"/>
  <c r="AI14" i="7" s="1"/>
  <c r="AJ14" i="7" s="1"/>
  <c r="AG15" i="7"/>
  <c r="AI15" i="7" s="1"/>
  <c r="AJ15" i="7" s="1"/>
  <c r="AG16" i="7"/>
  <c r="AI16" i="7" s="1"/>
  <c r="AJ16" i="7" s="1"/>
  <c r="AG17" i="7"/>
  <c r="AI17" i="7" s="1"/>
  <c r="AJ17" i="7" s="1"/>
  <c r="AG18" i="7"/>
  <c r="AI18" i="7" s="1"/>
  <c r="AJ18" i="7" s="1"/>
  <c r="AG19" i="7"/>
  <c r="AI19" i="7" s="1"/>
  <c r="AJ19" i="7" s="1"/>
  <c r="AG20" i="7"/>
  <c r="AI20" i="7" s="1"/>
  <c r="AJ20" i="7" s="1"/>
  <c r="AG21" i="7"/>
  <c r="AI21" i="7" s="1"/>
  <c r="AJ21" i="7" s="1"/>
  <c r="AG22" i="7"/>
  <c r="AI22" i="7" s="1"/>
  <c r="AJ22" i="7" s="1"/>
  <c r="AG23" i="7"/>
  <c r="AI23" i="7" s="1"/>
  <c r="AJ23" i="7" s="1"/>
  <c r="AG24" i="7"/>
  <c r="AI24" i="7" s="1"/>
  <c r="AJ24" i="7" s="1"/>
  <c r="AG25" i="7"/>
  <c r="AI25" i="7" s="1"/>
  <c r="AJ25" i="7" s="1"/>
  <c r="AG26" i="7"/>
  <c r="AI26" i="7" s="1"/>
  <c r="AJ26" i="7" s="1"/>
  <c r="AG27" i="7"/>
  <c r="AI27" i="7" s="1"/>
  <c r="AJ27" i="7" s="1"/>
  <c r="AG28" i="7"/>
  <c r="AI28" i="7" s="1"/>
  <c r="AJ28" i="7" s="1"/>
  <c r="AG29" i="7"/>
  <c r="AI29" i="7" s="1"/>
  <c r="AJ29" i="7" s="1"/>
  <c r="AG30" i="7"/>
  <c r="AI30" i="7" s="1"/>
  <c r="AJ30" i="7" s="1"/>
  <c r="AG31" i="7"/>
  <c r="AI31" i="7" s="1"/>
  <c r="AJ31" i="7" s="1"/>
  <c r="AG32" i="7"/>
  <c r="AI32" i="7" s="1"/>
  <c r="AJ32" i="7" s="1"/>
  <c r="AG33" i="7"/>
  <c r="AI33" i="7" s="1"/>
  <c r="AJ33" i="7" s="1"/>
  <c r="AG34" i="7"/>
  <c r="AI34" i="7" s="1"/>
  <c r="AJ34" i="7" s="1"/>
  <c r="AG2" i="7"/>
  <c r="W8" i="7"/>
  <c r="X8" i="7"/>
  <c r="Y8" i="7"/>
  <c r="W9" i="7"/>
  <c r="X9" i="7"/>
  <c r="Y9" i="7"/>
  <c r="W10" i="7"/>
  <c r="X10" i="7"/>
  <c r="Y10" i="7"/>
  <c r="W11" i="7"/>
  <c r="X11" i="7"/>
  <c r="Y11" i="7"/>
  <c r="W12" i="7"/>
  <c r="X12" i="7"/>
  <c r="Y12" i="7"/>
  <c r="W13" i="7"/>
  <c r="X13" i="7"/>
  <c r="Y13" i="7"/>
  <c r="W14" i="7"/>
  <c r="X14" i="7"/>
  <c r="Y14" i="7"/>
  <c r="W15" i="7"/>
  <c r="X15" i="7"/>
  <c r="Y15" i="7"/>
  <c r="W16" i="7"/>
  <c r="X16" i="7"/>
  <c r="Y16" i="7"/>
  <c r="W17" i="7"/>
  <c r="X17" i="7"/>
  <c r="Y17" i="7"/>
  <c r="W18" i="7"/>
  <c r="X18" i="7"/>
  <c r="Y18" i="7"/>
  <c r="W19" i="7"/>
  <c r="X19" i="7"/>
  <c r="Y19" i="7"/>
  <c r="W20" i="7"/>
  <c r="X20" i="7"/>
  <c r="Y20" i="7"/>
  <c r="W21" i="7"/>
  <c r="X21" i="7"/>
  <c r="Y21" i="7"/>
  <c r="W22" i="7"/>
  <c r="X22" i="7"/>
  <c r="Y22" i="7"/>
  <c r="W23" i="7"/>
  <c r="X23" i="7"/>
  <c r="Y23" i="7"/>
  <c r="W24" i="7"/>
  <c r="X24" i="7"/>
  <c r="Y24" i="7"/>
  <c r="W25" i="7"/>
  <c r="X25" i="7"/>
  <c r="Y25" i="7"/>
  <c r="W26" i="7"/>
  <c r="X26" i="7"/>
  <c r="Y26" i="7"/>
  <c r="W27" i="7"/>
  <c r="X27" i="7"/>
  <c r="Y27" i="7"/>
  <c r="W28" i="7"/>
  <c r="X28" i="7"/>
  <c r="Y28" i="7"/>
  <c r="W29" i="7"/>
  <c r="X29" i="7"/>
  <c r="Y29" i="7"/>
  <c r="W30" i="7"/>
  <c r="X30" i="7"/>
  <c r="Y30" i="7"/>
  <c r="W31" i="7"/>
  <c r="X31" i="7"/>
  <c r="Y31" i="7"/>
  <c r="W32" i="7"/>
  <c r="X32" i="7"/>
  <c r="Y32" i="7"/>
  <c r="W33" i="7"/>
  <c r="X33" i="7"/>
  <c r="Y33" i="7"/>
  <c r="W34" i="7"/>
  <c r="X34" i="7"/>
  <c r="Y34" i="7"/>
  <c r="P3" i="7"/>
  <c r="Q3" i="7"/>
  <c r="P4" i="7"/>
  <c r="Q4" i="7"/>
  <c r="P5" i="7"/>
  <c r="Q5" i="7"/>
  <c r="P6" i="7"/>
  <c r="Q6" i="7"/>
  <c r="P7" i="7"/>
  <c r="Q7" i="7"/>
  <c r="P8" i="7"/>
  <c r="Q8" i="7"/>
  <c r="P9" i="7"/>
  <c r="Q9" i="7"/>
  <c r="P10" i="7"/>
  <c r="Q10" i="7"/>
  <c r="P11" i="7"/>
  <c r="Q11" i="7"/>
  <c r="P12" i="7"/>
  <c r="Q12" i="7"/>
  <c r="P13" i="7"/>
  <c r="Q13" i="7"/>
  <c r="P14" i="7"/>
  <c r="Q14" i="7"/>
  <c r="P15" i="7"/>
  <c r="Q15" i="7"/>
  <c r="P16" i="7"/>
  <c r="Q16" i="7"/>
  <c r="P17" i="7"/>
  <c r="Q17" i="7"/>
  <c r="P18" i="7"/>
  <c r="Q18" i="7"/>
  <c r="P19" i="7"/>
  <c r="Q19" i="7"/>
  <c r="P20" i="7"/>
  <c r="Q20" i="7"/>
  <c r="P21" i="7"/>
  <c r="Q21" i="7"/>
  <c r="P22" i="7"/>
  <c r="Q22" i="7"/>
  <c r="P23" i="7"/>
  <c r="Q23" i="7"/>
  <c r="P24" i="7"/>
  <c r="Q24" i="7"/>
  <c r="P25" i="7"/>
  <c r="Q25" i="7"/>
  <c r="P26" i="7"/>
  <c r="Q26" i="7"/>
  <c r="P27" i="7"/>
  <c r="Q27" i="7"/>
  <c r="P28" i="7"/>
  <c r="Q28" i="7"/>
  <c r="P29" i="7"/>
  <c r="Q29" i="7"/>
  <c r="P30" i="7"/>
  <c r="Q30" i="7"/>
  <c r="P31" i="7"/>
  <c r="Q31" i="7"/>
  <c r="P32" i="7"/>
  <c r="Q32" i="7"/>
  <c r="P33" i="7"/>
  <c r="Q33" i="7"/>
  <c r="P34" i="7"/>
  <c r="Q34" i="7"/>
  <c r="Q2" i="7"/>
  <c r="P2" i="7"/>
  <c r="W3" i="7"/>
  <c r="X3" i="7"/>
  <c r="Y3" i="7"/>
  <c r="W4" i="7"/>
  <c r="X4" i="7"/>
  <c r="Y4" i="7"/>
  <c r="W5" i="7"/>
  <c r="X5" i="7"/>
  <c r="Y5" i="7"/>
  <c r="W6" i="7"/>
  <c r="X6" i="7"/>
  <c r="Y6" i="7"/>
  <c r="W7" i="7"/>
  <c r="X7" i="7"/>
  <c r="Y7" i="7"/>
  <c r="Y2" i="7"/>
  <c r="X2" i="7"/>
  <c r="W2" i="7"/>
  <c r="AE16" i="7" l="1"/>
  <c r="AF16" i="7" s="1"/>
  <c r="AE14" i="7"/>
  <c r="AF14" i="7" s="1"/>
  <c r="AE12" i="7"/>
  <c r="AF12" i="7" s="1"/>
  <c r="AE10" i="7"/>
  <c r="AF10" i="7" s="1"/>
  <c r="AE8" i="7"/>
  <c r="AF8" i="7" s="1"/>
  <c r="AE6" i="7"/>
  <c r="AF6" i="7" s="1"/>
  <c r="AE4" i="7"/>
  <c r="AF4" i="7" s="1"/>
  <c r="AE2" i="7"/>
  <c r="AF2" i="7" s="1"/>
  <c r="AE17" i="7"/>
  <c r="AF17" i="7" s="1"/>
  <c r="AE15" i="7"/>
  <c r="AF15" i="7" s="1"/>
  <c r="AE13" i="7"/>
  <c r="AF13" i="7" s="1"/>
  <c r="AE11" i="7"/>
  <c r="AF11" i="7" s="1"/>
  <c r="AE9" i="7"/>
  <c r="AF9" i="7" s="1"/>
  <c r="AE7" i="7"/>
  <c r="AF7" i="7" s="1"/>
  <c r="AE5" i="7"/>
  <c r="AF5" i="7" s="1"/>
  <c r="AE3" i="7"/>
  <c r="AF3" i="7" s="1"/>
  <c r="Z9" i="7"/>
  <c r="AA9" i="7" s="1"/>
  <c r="Z2" i="7"/>
  <c r="AA2" i="7" s="1"/>
  <c r="Z11" i="7"/>
  <c r="AA11" i="7" s="1"/>
  <c r="Z5" i="7"/>
  <c r="AA5" i="7" s="1"/>
  <c r="Z27" i="7"/>
  <c r="AA27" i="7" s="1"/>
  <c r="Z19" i="7"/>
  <c r="AA19" i="7" s="1"/>
  <c r="Z32" i="7"/>
  <c r="AA32" i="7" s="1"/>
  <c r="Z24" i="7"/>
  <c r="AA24" i="7" s="1"/>
  <c r="Z16" i="7"/>
  <c r="AA16" i="7" s="1"/>
  <c r="Z10" i="7"/>
  <c r="AA10" i="7" s="1"/>
  <c r="Z15" i="7"/>
  <c r="AA15" i="7" s="1"/>
  <c r="Z7" i="7"/>
  <c r="AA7" i="7" s="1"/>
  <c r="Z4" i="7"/>
  <c r="AA4" i="7" s="1"/>
  <c r="Z26" i="7"/>
  <c r="AA26" i="7" s="1"/>
  <c r="Z18" i="7"/>
  <c r="AA18" i="7" s="1"/>
  <c r="Z12" i="7"/>
  <c r="AA12" i="7" s="1"/>
  <c r="Z6" i="7"/>
  <c r="AA6" i="7" s="1"/>
  <c r="Z28" i="7"/>
  <c r="AA28" i="7" s="1"/>
  <c r="Z20" i="7"/>
  <c r="AA20" i="7" s="1"/>
  <c r="Z3" i="7"/>
  <c r="AA3" i="7" s="1"/>
  <c r="Z33" i="7"/>
  <c r="AA33" i="7" s="1"/>
  <c r="Z25" i="7"/>
  <c r="AA25" i="7" s="1"/>
  <c r="Z17" i="7"/>
  <c r="AA17" i="7" s="1"/>
  <c r="Z34" i="7"/>
  <c r="AA34" i="7" s="1"/>
  <c r="Z31" i="7"/>
  <c r="AA31" i="7" s="1"/>
  <c r="Z23" i="7"/>
  <c r="AA23" i="7" s="1"/>
  <c r="Z30" i="7"/>
  <c r="AA30" i="7" s="1"/>
  <c r="Z22" i="7"/>
  <c r="AA22" i="7" s="1"/>
  <c r="Z14" i="7"/>
  <c r="AA14" i="7" s="1"/>
  <c r="Z29" i="7"/>
  <c r="AA29" i="7" s="1"/>
  <c r="Z21" i="7"/>
  <c r="AA21" i="7" s="1"/>
  <c r="Z13" i="7"/>
  <c r="AA13" i="7" s="1"/>
  <c r="Z8" i="7"/>
  <c r="AA8" i="7" s="1"/>
  <c r="AI2" i="7"/>
  <c r="AJ2" i="7" s="1"/>
  <c r="M16" i="4" l="1"/>
  <c r="H3" i="4" l="1"/>
  <c r="H4" i="4"/>
  <c r="H5" i="4"/>
  <c r="H6" i="4"/>
  <c r="H7" i="4"/>
  <c r="H8" i="4"/>
  <c r="H9" i="4"/>
  <c r="H10" i="4"/>
  <c r="H11" i="4"/>
  <c r="H12" i="4"/>
  <c r="H13" i="4"/>
  <c r="H2" i="4"/>
  <c r="G3" i="4"/>
  <c r="G4" i="4"/>
  <c r="G5" i="4"/>
  <c r="G6" i="4"/>
  <c r="G7" i="4"/>
  <c r="G8" i="4"/>
  <c r="G9" i="4"/>
  <c r="G10" i="4"/>
  <c r="G11" i="4"/>
  <c r="G12" i="4"/>
  <c r="G13" i="4"/>
  <c r="G2" i="4"/>
  <c r="E3" i="4" l="1"/>
  <c r="E4" i="4"/>
  <c r="E5" i="4"/>
  <c r="E6" i="4"/>
  <c r="E7" i="4"/>
  <c r="E8" i="4"/>
  <c r="E9" i="4"/>
  <c r="E10" i="4"/>
  <c r="E11" i="4"/>
  <c r="E12" i="4"/>
  <c r="E13" i="4"/>
  <c r="E2" i="4"/>
  <c r="B16" i="4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" i="2"/>
  <c r="H4" i="2"/>
  <c r="J4" i="2" l="1"/>
  <c r="C4" i="12"/>
  <c r="H5" i="2"/>
  <c r="J5" i="2" l="1"/>
  <c r="C5" i="12"/>
  <c r="H4" i="12"/>
  <c r="E4" i="12" s="1"/>
  <c r="G4" i="12"/>
  <c r="D4" i="12" s="1"/>
  <c r="I4" i="12"/>
  <c r="F4" i="12" s="1"/>
  <c r="H6" i="2"/>
  <c r="J6" i="2" l="1"/>
  <c r="C6" i="12"/>
  <c r="H5" i="12"/>
  <c r="E5" i="12" s="1"/>
  <c r="G5" i="12"/>
  <c r="D5" i="12" s="1"/>
  <c r="I5" i="12"/>
  <c r="F5" i="12" s="1"/>
  <c r="H7" i="2"/>
  <c r="J7" i="2" l="1"/>
  <c r="C7" i="12"/>
  <c r="H6" i="12"/>
  <c r="E6" i="12" s="1"/>
  <c r="I6" i="12"/>
  <c r="F6" i="12" s="1"/>
  <c r="G6" i="12"/>
  <c r="D6" i="12" s="1"/>
  <c r="H8" i="2"/>
  <c r="J8" i="2" l="1"/>
  <c r="C8" i="12"/>
  <c r="H7" i="12"/>
  <c r="E7" i="12" s="1"/>
  <c r="G7" i="12"/>
  <c r="D7" i="12" s="1"/>
  <c r="I7" i="12"/>
  <c r="F7" i="12" s="1"/>
  <c r="H9" i="2"/>
  <c r="J9" i="2" l="1"/>
  <c r="C9" i="12"/>
  <c r="H8" i="12"/>
  <c r="E8" i="12" s="1"/>
  <c r="I8" i="12"/>
  <c r="F8" i="12" s="1"/>
  <c r="G8" i="12"/>
  <c r="D8" i="12" s="1"/>
  <c r="H10" i="2"/>
  <c r="J10" i="2" l="1"/>
  <c r="C10" i="12"/>
  <c r="H9" i="12"/>
  <c r="E9" i="12" s="1"/>
  <c r="G9" i="12"/>
  <c r="D9" i="12" s="1"/>
  <c r="I9" i="12"/>
  <c r="F9" i="12" s="1"/>
  <c r="H11" i="2"/>
  <c r="J11" i="2" l="1"/>
  <c r="C11" i="12"/>
  <c r="H10" i="12"/>
  <c r="E10" i="12" s="1"/>
  <c r="I10" i="12"/>
  <c r="F10" i="12" s="1"/>
  <c r="G10" i="12"/>
  <c r="D10" i="12" s="1"/>
  <c r="H12" i="2"/>
  <c r="J12" i="2" l="1"/>
  <c r="C12" i="12"/>
  <c r="H11" i="12"/>
  <c r="E11" i="12" s="1"/>
  <c r="I11" i="12"/>
  <c r="F11" i="12" s="1"/>
  <c r="G11" i="12"/>
  <c r="D11" i="12" s="1"/>
  <c r="H13" i="2"/>
  <c r="J13" i="2" l="1"/>
  <c r="C13" i="12"/>
  <c r="H12" i="12"/>
  <c r="E12" i="12" s="1"/>
  <c r="G12" i="12"/>
  <c r="D12" i="12" s="1"/>
  <c r="I12" i="12"/>
  <c r="F12" i="12" s="1"/>
  <c r="H14" i="2"/>
  <c r="J14" i="2" l="1"/>
  <c r="C14" i="12"/>
  <c r="H13" i="12"/>
  <c r="E13" i="12" s="1"/>
  <c r="G13" i="12"/>
  <c r="D13" i="12" s="1"/>
  <c r="I13" i="12"/>
  <c r="F13" i="12" s="1"/>
  <c r="H15" i="2"/>
  <c r="J15" i="2" l="1"/>
  <c r="C15" i="12"/>
  <c r="H14" i="12"/>
  <c r="E14" i="12" s="1"/>
  <c r="I14" i="12"/>
  <c r="F14" i="12" s="1"/>
  <c r="G14" i="12"/>
  <c r="D14" i="12" s="1"/>
  <c r="H16" i="2"/>
  <c r="H15" i="12" l="1"/>
  <c r="E15" i="12" s="1"/>
  <c r="I15" i="12"/>
  <c r="F15" i="12" s="1"/>
  <c r="G15" i="12"/>
  <c r="D15" i="12" s="1"/>
  <c r="J16" i="2"/>
  <c r="C16" i="12"/>
  <c r="H17" i="2"/>
  <c r="H16" i="12" l="1"/>
  <c r="E16" i="12" s="1"/>
  <c r="G16" i="12"/>
  <c r="D16" i="12" s="1"/>
  <c r="I16" i="12"/>
  <c r="F16" i="12" s="1"/>
  <c r="J17" i="2"/>
  <c r="C17" i="12"/>
  <c r="H18" i="2"/>
  <c r="J18" i="2" l="1"/>
  <c r="C18" i="12"/>
  <c r="H17" i="12"/>
  <c r="E17" i="12" s="1"/>
  <c r="G17" i="12"/>
  <c r="D17" i="12" s="1"/>
  <c r="I17" i="12"/>
  <c r="F17" i="12" s="1"/>
  <c r="H19" i="2"/>
  <c r="J19" i="2" l="1"/>
  <c r="C19" i="12"/>
  <c r="H18" i="12"/>
  <c r="E18" i="12" s="1"/>
  <c r="I18" i="12"/>
  <c r="F18" i="12" s="1"/>
  <c r="G18" i="12"/>
  <c r="D18" i="12" s="1"/>
  <c r="H20" i="2"/>
  <c r="J20" i="2" l="1"/>
  <c r="C20" i="12"/>
  <c r="H19" i="12"/>
  <c r="E19" i="12" s="1"/>
  <c r="I19" i="12"/>
  <c r="F19" i="12" s="1"/>
  <c r="G19" i="12"/>
  <c r="D19" i="12" s="1"/>
  <c r="H21" i="2"/>
  <c r="J21" i="2" l="1"/>
  <c r="C21" i="12"/>
  <c r="H20" i="12"/>
  <c r="E20" i="12" s="1"/>
  <c r="I20" i="12"/>
  <c r="F20" i="12" s="1"/>
  <c r="G20" i="12"/>
  <c r="D20" i="12" s="1"/>
  <c r="H22" i="2"/>
  <c r="J22" i="2" l="1"/>
  <c r="C22" i="12"/>
  <c r="H21" i="12"/>
  <c r="E21" i="12" s="1"/>
  <c r="G21" i="12"/>
  <c r="D21" i="12" s="1"/>
  <c r="I21" i="12"/>
  <c r="F21" i="12" s="1"/>
  <c r="H23" i="2"/>
  <c r="J23" i="2" l="1"/>
  <c r="C23" i="12"/>
  <c r="H22" i="12"/>
  <c r="E22" i="12" s="1"/>
  <c r="I22" i="12"/>
  <c r="F22" i="12" s="1"/>
  <c r="G22" i="12"/>
  <c r="D22" i="12" s="1"/>
  <c r="H24" i="2"/>
  <c r="J24" i="2" l="1"/>
  <c r="C24" i="12"/>
  <c r="H23" i="12"/>
  <c r="E23" i="12" s="1"/>
  <c r="I23" i="12"/>
  <c r="F23" i="12" s="1"/>
  <c r="G23" i="12"/>
  <c r="D23" i="12" s="1"/>
  <c r="H25" i="2"/>
  <c r="J25" i="2" l="1"/>
  <c r="C25" i="12"/>
  <c r="H24" i="12"/>
  <c r="E24" i="12" s="1"/>
  <c r="I24" i="12"/>
  <c r="F24" i="12" s="1"/>
  <c r="G24" i="12"/>
  <c r="D24" i="12" s="1"/>
  <c r="H26" i="2"/>
  <c r="J26" i="2" l="1"/>
  <c r="C26" i="12"/>
  <c r="H25" i="12"/>
  <c r="E25" i="12" s="1"/>
  <c r="G25" i="12"/>
  <c r="D25" i="12" s="1"/>
  <c r="I25" i="12"/>
  <c r="F25" i="12" s="1"/>
  <c r="H27" i="2"/>
  <c r="J27" i="2" l="1"/>
  <c r="C27" i="12"/>
  <c r="H26" i="12"/>
  <c r="E26" i="12" s="1"/>
  <c r="I26" i="12"/>
  <c r="F26" i="12" s="1"/>
  <c r="G26" i="12"/>
  <c r="D26" i="12" s="1"/>
  <c r="H28" i="2"/>
  <c r="J28" i="2" l="1"/>
  <c r="C28" i="12"/>
  <c r="H27" i="12"/>
  <c r="E27" i="12" s="1"/>
  <c r="I27" i="12"/>
  <c r="F27" i="12" s="1"/>
  <c r="G27" i="12"/>
  <c r="D27" i="12" s="1"/>
  <c r="H29" i="2"/>
  <c r="J29" i="2" l="1"/>
  <c r="C29" i="12"/>
  <c r="H28" i="12"/>
  <c r="E28" i="12" s="1"/>
  <c r="G28" i="12"/>
  <c r="D28" i="12" s="1"/>
  <c r="I28" i="12"/>
  <c r="F28" i="12" s="1"/>
  <c r="H30" i="2"/>
  <c r="J30" i="2" l="1"/>
  <c r="C30" i="12"/>
  <c r="H29" i="12"/>
  <c r="E29" i="12" s="1"/>
  <c r="G29" i="12"/>
  <c r="D29" i="12" s="1"/>
  <c r="I29" i="12"/>
  <c r="F29" i="12" s="1"/>
  <c r="H31" i="2"/>
  <c r="J31" i="2" l="1"/>
  <c r="C31" i="12"/>
  <c r="H30" i="12"/>
  <c r="E30" i="12" s="1"/>
  <c r="I30" i="12"/>
  <c r="F30" i="12" s="1"/>
  <c r="G30" i="12"/>
  <c r="D30" i="12" s="1"/>
  <c r="H32" i="2"/>
  <c r="H31" i="12" l="1"/>
  <c r="E31" i="12" s="1"/>
  <c r="I31" i="12"/>
  <c r="F31" i="12" s="1"/>
  <c r="G31" i="12"/>
  <c r="D31" i="12" s="1"/>
  <c r="J32" i="2"/>
  <c r="C32" i="12"/>
  <c r="H33" i="2"/>
  <c r="J33" i="2" l="1"/>
  <c r="C33" i="12"/>
  <c r="H32" i="12"/>
  <c r="E32" i="12" s="1"/>
  <c r="G32" i="12"/>
  <c r="D32" i="12" s="1"/>
  <c r="I32" i="12"/>
  <c r="F32" i="12" s="1"/>
  <c r="H34" i="2"/>
  <c r="J34" i="2" l="1"/>
  <c r="C34" i="12"/>
  <c r="H33" i="12"/>
  <c r="E33" i="12" s="1"/>
  <c r="G33" i="12"/>
  <c r="D33" i="12" s="1"/>
  <c r="I33" i="12"/>
  <c r="F33" i="12" s="1"/>
  <c r="H35" i="2"/>
  <c r="J35" i="2" l="1"/>
  <c r="C35" i="12"/>
  <c r="H34" i="12"/>
  <c r="E34" i="12" s="1"/>
  <c r="I34" i="12"/>
  <c r="F34" i="12" s="1"/>
  <c r="G34" i="12"/>
  <c r="D34" i="12" s="1"/>
  <c r="H36" i="2"/>
  <c r="J36" i="2" l="1"/>
  <c r="C36" i="12"/>
  <c r="H35" i="12"/>
  <c r="E35" i="12" s="1"/>
  <c r="I35" i="12"/>
  <c r="F35" i="12" s="1"/>
  <c r="G35" i="12"/>
  <c r="D35" i="12" s="1"/>
  <c r="H37" i="2"/>
  <c r="J37" i="2" l="1"/>
  <c r="C37" i="12"/>
  <c r="H36" i="12"/>
  <c r="E36" i="12" s="1"/>
  <c r="I36" i="12"/>
  <c r="F36" i="12" s="1"/>
  <c r="G36" i="12"/>
  <c r="D36" i="12" s="1"/>
  <c r="H38" i="2"/>
  <c r="J38" i="2" l="1"/>
  <c r="C38" i="12"/>
  <c r="H37" i="12"/>
  <c r="E37" i="12" s="1"/>
  <c r="G37" i="12"/>
  <c r="D37" i="12" s="1"/>
  <c r="I37" i="12"/>
  <c r="F37" i="12" s="1"/>
  <c r="H38" i="12" l="1"/>
  <c r="E38" i="12" s="1"/>
  <c r="I38" i="12"/>
  <c r="F38" i="12" s="1"/>
  <c r="G38" i="12"/>
  <c r="D38" i="12" s="1"/>
</calcChain>
</file>

<file path=xl/sharedStrings.xml><?xml version="1.0" encoding="utf-8"?>
<sst xmlns="http://schemas.openxmlformats.org/spreadsheetml/2006/main" count="1517" uniqueCount="984">
  <si>
    <t>神秘猿·S 当前高级玩家使用量最多的坦克</t>
    <phoneticPr fontId="1" type="noConversion"/>
  </si>
  <si>
    <t>觉醒系统：</t>
    <phoneticPr fontId="1" type="noConversion"/>
  </si>
  <si>
    <t>觉醒材料投放渠道：BattlePass</t>
    <phoneticPr fontId="1" type="noConversion"/>
  </si>
  <si>
    <t>战斗产出</t>
    <phoneticPr fontId="1" type="noConversion"/>
  </si>
  <si>
    <t>Rank成长时间线</t>
    <phoneticPr fontId="1" type="noConversion"/>
  </si>
  <si>
    <t>玩家实力成长时间线</t>
    <phoneticPr fontId="1" type="noConversion"/>
  </si>
  <si>
    <t>玩家分层</t>
    <phoneticPr fontId="1" type="noConversion"/>
  </si>
  <si>
    <t>和League时间线的对比</t>
    <phoneticPr fontId="1" type="noConversion"/>
  </si>
  <si>
    <t>坦克属性规划</t>
    <phoneticPr fontId="1" type="noConversion"/>
  </si>
  <si>
    <t>宝箱掉落线（免费宝箱和付费宝箱）</t>
    <phoneticPr fontId="1" type="noConversion"/>
  </si>
  <si>
    <t>军衔等级</t>
    <phoneticPr fontId="1" type="noConversion"/>
  </si>
  <si>
    <t>军衔</t>
    <phoneticPr fontId="1" type="noConversion"/>
  </si>
  <si>
    <t>等级</t>
    <phoneticPr fontId="1" type="noConversion"/>
  </si>
  <si>
    <t>列兵</t>
    <phoneticPr fontId="1" type="noConversion"/>
  </si>
  <si>
    <t>少尉</t>
    <phoneticPr fontId="1" type="noConversion"/>
  </si>
  <si>
    <t>中尉</t>
    <phoneticPr fontId="1" type="noConversion"/>
  </si>
  <si>
    <t>上尉</t>
    <phoneticPr fontId="1" type="noConversion"/>
  </si>
  <si>
    <t>大尉</t>
    <phoneticPr fontId="1" type="noConversion"/>
  </si>
  <si>
    <t>少校</t>
    <phoneticPr fontId="1" type="noConversion"/>
  </si>
  <si>
    <t>中校</t>
    <phoneticPr fontId="1" type="noConversion"/>
  </si>
  <si>
    <t>上校</t>
    <phoneticPr fontId="1" type="noConversion"/>
  </si>
  <si>
    <t>大校</t>
    <phoneticPr fontId="1" type="noConversion"/>
  </si>
  <si>
    <t>二级上将</t>
    <phoneticPr fontId="1" type="noConversion"/>
  </si>
  <si>
    <t>一级上将</t>
    <phoneticPr fontId="1" type="noConversion"/>
  </si>
  <si>
    <t>二等兵</t>
    <phoneticPr fontId="1" type="noConversion"/>
  </si>
  <si>
    <t>一等兵</t>
    <phoneticPr fontId="1" type="noConversion"/>
  </si>
  <si>
    <t>三等兵</t>
    <phoneticPr fontId="1" type="noConversion"/>
  </si>
  <si>
    <t>二级上等兵</t>
    <phoneticPr fontId="1" type="noConversion"/>
  </si>
  <si>
    <t>一级上等兵</t>
    <phoneticPr fontId="1" type="noConversion"/>
  </si>
  <si>
    <t>二级下士</t>
    <phoneticPr fontId="1" type="noConversion"/>
  </si>
  <si>
    <t>一级下士</t>
    <phoneticPr fontId="1" type="noConversion"/>
  </si>
  <si>
    <t>二级中士</t>
    <phoneticPr fontId="1" type="noConversion"/>
  </si>
  <si>
    <t>一级中士</t>
    <phoneticPr fontId="1" type="noConversion"/>
  </si>
  <si>
    <t>二级上士</t>
    <phoneticPr fontId="1" type="noConversion"/>
  </si>
  <si>
    <t>一级上士</t>
    <phoneticPr fontId="1" type="noConversion"/>
  </si>
  <si>
    <t>元帅</t>
    <phoneticPr fontId="1" type="noConversion"/>
  </si>
  <si>
    <t>大元帅</t>
    <phoneticPr fontId="1" type="noConversion"/>
  </si>
  <si>
    <t>二级准将</t>
    <phoneticPr fontId="1" type="noConversion"/>
  </si>
  <si>
    <t>一级准将</t>
    <phoneticPr fontId="1" type="noConversion"/>
  </si>
  <si>
    <t>二级少将</t>
    <phoneticPr fontId="1" type="noConversion"/>
  </si>
  <si>
    <t>一级少将</t>
    <phoneticPr fontId="1" type="noConversion"/>
  </si>
  <si>
    <t>二级中将</t>
    <phoneticPr fontId="1" type="noConversion"/>
  </si>
  <si>
    <t>一级中将</t>
    <phoneticPr fontId="1" type="noConversion"/>
  </si>
  <si>
    <t>初级预备士官</t>
    <phoneticPr fontId="1" type="noConversion"/>
  </si>
  <si>
    <t>高级预备士官</t>
    <phoneticPr fontId="1" type="noConversion"/>
  </si>
  <si>
    <t>初级预备军官</t>
    <phoneticPr fontId="1" type="noConversion"/>
  </si>
  <si>
    <t>中级预备军官</t>
    <phoneticPr fontId="1" type="noConversion"/>
  </si>
  <si>
    <t>高级预备军官</t>
    <phoneticPr fontId="1" type="noConversion"/>
  </si>
  <si>
    <t>军士长</t>
    <phoneticPr fontId="1" type="noConversion"/>
  </si>
  <si>
    <t>高级天数</t>
  </si>
  <si>
    <t>高级累计</t>
  </si>
  <si>
    <t>时间规划</t>
    <phoneticPr fontId="1" type="noConversion"/>
  </si>
  <si>
    <t>经验值设定</t>
    <phoneticPr fontId="1" type="noConversion"/>
  </si>
  <si>
    <t>查找用Rank</t>
    <phoneticPr fontId="1" type="noConversion"/>
  </si>
  <si>
    <t>中级平均经验值</t>
    <phoneticPr fontId="1" type="noConversion"/>
  </si>
  <si>
    <t>经验值设定</t>
    <phoneticPr fontId="1" type="noConversion"/>
  </si>
  <si>
    <t>Key</t>
    <phoneticPr fontId="1" type="noConversion"/>
  </si>
  <si>
    <t>NEW_RANK_NAME_1</t>
  </si>
  <si>
    <t>NEW_RANK_NAME_2</t>
  </si>
  <si>
    <t>NEW_RANK_NAME_3</t>
  </si>
  <si>
    <t>NEW_RANK_NAME_4</t>
  </si>
  <si>
    <t>NEW_RANK_NAME_5</t>
  </si>
  <si>
    <t>NEW_RANK_NAME_6</t>
  </si>
  <si>
    <t>NEW_RANK_NAME_7</t>
  </si>
  <si>
    <t>NEW_RANK_NAME_8</t>
  </si>
  <si>
    <t>NEW_RANK_NAME_9</t>
  </si>
  <si>
    <t>NEW_RANK_NAME_10</t>
  </si>
  <si>
    <t>NEW_RANK_NAME_11</t>
  </si>
  <si>
    <t>NEW_RANK_NAME_12</t>
  </si>
  <si>
    <t>NEW_RANK_NAME_13</t>
  </si>
  <si>
    <t>NEW_RANK_NAME_14</t>
  </si>
  <si>
    <t>NEW_RANK_NAME_15</t>
  </si>
  <si>
    <t>NEW_RANK_NAME_16</t>
  </si>
  <si>
    <t>NEW_RANK_NAME_17</t>
  </si>
  <si>
    <t>NEW_RANK_NAME_18</t>
  </si>
  <si>
    <t>NEW_RANK_NAME_19</t>
  </si>
  <si>
    <t>NEW_RANK_NAME_20</t>
  </si>
  <si>
    <t>NEW_RANK_NAME_21</t>
  </si>
  <si>
    <t>NEW_RANK_NAME_22</t>
  </si>
  <si>
    <t>NEW_RANK_NAME_23</t>
  </si>
  <si>
    <t>NEW_RANK_NAME_24</t>
  </si>
  <si>
    <t>NEW_RANK_NAME_25</t>
  </si>
  <si>
    <t>NEW_RANK_NAME_26</t>
  </si>
  <si>
    <t>NEW_RANK_NAME_27</t>
  </si>
  <si>
    <t>NEW_RANK_NAME_28</t>
  </si>
  <si>
    <t>NEW_RANK_NAME_29</t>
  </si>
  <si>
    <t>NEW_RANK_NAME_30</t>
  </si>
  <si>
    <t>NEW_RANK_NAME_31</t>
  </si>
  <si>
    <t>NEW_RANK_NAME_32</t>
  </si>
  <si>
    <t>NEW_RANK_NAME_33</t>
  </si>
  <si>
    <t>NEW_RANK_NAME_34</t>
  </si>
  <si>
    <t>NEW_RANK_NAME_35</t>
  </si>
  <si>
    <t>NEW_RANK_NAME_36</t>
  </si>
  <si>
    <t>初始属性</t>
  </si>
  <si>
    <t>最高属性</t>
  </si>
  <si>
    <t>T1低</t>
  </si>
  <si>
    <t>T2低</t>
  </si>
  <si>
    <t>T3低</t>
  </si>
  <si>
    <t>T3中</t>
  </si>
  <si>
    <t>T4低</t>
  </si>
  <si>
    <t>T4中</t>
  </si>
  <si>
    <t>T4高</t>
  </si>
  <si>
    <t>T5低</t>
  </si>
  <si>
    <t>T5中</t>
  </si>
  <si>
    <t>T5高</t>
  </si>
  <si>
    <t>宝箱类别</t>
  </si>
  <si>
    <t>价值钻石</t>
  </si>
  <si>
    <t>抽取次数</t>
  </si>
  <si>
    <t>钥匙宝箱</t>
  </si>
  <si>
    <t>活跃小箱</t>
  </si>
  <si>
    <t>活跃中箱</t>
  </si>
  <si>
    <t>活跃大箱</t>
  </si>
  <si>
    <t>活跃巨箱</t>
  </si>
  <si>
    <t>部件宝箱</t>
  </si>
  <si>
    <t>碎片宝箱</t>
  </si>
  <si>
    <t>普通宝箱</t>
    <phoneticPr fontId="1" type="noConversion"/>
  </si>
  <si>
    <t>高级宝箱</t>
    <phoneticPr fontId="1" type="noConversion"/>
  </si>
  <si>
    <t>稀有宝箱</t>
    <phoneticPr fontId="1" type="noConversion"/>
  </si>
  <si>
    <t>升星次数</t>
    <phoneticPr fontId="1" type="noConversion"/>
  </si>
  <si>
    <t>品质系数</t>
    <phoneticPr fontId="1" type="noConversion"/>
  </si>
  <si>
    <t>升星次数</t>
  </si>
  <si>
    <t>预计替换升星次数</t>
    <phoneticPr fontId="1" type="noConversion"/>
  </si>
  <si>
    <t>替换时属性</t>
    <phoneticPr fontId="1" type="noConversion"/>
  </si>
  <si>
    <t>弹药：直接购买即可</t>
  </si>
  <si>
    <t>碎片和部件随机包：League奖励投放，League赛季奖励投放</t>
  </si>
  <si>
    <t>坦克</t>
    <phoneticPr fontId="1" type="noConversion"/>
  </si>
  <si>
    <t>坦克品级</t>
  </si>
  <si>
    <t>坦克品质</t>
  </si>
  <si>
    <t>初始状态</t>
  </si>
  <si>
    <t>最终星级</t>
  </si>
  <si>
    <t>初始</t>
  </si>
  <si>
    <t>最终</t>
  </si>
  <si>
    <t>品质系数</t>
  </si>
  <si>
    <t>属性系数1</t>
  </si>
  <si>
    <t>属性系数2</t>
  </si>
  <si>
    <t>T1</t>
  </si>
  <si>
    <t>低</t>
  </si>
  <si>
    <t>T1低1</t>
  </si>
  <si>
    <t>T1低3</t>
  </si>
  <si>
    <t>T2</t>
  </si>
  <si>
    <t>T2低2</t>
  </si>
  <si>
    <t>T2低4</t>
  </si>
  <si>
    <t>中</t>
  </si>
  <si>
    <t>T2中2</t>
  </si>
  <si>
    <t>T2中4</t>
  </si>
  <si>
    <t>T3</t>
  </si>
  <si>
    <t>T3低3</t>
  </si>
  <si>
    <t>T3低5</t>
  </si>
  <si>
    <t>T3中3</t>
  </si>
  <si>
    <t>T3中5</t>
  </si>
  <si>
    <t>高</t>
  </si>
  <si>
    <t>T3高3</t>
  </si>
  <si>
    <t>T3高5</t>
  </si>
  <si>
    <t>T4</t>
  </si>
  <si>
    <t>T4低4</t>
  </si>
  <si>
    <t>T4低6</t>
  </si>
  <si>
    <t>T4中4</t>
  </si>
  <si>
    <t>T4中6</t>
  </si>
  <si>
    <t>T4高4</t>
  </si>
  <si>
    <t>T4高6</t>
  </si>
  <si>
    <t>T5</t>
  </si>
  <si>
    <t>T5低5</t>
  </si>
  <si>
    <t>T5低7</t>
  </si>
  <si>
    <t>T5中5</t>
  </si>
  <si>
    <t>T5中7</t>
  </si>
  <si>
    <t>T5高5</t>
  </si>
  <si>
    <t>T5高7</t>
  </si>
  <si>
    <t>之前的属性</t>
    <phoneticPr fontId="1" type="noConversion"/>
  </si>
  <si>
    <t>T5高/T1低-倍率</t>
    <phoneticPr fontId="1" type="noConversion"/>
  </si>
  <si>
    <t>履带轨迹：限时7天，外观商店钻石购买，定价：200钻石（3天免费钻石投放量）。</t>
    <phoneticPr fontId="1" type="noConversion"/>
  </si>
  <si>
    <t>国旗：外观商店购买，根据玩家自己选择的国籍进行推送，军费购买，定价：20000军费（4天免费军费投放量，400钻石左右）。</t>
    <phoneticPr fontId="1" type="noConversion"/>
  </si>
  <si>
    <t>坦克类型</t>
  </si>
  <si>
    <t>轻坦弹夹</t>
  </si>
  <si>
    <t>中坦自动</t>
  </si>
  <si>
    <t>重坦单发</t>
  </si>
  <si>
    <t>半分连射数</t>
  </si>
  <si>
    <t>子弹价格</t>
    <phoneticPr fontId="1" type="noConversion"/>
  </si>
  <si>
    <t>最大子弹数</t>
    <phoneticPr fontId="1" type="noConversion"/>
  </si>
  <si>
    <t>穿甲弹-重坦</t>
  </si>
  <si>
    <t>穿甲弹-中坦</t>
  </si>
  <si>
    <t>穿甲弹-轻坦</t>
  </si>
  <si>
    <t>高爆弹-重坦</t>
  </si>
  <si>
    <t>高爆弹-中坦</t>
  </si>
  <si>
    <t>高爆弹-轻坦</t>
  </si>
  <si>
    <t>子弹类型</t>
    <phoneticPr fontId="1" type="noConversion"/>
  </si>
  <si>
    <t>地图id</t>
    <phoneticPr fontId="1" type="noConversion"/>
  </si>
  <si>
    <t>任务等级区间</t>
    <phoneticPr fontId="1" type="noConversion"/>
  </si>
  <si>
    <t>巡逻坦克数量</t>
    <phoneticPr fontId="1" type="noConversion"/>
  </si>
  <si>
    <t>推荐坦克1</t>
    <phoneticPr fontId="1" type="noConversion"/>
  </si>
  <si>
    <t>推荐坦克2</t>
    <phoneticPr fontId="1" type="noConversion"/>
  </si>
  <si>
    <t>推荐坦克3</t>
    <phoneticPr fontId="1" type="noConversion"/>
  </si>
  <si>
    <t>推荐坦克星级1</t>
    <phoneticPr fontId="1" type="noConversion"/>
  </si>
  <si>
    <t>推荐坦克星级2</t>
    <phoneticPr fontId="1" type="noConversion"/>
  </si>
  <si>
    <t>推荐坦克星级3</t>
    <phoneticPr fontId="1" type="noConversion"/>
  </si>
  <si>
    <t>巡逻时间</t>
    <phoneticPr fontId="1" type="noConversion"/>
  </si>
  <si>
    <t>基础奖励1</t>
    <phoneticPr fontId="1" type="noConversion"/>
  </si>
  <si>
    <t>基础奖励2</t>
    <phoneticPr fontId="1" type="noConversion"/>
  </si>
  <si>
    <t>基础奖励1数量</t>
    <phoneticPr fontId="1" type="noConversion"/>
  </si>
  <si>
    <t>基础奖励2数量</t>
    <phoneticPr fontId="1" type="noConversion"/>
  </si>
  <si>
    <t>完美奖励1</t>
    <phoneticPr fontId="1" type="noConversion"/>
  </si>
  <si>
    <t>完美奖励1数量</t>
    <phoneticPr fontId="1" type="noConversion"/>
  </si>
  <si>
    <t>货币名称</t>
  </si>
  <si>
    <t>货币ID</t>
  </si>
  <si>
    <t>钻石</t>
  </si>
  <si>
    <t>军费</t>
  </si>
  <si>
    <t>经验</t>
  </si>
  <si>
    <t>科技值</t>
  </si>
  <si>
    <t>钥匙</t>
  </si>
  <si>
    <t>联赛积分</t>
  </si>
  <si>
    <t>军团贡献值</t>
  </si>
  <si>
    <t>活跃值</t>
  </si>
  <si>
    <t>钥匙槽</t>
  </si>
  <si>
    <t>图鉴经验</t>
  </si>
  <si>
    <t>双倍钥匙</t>
  </si>
  <si>
    <t>道具名称</t>
  </si>
  <si>
    <t>道具ID</t>
  </si>
  <si>
    <t>3倍加速1</t>
  </si>
  <si>
    <t>3倍加速2</t>
  </si>
  <si>
    <t>5倍加速1</t>
  </si>
  <si>
    <t>5倍加速2</t>
  </si>
  <si>
    <t>5倍加速3</t>
  </si>
  <si>
    <t>8倍加速1</t>
  </si>
  <si>
    <t>8倍加速2</t>
  </si>
  <si>
    <t>8倍加速3</t>
  </si>
  <si>
    <t>坦克名称</t>
  </si>
  <si>
    <t>新坦克-M42</t>
  </si>
  <si>
    <t>T2低轻贴三</t>
  </si>
  <si>
    <t>T2低中贴三</t>
  </si>
  <si>
    <t>T2低重贴三</t>
  </si>
  <si>
    <t>T2低轻贴永</t>
  </si>
  <si>
    <t>T2低中贴永</t>
  </si>
  <si>
    <t>T2低重贴永</t>
  </si>
  <si>
    <t>T2中轻贴三</t>
  </si>
  <si>
    <t>T2中中贴三</t>
  </si>
  <si>
    <t>T2中重贴三</t>
  </si>
  <si>
    <t>T2中轻贴永</t>
  </si>
  <si>
    <t>T2中中贴永</t>
  </si>
  <si>
    <t>T2中重贴永</t>
  </si>
  <si>
    <t>T2低轻图三</t>
  </si>
  <si>
    <t>T2低中图三</t>
  </si>
  <si>
    <t>T2低重图三</t>
  </si>
  <si>
    <t>T2低轻图永</t>
  </si>
  <si>
    <t>T2低中图永</t>
  </si>
  <si>
    <t>T2低重图永</t>
  </si>
  <si>
    <t>T2中轻图三</t>
  </si>
  <si>
    <t>T2中中图三</t>
  </si>
  <si>
    <t>T2中重图三</t>
  </si>
  <si>
    <t>T2中轻图永</t>
  </si>
  <si>
    <t>T2中中图永</t>
  </si>
  <si>
    <t>T2中重图永</t>
  </si>
  <si>
    <t>T3低轻贴三</t>
  </si>
  <si>
    <t>T3低中贴三</t>
  </si>
  <si>
    <t>T3低重贴三</t>
  </si>
  <si>
    <t>T3低轻贴半</t>
  </si>
  <si>
    <t>T3低中贴半</t>
  </si>
  <si>
    <t>T3低重贴半</t>
  </si>
  <si>
    <t>T3低轻贴永</t>
  </si>
  <si>
    <t>T3低中贴永</t>
  </si>
  <si>
    <t>T3低重贴永</t>
  </si>
  <si>
    <t>T3低轻图三</t>
  </si>
  <si>
    <t>T3低中图三</t>
  </si>
  <si>
    <t>T3低重图三</t>
  </si>
  <si>
    <t>T3低轻图半</t>
  </si>
  <si>
    <t>T3低中图半</t>
  </si>
  <si>
    <t>T3低重图半</t>
  </si>
  <si>
    <t>T3低轻图永</t>
  </si>
  <si>
    <t>T3低中图永</t>
  </si>
  <si>
    <t>T3低重图永</t>
  </si>
  <si>
    <t>T3中轻贴三</t>
  </si>
  <si>
    <t>T3中中贴三</t>
  </si>
  <si>
    <t>T3中重贴三</t>
  </si>
  <si>
    <t>T3中轻贴半</t>
  </si>
  <si>
    <t>T3中中贴半</t>
  </si>
  <si>
    <t>T3中重贴半</t>
  </si>
  <si>
    <t>T3中轻贴永</t>
  </si>
  <si>
    <t>T3中中贴永</t>
  </si>
  <si>
    <t>T3中重贴永</t>
  </si>
  <si>
    <t>T3中轻图三</t>
  </si>
  <si>
    <t>T3中中图三</t>
  </si>
  <si>
    <t>T3中重图三</t>
  </si>
  <si>
    <t>T3中轻图半</t>
  </si>
  <si>
    <t>T3中中图半</t>
  </si>
  <si>
    <t>T3中重图半</t>
  </si>
  <si>
    <t>T3中轻图永</t>
  </si>
  <si>
    <t>T3中中图永</t>
  </si>
  <si>
    <t>T3中重图永</t>
  </si>
  <si>
    <t>T3高轻贴三</t>
  </si>
  <si>
    <t>T3高中贴三</t>
  </si>
  <si>
    <t>T3高重贴三</t>
  </si>
  <si>
    <t>T3高轻贴半</t>
  </si>
  <si>
    <t>T3高中贴半</t>
  </si>
  <si>
    <t>T3高重贴半</t>
  </si>
  <si>
    <t>T3高轻贴永</t>
  </si>
  <si>
    <t>T3高中贴永</t>
  </si>
  <si>
    <t>T3高重贴永</t>
  </si>
  <si>
    <t>T3高轻图三</t>
  </si>
  <si>
    <t>T3高中图三</t>
  </si>
  <si>
    <t>T3高重图三</t>
  </si>
  <si>
    <t>T3高轻图半</t>
  </si>
  <si>
    <t>T3高中图半</t>
  </si>
  <si>
    <t>T3高重图半</t>
  </si>
  <si>
    <t>T3高轻图永</t>
  </si>
  <si>
    <t>T3高中图永</t>
  </si>
  <si>
    <t>T3高重图永</t>
  </si>
  <si>
    <t>T4低轻贴三</t>
  </si>
  <si>
    <t>T4低中贴三</t>
  </si>
  <si>
    <t>T4低重贴三</t>
  </si>
  <si>
    <t>T4低轻贴半</t>
  </si>
  <si>
    <t>T4低中贴半</t>
  </si>
  <si>
    <t>T4低重贴半</t>
  </si>
  <si>
    <t>T4低轻贴永</t>
  </si>
  <si>
    <t>T4低中贴永</t>
  </si>
  <si>
    <t>T4低重贴永</t>
  </si>
  <si>
    <t>T4低轻图三</t>
  </si>
  <si>
    <t>T4低中图三</t>
  </si>
  <si>
    <t>T4低重图三</t>
  </si>
  <si>
    <t>T4低轻图半</t>
  </si>
  <si>
    <t>T4低中图半</t>
  </si>
  <si>
    <t>T4低重图半</t>
  </si>
  <si>
    <t>T4低轻图永</t>
  </si>
  <si>
    <t>T4低中图永</t>
  </si>
  <si>
    <t>T4低重图永</t>
  </si>
  <si>
    <t>T4中轻贴三</t>
  </si>
  <si>
    <t>T4中中贴三</t>
  </si>
  <si>
    <t>T4中重贴三</t>
  </si>
  <si>
    <t>T4中轻贴半</t>
  </si>
  <si>
    <t>T4中中贴半</t>
  </si>
  <si>
    <t>T4中重贴半</t>
  </si>
  <si>
    <t>T4中轻贴永</t>
  </si>
  <si>
    <t>T4中中贴永</t>
  </si>
  <si>
    <t>T4中重贴永</t>
  </si>
  <si>
    <t>T4中轻图三</t>
  </si>
  <si>
    <t>T4中中图三</t>
  </si>
  <si>
    <t>T4中重图三</t>
  </si>
  <si>
    <t>T4中轻图半</t>
  </si>
  <si>
    <t>T4中中图半</t>
  </si>
  <si>
    <t>T4中重图半</t>
  </si>
  <si>
    <t>T4中轻图永</t>
  </si>
  <si>
    <t>T4中中图永</t>
  </si>
  <si>
    <t>T4中重图永</t>
  </si>
  <si>
    <t>T4高轻贴三</t>
  </si>
  <si>
    <t>T4高中贴三</t>
  </si>
  <si>
    <t>T4高重贴三</t>
  </si>
  <si>
    <t>T4高轻贴半</t>
  </si>
  <si>
    <t>T4高中贴半</t>
  </si>
  <si>
    <t>T4高重贴半</t>
  </si>
  <si>
    <t>T4高轻贴永</t>
  </si>
  <si>
    <t>T4高中贴永</t>
  </si>
  <si>
    <t>T4高重贴永</t>
  </si>
  <si>
    <t>T4高轻图三</t>
  </si>
  <si>
    <t>T4高中图三</t>
  </si>
  <si>
    <t>T4高重图三</t>
  </si>
  <si>
    <t>T4高轻图半</t>
  </si>
  <si>
    <t>T4高中图半</t>
  </si>
  <si>
    <t>T4高重图半</t>
  </si>
  <si>
    <t>T4高轻图永</t>
  </si>
  <si>
    <t>T4高中图永</t>
  </si>
  <si>
    <t>T4高重图永</t>
  </si>
  <si>
    <t>T5低轻贴三</t>
  </si>
  <si>
    <t>T5低中贴三</t>
  </si>
  <si>
    <t>T5低重贴三</t>
  </si>
  <si>
    <t>T5低轻贴半</t>
  </si>
  <si>
    <t>T5低中贴半</t>
  </si>
  <si>
    <t>T5低重贴半</t>
  </si>
  <si>
    <t>T5低轻贴永</t>
  </si>
  <si>
    <t>T5低中贴永</t>
  </si>
  <si>
    <t>T5低重贴永</t>
  </si>
  <si>
    <t>T5低轻图三</t>
  </si>
  <si>
    <t>T5低中图三</t>
  </si>
  <si>
    <t>T5低重图三</t>
  </si>
  <si>
    <t>T5低轻图半</t>
  </si>
  <si>
    <t>T5低中图半</t>
  </si>
  <si>
    <t>T5低重图半</t>
  </si>
  <si>
    <t>T5低轻图永</t>
  </si>
  <si>
    <t>T5低中图永</t>
  </si>
  <si>
    <t>T5低重图永</t>
  </si>
  <si>
    <t>部件名称</t>
  </si>
  <si>
    <t>T1LP1</t>
  </si>
  <si>
    <t>T1LP2</t>
  </si>
  <si>
    <t>T1LP3</t>
  </si>
  <si>
    <t>T1LP4</t>
  </si>
  <si>
    <t>T1LP5</t>
  </si>
  <si>
    <t>T1LP6</t>
  </si>
  <si>
    <t>T1MP1</t>
  </si>
  <si>
    <t>T1MP2</t>
  </si>
  <si>
    <t>T1MP3</t>
  </si>
  <si>
    <t>T1MP4</t>
  </si>
  <si>
    <t>T1MP5</t>
  </si>
  <si>
    <t>T1MP6</t>
  </si>
  <si>
    <t>T1HP1</t>
  </si>
  <si>
    <t>T1HP2</t>
  </si>
  <si>
    <t>T1HP3</t>
  </si>
  <si>
    <t>T1HP4</t>
  </si>
  <si>
    <t>T1HP5</t>
  </si>
  <si>
    <t>T1HP6</t>
  </si>
  <si>
    <t>T2LP1</t>
  </si>
  <si>
    <t>T2LP2</t>
  </si>
  <si>
    <t>T2LP3</t>
  </si>
  <si>
    <t>T2LP4</t>
  </si>
  <si>
    <t>T2LP5</t>
  </si>
  <si>
    <t>T2LP6</t>
  </si>
  <si>
    <t>T2MP1</t>
  </si>
  <si>
    <t>T2MP2</t>
  </si>
  <si>
    <t>T2MP3</t>
  </si>
  <si>
    <t>T2MP4</t>
  </si>
  <si>
    <t>T2MP5</t>
  </si>
  <si>
    <t>T2MP6</t>
  </si>
  <si>
    <t>T2HP1</t>
  </si>
  <si>
    <t>T2HP2</t>
  </si>
  <si>
    <t>T2HP3</t>
  </si>
  <si>
    <t>T2HP4</t>
  </si>
  <si>
    <t>T2HP5</t>
  </si>
  <si>
    <t>T2HP6</t>
  </si>
  <si>
    <t>T3LP1</t>
  </si>
  <si>
    <t>T3LP2</t>
  </si>
  <si>
    <t>T3LP3</t>
  </si>
  <si>
    <t>T3LP4</t>
  </si>
  <si>
    <t>T3LP5</t>
  </si>
  <si>
    <t>T3LP6</t>
  </si>
  <si>
    <t>T3MP1</t>
  </si>
  <si>
    <t>T3MP2</t>
  </si>
  <si>
    <t>T3MP3</t>
  </si>
  <si>
    <t>T3MP4</t>
  </si>
  <si>
    <t>T3MP5</t>
  </si>
  <si>
    <t>T3MP6</t>
  </si>
  <si>
    <t>T3HP1</t>
  </si>
  <si>
    <t>T3HP2</t>
  </si>
  <si>
    <t>T3HP3</t>
  </si>
  <si>
    <t>T3HP4</t>
  </si>
  <si>
    <t>T3HP5</t>
  </si>
  <si>
    <t>T3HP6</t>
  </si>
  <si>
    <t>T4LP1</t>
  </si>
  <si>
    <t>T4LP2</t>
  </si>
  <si>
    <t>T4LP3</t>
  </si>
  <si>
    <t>T4LP4</t>
  </si>
  <si>
    <t>T4LP5</t>
  </si>
  <si>
    <t>T4LP6</t>
  </si>
  <si>
    <t>T4MP1</t>
  </si>
  <si>
    <t>T4MP2</t>
  </si>
  <si>
    <t>T4MP3</t>
  </si>
  <si>
    <t>T4MP4</t>
  </si>
  <si>
    <t>T4MP5</t>
  </si>
  <si>
    <t>T4MP6</t>
  </si>
  <si>
    <t>T4HP1</t>
  </si>
  <si>
    <t>T4HP2</t>
  </si>
  <si>
    <t>T4HP3</t>
  </si>
  <si>
    <t>T4HP4</t>
  </si>
  <si>
    <t>T4HP5</t>
  </si>
  <si>
    <t>T4HP6</t>
  </si>
  <si>
    <t>T5LP1</t>
  </si>
  <si>
    <t>T5LP2</t>
  </si>
  <si>
    <t>T5LP3</t>
  </si>
  <si>
    <t>T5LP4</t>
  </si>
  <si>
    <t>T5LP5</t>
  </si>
  <si>
    <t>T5LP6</t>
  </si>
  <si>
    <t>T5MP1</t>
  </si>
  <si>
    <t>T5MP2</t>
  </si>
  <si>
    <t>T5MP3</t>
  </si>
  <si>
    <t>T5MP4</t>
  </si>
  <si>
    <t>T5MP5</t>
  </si>
  <si>
    <t>T5MP6</t>
  </si>
  <si>
    <t>T5HP1</t>
  </si>
  <si>
    <t>T5HP2</t>
  </si>
  <si>
    <t>T5HP3</t>
  </si>
  <si>
    <t>T5HP4</t>
  </si>
  <si>
    <t>T5HP5</t>
  </si>
  <si>
    <t>T5HP6</t>
  </si>
  <si>
    <t>宝箱名称</t>
  </si>
  <si>
    <t>宝箱ID</t>
  </si>
  <si>
    <t>部件宝箱0</t>
  </si>
  <si>
    <t>部件宝箱1</t>
  </si>
  <si>
    <t>部件宝箱2</t>
  </si>
  <si>
    <t>部件宝箱3</t>
  </si>
  <si>
    <t>部件宝箱4</t>
  </si>
  <si>
    <t>部件宝箱5</t>
  </si>
  <si>
    <t>部件宝箱6</t>
  </si>
  <si>
    <t>部件宝箱7</t>
  </si>
  <si>
    <t>部件宝箱8</t>
  </si>
  <si>
    <t>部件宝箱9</t>
  </si>
  <si>
    <t>部件宝箱10</t>
  </si>
  <si>
    <t>碎片宝箱1</t>
  </si>
  <si>
    <t>碎片宝箱2</t>
  </si>
  <si>
    <t>碎片宝箱3</t>
  </si>
  <si>
    <t>碎片宝箱4</t>
  </si>
  <si>
    <t>碎片宝箱5</t>
  </si>
  <si>
    <t>碎片宝箱6</t>
  </si>
  <si>
    <t>碎片宝箱7</t>
  </si>
  <si>
    <t>碎片宝箱8</t>
  </si>
  <si>
    <t>碎片宝箱9</t>
  </si>
  <si>
    <t>碎片宝箱10</t>
  </si>
  <si>
    <t>部件手宝箱1</t>
  </si>
  <si>
    <t>部件手宝箱2</t>
  </si>
  <si>
    <t>部件手宝箱3</t>
  </si>
  <si>
    <t>部件手宝箱4</t>
  </si>
  <si>
    <t>部件手宝箱5</t>
  </si>
  <si>
    <t>部件手宝箱6</t>
  </si>
  <si>
    <t>部件手宝箱7</t>
  </si>
  <si>
    <t>部件手宝箱8</t>
  </si>
  <si>
    <t>部件手宝箱9</t>
  </si>
  <si>
    <t>部件手宝箱10</t>
  </si>
  <si>
    <t>碎片手宝箱1</t>
  </si>
  <si>
    <t>碎片手宝箱2</t>
  </si>
  <si>
    <t>碎片手宝箱3</t>
  </si>
  <si>
    <t>碎片手宝箱4</t>
  </si>
  <si>
    <t>碎片手宝箱5</t>
  </si>
  <si>
    <t>碎片手宝箱6</t>
  </si>
  <si>
    <t>碎片手宝箱7</t>
  </si>
  <si>
    <t>碎片手宝箱8</t>
  </si>
  <si>
    <t>碎片手宝箱9</t>
  </si>
  <si>
    <t>碎片手宝箱10</t>
  </si>
  <si>
    <t>普通宝箱1</t>
  </si>
  <si>
    <t>普通宝箱2</t>
  </si>
  <si>
    <t>普通宝箱3</t>
  </si>
  <si>
    <t>普通宝箱4</t>
  </si>
  <si>
    <t>普通宝箱5</t>
  </si>
  <si>
    <t>普通宝箱6</t>
  </si>
  <si>
    <t>普通宝箱7</t>
  </si>
  <si>
    <t>普通宝箱8</t>
  </si>
  <si>
    <t>普通宝箱9</t>
  </si>
  <si>
    <t>普通宝箱10</t>
  </si>
  <si>
    <t>普通自宝箱1</t>
  </si>
  <si>
    <t>普通自宝箱2</t>
  </si>
  <si>
    <t>普通自宝箱3</t>
  </si>
  <si>
    <t>普通自宝箱4</t>
  </si>
  <si>
    <t>普通自宝箱5</t>
  </si>
  <si>
    <t>普通自宝箱6</t>
  </si>
  <si>
    <t>普通自宝箱7</t>
  </si>
  <si>
    <t>普通自宝箱8</t>
  </si>
  <si>
    <t>普通自宝箱9</t>
  </si>
  <si>
    <t>普通自宝箱10</t>
  </si>
  <si>
    <t>高级宝箱1</t>
  </si>
  <si>
    <t>高级宝箱2</t>
  </si>
  <si>
    <t>高级宝箱3</t>
  </si>
  <si>
    <t>高级宝箱4</t>
  </si>
  <si>
    <t>高级宝箱5</t>
  </si>
  <si>
    <t>高级宝箱6</t>
  </si>
  <si>
    <t>高级宝箱7</t>
  </si>
  <si>
    <t>高级宝箱8</t>
  </si>
  <si>
    <t>高级宝箱9</t>
  </si>
  <si>
    <t>高级宝箱10</t>
  </si>
  <si>
    <t>高级自宝箱1</t>
  </si>
  <si>
    <t>高级自宝箱2</t>
  </si>
  <si>
    <t>高级自宝箱3</t>
  </si>
  <si>
    <t>高级自宝箱4</t>
  </si>
  <si>
    <t>高级自宝箱5</t>
  </si>
  <si>
    <t>高级自宝箱6</t>
  </si>
  <si>
    <t>高级自宝箱7</t>
  </si>
  <si>
    <t>高级自宝箱8</t>
  </si>
  <si>
    <t>高级自宝箱9</t>
  </si>
  <si>
    <t>高级自宝箱10</t>
  </si>
  <si>
    <t>稀有宝箱1</t>
  </si>
  <si>
    <t>稀有宝箱2</t>
  </si>
  <si>
    <t>稀有宝箱3</t>
  </si>
  <si>
    <t>稀有宝箱4</t>
  </si>
  <si>
    <t>稀有宝箱5</t>
  </si>
  <si>
    <t>稀有宝箱6</t>
  </si>
  <si>
    <t>稀有宝箱7</t>
  </si>
  <si>
    <t>稀有宝箱8</t>
  </si>
  <si>
    <t>稀有宝箱9</t>
  </si>
  <si>
    <t>稀有宝箱10</t>
  </si>
  <si>
    <t>稀有自宝箱1</t>
  </si>
  <si>
    <t>稀有自宝箱2</t>
  </si>
  <si>
    <t>稀有自宝箱3</t>
  </si>
  <si>
    <t>稀有自宝箱4</t>
  </si>
  <si>
    <t>稀有自宝箱5</t>
  </si>
  <si>
    <t>稀有自宝箱6</t>
  </si>
  <si>
    <t>稀有自宝箱7</t>
  </si>
  <si>
    <t>稀有自宝箱8</t>
  </si>
  <si>
    <t>稀有自宝箱9</t>
  </si>
  <si>
    <t>稀有自宝箱10</t>
  </si>
  <si>
    <t>紫晶宝箱1</t>
  </si>
  <si>
    <t>紫晶宝箱2</t>
  </si>
  <si>
    <t>紫晶宝箱3</t>
  </si>
  <si>
    <t>紫晶宝箱4</t>
  </si>
  <si>
    <t>紫晶宝箱5</t>
  </si>
  <si>
    <t>紫晶宝箱6</t>
  </si>
  <si>
    <t>紫晶宝箱7</t>
  </si>
  <si>
    <t>紫晶宝箱8</t>
  </si>
  <si>
    <t>紫晶宝箱9</t>
  </si>
  <si>
    <t>紫晶宝箱10</t>
  </si>
  <si>
    <t>紫晶自宝箱1</t>
  </si>
  <si>
    <t>紫晶自宝箱2</t>
  </si>
  <si>
    <t>紫晶自宝箱3</t>
  </si>
  <si>
    <t>紫晶自宝箱4</t>
  </si>
  <si>
    <t>紫晶自宝箱5</t>
  </si>
  <si>
    <t>紫晶自宝箱6</t>
  </si>
  <si>
    <t>紫晶自宝箱7</t>
  </si>
  <si>
    <t>紫晶自宝箱8</t>
  </si>
  <si>
    <t>紫晶自宝箱9</t>
  </si>
  <si>
    <t>紫晶自宝箱10</t>
  </si>
  <si>
    <t>黄金宝箱1</t>
  </si>
  <si>
    <t>黄金宝箱2</t>
  </si>
  <si>
    <t>黄金宝箱3</t>
  </si>
  <si>
    <t>黄金宝箱4</t>
  </si>
  <si>
    <t>黄金宝箱5</t>
  </si>
  <si>
    <t>黄金宝箱6</t>
  </si>
  <si>
    <t>黄金宝箱7</t>
  </si>
  <si>
    <t>黄金宝箱8</t>
  </si>
  <si>
    <t>黄金宝箱9</t>
  </si>
  <si>
    <t>黄金宝箱10</t>
  </si>
  <si>
    <t>黄金自宝箱1</t>
  </si>
  <si>
    <t>黄金自宝箱2</t>
  </si>
  <si>
    <t>黄金自宝箱3</t>
  </si>
  <si>
    <t>黄金自宝箱4</t>
  </si>
  <si>
    <t>黄金自宝箱5</t>
  </si>
  <si>
    <t>黄金自宝箱6</t>
  </si>
  <si>
    <t>黄金自宝箱7</t>
  </si>
  <si>
    <t>黄金自宝箱8</t>
  </si>
  <si>
    <t>黄金自宝箱9</t>
  </si>
  <si>
    <t>黄金自宝箱10</t>
  </si>
  <si>
    <t>史诗宝箱1</t>
  </si>
  <si>
    <t>史诗宝箱2</t>
  </si>
  <si>
    <t>史诗宝箱3</t>
  </si>
  <si>
    <t>史诗宝箱4</t>
  </si>
  <si>
    <t>史诗宝箱5</t>
  </si>
  <si>
    <t>史诗宝箱6</t>
  </si>
  <si>
    <t>史诗宝箱7</t>
  </si>
  <si>
    <t>史诗宝箱8</t>
  </si>
  <si>
    <t>史诗宝箱9</t>
  </si>
  <si>
    <t>史诗宝箱10</t>
  </si>
  <si>
    <t>史诗自宝箱1</t>
  </si>
  <si>
    <t>史诗自宝箱2</t>
  </si>
  <si>
    <t>史诗自宝箱3</t>
  </si>
  <si>
    <t>史诗自宝箱4</t>
  </si>
  <si>
    <t>史诗自宝箱5</t>
  </si>
  <si>
    <t>史诗自宝箱6</t>
  </si>
  <si>
    <t>史诗自宝箱7</t>
  </si>
  <si>
    <t>史诗自宝箱8</t>
  </si>
  <si>
    <t>史诗自宝箱9</t>
  </si>
  <si>
    <t>史诗自宝箱10</t>
  </si>
  <si>
    <t>部件礼包1</t>
  </si>
  <si>
    <t>部件礼包2</t>
  </si>
  <si>
    <t>部件礼包3</t>
  </si>
  <si>
    <t>部件礼包4</t>
  </si>
  <si>
    <t>部件礼包5</t>
  </si>
  <si>
    <t>部件礼包6</t>
  </si>
  <si>
    <t>部件礼包7</t>
  </si>
  <si>
    <t>部件礼包8</t>
  </si>
  <si>
    <t>部件礼包9</t>
  </si>
  <si>
    <t>碎片礼包1</t>
  </si>
  <si>
    <t>碎片礼包2</t>
  </si>
  <si>
    <t>碎片礼包3</t>
  </si>
  <si>
    <t>碎片礼包4</t>
  </si>
  <si>
    <t>碎片礼包5</t>
  </si>
  <si>
    <t>碎片礼包6</t>
  </si>
  <si>
    <t>碎片礼包7</t>
  </si>
  <si>
    <t>碎片礼包8</t>
  </si>
  <si>
    <t>涂鸦-失败者</t>
  </si>
  <si>
    <t>涂鸦-鲨鱼</t>
  </si>
  <si>
    <t>涂鸦-胜利骑士</t>
  </si>
  <si>
    <t>涂鸦-裂缝</t>
  </si>
  <si>
    <t>涂鸦-小丑</t>
  </si>
  <si>
    <t>涂鸦-魔眼</t>
  </si>
  <si>
    <t>涂鸦-死神</t>
  </si>
  <si>
    <t>头像框-初级指挥官</t>
  </si>
  <si>
    <t>头像框-针锋相对</t>
  </si>
  <si>
    <t>头像框-S1·起航</t>
  </si>
  <si>
    <t>头像框-战斗之星</t>
  </si>
  <si>
    <t>头像框-我的战场</t>
  </si>
  <si>
    <t>头像框-风驰电掣</t>
  </si>
  <si>
    <t>头像框-钢铁信仰</t>
  </si>
  <si>
    <t>摆件1-小丑</t>
  </si>
  <si>
    <t>摆件2-小黄鸭</t>
  </si>
  <si>
    <t>摆件3-机械蜘蛛</t>
  </si>
  <si>
    <t>摆件4-鲨鱼头</t>
  </si>
  <si>
    <t>摆件5-恶魔之眼</t>
  </si>
  <si>
    <t>战旗旗杆-雄心旗杆</t>
  </si>
  <si>
    <t>战旗旗杆-正义旗杆</t>
  </si>
  <si>
    <t>战旗旗杆-绝命旗杆</t>
  </si>
  <si>
    <t>战旗旗杆-荣耀旗杆</t>
  </si>
  <si>
    <t>战旗旗帜-雄心旗帜</t>
  </si>
  <si>
    <t>战旗旗帜-正义旗帜</t>
  </si>
  <si>
    <t>战旗旗帜-绝命旗帜</t>
  </si>
  <si>
    <t>战旗旗帜-荣耀旗帜</t>
  </si>
  <si>
    <t>战旗图案-雄心图案</t>
  </si>
  <si>
    <t>战旗图案-正义图案</t>
  </si>
  <si>
    <t>战旗图案-绝命图案</t>
  </si>
  <si>
    <t>战旗图案-荣耀图案</t>
  </si>
  <si>
    <t>坦克涂装-坦克皮肤:丛林</t>
  </si>
  <si>
    <t>坦克涂装-坦克皮肤:沙漠</t>
  </si>
  <si>
    <t>坦克涂装-坦克皮肤:雪地</t>
  </si>
  <si>
    <t>坦克涂装-坦克皮肤:红色丝网</t>
  </si>
  <si>
    <t>坦克涂装-坦克皮肤:霓虹灯</t>
  </si>
  <si>
    <t>坦克涂装-坦克皮肤:冰晶</t>
  </si>
  <si>
    <t>坦克涂装-坦克皮肤:喷彩</t>
  </si>
  <si>
    <t>坦克涂装-坦克皮肤:枫叶</t>
  </si>
  <si>
    <t>坦克涂装-坦克皮肤:黑白涂鸦</t>
  </si>
  <si>
    <t>坦克涂装-坦克皮肤:蓝天</t>
  </si>
  <si>
    <t>坦克涂装-坦克皮肤:滩涂</t>
  </si>
  <si>
    <t>坦克涂装-坦克皮肤:城市</t>
  </si>
  <si>
    <t>坦克涂装-坦克皮肤:山地</t>
  </si>
  <si>
    <t>坦克涂装-坦克皮肤:暗夜</t>
  </si>
  <si>
    <t>坦克流光特效-全电坦克</t>
  </si>
  <si>
    <t>坦克流光特效-美人鱼</t>
  </si>
  <si>
    <t>坦克流光特效-地狱使者</t>
  </si>
  <si>
    <t>BattlePass货币</t>
  </si>
  <si>
    <t>头像-默认头像</t>
  </si>
  <si>
    <t>头像-龙</t>
  </si>
  <si>
    <t>头像-S1奖牌</t>
  </si>
  <si>
    <t>头像-金光坦克</t>
  </si>
  <si>
    <t>头像-预注册-鹰</t>
  </si>
  <si>
    <t>头像-老虎</t>
  </si>
  <si>
    <t>头像-吐舌头</t>
  </si>
  <si>
    <t>头像-皇冠</t>
  </si>
  <si>
    <t>头像-头盔</t>
  </si>
  <si>
    <t>头像-蛇</t>
  </si>
  <si>
    <t>头像-狮子</t>
  </si>
  <si>
    <t>头像-IF抽象标识</t>
  </si>
  <si>
    <t>头像-炸弹头听音乐</t>
  </si>
  <si>
    <t>头像-熊猫</t>
  </si>
  <si>
    <t>坦克涂装-电磁炮-兽人</t>
  </si>
  <si>
    <t>坦克涂装-电磁炮-食月鸟</t>
  </si>
  <si>
    <t>坦克涂装-金龙-吸血鬼</t>
  </si>
  <si>
    <t>坦克涂装-金龙-神秘猿</t>
  </si>
  <si>
    <t>坦克涂装-铠甲勇士-森林精灵</t>
  </si>
  <si>
    <t>坦克涂装-铠甲勇士-偷火巨人</t>
  </si>
  <si>
    <t>BattlePass经验</t>
  </si>
  <si>
    <t>雪花</t>
  </si>
  <si>
    <t>铃铛</t>
  </si>
  <si>
    <t>圣诞糖果</t>
  </si>
  <si>
    <t>活动幸运币</t>
  </si>
  <si>
    <t>圣诞拼图</t>
  </si>
  <si>
    <t>拼图积分</t>
  </si>
  <si>
    <t>车库装饰-圣诞雪人</t>
  </si>
  <si>
    <t>车库装饰-圣诞树</t>
  </si>
  <si>
    <t>车库装饰-圣诞礼盒</t>
  </si>
  <si>
    <t>坦克涂装-圣诞皮肤</t>
  </si>
  <si>
    <t>涂鸦-圣诞标识</t>
  </si>
  <si>
    <t>涂鸦-圣诞树</t>
  </si>
  <si>
    <t>摆件6-圣诞老人</t>
  </si>
  <si>
    <t>Score</t>
  </si>
  <si>
    <t>雪花-售卖专用</t>
  </si>
  <si>
    <t>铃铛-售卖专用</t>
  </si>
  <si>
    <t>圣诞糖果-售卖专用</t>
  </si>
  <si>
    <t>圣诞幸运币-售卖专用</t>
  </si>
  <si>
    <t>圣诞拼图-售卖专用</t>
  </si>
  <si>
    <t>拼图积分-售卖专用</t>
  </si>
  <si>
    <t>头像-圣诞老人</t>
  </si>
  <si>
    <t>头像-雪人</t>
  </si>
  <si>
    <t>头像框-圣诞1</t>
  </si>
  <si>
    <t>头像框-圣诞2</t>
  </si>
  <si>
    <t>碎片宝箱-决胜活动奖励</t>
  </si>
  <si>
    <t>头像-滑雪运动员</t>
  </si>
  <si>
    <t>头像-企鹅</t>
  </si>
  <si>
    <t>头像-北极熊</t>
  </si>
  <si>
    <t>头像-雪花水晶球</t>
  </si>
  <si>
    <t>头像-勇攀雪山</t>
  </si>
  <si>
    <t>头像框-滑雪</t>
  </si>
  <si>
    <t>头像框-冬季编织</t>
  </si>
  <si>
    <t>头像框-冰雪</t>
  </si>
  <si>
    <t>头像框-雪山</t>
  </si>
  <si>
    <t>头像框-冰雪女王</t>
  </si>
  <si>
    <t>头像框-暖炉</t>
  </si>
  <si>
    <t>头像框-极光</t>
  </si>
  <si>
    <t>坦克涂装-冰龙-巨魔</t>
  </si>
  <si>
    <t>涂鸦-冰雪女王</t>
  </si>
  <si>
    <t>涂鸦-雪城</t>
  </si>
  <si>
    <t>涂鸦-滑雪</t>
  </si>
  <si>
    <t>摆件7-企鹅</t>
  </si>
  <si>
    <t>摆件8-北极熊</t>
  </si>
  <si>
    <t>摆件9-冰霜之冠</t>
  </si>
  <si>
    <t>坦克流光特效-流水</t>
  </si>
  <si>
    <t>坦克流光特效-飘雪</t>
  </si>
  <si>
    <t>复活节头像</t>
  </si>
  <si>
    <t>坦克涂装-复活节皮肤</t>
  </si>
  <si>
    <t>复活节彩蛋1</t>
  </si>
  <si>
    <t>复活节彩蛋2</t>
  </si>
  <si>
    <t>复活节彩蛋3</t>
  </si>
  <si>
    <t>复活节幸运币</t>
  </si>
  <si>
    <t>复活节拼图</t>
  </si>
  <si>
    <t>复活节彩蛋1-售卖专用</t>
  </si>
  <si>
    <t>复活节彩蛋2-售卖专用</t>
  </si>
  <si>
    <t>复活节彩蛋3-售卖专用</t>
  </si>
  <si>
    <t>战旗旗帜-暗棕色旗帜</t>
  </si>
  <si>
    <t>战旗旗杆-木质旗杆</t>
  </si>
  <si>
    <t>战旗图案-蜥蜴图案</t>
  </si>
  <si>
    <t>涂鸦-雄鹿</t>
  </si>
  <si>
    <t>涂鸦-不许动</t>
  </si>
  <si>
    <t>涂鸦-异域节奏</t>
  </si>
  <si>
    <t>头像-左轮手枪</t>
  </si>
  <si>
    <t>头像-野猪</t>
  </si>
  <si>
    <t>头像-外星人</t>
  </si>
  <si>
    <t>头像-牛仔</t>
  </si>
  <si>
    <t>头像-仙人掌</t>
  </si>
  <si>
    <t>头像框-牛仔</t>
  </si>
  <si>
    <t>头像框-沙漠绿洲</t>
  </si>
  <si>
    <t>头像框-酒馆</t>
  </si>
  <si>
    <t>头像框-探索宇宙</t>
  </si>
  <si>
    <t>头像框-扑克</t>
  </si>
  <si>
    <t>摆件10-西部生活</t>
  </si>
  <si>
    <t>摆件11-蜥蜴</t>
  </si>
  <si>
    <t>摆件12-仙人掌</t>
  </si>
  <si>
    <t>坦克涂装-牛仔</t>
  </si>
  <si>
    <t>坦克涂装-虎式专属-沙漠巨蜥</t>
  </si>
  <si>
    <t>坦克流光特效-风沙</t>
  </si>
  <si>
    <t>坦克流光特效-蛇纹</t>
  </si>
  <si>
    <t>5分钟加速</t>
  </si>
  <si>
    <t>30分钟加速</t>
  </si>
  <si>
    <t>60分钟加速</t>
  </si>
  <si>
    <t>增益道具-贴花绿-专注</t>
  </si>
  <si>
    <t>增益道具-贴花绿-重伤</t>
  </si>
  <si>
    <t>增益道具-贴花蓝-专注</t>
  </si>
  <si>
    <t>增益道具-贴花蓝-重伤</t>
  </si>
  <si>
    <t>增益道具-贴花紫-专注</t>
  </si>
  <si>
    <t>增益道具-贴花紫-重伤</t>
  </si>
  <si>
    <t>3-5星宝箱</t>
  </si>
  <si>
    <t>荣耀宝箱</t>
  </si>
  <si>
    <t>雷诺FT-精灵</t>
  </si>
  <si>
    <t>二号-豹</t>
  </si>
  <si>
    <t>Puma-狼獾·S</t>
  </si>
  <si>
    <t>35(t)-兽人</t>
  </si>
  <si>
    <t>十字军-食月鸟·S</t>
  </si>
  <si>
    <t>AMX-13-跳鼠·S</t>
  </si>
  <si>
    <t>霞飞-神马·S</t>
  </si>
  <si>
    <t>霞飞-神马-需要替换</t>
  </si>
  <si>
    <t>M-41-兰博·S</t>
  </si>
  <si>
    <t>BMP-3-桑格·S</t>
  </si>
  <si>
    <t>59式-朱雀</t>
  </si>
  <si>
    <t>Stuart-海妖</t>
  </si>
  <si>
    <t>T-34-红柳</t>
  </si>
  <si>
    <t>四号-牛头怪·S</t>
  </si>
  <si>
    <t>玛蒂尔达-吸血鬼</t>
  </si>
  <si>
    <t>谢尔曼-神秘猿·S</t>
  </si>
  <si>
    <t>彗星-巨魔·S</t>
  </si>
  <si>
    <t>M-48-鹿角兔</t>
  </si>
  <si>
    <t>潘兴-地狱犬·S</t>
  </si>
  <si>
    <t>百夫长-哮天犬·S</t>
  </si>
  <si>
    <t>挑战者-高格</t>
  </si>
  <si>
    <t>B-1-鹏</t>
  </si>
  <si>
    <t>KV-1-巨犀兽</t>
  </si>
  <si>
    <t>丘吉尔-冰龙·S</t>
  </si>
  <si>
    <t>黑豹-森林精灵</t>
  </si>
  <si>
    <t>虎式-偷火巨人·S</t>
  </si>
  <si>
    <t>KV-2-融铜巨人·S</t>
  </si>
  <si>
    <t>PZIII-阿莫若克·S</t>
  </si>
  <si>
    <t>征服者-座狼</t>
  </si>
  <si>
    <t>IS-4-雪怪·S</t>
  </si>
  <si>
    <t>T-32-贝希摩斯·S</t>
  </si>
  <si>
    <t>M1A2-利维坦</t>
  </si>
  <si>
    <t>[5,7]</t>
    <phoneticPr fontId="1" type="noConversion"/>
  </si>
  <si>
    <t>[8,36]</t>
  </si>
  <si>
    <t>[8,36]</t>
    <phoneticPr fontId="1" type="noConversion"/>
  </si>
  <si>
    <t>军费</t>
    <phoneticPr fontId="1" type="noConversion"/>
  </si>
  <si>
    <t>新Rank升级道具</t>
  </si>
  <si>
    <t>基础奖励系数</t>
    <phoneticPr fontId="1" type="noConversion"/>
  </si>
  <si>
    <t>坦克碎片随机包-蓝色</t>
  </si>
  <si>
    <t>坦克碎片随机包-绿色</t>
  </si>
  <si>
    <t>坦克碎片随机包-白色</t>
  </si>
  <si>
    <t>部件随机包-紫色</t>
  </si>
  <si>
    <t>部件随机包-蓝色</t>
  </si>
  <si>
    <t>部件随机包-绿色</t>
  </si>
  <si>
    <t>部件随机包-白色</t>
  </si>
  <si>
    <t>部件随机包-蓝色</t>
    <phoneticPr fontId="1" type="noConversion"/>
  </si>
  <si>
    <t>坦克碎片随机包-蓝色</t>
    <phoneticPr fontId="1" type="noConversion"/>
  </si>
  <si>
    <t>部件随机包-紫色</t>
    <phoneticPr fontId="1" type="noConversion"/>
  </si>
  <si>
    <t>占据者</t>
  </si>
  <si>
    <t>辅助占领</t>
  </si>
  <si>
    <t>清理据点敌人</t>
  </si>
  <si>
    <t>将据点变成中立</t>
  </si>
  <si>
    <t>抢夺者（单个系数）</t>
  </si>
  <si>
    <t>战场内首次击杀</t>
  </si>
  <si>
    <t>战场内复仇</t>
  </si>
  <si>
    <t>战场内治疗给予分数</t>
  </si>
  <si>
    <t>火力乱斗模式玩家拾取技能补给箱增加的积分</t>
  </si>
  <si>
    <t>火力乱斗模式玩家通过拾取的技能击杀其他玩家时额外获得的积分</t>
  </si>
  <si>
    <t>玩家拾取一个板条箱获得的积分</t>
  </si>
  <si>
    <t>分值</t>
    <phoneticPr fontId="1" type="noConversion"/>
  </si>
  <si>
    <t>击杀</t>
    <phoneticPr fontId="1" type="noConversion"/>
  </si>
  <si>
    <t>二杀</t>
    <phoneticPr fontId="1" type="noConversion"/>
  </si>
  <si>
    <t>三杀</t>
    <phoneticPr fontId="1" type="noConversion"/>
  </si>
  <si>
    <t>四杀</t>
    <phoneticPr fontId="1" type="noConversion"/>
  </si>
  <si>
    <t>五杀</t>
    <phoneticPr fontId="1" type="noConversion"/>
  </si>
  <si>
    <t>助攻</t>
    <phoneticPr fontId="1" type="noConversion"/>
  </si>
  <si>
    <t>完美奖励2</t>
    <phoneticPr fontId="1" type="noConversion"/>
  </si>
  <si>
    <t>完美奖励2数量</t>
    <phoneticPr fontId="1" type="noConversion"/>
  </si>
  <si>
    <t>[3,3]</t>
    <phoneticPr fontId="1" type="noConversion"/>
  </si>
  <si>
    <t>[4,4]</t>
  </si>
  <si>
    <t>[4,4]</t>
    <phoneticPr fontId="1" type="noConversion"/>
  </si>
  <si>
    <t>军费</t>
    <phoneticPr fontId="1" type="noConversion"/>
  </si>
  <si>
    <t>部件随机包-白色</t>
    <phoneticPr fontId="1" type="noConversion"/>
  </si>
  <si>
    <t>荣耀宝箱</t>
    <phoneticPr fontId="1" type="noConversion"/>
  </si>
  <si>
    <t>战场内行为</t>
  </si>
  <si>
    <t>Rank1</t>
  </si>
  <si>
    <t>Rank2</t>
  </si>
  <si>
    <t>Rank3</t>
  </si>
  <si>
    <t>Rank4</t>
  </si>
  <si>
    <t>Rank5</t>
  </si>
  <si>
    <t>Rank6</t>
  </si>
  <si>
    <t>Rank7</t>
  </si>
  <si>
    <t>Rank8</t>
  </si>
  <si>
    <t>Rank9</t>
  </si>
  <si>
    <t>Rank10</t>
  </si>
  <si>
    <t>单场经验</t>
  </si>
  <si>
    <t>每日场次</t>
  </si>
  <si>
    <t>平均预估</t>
  </si>
  <si>
    <t>功能开启</t>
  </si>
  <si>
    <t>当前每天得分</t>
  </si>
  <si>
    <t>游戏功能</t>
    <phoneticPr fontId="1" type="noConversion"/>
  </si>
  <si>
    <t>坦克</t>
    <phoneticPr fontId="1" type="noConversion"/>
  </si>
  <si>
    <t>部件</t>
    <phoneticPr fontId="1" type="noConversion"/>
  </si>
  <si>
    <t>T1碎片</t>
  </si>
  <si>
    <t>T2碎片</t>
  </si>
  <si>
    <t>T3碎片</t>
  </si>
  <si>
    <t>T2坦克</t>
  </si>
  <si>
    <t>T3坦克</t>
  </si>
  <si>
    <t>T1部件</t>
  </si>
  <si>
    <t>T2部件</t>
  </si>
  <si>
    <t>T3部件</t>
  </si>
  <si>
    <t>T4部件</t>
  </si>
  <si>
    <t>普通宝箱</t>
  </si>
  <si>
    <t>高级宝箱</t>
  </si>
  <si>
    <t>稀有宝箱</t>
  </si>
  <si>
    <t>军衔等级</t>
    <phoneticPr fontId="1" type="noConversion"/>
  </si>
  <si>
    <t>游戏时间/天</t>
    <phoneticPr fontId="1" type="noConversion"/>
  </si>
  <si>
    <t>累计游戏时间/天</t>
    <phoneticPr fontId="1" type="noConversion"/>
  </si>
  <si>
    <t>占领据点</t>
    <phoneticPr fontId="1" type="noConversion"/>
  </si>
  <si>
    <t>T1碎片投放</t>
    <phoneticPr fontId="1" type="noConversion"/>
  </si>
  <si>
    <t>T2碎片投放</t>
    <phoneticPr fontId="1" type="noConversion"/>
  </si>
  <si>
    <t>T3碎片投放</t>
  </si>
  <si>
    <t>T1部件投放</t>
    <phoneticPr fontId="1" type="noConversion"/>
  </si>
  <si>
    <t>T2部件投放</t>
    <phoneticPr fontId="1" type="noConversion"/>
  </si>
  <si>
    <t>T3部件投放</t>
  </si>
  <si>
    <t>T4部件投放</t>
  </si>
  <si>
    <t>T1平均星级</t>
    <phoneticPr fontId="1" type="noConversion"/>
  </si>
  <si>
    <t>T2平均星级</t>
    <phoneticPr fontId="1" type="noConversion"/>
  </si>
  <si>
    <t>T3平均星级</t>
    <phoneticPr fontId="1" type="noConversion"/>
  </si>
  <si>
    <t>累计游戏时间/天</t>
  </si>
  <si>
    <t>Tier</t>
  </si>
  <si>
    <t>品质</t>
  </si>
  <si>
    <t>星级</t>
  </si>
  <si>
    <t>大类标识</t>
  </si>
  <si>
    <t>唯一标识</t>
  </si>
  <si>
    <t>升星碎片数</t>
  </si>
  <si>
    <t>升星军费数</t>
  </si>
  <si>
    <t>升星碎片累计数</t>
    <phoneticPr fontId="1" type="noConversion"/>
  </si>
  <si>
    <t>升星军费累计数</t>
    <phoneticPr fontId="1" type="noConversion"/>
  </si>
  <si>
    <t>坦克品质</t>
    <phoneticPr fontId="1" type="noConversion"/>
  </si>
  <si>
    <t>T1</t>
    <phoneticPr fontId="1" type="noConversion"/>
  </si>
  <si>
    <t>T2</t>
    <phoneticPr fontId="1" type="noConversion"/>
  </si>
  <si>
    <t>T3</t>
    <phoneticPr fontId="1" type="noConversion"/>
  </si>
  <si>
    <t>预计满星时间/天</t>
    <phoneticPr fontId="1" type="noConversion"/>
  </si>
  <si>
    <t>满星碎片数</t>
    <phoneticPr fontId="1" type="noConversion"/>
  </si>
  <si>
    <t>坦克数量</t>
    <phoneticPr fontId="1" type="noConversion"/>
  </si>
  <si>
    <t>预估每天投放量</t>
    <phoneticPr fontId="1" type="noConversion"/>
  </si>
  <si>
    <t>部件品质</t>
    <phoneticPr fontId="1" type="noConversion"/>
  </si>
  <si>
    <t>满星个数</t>
    <phoneticPr fontId="1" type="noConversion"/>
  </si>
  <si>
    <t>部件数量</t>
    <phoneticPr fontId="1" type="noConversion"/>
  </si>
  <si>
    <t>钥匙宝箱</t>
    <phoneticPr fontId="1" type="noConversion"/>
  </si>
  <si>
    <t>每日任务</t>
    <phoneticPr fontId="1" type="noConversion"/>
  </si>
  <si>
    <t>挂机玩法</t>
    <phoneticPr fontId="1" type="noConversion"/>
  </si>
  <si>
    <t>每周挑战</t>
    <phoneticPr fontId="1" type="noConversion"/>
  </si>
  <si>
    <t>获取途径</t>
    <phoneticPr fontId="1" type="noConversion"/>
  </si>
  <si>
    <t>资源比例</t>
    <phoneticPr fontId="1" type="noConversion"/>
  </si>
  <si>
    <t>其他预留</t>
    <phoneticPr fontId="1" type="noConversion"/>
  </si>
  <si>
    <t>60S射数</t>
  </si>
  <si>
    <t>基础血量</t>
  </si>
  <si>
    <t>基础伤害</t>
  </si>
  <si>
    <t>基础穿透</t>
  </si>
  <si>
    <t>基础装甲</t>
  </si>
  <si>
    <t>坦克1</t>
    <phoneticPr fontId="1" type="noConversion"/>
  </si>
  <si>
    <t>坦克2</t>
    <phoneticPr fontId="1" type="noConversion"/>
  </si>
  <si>
    <t>战斗模拟</t>
    <phoneticPr fontId="1" type="noConversion"/>
  </si>
  <si>
    <t>升星次数</t>
    <phoneticPr fontId="1" type="noConversion"/>
  </si>
  <si>
    <t>坦克类型</t>
    <phoneticPr fontId="1" type="noConversion"/>
  </si>
  <si>
    <t>战斗时间</t>
    <phoneticPr fontId="1" type="noConversion"/>
  </si>
  <si>
    <t>重坦单发</t>
    <phoneticPr fontId="1" type="noConversion"/>
  </si>
  <si>
    <t>轻坦弹夹</t>
    <phoneticPr fontId="1" type="noConversion"/>
  </si>
  <si>
    <t>T3高</t>
    <phoneticPr fontId="1" type="noConversion"/>
  </si>
  <si>
    <t>T2中</t>
    <phoneticPr fontId="1" type="noConversion"/>
  </si>
  <si>
    <t>属性系数计算</t>
    <phoneticPr fontId="1" type="noConversion"/>
  </si>
  <si>
    <t>血量</t>
    <phoneticPr fontId="1" type="noConversion"/>
  </si>
  <si>
    <t>伤害</t>
    <phoneticPr fontId="1" type="noConversion"/>
  </si>
  <si>
    <t>穿透</t>
    <phoneticPr fontId="1" type="noConversion"/>
  </si>
  <si>
    <t>装甲</t>
    <phoneticPr fontId="1" type="noConversion"/>
  </si>
  <si>
    <t>射数</t>
    <phoneticPr fontId="1" type="noConversion"/>
  </si>
  <si>
    <t>部件Tier</t>
  </si>
  <si>
    <t>部件星级</t>
  </si>
  <si>
    <t>消耗军费</t>
  </si>
  <si>
    <t>消耗部件数</t>
  </si>
  <si>
    <t>下级替代系数</t>
  </si>
  <si>
    <t>预估每天投放量</t>
  </si>
  <si>
    <t>T1替代比例</t>
  </si>
  <si>
    <t>T2替代比例</t>
  </si>
  <si>
    <t>T3替代比例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</si>
</sst>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_ "/>
    <numFmt numFmtId="165" formatCode="0_ "/>
    <numFmt numFmtId="166" formatCode="0.00_ "/>
  </numFmts>
  <fonts count="7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b/>
      <sz val="11"/>
      <color theme="1"/>
      <name val="Calibri"/>
      <family val="3"/>
      <charset val="134"/>
      <scheme val="minor"/>
    </font>
    <font>
      <sz val="9"/>
      <color theme="1"/>
      <name val="微软雅黑"/>
      <family val="2"/>
      <charset val="134"/>
    </font>
    <font>
      <sz val="9"/>
      <color indexed="8"/>
      <name val="微软雅黑"/>
      <family val="2"/>
      <charset val="134"/>
    </font>
    <font>
      <sz val="11"/>
      <color theme="1"/>
      <name val="等线"/>
      <family val="2"/>
      <charset val="134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0" borderId="0" xfId="0" applyFont="1"/>
    <xf numFmtId="0" fontId="2" fillId="0" borderId="1" xfId="0" applyFont="1" applyBorder="1"/>
    <xf numFmtId="0" fontId="0" fillId="0" borderId="1" xfId="0" applyBorder="1"/>
    <xf numFmtId="0" fontId="2" fillId="0" borderId="0" xfId="0" applyFont="1" applyBorder="1"/>
    <xf numFmtId="0" fontId="0" fillId="0" borderId="1" xfId="0" applyFill="1" applyBorder="1"/>
    <xf numFmtId="0" fontId="0" fillId="2" borderId="1" xfId="0" applyFill="1" applyBorder="1"/>
    <xf numFmtId="0" fontId="3" fillId="0" borderId="1" xfId="0" applyFont="1" applyBorder="1" applyAlignment="1">
      <alignment horizontal="center"/>
    </xf>
    <xf numFmtId="164" fontId="0" fillId="0" borderId="1" xfId="0" applyNumberFormat="1" applyBorder="1"/>
    <xf numFmtId="0" fontId="0" fillId="0" borderId="0" xfId="0" applyBorder="1"/>
    <xf numFmtId="9" fontId="3" fillId="0" borderId="0" xfId="0" applyNumberFormat="1" applyFont="1" applyBorder="1" applyAlignment="1">
      <alignment horizontal="center"/>
    </xf>
    <xf numFmtId="165" fontId="0" fillId="0" borderId="0" xfId="0" applyNumberFormat="1"/>
    <xf numFmtId="0" fontId="0" fillId="3" borderId="1" xfId="0" applyFill="1" applyBorder="1"/>
    <xf numFmtId="164" fontId="0" fillId="3" borderId="1" xfId="0" applyNumberFormat="1" applyFill="1" applyBorder="1"/>
    <xf numFmtId="166" fontId="0" fillId="0" borderId="1" xfId="0" applyNumberFormat="1" applyBorder="1"/>
    <xf numFmtId="0" fontId="2" fillId="0" borderId="1" xfId="0" applyFont="1" applyFill="1" applyBorder="1"/>
    <xf numFmtId="0" fontId="4" fillId="0" borderId="0" xfId="0" applyFont="1" applyAlignment="1">
      <alignment horizontal="center"/>
    </xf>
    <xf numFmtId="164" fontId="0" fillId="0" borderId="0" xfId="0" applyNumberFormat="1"/>
    <xf numFmtId="0" fontId="0" fillId="3" borderId="0" xfId="0" applyFill="1"/>
    <xf numFmtId="0" fontId="0" fillId="0" borderId="0" xfId="0" applyFill="1"/>
    <xf numFmtId="0" fontId="5" fillId="0" borderId="0" xfId="0" applyFont="1"/>
    <xf numFmtId="0" fontId="6" fillId="0" borderId="0" xfId="0" applyFont="1"/>
    <xf numFmtId="0" fontId="0" fillId="0" borderId="0" xfId="0" applyFill="1" applyBorder="1"/>
    <xf numFmtId="0" fontId="0" fillId="0" borderId="1" xfId="0" applyNumberFormat="1" applyBorder="1"/>
    <xf numFmtId="166" fontId="0" fillId="0" borderId="0" xfId="0" applyNumberFormat="1"/>
    <xf numFmtId="166" fontId="0" fillId="4" borderId="1" xfId="0" applyNumberFormat="1" applyFill="1" applyBorder="1"/>
    <xf numFmtId="0" fontId="0" fillId="0" borderId="0" xfId="0" applyAlignment="1"/>
    <xf numFmtId="0" fontId="6" fillId="0" borderId="1" xfId="0" applyFont="1" applyBorder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坦克属性对比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坦克属性重新规划!$D$1</c:f>
              <c:strCache>
                <c:ptCount val="1"/>
                <c:pt idx="0">
                  <c:v>初始属性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坦克属性重新规划!$A$2:$A$13</c:f>
              <c:strCache>
                <c:ptCount val="12"/>
                <c:pt idx="0">
                  <c:v>T1低</c:v>
                </c:pt>
                <c:pt idx="1">
                  <c:v>T2低</c:v>
                </c:pt>
                <c:pt idx="2">
                  <c:v>T2中</c:v>
                </c:pt>
                <c:pt idx="3">
                  <c:v>T3低</c:v>
                </c:pt>
                <c:pt idx="4">
                  <c:v>T3中</c:v>
                </c:pt>
                <c:pt idx="5">
                  <c:v>T3高</c:v>
                </c:pt>
                <c:pt idx="6">
                  <c:v>T4低</c:v>
                </c:pt>
                <c:pt idx="7">
                  <c:v>T4中</c:v>
                </c:pt>
                <c:pt idx="8">
                  <c:v>T4高</c:v>
                </c:pt>
                <c:pt idx="9">
                  <c:v>T5低</c:v>
                </c:pt>
                <c:pt idx="10">
                  <c:v>T5中</c:v>
                </c:pt>
                <c:pt idx="11">
                  <c:v>T5高</c:v>
                </c:pt>
              </c:strCache>
            </c:strRef>
          </c:cat>
          <c:val>
            <c:numRef>
              <c:f>坦克属性重新规划!$D$2:$D$13</c:f>
              <c:numCache>
                <c:formatCode>General</c:formatCode>
                <c:ptCount val="12"/>
                <c:pt idx="0">
                  <c:v>1</c:v>
                </c:pt>
                <c:pt idx="1">
                  <c:v>1.2</c:v>
                </c:pt>
                <c:pt idx="2">
                  <c:v>1.22</c:v>
                </c:pt>
                <c:pt idx="3">
                  <c:v>1.62</c:v>
                </c:pt>
                <c:pt idx="4">
                  <c:v>1.68</c:v>
                </c:pt>
                <c:pt idx="5">
                  <c:v>1.74</c:v>
                </c:pt>
                <c:pt idx="6">
                  <c:v>2.52</c:v>
                </c:pt>
                <c:pt idx="7">
                  <c:v>2.6</c:v>
                </c:pt>
                <c:pt idx="8">
                  <c:v>2.68</c:v>
                </c:pt>
                <c:pt idx="9">
                  <c:v>4.2</c:v>
                </c:pt>
                <c:pt idx="10">
                  <c:v>4.3</c:v>
                </c:pt>
                <c:pt idx="11">
                  <c:v>4.4000000000000004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11-460B-8BE7-2EBD267EF184}"/>
            </c:ext>
          </c:extLst>
        </c:ser>
        <c:ser>
          <c:idx val="1"/>
          <c:order val="1"/>
          <c:tx>
            <c:strRef>
              <c:f>坦克属性重新规划!$E$1</c:f>
              <c:strCache>
                <c:ptCount val="1"/>
                <c:pt idx="0">
                  <c:v>最高属性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坦克属性重新规划!$A$2:$A$13</c:f>
              <c:strCache>
                <c:ptCount val="12"/>
                <c:pt idx="0">
                  <c:v>T1低</c:v>
                </c:pt>
                <c:pt idx="1">
                  <c:v>T2低</c:v>
                </c:pt>
                <c:pt idx="2">
                  <c:v>T2中</c:v>
                </c:pt>
                <c:pt idx="3">
                  <c:v>T3低</c:v>
                </c:pt>
                <c:pt idx="4">
                  <c:v>T3中</c:v>
                </c:pt>
                <c:pt idx="5">
                  <c:v>T3高</c:v>
                </c:pt>
                <c:pt idx="6">
                  <c:v>T4低</c:v>
                </c:pt>
                <c:pt idx="7">
                  <c:v>T4中</c:v>
                </c:pt>
                <c:pt idx="8">
                  <c:v>T4高</c:v>
                </c:pt>
                <c:pt idx="9">
                  <c:v>T5低</c:v>
                </c:pt>
                <c:pt idx="10">
                  <c:v>T5中</c:v>
                </c:pt>
                <c:pt idx="11">
                  <c:v>T5高</c:v>
                </c:pt>
              </c:strCache>
            </c:strRef>
          </c:cat>
          <c:val>
            <c:numRef>
              <c:f>坦克属性重新规划!$E$2:$E$13</c:f>
              <c:numCache>
                <c:formatCode>General</c:formatCode>
                <c:ptCount val="12"/>
                <c:pt idx="0">
                  <c:v>1.3</c:v>
                </c:pt>
                <c:pt idx="1">
                  <c:v>1.76</c:v>
                </c:pt>
                <c:pt idx="2">
                  <c:v>1.85</c:v>
                </c:pt>
                <c:pt idx="3">
                  <c:v>2.4300000000000002</c:v>
                </c:pt>
                <c:pt idx="4">
                  <c:v>2.58</c:v>
                </c:pt>
                <c:pt idx="5">
                  <c:v>2.73</c:v>
                </c:pt>
                <c:pt idx="6">
                  <c:v>4.32</c:v>
                </c:pt>
                <c:pt idx="7">
                  <c:v>4.58</c:v>
                </c:pt>
                <c:pt idx="8">
                  <c:v>4.84</c:v>
                </c:pt>
                <c:pt idx="9">
                  <c:v>6.51</c:v>
                </c:pt>
                <c:pt idx="10">
                  <c:v>6.82</c:v>
                </c:pt>
                <c:pt idx="11">
                  <c:v>7.1300000000000008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11-460B-8BE7-2EBD267EF1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-22"/>
        <c:axId val="224579912"/>
        <c:axId val="224580568"/>
      </c:barChart>
      <c:catAx>
        <c:axId val="224579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224580568"/>
        <c:crosses val="autoZero"/>
        <c:auto val="1"/>
        <c:lblAlgn val="ctr"/>
        <c:lblOffset val="100"/>
        <c:noMultiLvlLbl val="0"/>
      </c:catAx>
      <c:valAx>
        <c:axId val="224580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224579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90486</xdr:colOff>
      <xdr:row>16</xdr:row>
      <xdr:rowOff>76199</xdr:rowOff>
    </xdr:from>
    <xdr:to>
      <xdr:col>6</xdr:col>
      <xdr:colOff>704849</xdr:colOff>
      <xdr:row>37</xdr:row>
      <xdr:rowOff>19049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95C44073-D44F-4BA4-98CA-237BC1FDA6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90968-17F5-AC45-B29A-CCF259E72035}">
  <dimension ref="A1:A7"/>
  <sheetViews>
    <sheetView zoomScale="120" zoomScaleNormal="120" workbookViewId="0">
      <selection activeCell="A7" sqref="A1:A7"/>
    </sheetView>
  </sheetViews>
  <sheetFormatPr baseColWidth="10" defaultColWidth="11" defaultRowHeight="15"/>
  <cols>
    <col min="1" max="1" width="30.1640625" customWidth="1"/>
  </cols>
  <sheetData>
    <row r="1" spans="1:1">
      <c r="A1" t="s">
        <v>3</v>
      </c>
    </row>
    <row r="2" spans="1:1">
      <c r="A2" t="s">
        <v>4</v>
      </c>
    </row>
    <row r="3" spans="1:1">
      <c r="A3" t="s">
        <v>9</v>
      </c>
    </row>
    <row r="4" spans="1:1">
      <c r="A4" t="s">
        <v>5</v>
      </c>
    </row>
    <row r="5" spans="1:1">
      <c r="A5" t="s">
        <v>6</v>
      </c>
    </row>
    <row r="6" spans="1:1">
      <c r="A6" t="s">
        <v>7</v>
      </c>
    </row>
    <row r="7" spans="1:1">
      <c r="A7" t="s">
        <v>8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44"/>
  <sheetViews>
    <sheetView zoomScale="120" zoomScaleNormal="120" workbookViewId="0">
      <selection activeCell="H13" sqref="H13"/>
    </sheetView>
  </sheetViews>
  <sheetFormatPr baseColWidth="10" defaultColWidth="8.83203125" defaultRowHeight="15"/>
  <cols>
    <col min="1" max="1" width="14" customWidth="1"/>
    <col min="2" max="2" width="11" bestFit="1" customWidth="1"/>
    <col min="6" max="6" width="15.5" customWidth="1"/>
    <col min="7" max="7" width="11.6640625" customWidth="1"/>
    <col min="11" max="12" width="14.1640625" bestFit="1" customWidth="1"/>
    <col min="13" max="13" width="12.33203125" customWidth="1"/>
  </cols>
  <sheetData>
    <row r="1" spans="1:21">
      <c r="A1" s="1" t="s">
        <v>125</v>
      </c>
      <c r="B1" s="1" t="s">
        <v>118</v>
      </c>
      <c r="C1" s="1" t="s">
        <v>119</v>
      </c>
      <c r="D1" s="1" t="s">
        <v>93</v>
      </c>
      <c r="E1" s="1" t="s">
        <v>94</v>
      </c>
      <c r="F1" s="1" t="s">
        <v>121</v>
      </c>
      <c r="G1" s="1" t="s">
        <v>122</v>
      </c>
      <c r="K1" s="1" t="s">
        <v>167</v>
      </c>
      <c r="L1" s="1" t="s">
        <v>126</v>
      </c>
      <c r="M1" t="s">
        <v>127</v>
      </c>
      <c r="N1" t="s">
        <v>128</v>
      </c>
      <c r="O1" t="s">
        <v>129</v>
      </c>
      <c r="P1" t="s">
        <v>130</v>
      </c>
      <c r="Q1" t="s">
        <v>131</v>
      </c>
      <c r="R1" t="s">
        <v>120</v>
      </c>
      <c r="S1" t="s">
        <v>132</v>
      </c>
      <c r="T1" t="s">
        <v>133</v>
      </c>
      <c r="U1" t="s">
        <v>134</v>
      </c>
    </row>
    <row r="2" spans="1:21">
      <c r="A2" t="s">
        <v>95</v>
      </c>
      <c r="B2">
        <v>5</v>
      </c>
      <c r="C2">
        <v>0.06</v>
      </c>
      <c r="D2">
        <v>1</v>
      </c>
      <c r="E2">
        <f t="shared" ref="E2:E13" si="0">D2+B2*C2</f>
        <v>1.3</v>
      </c>
      <c r="F2">
        <v>3</v>
      </c>
      <c r="G2">
        <f>D2+F2*C2</f>
        <v>1.18</v>
      </c>
      <c r="H2" s="24">
        <f>F2/B2</f>
        <v>0.6</v>
      </c>
      <c r="L2" t="s">
        <v>135</v>
      </c>
      <c r="M2" t="s">
        <v>136</v>
      </c>
      <c r="N2">
        <v>1</v>
      </c>
      <c r="O2">
        <v>3</v>
      </c>
      <c r="P2" t="s">
        <v>137</v>
      </c>
      <c r="Q2" t="s">
        <v>138</v>
      </c>
      <c r="R2">
        <v>5</v>
      </c>
      <c r="S2">
        <v>0.06</v>
      </c>
      <c r="T2">
        <v>1</v>
      </c>
      <c r="U2">
        <v>1.3</v>
      </c>
    </row>
    <row r="3" spans="1:21">
      <c r="A3" t="s">
        <v>96</v>
      </c>
      <c r="B3">
        <v>7</v>
      </c>
      <c r="C3">
        <v>0.08</v>
      </c>
      <c r="D3">
        <v>1.2</v>
      </c>
      <c r="E3">
        <f t="shared" si="0"/>
        <v>1.76</v>
      </c>
      <c r="F3">
        <v>4</v>
      </c>
      <c r="G3">
        <f t="shared" ref="G3:G13" si="1">D3+F3*C3</f>
        <v>1.52</v>
      </c>
      <c r="H3" s="24">
        <f t="shared" ref="H3:H13" si="2">F3/B3</f>
        <v>0.5714285714285714</v>
      </c>
      <c r="L3" t="s">
        <v>139</v>
      </c>
      <c r="M3" t="s">
        <v>136</v>
      </c>
      <c r="N3">
        <v>2</v>
      </c>
      <c r="O3">
        <v>4</v>
      </c>
      <c r="P3" t="s">
        <v>140</v>
      </c>
      <c r="Q3" t="s">
        <v>141</v>
      </c>
      <c r="R3">
        <v>7</v>
      </c>
      <c r="S3">
        <v>0.08</v>
      </c>
      <c r="T3">
        <v>1.2</v>
      </c>
      <c r="U3">
        <v>1.7</v>
      </c>
    </row>
    <row r="4" spans="1:21">
      <c r="A4" t="s">
        <v>968</v>
      </c>
      <c r="B4">
        <v>7</v>
      </c>
      <c r="C4">
        <v>0.09</v>
      </c>
      <c r="D4">
        <v>1.22</v>
      </c>
      <c r="E4">
        <f t="shared" si="0"/>
        <v>1.85</v>
      </c>
      <c r="F4">
        <v>4</v>
      </c>
      <c r="G4">
        <f t="shared" si="1"/>
        <v>1.58</v>
      </c>
      <c r="H4" s="24">
        <f t="shared" si="2"/>
        <v>0.5714285714285714</v>
      </c>
      <c r="L4" t="s">
        <v>139</v>
      </c>
      <c r="M4" t="s">
        <v>142</v>
      </c>
      <c r="N4">
        <v>2</v>
      </c>
      <c r="O4">
        <v>4</v>
      </c>
      <c r="P4" t="s">
        <v>143</v>
      </c>
      <c r="Q4" t="s">
        <v>144</v>
      </c>
      <c r="R4">
        <v>7</v>
      </c>
      <c r="S4">
        <v>0.09</v>
      </c>
      <c r="T4">
        <v>1.22</v>
      </c>
      <c r="U4">
        <v>1.7599999999999998</v>
      </c>
    </row>
    <row r="5" spans="1:21">
      <c r="A5" t="s">
        <v>97</v>
      </c>
      <c r="B5">
        <v>9</v>
      </c>
      <c r="C5">
        <v>0.09</v>
      </c>
      <c r="D5">
        <v>1.62</v>
      </c>
      <c r="E5">
        <f t="shared" si="0"/>
        <v>2.4300000000000002</v>
      </c>
      <c r="F5">
        <v>7</v>
      </c>
      <c r="G5">
        <f t="shared" si="1"/>
        <v>2.25</v>
      </c>
      <c r="H5" s="24">
        <f t="shared" si="2"/>
        <v>0.77777777777777779</v>
      </c>
      <c r="L5" t="s">
        <v>145</v>
      </c>
      <c r="M5" t="s">
        <v>136</v>
      </c>
      <c r="N5">
        <v>3</v>
      </c>
      <c r="O5">
        <v>5</v>
      </c>
      <c r="P5" t="s">
        <v>146</v>
      </c>
      <c r="Q5" t="s">
        <v>147</v>
      </c>
      <c r="R5">
        <v>9</v>
      </c>
      <c r="S5">
        <v>0.09</v>
      </c>
      <c r="T5">
        <v>1.48</v>
      </c>
      <c r="U5">
        <v>2.17</v>
      </c>
    </row>
    <row r="6" spans="1:21">
      <c r="A6" t="s">
        <v>98</v>
      </c>
      <c r="B6">
        <v>9</v>
      </c>
      <c r="C6">
        <v>0.1</v>
      </c>
      <c r="D6">
        <v>1.68</v>
      </c>
      <c r="E6">
        <f t="shared" si="0"/>
        <v>2.58</v>
      </c>
      <c r="F6">
        <v>7</v>
      </c>
      <c r="G6">
        <f t="shared" si="1"/>
        <v>2.38</v>
      </c>
      <c r="H6" s="24">
        <f t="shared" si="2"/>
        <v>0.77777777777777779</v>
      </c>
      <c r="L6" t="s">
        <v>145</v>
      </c>
      <c r="M6" t="s">
        <v>142</v>
      </c>
      <c r="N6">
        <v>3</v>
      </c>
      <c r="O6">
        <v>5</v>
      </c>
      <c r="P6" t="s">
        <v>148</v>
      </c>
      <c r="Q6" t="s">
        <v>149</v>
      </c>
      <c r="R6">
        <v>9</v>
      </c>
      <c r="S6">
        <v>0.1</v>
      </c>
      <c r="T6">
        <v>1.54</v>
      </c>
      <c r="U6">
        <v>2.2800000000000002</v>
      </c>
    </row>
    <row r="7" spans="1:21">
      <c r="A7" t="s">
        <v>967</v>
      </c>
      <c r="B7">
        <v>9</v>
      </c>
      <c r="C7">
        <v>0.11</v>
      </c>
      <c r="D7">
        <v>1.74</v>
      </c>
      <c r="E7">
        <f t="shared" si="0"/>
        <v>2.73</v>
      </c>
      <c r="F7">
        <v>7</v>
      </c>
      <c r="G7">
        <f t="shared" si="1"/>
        <v>2.5099999999999998</v>
      </c>
      <c r="H7" s="24">
        <f t="shared" si="2"/>
        <v>0.77777777777777779</v>
      </c>
      <c r="L7" t="s">
        <v>145</v>
      </c>
      <c r="M7" t="s">
        <v>150</v>
      </c>
      <c r="N7">
        <v>3</v>
      </c>
      <c r="O7">
        <v>5</v>
      </c>
      <c r="P7" t="s">
        <v>151</v>
      </c>
      <c r="Q7" t="s">
        <v>152</v>
      </c>
      <c r="R7">
        <v>9</v>
      </c>
      <c r="S7">
        <v>0.11</v>
      </c>
      <c r="T7">
        <v>1.54</v>
      </c>
      <c r="U7">
        <v>2.33</v>
      </c>
    </row>
    <row r="8" spans="1:21">
      <c r="A8" t="s">
        <v>99</v>
      </c>
      <c r="B8">
        <v>18</v>
      </c>
      <c r="C8">
        <v>0.1</v>
      </c>
      <c r="D8">
        <v>2.52</v>
      </c>
      <c r="E8">
        <f t="shared" si="0"/>
        <v>4.32</v>
      </c>
      <c r="F8">
        <v>12</v>
      </c>
      <c r="G8">
        <f t="shared" si="1"/>
        <v>3.72</v>
      </c>
      <c r="H8" s="24">
        <f t="shared" si="2"/>
        <v>0.66666666666666663</v>
      </c>
      <c r="L8" t="s">
        <v>153</v>
      </c>
      <c r="M8" t="s">
        <v>136</v>
      </c>
      <c r="N8">
        <v>4</v>
      </c>
      <c r="O8">
        <v>6</v>
      </c>
      <c r="P8" t="s">
        <v>154</v>
      </c>
      <c r="Q8" t="s">
        <v>155</v>
      </c>
      <c r="R8">
        <v>11</v>
      </c>
      <c r="S8">
        <v>0.1</v>
      </c>
      <c r="T8">
        <v>1.92</v>
      </c>
      <c r="U8">
        <v>2.82</v>
      </c>
    </row>
    <row r="9" spans="1:21">
      <c r="A9" t="s">
        <v>100</v>
      </c>
      <c r="B9">
        <v>18</v>
      </c>
      <c r="C9">
        <v>0.11</v>
      </c>
      <c r="D9">
        <v>2.6</v>
      </c>
      <c r="E9">
        <f t="shared" si="0"/>
        <v>4.58</v>
      </c>
      <c r="F9">
        <v>12</v>
      </c>
      <c r="G9">
        <f t="shared" si="1"/>
        <v>3.92</v>
      </c>
      <c r="H9" s="24">
        <f t="shared" si="2"/>
        <v>0.66666666666666663</v>
      </c>
      <c r="L9" t="s">
        <v>153</v>
      </c>
      <c r="M9" t="s">
        <v>142</v>
      </c>
      <c r="N9">
        <v>4</v>
      </c>
      <c r="O9">
        <v>6</v>
      </c>
      <c r="P9" t="s">
        <v>156</v>
      </c>
      <c r="Q9" t="s">
        <v>157</v>
      </c>
      <c r="R9">
        <v>11</v>
      </c>
      <c r="S9">
        <v>0.11</v>
      </c>
      <c r="T9">
        <v>2</v>
      </c>
      <c r="U9">
        <v>2.96</v>
      </c>
    </row>
    <row r="10" spans="1:21">
      <c r="A10" t="s">
        <v>101</v>
      </c>
      <c r="B10">
        <v>18</v>
      </c>
      <c r="C10">
        <v>0.12</v>
      </c>
      <c r="D10">
        <v>2.68</v>
      </c>
      <c r="E10">
        <f t="shared" si="0"/>
        <v>4.84</v>
      </c>
      <c r="F10">
        <v>12</v>
      </c>
      <c r="G10">
        <f t="shared" si="1"/>
        <v>4.12</v>
      </c>
      <c r="H10" s="24">
        <f t="shared" si="2"/>
        <v>0.66666666666666663</v>
      </c>
      <c r="L10" t="s">
        <v>153</v>
      </c>
      <c r="M10" t="s">
        <v>150</v>
      </c>
      <c r="N10">
        <v>4</v>
      </c>
      <c r="O10">
        <v>6</v>
      </c>
      <c r="P10" t="s">
        <v>158</v>
      </c>
      <c r="Q10" t="s">
        <v>159</v>
      </c>
      <c r="R10">
        <v>11</v>
      </c>
      <c r="S10">
        <v>0.12</v>
      </c>
      <c r="T10">
        <v>2</v>
      </c>
      <c r="U10">
        <v>3.0199999999999996</v>
      </c>
    </row>
    <row r="11" spans="1:21">
      <c r="A11" t="s">
        <v>102</v>
      </c>
      <c r="B11">
        <v>21</v>
      </c>
      <c r="C11">
        <v>0.11</v>
      </c>
      <c r="D11">
        <v>4.2</v>
      </c>
      <c r="E11">
        <f t="shared" si="0"/>
        <v>6.51</v>
      </c>
      <c r="F11">
        <v>15</v>
      </c>
      <c r="G11">
        <f t="shared" si="1"/>
        <v>5.85</v>
      </c>
      <c r="H11" s="24">
        <f t="shared" si="2"/>
        <v>0.7142857142857143</v>
      </c>
      <c r="L11" t="s">
        <v>160</v>
      </c>
      <c r="M11" t="s">
        <v>136</v>
      </c>
      <c r="N11">
        <v>5</v>
      </c>
      <c r="O11">
        <v>7</v>
      </c>
      <c r="P11" t="s">
        <v>161</v>
      </c>
      <c r="Q11" t="s">
        <v>162</v>
      </c>
      <c r="R11">
        <v>13</v>
      </c>
      <c r="S11">
        <v>0.11</v>
      </c>
      <c r="T11">
        <v>2.52</v>
      </c>
      <c r="U11">
        <v>3.65</v>
      </c>
    </row>
    <row r="12" spans="1:21">
      <c r="A12" t="s">
        <v>103</v>
      </c>
      <c r="B12">
        <v>21</v>
      </c>
      <c r="C12">
        <v>0.12</v>
      </c>
      <c r="D12">
        <v>4.3</v>
      </c>
      <c r="E12">
        <f t="shared" si="0"/>
        <v>6.82</v>
      </c>
      <c r="F12">
        <v>15</v>
      </c>
      <c r="G12">
        <f t="shared" si="1"/>
        <v>6.1</v>
      </c>
      <c r="H12" s="24">
        <f t="shared" si="2"/>
        <v>0.7142857142857143</v>
      </c>
      <c r="L12" t="s">
        <v>160</v>
      </c>
      <c r="M12" t="s">
        <v>142</v>
      </c>
      <c r="N12">
        <v>5</v>
      </c>
      <c r="O12">
        <v>7</v>
      </c>
      <c r="P12" t="s">
        <v>163</v>
      </c>
      <c r="Q12" t="s">
        <v>164</v>
      </c>
      <c r="R12">
        <v>13</v>
      </c>
      <c r="S12">
        <v>0.12</v>
      </c>
      <c r="T12">
        <v>2.62</v>
      </c>
      <c r="U12">
        <v>3.82</v>
      </c>
    </row>
    <row r="13" spans="1:21">
      <c r="A13" t="s">
        <v>104</v>
      </c>
      <c r="B13">
        <v>21</v>
      </c>
      <c r="C13">
        <v>0.13</v>
      </c>
      <c r="D13">
        <v>4.4000000000000004</v>
      </c>
      <c r="E13">
        <f t="shared" si="0"/>
        <v>7.1300000000000008</v>
      </c>
      <c r="F13">
        <v>15</v>
      </c>
      <c r="G13">
        <f t="shared" si="1"/>
        <v>6.3500000000000005</v>
      </c>
      <c r="H13" s="24">
        <f t="shared" si="2"/>
        <v>0.7142857142857143</v>
      </c>
      <c r="L13" t="s">
        <v>160</v>
      </c>
      <c r="M13" t="s">
        <v>150</v>
      </c>
      <c r="N13">
        <v>5</v>
      </c>
      <c r="O13">
        <v>7</v>
      </c>
      <c r="P13" t="s">
        <v>165</v>
      </c>
      <c r="Q13" t="s">
        <v>166</v>
      </c>
      <c r="R13">
        <v>13</v>
      </c>
      <c r="S13">
        <v>0.13</v>
      </c>
      <c r="T13">
        <v>2.62</v>
      </c>
      <c r="U13">
        <v>3.89</v>
      </c>
    </row>
    <row r="16" spans="1:21">
      <c r="A16" s="12" t="s">
        <v>168</v>
      </c>
      <c r="B16" s="13">
        <f>E13/E2</f>
        <v>5.4846153846153847</v>
      </c>
      <c r="L16" s="12" t="s">
        <v>168</v>
      </c>
      <c r="M16" s="13">
        <f>U13/U2</f>
        <v>2.9923076923076923</v>
      </c>
    </row>
    <row r="19" spans="9:14">
      <c r="I19" s="1" t="s">
        <v>961</v>
      </c>
    </row>
    <row r="20" spans="9:14">
      <c r="I20" s="3"/>
      <c r="J20" s="3" t="s">
        <v>963</v>
      </c>
      <c r="K20" s="3" t="s">
        <v>936</v>
      </c>
      <c r="L20" s="3" t="s">
        <v>962</v>
      </c>
      <c r="M20" s="3" t="s">
        <v>969</v>
      </c>
    </row>
    <row r="21" spans="9:14">
      <c r="I21" s="3" t="s">
        <v>959</v>
      </c>
      <c r="J21" s="3" t="s">
        <v>173</v>
      </c>
      <c r="K21" s="3" t="s">
        <v>967</v>
      </c>
      <c r="L21" s="3">
        <v>0</v>
      </c>
      <c r="M21" s="3">
        <f>VLOOKUP(K21,$A$2:$D$13,4,FALSE)+L21*VLOOKUP(K21,$A$2:$D$13,3)</f>
        <v>1.74</v>
      </c>
    </row>
    <row r="22" spans="9:14">
      <c r="I22" s="3" t="s">
        <v>960</v>
      </c>
      <c r="J22" s="3" t="s">
        <v>966</v>
      </c>
      <c r="K22" s="3" t="s">
        <v>968</v>
      </c>
      <c r="L22" s="3">
        <v>3</v>
      </c>
      <c r="M22" s="3">
        <f>VLOOKUP(K22,$A$2:$D$13,4,FALSE)+L22*VLOOKUP(K22,$A$2:$D$13,3)</f>
        <v>1.49</v>
      </c>
    </row>
    <row r="24" spans="9:14">
      <c r="I24" s="3" t="s">
        <v>964</v>
      </c>
      <c r="J24" s="14">
        <f>(((J29*M29)/(K28*L28))/N28)*60</f>
        <v>9.243260609430088</v>
      </c>
    </row>
    <row r="27" spans="9:14">
      <c r="I27" s="3"/>
      <c r="J27" s="3" t="s">
        <v>970</v>
      </c>
      <c r="K27" s="3" t="s">
        <v>971</v>
      </c>
      <c r="L27" s="3" t="s">
        <v>972</v>
      </c>
      <c r="M27" s="3" t="s">
        <v>973</v>
      </c>
      <c r="N27" s="3" t="s">
        <v>974</v>
      </c>
    </row>
    <row r="28" spans="9:14">
      <c r="I28" s="3" t="s">
        <v>959</v>
      </c>
      <c r="J28" s="14">
        <f>VLOOKUP(J21,$A$42:$F$44,3,FALSE)*M21</f>
        <v>1466.7694031420401</v>
      </c>
      <c r="K28" s="14">
        <f>VLOOKUP(J21,$A$42:$F$44,4,FALSE)*M21</f>
        <v>168.04604121392506</v>
      </c>
      <c r="L28" s="14">
        <f>VLOOKUP(J21,$A$42:$F$44,5,FALSE)*M21</f>
        <v>571.71428571428567</v>
      </c>
      <c r="M28" s="14">
        <f>VLOOKUP(J21,$A$42:$F$44,6,FALSE)*M21</f>
        <v>626.4</v>
      </c>
      <c r="N28" s="14">
        <f>VLOOKUP(J21,$A$42:$F$44,2,FALSE)</f>
        <v>36</v>
      </c>
    </row>
    <row r="29" spans="9:14">
      <c r="I29" s="3" t="s">
        <v>960</v>
      </c>
      <c r="J29" s="14">
        <f>VLOOKUP(J22,$A$42:$F$44,3,FALSE)*M22</f>
        <v>1192</v>
      </c>
      <c r="K29" s="14">
        <f>VLOOKUP(J22,$A$42:$F$44,4,FALSE)*M22</f>
        <v>70.233212096321694</v>
      </c>
      <c r="L29" s="14">
        <f>VLOOKUP(J22,$A$42:$F$44,5,FALSE)*M22</f>
        <v>489.57142857142856</v>
      </c>
      <c r="M29" s="14">
        <f>VLOOKUP(J22,$A$42:$F$44,6,FALSE)*M22</f>
        <v>447</v>
      </c>
      <c r="N29" s="14">
        <f>VLOOKUP(J22,$A$42:$F$44,2,FALSE)</f>
        <v>84.042253521126767</v>
      </c>
    </row>
    <row r="41" spans="1:6">
      <c r="A41" t="s">
        <v>171</v>
      </c>
      <c r="B41" t="s">
        <v>954</v>
      </c>
      <c r="C41" t="s">
        <v>955</v>
      </c>
      <c r="D41" t="s">
        <v>956</v>
      </c>
      <c r="E41" t="s">
        <v>957</v>
      </c>
      <c r="F41" t="s">
        <v>958</v>
      </c>
    </row>
    <row r="42" spans="1:6">
      <c r="A42" t="s">
        <v>966</v>
      </c>
      <c r="B42" s="24">
        <v>84.042253521126767</v>
      </c>
      <c r="C42">
        <v>800</v>
      </c>
      <c r="D42">
        <v>47.136383957262886</v>
      </c>
      <c r="E42">
        <v>328.57142857142856</v>
      </c>
      <c r="F42">
        <v>300</v>
      </c>
    </row>
    <row r="43" spans="1:6">
      <c r="A43" t="s">
        <v>173</v>
      </c>
      <c r="B43" s="24">
        <v>36</v>
      </c>
      <c r="C43">
        <v>842.97092134600007</v>
      </c>
      <c r="D43">
        <v>96.578184605704067</v>
      </c>
      <c r="E43">
        <v>328.57142857142856</v>
      </c>
      <c r="F43">
        <v>360</v>
      </c>
    </row>
    <row r="44" spans="1:6">
      <c r="A44" t="s">
        <v>965</v>
      </c>
      <c r="B44" s="24">
        <v>11</v>
      </c>
      <c r="C44">
        <v>910.18144838235173</v>
      </c>
      <c r="D44">
        <v>414.65550678464405</v>
      </c>
      <c r="E44">
        <v>314.28571428571433</v>
      </c>
      <c r="F44">
        <v>420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4"/>
  <sheetViews>
    <sheetView workbookViewId="0">
      <selection activeCell="D16" sqref="D16"/>
    </sheetView>
  </sheetViews>
  <sheetFormatPr baseColWidth="10" defaultColWidth="8.83203125" defaultRowHeight="15"/>
  <cols>
    <col min="1" max="1" width="12.1640625" customWidth="1"/>
    <col min="2" max="2" width="12" customWidth="1"/>
    <col min="4" max="4" width="11.5" customWidth="1"/>
  </cols>
  <sheetData>
    <row r="1" spans="1:4">
      <c r="A1" t="s">
        <v>1</v>
      </c>
    </row>
    <row r="2" spans="1:4">
      <c r="A2" t="s">
        <v>0</v>
      </c>
    </row>
    <row r="3" spans="1:4">
      <c r="A3" t="s">
        <v>2</v>
      </c>
    </row>
    <row r="5" spans="1:4">
      <c r="A5" t="s">
        <v>123</v>
      </c>
    </row>
    <row r="6" spans="1:4">
      <c r="A6" t="s">
        <v>170</v>
      </c>
    </row>
    <row r="7" spans="1:4">
      <c r="A7" t="s">
        <v>124</v>
      </c>
    </row>
    <row r="8" spans="1:4">
      <c r="A8" t="s">
        <v>169</v>
      </c>
    </row>
    <row r="13" spans="1:4">
      <c r="A13" s="2" t="s">
        <v>171</v>
      </c>
      <c r="B13" s="2" t="s">
        <v>175</v>
      </c>
      <c r="C13" s="2" t="s">
        <v>176</v>
      </c>
      <c r="D13" s="15" t="s">
        <v>177</v>
      </c>
    </row>
    <row r="14" spans="1:4">
      <c r="A14" s="3" t="s">
        <v>172</v>
      </c>
      <c r="B14" s="14">
        <v>34.389473684210529</v>
      </c>
      <c r="C14" s="3">
        <v>1</v>
      </c>
      <c r="D14" s="3">
        <v>200</v>
      </c>
    </row>
    <row r="15" spans="1:4">
      <c r="A15" s="3" t="s">
        <v>173</v>
      </c>
      <c r="B15" s="14">
        <v>21</v>
      </c>
      <c r="C15" s="3">
        <v>1</v>
      </c>
      <c r="D15" s="3">
        <v>200</v>
      </c>
    </row>
    <row r="16" spans="1:4">
      <c r="A16" s="3" t="s">
        <v>174</v>
      </c>
      <c r="B16" s="14">
        <v>6</v>
      </c>
      <c r="C16" s="3">
        <v>5</v>
      </c>
      <c r="D16" s="3">
        <v>50</v>
      </c>
    </row>
    <row r="18" spans="1:1">
      <c r="A18" s="1" t="s">
        <v>184</v>
      </c>
    </row>
    <row r="19" spans="1:1">
      <c r="A19" s="16" t="s">
        <v>178</v>
      </c>
    </row>
    <row r="20" spans="1:1">
      <c r="A20" s="16" t="s">
        <v>179</v>
      </c>
    </row>
    <row r="21" spans="1:1">
      <c r="A21" s="16" t="s">
        <v>180</v>
      </c>
    </row>
    <row r="22" spans="1:1">
      <c r="A22" s="16" t="s">
        <v>181</v>
      </c>
    </row>
    <row r="23" spans="1:1">
      <c r="A23" s="16" t="s">
        <v>182</v>
      </c>
    </row>
    <row r="24" spans="1:1">
      <c r="A24" s="16" t="s">
        <v>183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B055C-0B78-4479-B3A5-F4E1BFD9D1E8}">
  <dimension ref="A1:AV34"/>
  <sheetViews>
    <sheetView workbookViewId="0">
      <selection sqref="A1:F18"/>
    </sheetView>
  </sheetViews>
  <sheetFormatPr baseColWidth="10" defaultColWidth="8.83203125" defaultRowHeight="15"/>
  <cols>
    <col min="2" max="2" width="12.5" customWidth="1"/>
    <col min="3" max="3" width="13" bestFit="1" customWidth="1"/>
    <col min="4" max="4" width="11.1640625" customWidth="1"/>
    <col min="5" max="5" width="16.1640625" bestFit="1" customWidth="1"/>
    <col min="6" max="6" width="15.6640625" bestFit="1" customWidth="1"/>
    <col min="7" max="9" width="14.1640625" bestFit="1" customWidth="1"/>
    <col min="10" max="10" width="13.5" customWidth="1"/>
    <col min="11" max="11" width="10" bestFit="1" customWidth="1"/>
    <col min="12" max="12" width="14" customWidth="1"/>
    <col min="13" max="13" width="14.1640625" bestFit="1" customWidth="1"/>
    <col min="14" max="14" width="14.1640625" customWidth="1"/>
    <col min="15" max="17" width="10.6640625" customWidth="1"/>
    <col min="18" max="18" width="19.83203125" customWidth="1"/>
    <col min="19" max="19" width="10" bestFit="1" customWidth="1"/>
    <col min="20" max="20" width="14.1640625" bestFit="1" customWidth="1"/>
    <col min="21" max="21" width="14.1640625" customWidth="1"/>
    <col min="22" max="22" width="4.6640625" customWidth="1"/>
    <col min="26" max="26" width="15.1640625" bestFit="1" customWidth="1"/>
    <col min="27" max="27" width="15.83203125" bestFit="1" customWidth="1"/>
    <col min="28" max="32" width="10.1640625" style="19" customWidth="1"/>
    <col min="44" max="44" width="11" bestFit="1" customWidth="1"/>
  </cols>
  <sheetData>
    <row r="1" spans="1:48">
      <c r="A1" t="s">
        <v>185</v>
      </c>
      <c r="B1" t="s">
        <v>186</v>
      </c>
      <c r="C1" t="s">
        <v>187</v>
      </c>
      <c r="D1" t="s">
        <v>188</v>
      </c>
      <c r="E1" t="s">
        <v>189</v>
      </c>
      <c r="F1" t="s">
        <v>190</v>
      </c>
      <c r="G1" t="s">
        <v>191</v>
      </c>
      <c r="H1" t="s">
        <v>192</v>
      </c>
      <c r="I1" t="s">
        <v>193</v>
      </c>
      <c r="J1" t="s">
        <v>194</v>
      </c>
      <c r="K1" t="s">
        <v>195</v>
      </c>
      <c r="L1" t="s">
        <v>196</v>
      </c>
      <c r="M1" t="s">
        <v>197</v>
      </c>
      <c r="N1" t="s">
        <v>198</v>
      </c>
      <c r="O1" t="s">
        <v>844</v>
      </c>
      <c r="P1" t="s">
        <v>197</v>
      </c>
      <c r="Q1" t="s">
        <v>198</v>
      </c>
      <c r="R1" t="s">
        <v>199</v>
      </c>
      <c r="S1" t="s">
        <v>873</v>
      </c>
      <c r="T1" t="s">
        <v>200</v>
      </c>
      <c r="U1" t="s">
        <v>874</v>
      </c>
    </row>
    <row r="2" spans="1:48">
      <c r="A2">
        <v>1</v>
      </c>
      <c r="B2" s="20" t="s">
        <v>875</v>
      </c>
      <c r="C2">
        <v>3</v>
      </c>
      <c r="D2" t="s">
        <v>807</v>
      </c>
      <c r="E2" t="s">
        <v>818</v>
      </c>
      <c r="F2" t="s">
        <v>828</v>
      </c>
      <c r="G2">
        <v>1</v>
      </c>
      <c r="H2">
        <v>1</v>
      </c>
      <c r="I2">
        <v>1</v>
      </c>
      <c r="J2">
        <v>120</v>
      </c>
      <c r="K2" t="s">
        <v>842</v>
      </c>
      <c r="L2" t="s">
        <v>843</v>
      </c>
      <c r="M2">
        <v>50</v>
      </c>
      <c r="N2">
        <v>5</v>
      </c>
      <c r="O2">
        <v>1</v>
      </c>
      <c r="P2">
        <f>ROUNDUP(M2*$O2/5,0)*5</f>
        <v>50</v>
      </c>
      <c r="Q2">
        <f>ROUNDUP(N2*$O2/5,0)*5</f>
        <v>5</v>
      </c>
      <c r="R2" t="s">
        <v>879</v>
      </c>
      <c r="S2" t="s">
        <v>878</v>
      </c>
      <c r="T2">
        <v>1</v>
      </c>
      <c r="U2">
        <v>500</v>
      </c>
      <c r="W2" t="str">
        <f>IF(D2="","",VLOOKUP(D2,物品id!$A:$B,2,FALSE)&amp;",")</f>
        <v>1111,</v>
      </c>
      <c r="X2" t="str">
        <f>IF(E2="","",VLOOKUP(E2,物品id!$A:$B,2,FALSE)&amp;",")</f>
        <v>2111,</v>
      </c>
      <c r="Y2" t="str">
        <f>IF(F2="","",VLOOKUP(F2,物品id!$A:$B,2,FALSE)&amp;",")</f>
        <v>3111,</v>
      </c>
      <c r="Z2" t="str">
        <f>W2&amp;X2&amp;Y2</f>
        <v>1111,2111,3111,</v>
      </c>
      <c r="AA2" s="18" t="str">
        <f>"["&amp;LEFT(Z2,LEN(Z2)-1)&amp;"]"</f>
        <v>[1111,2111,3111]</v>
      </c>
      <c r="AB2" s="19" t="str">
        <f>G2&amp;","</f>
        <v>1,</v>
      </c>
      <c r="AC2" s="19" t="str">
        <f>H2&amp;","</f>
        <v>1,</v>
      </c>
      <c r="AD2" s="19" t="str">
        <f>I2&amp;","</f>
        <v>1,</v>
      </c>
      <c r="AE2" s="19" t="str">
        <f>AB2&amp;AC2&amp;AD2</f>
        <v>1,1,1,</v>
      </c>
      <c r="AF2" s="18" t="str">
        <f>"["&amp;LEFT(AE2,LEN(AE2)-1)&amp;"]"</f>
        <v>[1,1,1]</v>
      </c>
      <c r="AG2" t="str">
        <f>VLOOKUP(K2,物品id!$A:$B,2,FALSE)&amp;","</f>
        <v>102,</v>
      </c>
      <c r="AH2" t="str">
        <f>VLOOKUP(L2,物品id!$A:$B,2,FALSE)&amp;","</f>
        <v>127,</v>
      </c>
      <c r="AI2" t="str">
        <f>AG2&amp;AH2</f>
        <v>102,127,</v>
      </c>
      <c r="AJ2" s="18" t="str">
        <f>"["&amp;LEFT(AI2,LEN(AI2)-1)&amp;"]"</f>
        <v>[102,127]</v>
      </c>
      <c r="AK2" t="str">
        <f t="shared" ref="AK2:AK34" si="0">M2&amp;","</f>
        <v>50,</v>
      </c>
      <c r="AL2" t="str">
        <f t="shared" ref="AL2:AL34" si="1">N2&amp;","</f>
        <v>5,</v>
      </c>
      <c r="AM2" t="str">
        <f>AK2&amp;AL2</f>
        <v>50,5,</v>
      </c>
      <c r="AN2" s="18" t="str">
        <f>"["&amp;LEFT(AM2,LEN(AM2)-1)&amp;"]"</f>
        <v>[50,5]</v>
      </c>
      <c r="AO2" t="str">
        <f>IF(R2="","",VLOOKUP(R2,物品id!$A:$B,2,FALSE)&amp;",")</f>
        <v>20039,</v>
      </c>
      <c r="AP2" t="str">
        <f>IF(S2="","",VLOOKUP(S2,物品id!$A:$B,2,FALSE)&amp;",")</f>
        <v>102,</v>
      </c>
      <c r="AQ2" t="str">
        <f>AO2&amp;AP2</f>
        <v>20039,102,</v>
      </c>
      <c r="AR2" s="18" t="str">
        <f>"["&amp;LEFT(AQ2,LEN(AQ2)-1)&amp;"]"</f>
        <v>[20039,102]</v>
      </c>
      <c r="AS2" t="str">
        <f t="shared" ref="AS2:AS34" si="2">IF(T2="","",T2&amp;",")</f>
        <v>1,</v>
      </c>
      <c r="AT2" t="str">
        <f t="shared" ref="AT2:AT34" si="3">IF(U2="","",U2&amp;",")</f>
        <v>500,</v>
      </c>
      <c r="AU2" t="str">
        <f>AS2&amp;AT2</f>
        <v>1,500,</v>
      </c>
      <c r="AV2" s="18" t="str">
        <f>"["&amp;LEFT(AU2,LEN(AU2)-1)&amp;"]"</f>
        <v>[1,500]</v>
      </c>
    </row>
    <row r="3" spans="1:48">
      <c r="A3">
        <v>1</v>
      </c>
      <c r="B3" s="20" t="s">
        <v>875</v>
      </c>
      <c r="C3">
        <v>3</v>
      </c>
      <c r="D3" t="s">
        <v>807</v>
      </c>
      <c r="E3" t="s">
        <v>818</v>
      </c>
      <c r="F3" t="s">
        <v>828</v>
      </c>
      <c r="G3">
        <v>1</v>
      </c>
      <c r="H3">
        <v>1</v>
      </c>
      <c r="I3">
        <v>1</v>
      </c>
      <c r="J3">
        <v>240</v>
      </c>
      <c r="K3" t="s">
        <v>842</v>
      </c>
      <c r="L3" t="s">
        <v>843</v>
      </c>
      <c r="M3">
        <v>100</v>
      </c>
      <c r="N3">
        <v>10</v>
      </c>
      <c r="O3">
        <v>1</v>
      </c>
      <c r="P3">
        <f t="shared" ref="P3:P34" si="4">ROUNDUP(M3*$O3/5,0)*5</f>
        <v>100</v>
      </c>
      <c r="Q3">
        <f t="shared" ref="Q3:Q34" si="5">ROUNDUP(N3*$O3/5,0)*5</f>
        <v>10</v>
      </c>
      <c r="R3" t="s">
        <v>108</v>
      </c>
      <c r="S3" t="s">
        <v>878</v>
      </c>
      <c r="T3">
        <v>1</v>
      </c>
      <c r="U3">
        <v>1000</v>
      </c>
      <c r="W3" t="str">
        <f>IF(D3="","",VLOOKUP(D3,物品id!$A:$B,2,FALSE)&amp;",")</f>
        <v>1111,</v>
      </c>
      <c r="X3" t="str">
        <f>IF(E3="","",VLOOKUP(E3,物品id!$A:$B,2,FALSE)&amp;",")</f>
        <v>2111,</v>
      </c>
      <c r="Y3" t="str">
        <f>IF(F3="","",VLOOKUP(F3,物品id!$A:$B,2,FALSE)&amp;",")</f>
        <v>3111,</v>
      </c>
      <c r="Z3" t="str">
        <f t="shared" ref="Z3:Z34" si="6">W3&amp;X3&amp;Y3</f>
        <v>1111,2111,3111,</v>
      </c>
      <c r="AA3" s="18" t="str">
        <f t="shared" ref="AA3:AA34" si="7">"["&amp;LEFT(Z3,LEN(Z3)-1)&amp;"]"</f>
        <v>[1111,2111,3111]</v>
      </c>
      <c r="AB3" s="19" t="str">
        <f t="shared" ref="AB3:AB34" si="8">G3&amp;","</f>
        <v>1,</v>
      </c>
      <c r="AC3" s="19" t="str">
        <f t="shared" ref="AC3:AC17" si="9">H3&amp;","</f>
        <v>1,</v>
      </c>
      <c r="AD3" s="19" t="str">
        <f t="shared" ref="AD3:AD17" si="10">I3&amp;","</f>
        <v>1,</v>
      </c>
      <c r="AE3" s="19" t="str">
        <f t="shared" ref="AE3:AE34" si="11">AB3&amp;AC3&amp;AD3</f>
        <v>1,1,1,</v>
      </c>
      <c r="AF3" s="18" t="str">
        <f t="shared" ref="AF3:AF34" si="12">"["&amp;LEFT(AE3,LEN(AE3)-1)&amp;"]"</f>
        <v>[1,1,1]</v>
      </c>
      <c r="AG3" t="str">
        <f>VLOOKUP(K3,物品id!$A:$B,2,FALSE)&amp;","</f>
        <v>102,</v>
      </c>
      <c r="AH3" t="str">
        <f>VLOOKUP(L3,物品id!$A:$B,2,FALSE)&amp;","</f>
        <v>127,</v>
      </c>
      <c r="AI3" t="str">
        <f t="shared" ref="AI3:AI34" si="13">AG3&amp;AH3</f>
        <v>102,127,</v>
      </c>
      <c r="AJ3" s="18" t="str">
        <f t="shared" ref="AJ3:AJ34" si="14">"["&amp;LEFT(AI3,LEN(AI3)-1)&amp;"]"</f>
        <v>[102,127]</v>
      </c>
      <c r="AK3" t="str">
        <f t="shared" si="0"/>
        <v>100,</v>
      </c>
      <c r="AL3" t="str">
        <f t="shared" si="1"/>
        <v>10,</v>
      </c>
      <c r="AM3" t="str">
        <f t="shared" ref="AM3:AM34" si="15">AK3&amp;AL3</f>
        <v>100,10,</v>
      </c>
      <c r="AN3" s="18" t="str">
        <f t="shared" ref="AN3:AN34" si="16">"["&amp;LEFT(AM3,LEN(AM3)-1)&amp;"]"</f>
        <v>[100,10]</v>
      </c>
      <c r="AO3" t="str">
        <f>IF(R3="","",VLOOKUP(R3,物品id!$A:$B,2,FALSE)&amp;",")</f>
        <v>40001,</v>
      </c>
      <c r="AP3" t="str">
        <f>IF(S3="","",VLOOKUP(S3,物品id!$A:$B,2,FALSE)&amp;",")</f>
        <v>102,</v>
      </c>
      <c r="AQ3" t="str">
        <f t="shared" ref="AQ3:AQ34" si="17">AO3&amp;AP3</f>
        <v>40001,102,</v>
      </c>
      <c r="AR3" s="18" t="str">
        <f t="shared" ref="AR3:AR34" si="18">"["&amp;LEFT(AQ3,LEN(AQ3)-1)&amp;"]"</f>
        <v>[40001,102]</v>
      </c>
      <c r="AS3" t="str">
        <f t="shared" si="2"/>
        <v>1,</v>
      </c>
      <c r="AT3" t="str">
        <f t="shared" si="3"/>
        <v>1000,</v>
      </c>
      <c r="AU3" t="str">
        <f t="shared" ref="AU3:AU34" si="19">AS3&amp;AT3</f>
        <v>1,1000,</v>
      </c>
      <c r="AV3" s="18" t="str">
        <f t="shared" ref="AV3:AV34" si="20">"["&amp;LEFT(AU3,LEN(AU3)-1)&amp;"]"</f>
        <v>[1,1000]</v>
      </c>
    </row>
    <row r="4" spans="1:48">
      <c r="A4">
        <v>1</v>
      </c>
      <c r="B4" s="20" t="s">
        <v>875</v>
      </c>
      <c r="C4">
        <v>3</v>
      </c>
      <c r="D4" t="s">
        <v>807</v>
      </c>
      <c r="E4" t="s">
        <v>818</v>
      </c>
      <c r="F4" t="s">
        <v>828</v>
      </c>
      <c r="G4">
        <v>1</v>
      </c>
      <c r="H4">
        <v>1</v>
      </c>
      <c r="I4">
        <v>1</v>
      </c>
      <c r="J4">
        <v>480</v>
      </c>
      <c r="K4" t="s">
        <v>842</v>
      </c>
      <c r="L4" t="s">
        <v>843</v>
      </c>
      <c r="M4">
        <v>200</v>
      </c>
      <c r="N4">
        <v>20</v>
      </c>
      <c r="O4">
        <v>1</v>
      </c>
      <c r="P4">
        <f t="shared" si="4"/>
        <v>200</v>
      </c>
      <c r="Q4">
        <f t="shared" si="5"/>
        <v>20</v>
      </c>
      <c r="R4" t="s">
        <v>806</v>
      </c>
      <c r="S4" t="s">
        <v>878</v>
      </c>
      <c r="T4">
        <v>1</v>
      </c>
      <c r="U4">
        <v>2000</v>
      </c>
      <c r="W4" t="str">
        <f>IF(D4="","",VLOOKUP(D4,物品id!$A:$B,2,FALSE)&amp;",")</f>
        <v>1111,</v>
      </c>
      <c r="X4" t="str">
        <f>IF(E4="","",VLOOKUP(E4,物品id!$A:$B,2,FALSE)&amp;",")</f>
        <v>2111,</v>
      </c>
      <c r="Y4" t="str">
        <f>IF(F4="","",VLOOKUP(F4,物品id!$A:$B,2,FALSE)&amp;",")</f>
        <v>3111,</v>
      </c>
      <c r="Z4" t="str">
        <f t="shared" si="6"/>
        <v>1111,2111,3111,</v>
      </c>
      <c r="AA4" s="18" t="str">
        <f t="shared" si="7"/>
        <v>[1111,2111,3111]</v>
      </c>
      <c r="AB4" s="19" t="str">
        <f t="shared" si="8"/>
        <v>1,</v>
      </c>
      <c r="AC4" s="19" t="str">
        <f t="shared" si="9"/>
        <v>1,</v>
      </c>
      <c r="AD4" s="19" t="str">
        <f t="shared" si="10"/>
        <v>1,</v>
      </c>
      <c r="AE4" s="19" t="str">
        <f t="shared" si="11"/>
        <v>1,1,1,</v>
      </c>
      <c r="AF4" s="18" t="str">
        <f t="shared" si="12"/>
        <v>[1,1,1]</v>
      </c>
      <c r="AG4" t="str">
        <f>VLOOKUP(K4,物品id!$A:$B,2,FALSE)&amp;","</f>
        <v>102,</v>
      </c>
      <c r="AH4" t="str">
        <f>VLOOKUP(L4,物品id!$A:$B,2,FALSE)&amp;","</f>
        <v>127,</v>
      </c>
      <c r="AI4" t="str">
        <f t="shared" si="13"/>
        <v>102,127,</v>
      </c>
      <c r="AJ4" s="18" t="str">
        <f t="shared" si="14"/>
        <v>[102,127]</v>
      </c>
      <c r="AK4" t="str">
        <f t="shared" si="0"/>
        <v>200,</v>
      </c>
      <c r="AL4" t="str">
        <f t="shared" si="1"/>
        <v>20,</v>
      </c>
      <c r="AM4" t="str">
        <f t="shared" si="15"/>
        <v>200,20,</v>
      </c>
      <c r="AN4" s="18" t="str">
        <f t="shared" si="16"/>
        <v>[200,20]</v>
      </c>
      <c r="AO4" t="str">
        <f>IF(R4="","",VLOOKUP(R4,物品id!$A:$B,2,FALSE)&amp;",")</f>
        <v>40007,</v>
      </c>
      <c r="AP4" t="str">
        <f>IF(S4="","",VLOOKUP(S4,物品id!$A:$B,2,FALSE)&amp;",")</f>
        <v>102,</v>
      </c>
      <c r="AQ4" t="str">
        <f t="shared" si="17"/>
        <v>40007,102,</v>
      </c>
      <c r="AR4" s="18" t="str">
        <f t="shared" si="18"/>
        <v>[40007,102]</v>
      </c>
      <c r="AS4" t="str">
        <f t="shared" si="2"/>
        <v>1,</v>
      </c>
      <c r="AT4" t="str">
        <f t="shared" si="3"/>
        <v>2000,</v>
      </c>
      <c r="AU4" t="str">
        <f t="shared" si="19"/>
        <v>1,2000,</v>
      </c>
      <c r="AV4" s="18" t="str">
        <f t="shared" si="20"/>
        <v>[1,2000]</v>
      </c>
    </row>
    <row r="5" spans="1:48">
      <c r="A5">
        <v>1</v>
      </c>
      <c r="B5" s="20" t="s">
        <v>875</v>
      </c>
      <c r="C5">
        <v>3</v>
      </c>
      <c r="D5" t="s">
        <v>807</v>
      </c>
      <c r="E5" t="s">
        <v>818</v>
      </c>
      <c r="F5" t="s">
        <v>828</v>
      </c>
      <c r="G5">
        <v>2</v>
      </c>
      <c r="H5">
        <v>2</v>
      </c>
      <c r="I5">
        <v>2</v>
      </c>
      <c r="J5">
        <v>120</v>
      </c>
      <c r="K5" t="s">
        <v>842</v>
      </c>
      <c r="L5" t="s">
        <v>843</v>
      </c>
      <c r="M5">
        <v>50</v>
      </c>
      <c r="N5">
        <v>5</v>
      </c>
      <c r="O5">
        <v>1</v>
      </c>
      <c r="P5">
        <f t="shared" si="4"/>
        <v>50</v>
      </c>
      <c r="Q5">
        <f t="shared" si="5"/>
        <v>5</v>
      </c>
      <c r="R5" t="s">
        <v>879</v>
      </c>
      <c r="S5" t="s">
        <v>878</v>
      </c>
      <c r="T5">
        <v>2</v>
      </c>
      <c r="U5">
        <v>500</v>
      </c>
      <c r="W5" t="str">
        <f>IF(D5="","",VLOOKUP(D5,物品id!$A:$B,2,FALSE)&amp;",")</f>
        <v>1111,</v>
      </c>
      <c r="X5" t="str">
        <f>IF(E5="","",VLOOKUP(E5,物品id!$A:$B,2,FALSE)&amp;",")</f>
        <v>2111,</v>
      </c>
      <c r="Y5" t="str">
        <f>IF(F5="","",VLOOKUP(F5,物品id!$A:$B,2,FALSE)&amp;",")</f>
        <v>3111,</v>
      </c>
      <c r="Z5" t="str">
        <f t="shared" si="6"/>
        <v>1111,2111,3111,</v>
      </c>
      <c r="AA5" s="18" t="str">
        <f t="shared" si="7"/>
        <v>[1111,2111,3111]</v>
      </c>
      <c r="AB5" s="19" t="str">
        <f t="shared" si="8"/>
        <v>2,</v>
      </c>
      <c r="AC5" s="19" t="str">
        <f t="shared" si="9"/>
        <v>2,</v>
      </c>
      <c r="AD5" s="19" t="str">
        <f t="shared" si="10"/>
        <v>2,</v>
      </c>
      <c r="AE5" s="19" t="str">
        <f t="shared" si="11"/>
        <v>2,2,2,</v>
      </c>
      <c r="AF5" s="18" t="str">
        <f t="shared" si="12"/>
        <v>[2,2,2]</v>
      </c>
      <c r="AG5" t="str">
        <f>VLOOKUP(K5,物品id!$A:$B,2,FALSE)&amp;","</f>
        <v>102,</v>
      </c>
      <c r="AH5" t="str">
        <f>VLOOKUP(L5,物品id!$A:$B,2,FALSE)&amp;","</f>
        <v>127,</v>
      </c>
      <c r="AI5" t="str">
        <f t="shared" si="13"/>
        <v>102,127,</v>
      </c>
      <c r="AJ5" s="18" t="str">
        <f t="shared" si="14"/>
        <v>[102,127]</v>
      </c>
      <c r="AK5" t="str">
        <f t="shared" si="0"/>
        <v>50,</v>
      </c>
      <c r="AL5" t="str">
        <f t="shared" si="1"/>
        <v>5,</v>
      </c>
      <c r="AM5" t="str">
        <f t="shared" si="15"/>
        <v>50,5,</v>
      </c>
      <c r="AN5" s="18" t="str">
        <f t="shared" si="16"/>
        <v>[50,5]</v>
      </c>
      <c r="AO5" t="str">
        <f>IF(R5="","",VLOOKUP(R5,物品id!$A:$B,2,FALSE)&amp;",")</f>
        <v>20039,</v>
      </c>
      <c r="AP5" t="str">
        <f>IF(S5="","",VLOOKUP(S5,物品id!$A:$B,2,FALSE)&amp;",")</f>
        <v>102,</v>
      </c>
      <c r="AQ5" t="str">
        <f t="shared" si="17"/>
        <v>20039,102,</v>
      </c>
      <c r="AR5" s="18" t="str">
        <f t="shared" si="18"/>
        <v>[20039,102]</v>
      </c>
      <c r="AS5" t="str">
        <f t="shared" si="2"/>
        <v>2,</v>
      </c>
      <c r="AT5" t="str">
        <f t="shared" si="3"/>
        <v>500,</v>
      </c>
      <c r="AU5" t="str">
        <f t="shared" si="19"/>
        <v>2,500,</v>
      </c>
      <c r="AV5" s="18" t="str">
        <f t="shared" si="20"/>
        <v>[2,500]</v>
      </c>
    </row>
    <row r="6" spans="1:48">
      <c r="A6">
        <v>1</v>
      </c>
      <c r="B6" s="20" t="s">
        <v>875</v>
      </c>
      <c r="C6">
        <v>3</v>
      </c>
      <c r="D6" t="s">
        <v>807</v>
      </c>
      <c r="E6" t="s">
        <v>818</v>
      </c>
      <c r="F6" t="s">
        <v>828</v>
      </c>
      <c r="G6">
        <v>2</v>
      </c>
      <c r="H6">
        <v>2</v>
      </c>
      <c r="I6">
        <v>2</v>
      </c>
      <c r="J6">
        <v>240</v>
      </c>
      <c r="K6" t="s">
        <v>842</v>
      </c>
      <c r="L6" t="s">
        <v>843</v>
      </c>
      <c r="M6">
        <v>100</v>
      </c>
      <c r="N6">
        <v>10</v>
      </c>
      <c r="O6">
        <v>1</v>
      </c>
      <c r="P6">
        <f t="shared" si="4"/>
        <v>100</v>
      </c>
      <c r="Q6">
        <f t="shared" si="5"/>
        <v>10</v>
      </c>
      <c r="R6" t="s">
        <v>850</v>
      </c>
      <c r="S6" t="s">
        <v>878</v>
      </c>
      <c r="T6">
        <v>1</v>
      </c>
      <c r="U6">
        <v>1000</v>
      </c>
      <c r="W6" t="str">
        <f>IF(D6="","",VLOOKUP(D6,物品id!$A:$B,2,FALSE)&amp;",")</f>
        <v>1111,</v>
      </c>
      <c r="X6" t="str">
        <f>IF(E6="","",VLOOKUP(E6,物品id!$A:$B,2,FALSE)&amp;",")</f>
        <v>2111,</v>
      </c>
      <c r="Y6" t="str">
        <f>IF(F6="","",VLOOKUP(F6,物品id!$A:$B,2,FALSE)&amp;",")</f>
        <v>3111,</v>
      </c>
      <c r="Z6" t="str">
        <f t="shared" si="6"/>
        <v>1111,2111,3111,</v>
      </c>
      <c r="AA6" s="18" t="str">
        <f t="shared" si="7"/>
        <v>[1111,2111,3111]</v>
      </c>
      <c r="AB6" s="19" t="str">
        <f t="shared" si="8"/>
        <v>2,</v>
      </c>
      <c r="AC6" s="19" t="str">
        <f t="shared" si="9"/>
        <v>2,</v>
      </c>
      <c r="AD6" s="19" t="str">
        <f t="shared" si="10"/>
        <v>2,</v>
      </c>
      <c r="AE6" s="19" t="str">
        <f t="shared" si="11"/>
        <v>2,2,2,</v>
      </c>
      <c r="AF6" s="18" t="str">
        <f t="shared" si="12"/>
        <v>[2,2,2]</v>
      </c>
      <c r="AG6" t="str">
        <f>VLOOKUP(K6,物品id!$A:$B,2,FALSE)&amp;","</f>
        <v>102,</v>
      </c>
      <c r="AH6" t="str">
        <f>VLOOKUP(L6,物品id!$A:$B,2,FALSE)&amp;","</f>
        <v>127,</v>
      </c>
      <c r="AI6" t="str">
        <f t="shared" si="13"/>
        <v>102,127,</v>
      </c>
      <c r="AJ6" s="18" t="str">
        <f t="shared" si="14"/>
        <v>[102,127]</v>
      </c>
      <c r="AK6" t="str">
        <f t="shared" si="0"/>
        <v>100,</v>
      </c>
      <c r="AL6" t="str">
        <f t="shared" si="1"/>
        <v>10,</v>
      </c>
      <c r="AM6" t="str">
        <f t="shared" si="15"/>
        <v>100,10,</v>
      </c>
      <c r="AN6" s="18" t="str">
        <f t="shared" si="16"/>
        <v>[100,10]</v>
      </c>
      <c r="AO6" t="str">
        <f>IF(R6="","",VLOOKUP(R6,物品id!$A:$B,2,FALSE)&amp;",")</f>
        <v>20038,</v>
      </c>
      <c r="AP6" t="str">
        <f>IF(S6="","",VLOOKUP(S6,物品id!$A:$B,2,FALSE)&amp;",")</f>
        <v>102,</v>
      </c>
      <c r="AQ6" t="str">
        <f t="shared" si="17"/>
        <v>20038,102,</v>
      </c>
      <c r="AR6" s="18" t="str">
        <f t="shared" si="18"/>
        <v>[20038,102]</v>
      </c>
      <c r="AS6" t="str">
        <f t="shared" si="2"/>
        <v>1,</v>
      </c>
      <c r="AT6" t="str">
        <f t="shared" si="3"/>
        <v>1000,</v>
      </c>
      <c r="AU6" t="str">
        <f t="shared" si="19"/>
        <v>1,1000,</v>
      </c>
      <c r="AV6" s="18" t="str">
        <f t="shared" si="20"/>
        <v>[1,1000]</v>
      </c>
    </row>
    <row r="7" spans="1:48">
      <c r="A7">
        <v>1</v>
      </c>
      <c r="B7" s="20" t="s">
        <v>875</v>
      </c>
      <c r="C7">
        <v>3</v>
      </c>
      <c r="D7" t="s">
        <v>807</v>
      </c>
      <c r="E7" t="s">
        <v>818</v>
      </c>
      <c r="F7" t="s">
        <v>828</v>
      </c>
      <c r="G7">
        <v>2</v>
      </c>
      <c r="H7">
        <v>2</v>
      </c>
      <c r="I7">
        <v>2</v>
      </c>
      <c r="J7">
        <v>480</v>
      </c>
      <c r="K7" t="s">
        <v>842</v>
      </c>
      <c r="L7" t="s">
        <v>843</v>
      </c>
      <c r="M7">
        <v>200</v>
      </c>
      <c r="N7">
        <v>20</v>
      </c>
      <c r="O7">
        <v>1</v>
      </c>
      <c r="P7">
        <f t="shared" si="4"/>
        <v>200</v>
      </c>
      <c r="Q7">
        <f t="shared" si="5"/>
        <v>20</v>
      </c>
      <c r="R7" t="s">
        <v>847</v>
      </c>
      <c r="S7" t="s">
        <v>878</v>
      </c>
      <c r="T7">
        <v>5</v>
      </c>
      <c r="U7">
        <v>2000</v>
      </c>
      <c r="W7" t="str">
        <f>IF(D7="","",VLOOKUP(D7,物品id!$A:$B,2,FALSE)&amp;",")</f>
        <v>1111,</v>
      </c>
      <c r="X7" t="str">
        <f>IF(E7="","",VLOOKUP(E7,物品id!$A:$B,2,FALSE)&amp;",")</f>
        <v>2111,</v>
      </c>
      <c r="Y7" t="str">
        <f>IF(F7="","",VLOOKUP(F7,物品id!$A:$B,2,FALSE)&amp;",")</f>
        <v>3111,</v>
      </c>
      <c r="Z7" t="str">
        <f t="shared" si="6"/>
        <v>1111,2111,3111,</v>
      </c>
      <c r="AA7" s="18" t="str">
        <f t="shared" si="7"/>
        <v>[1111,2111,3111]</v>
      </c>
      <c r="AB7" s="19" t="str">
        <f t="shared" si="8"/>
        <v>2,</v>
      </c>
      <c r="AC7" s="19" t="str">
        <f t="shared" si="9"/>
        <v>2,</v>
      </c>
      <c r="AD7" s="19" t="str">
        <f t="shared" si="10"/>
        <v>2,</v>
      </c>
      <c r="AE7" s="19" t="str">
        <f t="shared" si="11"/>
        <v>2,2,2,</v>
      </c>
      <c r="AF7" s="18" t="str">
        <f t="shared" si="12"/>
        <v>[2,2,2]</v>
      </c>
      <c r="AG7" t="str">
        <f>VLOOKUP(K7,物品id!$A:$B,2,FALSE)&amp;","</f>
        <v>102,</v>
      </c>
      <c r="AH7" t="str">
        <f>VLOOKUP(L7,物品id!$A:$B,2,FALSE)&amp;","</f>
        <v>127,</v>
      </c>
      <c r="AI7" t="str">
        <f t="shared" si="13"/>
        <v>102,127,</v>
      </c>
      <c r="AJ7" s="18" t="str">
        <f t="shared" si="14"/>
        <v>[102,127]</v>
      </c>
      <c r="AK7" t="str">
        <f t="shared" si="0"/>
        <v>200,</v>
      </c>
      <c r="AL7" t="str">
        <f t="shared" si="1"/>
        <v>20,</v>
      </c>
      <c r="AM7" t="str">
        <f t="shared" si="15"/>
        <v>200,20,</v>
      </c>
      <c r="AN7" s="18" t="str">
        <f t="shared" si="16"/>
        <v>[200,20]</v>
      </c>
      <c r="AO7" t="str">
        <f>IF(R7="","",VLOOKUP(R7,物品id!$A:$B,2,FALSE)&amp;",")</f>
        <v>20035,</v>
      </c>
      <c r="AP7" t="str">
        <f>IF(S7="","",VLOOKUP(S7,物品id!$A:$B,2,FALSE)&amp;",")</f>
        <v>102,</v>
      </c>
      <c r="AQ7" t="str">
        <f t="shared" si="17"/>
        <v>20035,102,</v>
      </c>
      <c r="AR7" s="18" t="str">
        <f t="shared" si="18"/>
        <v>[20035,102]</v>
      </c>
      <c r="AS7" t="str">
        <f t="shared" si="2"/>
        <v>5,</v>
      </c>
      <c r="AT7" t="str">
        <f t="shared" si="3"/>
        <v>2000,</v>
      </c>
      <c r="AU7" t="str">
        <f t="shared" si="19"/>
        <v>5,2000,</v>
      </c>
      <c r="AV7" s="18" t="str">
        <f t="shared" si="20"/>
        <v>[5,2000]</v>
      </c>
    </row>
    <row r="8" spans="1:48">
      <c r="A8">
        <v>1</v>
      </c>
      <c r="B8" t="s">
        <v>877</v>
      </c>
      <c r="C8">
        <v>3</v>
      </c>
      <c r="D8" t="s">
        <v>807</v>
      </c>
      <c r="E8" t="s">
        <v>818</v>
      </c>
      <c r="F8" t="s">
        <v>828</v>
      </c>
      <c r="G8">
        <v>3</v>
      </c>
      <c r="H8">
        <v>3</v>
      </c>
      <c r="I8">
        <v>3</v>
      </c>
      <c r="J8">
        <v>120</v>
      </c>
      <c r="K8" t="s">
        <v>842</v>
      </c>
      <c r="L8" t="s">
        <v>843</v>
      </c>
      <c r="M8">
        <v>50</v>
      </c>
      <c r="N8">
        <v>5</v>
      </c>
      <c r="O8">
        <v>1.5</v>
      </c>
      <c r="P8">
        <f t="shared" si="4"/>
        <v>75</v>
      </c>
      <c r="Q8">
        <f t="shared" si="5"/>
        <v>10</v>
      </c>
      <c r="R8" t="s">
        <v>842</v>
      </c>
      <c r="S8" t="s">
        <v>878</v>
      </c>
      <c r="T8">
        <v>1000</v>
      </c>
      <c r="U8">
        <v>500</v>
      </c>
      <c r="W8" t="str">
        <f>IF(D8="","",VLOOKUP(D8,物品id!$A:$B,2,FALSE)&amp;",")</f>
        <v>1111,</v>
      </c>
      <c r="X8" t="str">
        <f>IF(E8="","",VLOOKUP(E8,物品id!$A:$B,2,FALSE)&amp;",")</f>
        <v>2111,</v>
      </c>
      <c r="Y8" t="str">
        <f>IF(F8="","",VLOOKUP(F8,物品id!$A:$B,2,FALSE)&amp;",")</f>
        <v>3111,</v>
      </c>
      <c r="Z8" t="str">
        <f t="shared" si="6"/>
        <v>1111,2111,3111,</v>
      </c>
      <c r="AA8" s="18" t="str">
        <f t="shared" si="7"/>
        <v>[1111,2111,3111]</v>
      </c>
      <c r="AB8" s="19" t="str">
        <f t="shared" si="8"/>
        <v>3,</v>
      </c>
      <c r="AC8" s="19" t="str">
        <f t="shared" si="9"/>
        <v>3,</v>
      </c>
      <c r="AD8" s="19" t="str">
        <f t="shared" si="10"/>
        <v>3,</v>
      </c>
      <c r="AE8" s="19" t="str">
        <f t="shared" si="11"/>
        <v>3,3,3,</v>
      </c>
      <c r="AF8" s="18" t="str">
        <f t="shared" si="12"/>
        <v>[3,3,3]</v>
      </c>
      <c r="AG8" t="str">
        <f>VLOOKUP(K8,物品id!$A:$B,2,FALSE)&amp;","</f>
        <v>102,</v>
      </c>
      <c r="AH8" t="str">
        <f>VLOOKUP(L8,物品id!$A:$B,2,FALSE)&amp;","</f>
        <v>127,</v>
      </c>
      <c r="AI8" t="str">
        <f t="shared" si="13"/>
        <v>102,127,</v>
      </c>
      <c r="AJ8" s="18" t="str">
        <f t="shared" si="14"/>
        <v>[102,127]</v>
      </c>
      <c r="AK8" t="str">
        <f t="shared" si="0"/>
        <v>50,</v>
      </c>
      <c r="AL8" t="str">
        <f t="shared" si="1"/>
        <v>5,</v>
      </c>
      <c r="AM8" t="str">
        <f t="shared" si="15"/>
        <v>50,5,</v>
      </c>
      <c r="AN8" s="18" t="str">
        <f t="shared" si="16"/>
        <v>[50,5]</v>
      </c>
      <c r="AO8" t="str">
        <f>IF(R8="","",VLOOKUP(R8,物品id!$A:$B,2,FALSE)&amp;",")</f>
        <v>102,</v>
      </c>
      <c r="AP8" t="str">
        <f>IF(S8="","",VLOOKUP(S8,物品id!$A:$B,2,FALSE)&amp;",")</f>
        <v>102,</v>
      </c>
      <c r="AQ8" t="str">
        <f t="shared" si="17"/>
        <v>102,102,</v>
      </c>
      <c r="AR8" s="18" t="str">
        <f t="shared" si="18"/>
        <v>[102,102]</v>
      </c>
      <c r="AS8" t="str">
        <f t="shared" si="2"/>
        <v>1000,</v>
      </c>
      <c r="AT8" t="str">
        <f t="shared" si="3"/>
        <v>500,</v>
      </c>
      <c r="AU8" t="str">
        <f t="shared" si="19"/>
        <v>1000,500,</v>
      </c>
      <c r="AV8" s="18" t="str">
        <f t="shared" si="20"/>
        <v>[1000,500]</v>
      </c>
    </row>
    <row r="9" spans="1:48">
      <c r="A9">
        <v>1</v>
      </c>
      <c r="B9" t="s">
        <v>877</v>
      </c>
      <c r="C9">
        <v>3</v>
      </c>
      <c r="D9" t="s">
        <v>807</v>
      </c>
      <c r="E9" t="s">
        <v>818</v>
      </c>
      <c r="F9" t="s">
        <v>828</v>
      </c>
      <c r="G9">
        <v>3</v>
      </c>
      <c r="H9">
        <v>3</v>
      </c>
      <c r="I9">
        <v>3</v>
      </c>
      <c r="J9">
        <v>240</v>
      </c>
      <c r="K9" t="s">
        <v>842</v>
      </c>
      <c r="L9" t="s">
        <v>843</v>
      </c>
      <c r="M9">
        <v>100</v>
      </c>
      <c r="N9">
        <v>10</v>
      </c>
      <c r="O9">
        <v>1.5</v>
      </c>
      <c r="P9">
        <f t="shared" si="4"/>
        <v>150</v>
      </c>
      <c r="Q9">
        <f t="shared" si="5"/>
        <v>15</v>
      </c>
      <c r="R9" t="s">
        <v>850</v>
      </c>
      <c r="S9" t="s">
        <v>878</v>
      </c>
      <c r="T9">
        <v>2</v>
      </c>
      <c r="U9">
        <v>1000</v>
      </c>
      <c r="W9" t="str">
        <f>IF(D9="","",VLOOKUP(D9,物品id!$A:$B,2,FALSE)&amp;",")</f>
        <v>1111,</v>
      </c>
      <c r="X9" t="str">
        <f>IF(E9="","",VLOOKUP(E9,物品id!$A:$B,2,FALSE)&amp;",")</f>
        <v>2111,</v>
      </c>
      <c r="Y9" t="str">
        <f>IF(F9="","",VLOOKUP(F9,物品id!$A:$B,2,FALSE)&amp;",")</f>
        <v>3111,</v>
      </c>
      <c r="Z9" t="str">
        <f t="shared" si="6"/>
        <v>1111,2111,3111,</v>
      </c>
      <c r="AA9" s="18" t="str">
        <f t="shared" si="7"/>
        <v>[1111,2111,3111]</v>
      </c>
      <c r="AB9" s="19" t="str">
        <f t="shared" si="8"/>
        <v>3,</v>
      </c>
      <c r="AC9" s="19" t="str">
        <f t="shared" si="9"/>
        <v>3,</v>
      </c>
      <c r="AD9" s="19" t="str">
        <f t="shared" si="10"/>
        <v>3,</v>
      </c>
      <c r="AE9" s="19" t="str">
        <f t="shared" si="11"/>
        <v>3,3,3,</v>
      </c>
      <c r="AF9" s="18" t="str">
        <f t="shared" si="12"/>
        <v>[3,3,3]</v>
      </c>
      <c r="AG9" t="str">
        <f>VLOOKUP(K9,物品id!$A:$B,2,FALSE)&amp;","</f>
        <v>102,</v>
      </c>
      <c r="AH9" t="str">
        <f>VLOOKUP(L9,物品id!$A:$B,2,FALSE)&amp;","</f>
        <v>127,</v>
      </c>
      <c r="AI9" t="str">
        <f t="shared" si="13"/>
        <v>102,127,</v>
      </c>
      <c r="AJ9" s="18" t="str">
        <f t="shared" si="14"/>
        <v>[102,127]</v>
      </c>
      <c r="AK9" t="str">
        <f t="shared" si="0"/>
        <v>100,</v>
      </c>
      <c r="AL9" t="str">
        <f t="shared" si="1"/>
        <v>10,</v>
      </c>
      <c r="AM9" t="str">
        <f t="shared" si="15"/>
        <v>100,10,</v>
      </c>
      <c r="AN9" s="18" t="str">
        <f t="shared" si="16"/>
        <v>[100,10]</v>
      </c>
      <c r="AO9" t="str">
        <f>IF(R9="","",VLOOKUP(R9,物品id!$A:$B,2,FALSE)&amp;",")</f>
        <v>20038,</v>
      </c>
      <c r="AP9" t="str">
        <f>IF(S9="","",VLOOKUP(S9,物品id!$A:$B,2,FALSE)&amp;",")</f>
        <v>102,</v>
      </c>
      <c r="AQ9" t="str">
        <f t="shared" si="17"/>
        <v>20038,102,</v>
      </c>
      <c r="AR9" s="18" t="str">
        <f t="shared" si="18"/>
        <v>[20038,102]</v>
      </c>
      <c r="AS9" t="str">
        <f t="shared" si="2"/>
        <v>2,</v>
      </c>
      <c r="AT9" t="str">
        <f t="shared" si="3"/>
        <v>1000,</v>
      </c>
      <c r="AU9" t="str">
        <f t="shared" si="19"/>
        <v>2,1000,</v>
      </c>
      <c r="AV9" s="18" t="str">
        <f t="shared" si="20"/>
        <v>[2,1000]</v>
      </c>
    </row>
    <row r="10" spans="1:48">
      <c r="A10">
        <v>1</v>
      </c>
      <c r="B10" t="s">
        <v>876</v>
      </c>
      <c r="C10">
        <v>3</v>
      </c>
      <c r="D10" t="s">
        <v>807</v>
      </c>
      <c r="E10" t="s">
        <v>818</v>
      </c>
      <c r="F10" t="s">
        <v>828</v>
      </c>
      <c r="G10">
        <v>3</v>
      </c>
      <c r="H10">
        <v>3</v>
      </c>
      <c r="I10">
        <v>3</v>
      </c>
      <c r="J10">
        <v>480</v>
      </c>
      <c r="K10" t="s">
        <v>842</v>
      </c>
      <c r="L10" t="s">
        <v>843</v>
      </c>
      <c r="M10">
        <v>200</v>
      </c>
      <c r="N10">
        <v>20</v>
      </c>
      <c r="O10">
        <v>1.5</v>
      </c>
      <c r="P10">
        <f t="shared" si="4"/>
        <v>300</v>
      </c>
      <c r="Q10">
        <f t="shared" si="5"/>
        <v>30</v>
      </c>
      <c r="R10" t="s">
        <v>846</v>
      </c>
      <c r="S10" t="s">
        <v>878</v>
      </c>
      <c r="T10">
        <v>1</v>
      </c>
      <c r="U10">
        <v>2000</v>
      </c>
      <c r="W10" t="str">
        <f>IF(D10="","",VLOOKUP(D10,物品id!$A:$B,2,FALSE)&amp;",")</f>
        <v>1111,</v>
      </c>
      <c r="X10" t="str">
        <f>IF(E10="","",VLOOKUP(E10,物品id!$A:$B,2,FALSE)&amp;",")</f>
        <v>2111,</v>
      </c>
      <c r="Y10" t="str">
        <f>IF(F10="","",VLOOKUP(F10,物品id!$A:$B,2,FALSE)&amp;",")</f>
        <v>3111,</v>
      </c>
      <c r="Z10" t="str">
        <f t="shared" si="6"/>
        <v>1111,2111,3111,</v>
      </c>
      <c r="AA10" s="18" t="str">
        <f t="shared" si="7"/>
        <v>[1111,2111,3111]</v>
      </c>
      <c r="AB10" s="19" t="str">
        <f t="shared" si="8"/>
        <v>3,</v>
      </c>
      <c r="AC10" s="19" t="str">
        <f t="shared" si="9"/>
        <v>3,</v>
      </c>
      <c r="AD10" s="19" t="str">
        <f t="shared" si="10"/>
        <v>3,</v>
      </c>
      <c r="AE10" s="19" t="str">
        <f t="shared" si="11"/>
        <v>3,3,3,</v>
      </c>
      <c r="AF10" s="18" t="str">
        <f t="shared" si="12"/>
        <v>[3,3,3]</v>
      </c>
      <c r="AG10" t="str">
        <f>VLOOKUP(K10,物品id!$A:$B,2,FALSE)&amp;","</f>
        <v>102,</v>
      </c>
      <c r="AH10" t="str">
        <f>VLOOKUP(L10,物品id!$A:$B,2,FALSE)&amp;","</f>
        <v>127,</v>
      </c>
      <c r="AI10" t="str">
        <f t="shared" si="13"/>
        <v>102,127,</v>
      </c>
      <c r="AJ10" s="18" t="str">
        <f t="shared" si="14"/>
        <v>[102,127]</v>
      </c>
      <c r="AK10" t="str">
        <f t="shared" si="0"/>
        <v>200,</v>
      </c>
      <c r="AL10" t="str">
        <f t="shared" si="1"/>
        <v>20,</v>
      </c>
      <c r="AM10" t="str">
        <f t="shared" si="15"/>
        <v>200,20,</v>
      </c>
      <c r="AN10" s="18" t="str">
        <f t="shared" si="16"/>
        <v>[200,20]</v>
      </c>
      <c r="AO10" t="str">
        <f>IF(R10="","",VLOOKUP(R10,物品id!$A:$B,2,FALSE)&amp;",")</f>
        <v>20034,</v>
      </c>
      <c r="AP10" t="str">
        <f>IF(S10="","",VLOOKUP(S10,物品id!$A:$B,2,FALSE)&amp;",")</f>
        <v>102,</v>
      </c>
      <c r="AQ10" t="str">
        <f t="shared" si="17"/>
        <v>20034,102,</v>
      </c>
      <c r="AR10" s="18" t="str">
        <f t="shared" si="18"/>
        <v>[20034,102]</v>
      </c>
      <c r="AS10" t="str">
        <f t="shared" si="2"/>
        <v>1,</v>
      </c>
      <c r="AT10" t="str">
        <f t="shared" si="3"/>
        <v>2000,</v>
      </c>
      <c r="AU10" t="str">
        <f t="shared" si="19"/>
        <v>1,2000,</v>
      </c>
      <c r="AV10" s="18" t="str">
        <f t="shared" si="20"/>
        <v>[1,2000]</v>
      </c>
    </row>
    <row r="11" spans="1:48">
      <c r="A11">
        <v>2</v>
      </c>
      <c r="B11" t="s">
        <v>876</v>
      </c>
      <c r="C11">
        <v>3</v>
      </c>
      <c r="D11" t="s">
        <v>808</v>
      </c>
      <c r="E11" t="s">
        <v>819</v>
      </c>
      <c r="F11" t="s">
        <v>829</v>
      </c>
      <c r="G11">
        <v>2</v>
      </c>
      <c r="H11">
        <v>2</v>
      </c>
      <c r="I11">
        <v>2</v>
      </c>
      <c r="J11">
        <v>120</v>
      </c>
      <c r="K11" t="s">
        <v>842</v>
      </c>
      <c r="L11" t="s">
        <v>843</v>
      </c>
      <c r="M11">
        <v>50</v>
      </c>
      <c r="N11">
        <v>5</v>
      </c>
      <c r="O11">
        <v>1.5</v>
      </c>
      <c r="P11">
        <f t="shared" si="4"/>
        <v>75</v>
      </c>
      <c r="Q11">
        <f t="shared" si="5"/>
        <v>10</v>
      </c>
      <c r="R11" t="s">
        <v>842</v>
      </c>
      <c r="S11" t="s">
        <v>878</v>
      </c>
      <c r="T11">
        <v>1000</v>
      </c>
      <c r="U11">
        <v>500</v>
      </c>
      <c r="W11" t="str">
        <f>IF(D11="","",VLOOKUP(D11,物品id!$A:$B,2,FALSE)&amp;",")</f>
        <v>1211,</v>
      </c>
      <c r="X11" t="str">
        <f>IF(E11="","",VLOOKUP(E11,物品id!$A:$B,2,FALSE)&amp;",")</f>
        <v>2211,</v>
      </c>
      <c r="Y11" t="str">
        <f>IF(F11="","",VLOOKUP(F11,物品id!$A:$B,2,FALSE)&amp;",")</f>
        <v>3211,</v>
      </c>
      <c r="Z11" t="str">
        <f t="shared" si="6"/>
        <v>1211,2211,3211,</v>
      </c>
      <c r="AA11" s="18" t="str">
        <f t="shared" si="7"/>
        <v>[1211,2211,3211]</v>
      </c>
      <c r="AB11" s="19" t="str">
        <f t="shared" si="8"/>
        <v>2,</v>
      </c>
      <c r="AC11" s="19" t="str">
        <f t="shared" si="9"/>
        <v>2,</v>
      </c>
      <c r="AD11" s="19" t="str">
        <f t="shared" si="10"/>
        <v>2,</v>
      </c>
      <c r="AE11" s="19" t="str">
        <f t="shared" si="11"/>
        <v>2,2,2,</v>
      </c>
      <c r="AF11" s="18" t="str">
        <f t="shared" si="12"/>
        <v>[2,2,2]</v>
      </c>
      <c r="AG11" t="str">
        <f>VLOOKUP(K11,物品id!$A:$B,2,FALSE)&amp;","</f>
        <v>102,</v>
      </c>
      <c r="AH11" t="str">
        <f>VLOOKUP(L11,物品id!$A:$B,2,FALSE)&amp;","</f>
        <v>127,</v>
      </c>
      <c r="AI11" t="str">
        <f t="shared" si="13"/>
        <v>102,127,</v>
      </c>
      <c r="AJ11" s="18" t="str">
        <f t="shared" si="14"/>
        <v>[102,127]</v>
      </c>
      <c r="AK11" t="str">
        <f t="shared" si="0"/>
        <v>50,</v>
      </c>
      <c r="AL11" t="str">
        <f t="shared" si="1"/>
        <v>5,</v>
      </c>
      <c r="AM11" t="str">
        <f t="shared" si="15"/>
        <v>50,5,</v>
      </c>
      <c r="AN11" s="18" t="str">
        <f t="shared" si="16"/>
        <v>[50,5]</v>
      </c>
      <c r="AO11" t="str">
        <f>IF(R11="","",VLOOKUP(R11,物品id!$A:$B,2,FALSE)&amp;",")</f>
        <v>102,</v>
      </c>
      <c r="AP11" t="str">
        <f>IF(S11="","",VLOOKUP(S11,物品id!$A:$B,2,FALSE)&amp;",")</f>
        <v>102,</v>
      </c>
      <c r="AQ11" t="str">
        <f t="shared" si="17"/>
        <v>102,102,</v>
      </c>
      <c r="AR11" s="18" t="str">
        <f t="shared" si="18"/>
        <v>[102,102]</v>
      </c>
      <c r="AS11" t="str">
        <f t="shared" si="2"/>
        <v>1000,</v>
      </c>
      <c r="AT11" t="str">
        <f t="shared" si="3"/>
        <v>500,</v>
      </c>
      <c r="AU11" t="str">
        <f t="shared" si="19"/>
        <v>1000,500,</v>
      </c>
      <c r="AV11" s="18" t="str">
        <f t="shared" si="20"/>
        <v>[1000,500]</v>
      </c>
    </row>
    <row r="12" spans="1:48">
      <c r="A12">
        <v>2</v>
      </c>
      <c r="B12" t="s">
        <v>876</v>
      </c>
      <c r="C12">
        <v>3</v>
      </c>
      <c r="D12" t="s">
        <v>808</v>
      </c>
      <c r="E12" t="s">
        <v>819</v>
      </c>
      <c r="F12" t="s">
        <v>829</v>
      </c>
      <c r="G12">
        <v>2</v>
      </c>
      <c r="H12">
        <v>2</v>
      </c>
      <c r="I12">
        <v>2</v>
      </c>
      <c r="J12">
        <v>240</v>
      </c>
      <c r="K12" t="s">
        <v>842</v>
      </c>
      <c r="L12" t="s">
        <v>843</v>
      </c>
      <c r="M12">
        <v>100</v>
      </c>
      <c r="N12">
        <v>10</v>
      </c>
      <c r="O12">
        <v>1.5</v>
      </c>
      <c r="P12">
        <f t="shared" si="4"/>
        <v>150</v>
      </c>
      <c r="Q12">
        <f t="shared" si="5"/>
        <v>15</v>
      </c>
      <c r="R12" t="s">
        <v>850</v>
      </c>
      <c r="S12" t="s">
        <v>878</v>
      </c>
      <c r="T12">
        <v>2</v>
      </c>
      <c r="U12">
        <v>1000</v>
      </c>
      <c r="W12" t="str">
        <f>IF(D12="","",VLOOKUP(D12,物品id!$A:$B,2,FALSE)&amp;",")</f>
        <v>1211,</v>
      </c>
      <c r="X12" t="str">
        <f>IF(E12="","",VLOOKUP(E12,物品id!$A:$B,2,FALSE)&amp;",")</f>
        <v>2211,</v>
      </c>
      <c r="Y12" t="str">
        <f>IF(F12="","",VLOOKUP(F12,物品id!$A:$B,2,FALSE)&amp;",")</f>
        <v>3211,</v>
      </c>
      <c r="Z12" t="str">
        <f t="shared" si="6"/>
        <v>1211,2211,3211,</v>
      </c>
      <c r="AA12" s="18" t="str">
        <f t="shared" si="7"/>
        <v>[1211,2211,3211]</v>
      </c>
      <c r="AB12" s="19" t="str">
        <f t="shared" si="8"/>
        <v>2,</v>
      </c>
      <c r="AC12" s="19" t="str">
        <f t="shared" si="9"/>
        <v>2,</v>
      </c>
      <c r="AD12" s="19" t="str">
        <f t="shared" si="10"/>
        <v>2,</v>
      </c>
      <c r="AE12" s="19" t="str">
        <f t="shared" si="11"/>
        <v>2,2,2,</v>
      </c>
      <c r="AF12" s="18" t="str">
        <f t="shared" si="12"/>
        <v>[2,2,2]</v>
      </c>
      <c r="AG12" t="str">
        <f>VLOOKUP(K12,物品id!$A:$B,2,FALSE)&amp;","</f>
        <v>102,</v>
      </c>
      <c r="AH12" t="str">
        <f>VLOOKUP(L12,物品id!$A:$B,2,FALSE)&amp;","</f>
        <v>127,</v>
      </c>
      <c r="AI12" t="str">
        <f t="shared" si="13"/>
        <v>102,127,</v>
      </c>
      <c r="AJ12" s="18" t="str">
        <f t="shared" si="14"/>
        <v>[102,127]</v>
      </c>
      <c r="AK12" t="str">
        <f t="shared" si="0"/>
        <v>100,</v>
      </c>
      <c r="AL12" t="str">
        <f t="shared" si="1"/>
        <v>10,</v>
      </c>
      <c r="AM12" t="str">
        <f t="shared" si="15"/>
        <v>100,10,</v>
      </c>
      <c r="AN12" s="18" t="str">
        <f t="shared" si="16"/>
        <v>[100,10]</v>
      </c>
      <c r="AO12" t="str">
        <f>IF(R12="","",VLOOKUP(R12,物品id!$A:$B,2,FALSE)&amp;",")</f>
        <v>20038,</v>
      </c>
      <c r="AP12" t="str">
        <f>IF(S12="","",VLOOKUP(S12,物品id!$A:$B,2,FALSE)&amp;",")</f>
        <v>102,</v>
      </c>
      <c r="AQ12" t="str">
        <f t="shared" si="17"/>
        <v>20038,102,</v>
      </c>
      <c r="AR12" s="18" t="str">
        <f t="shared" si="18"/>
        <v>[20038,102]</v>
      </c>
      <c r="AS12" t="str">
        <f t="shared" si="2"/>
        <v>2,</v>
      </c>
      <c r="AT12" t="str">
        <f t="shared" si="3"/>
        <v>1000,</v>
      </c>
      <c r="AU12" t="str">
        <f t="shared" si="19"/>
        <v>2,1000,</v>
      </c>
      <c r="AV12" s="18" t="str">
        <f t="shared" si="20"/>
        <v>[2,1000]</v>
      </c>
    </row>
    <row r="13" spans="1:48">
      <c r="A13">
        <v>2</v>
      </c>
      <c r="B13" t="s">
        <v>876</v>
      </c>
      <c r="C13">
        <v>3</v>
      </c>
      <c r="D13" t="s">
        <v>808</v>
      </c>
      <c r="E13" t="s">
        <v>819</v>
      </c>
      <c r="F13" t="s">
        <v>829</v>
      </c>
      <c r="G13">
        <v>2</v>
      </c>
      <c r="H13">
        <v>2</v>
      </c>
      <c r="I13">
        <v>2</v>
      </c>
      <c r="J13">
        <v>480</v>
      </c>
      <c r="K13" t="s">
        <v>842</v>
      </c>
      <c r="L13" t="s">
        <v>843</v>
      </c>
      <c r="M13">
        <v>200</v>
      </c>
      <c r="N13">
        <v>20</v>
      </c>
      <c r="O13">
        <v>1.5</v>
      </c>
      <c r="P13">
        <f t="shared" si="4"/>
        <v>300</v>
      </c>
      <c r="Q13">
        <f t="shared" si="5"/>
        <v>30</v>
      </c>
      <c r="R13" t="s">
        <v>846</v>
      </c>
      <c r="S13" t="s">
        <v>878</v>
      </c>
      <c r="T13">
        <v>1</v>
      </c>
      <c r="U13">
        <v>2000</v>
      </c>
      <c r="W13" t="str">
        <f>IF(D13="","",VLOOKUP(D13,物品id!$A:$B,2,FALSE)&amp;",")</f>
        <v>1211,</v>
      </c>
      <c r="X13" t="str">
        <f>IF(E13="","",VLOOKUP(E13,物品id!$A:$B,2,FALSE)&amp;",")</f>
        <v>2211,</v>
      </c>
      <c r="Y13" t="str">
        <f>IF(F13="","",VLOOKUP(F13,物品id!$A:$B,2,FALSE)&amp;",")</f>
        <v>3211,</v>
      </c>
      <c r="Z13" t="str">
        <f t="shared" si="6"/>
        <v>1211,2211,3211,</v>
      </c>
      <c r="AA13" s="18" t="str">
        <f t="shared" si="7"/>
        <v>[1211,2211,3211]</v>
      </c>
      <c r="AB13" s="19" t="str">
        <f t="shared" si="8"/>
        <v>2,</v>
      </c>
      <c r="AC13" s="19" t="str">
        <f t="shared" si="9"/>
        <v>2,</v>
      </c>
      <c r="AD13" s="19" t="str">
        <f t="shared" si="10"/>
        <v>2,</v>
      </c>
      <c r="AE13" s="19" t="str">
        <f t="shared" si="11"/>
        <v>2,2,2,</v>
      </c>
      <c r="AF13" s="18" t="str">
        <f t="shared" si="12"/>
        <v>[2,2,2]</v>
      </c>
      <c r="AG13" t="str">
        <f>VLOOKUP(K13,物品id!$A:$B,2,FALSE)&amp;","</f>
        <v>102,</v>
      </c>
      <c r="AH13" t="str">
        <f>VLOOKUP(L13,物品id!$A:$B,2,FALSE)&amp;","</f>
        <v>127,</v>
      </c>
      <c r="AI13" t="str">
        <f t="shared" si="13"/>
        <v>102,127,</v>
      </c>
      <c r="AJ13" s="18" t="str">
        <f t="shared" si="14"/>
        <v>[102,127]</v>
      </c>
      <c r="AK13" t="str">
        <f t="shared" si="0"/>
        <v>200,</v>
      </c>
      <c r="AL13" t="str">
        <f t="shared" si="1"/>
        <v>20,</v>
      </c>
      <c r="AM13" t="str">
        <f t="shared" si="15"/>
        <v>200,20,</v>
      </c>
      <c r="AN13" s="18" t="str">
        <f t="shared" si="16"/>
        <v>[200,20]</v>
      </c>
      <c r="AO13" t="str">
        <f>IF(R13="","",VLOOKUP(R13,物品id!$A:$B,2,FALSE)&amp;",")</f>
        <v>20034,</v>
      </c>
      <c r="AP13" t="str">
        <f>IF(S13="","",VLOOKUP(S13,物品id!$A:$B,2,FALSE)&amp;",")</f>
        <v>102,</v>
      </c>
      <c r="AQ13" t="str">
        <f t="shared" si="17"/>
        <v>20034,102,</v>
      </c>
      <c r="AR13" s="18" t="str">
        <f t="shared" si="18"/>
        <v>[20034,102]</v>
      </c>
      <c r="AS13" t="str">
        <f t="shared" si="2"/>
        <v>1,</v>
      </c>
      <c r="AT13" t="str">
        <f t="shared" si="3"/>
        <v>2000,</v>
      </c>
      <c r="AU13" t="str">
        <f t="shared" si="19"/>
        <v>1,2000,</v>
      </c>
      <c r="AV13" s="18" t="str">
        <f t="shared" si="20"/>
        <v>[1,2000]</v>
      </c>
    </row>
    <row r="14" spans="1:48">
      <c r="A14">
        <v>3</v>
      </c>
      <c r="B14" t="s">
        <v>876</v>
      </c>
      <c r="C14">
        <v>3</v>
      </c>
      <c r="D14" t="s">
        <v>809</v>
      </c>
      <c r="E14" t="s">
        <v>820</v>
      </c>
      <c r="F14" t="s">
        <v>830</v>
      </c>
      <c r="G14">
        <v>2</v>
      </c>
      <c r="H14">
        <v>2</v>
      </c>
      <c r="I14">
        <v>2</v>
      </c>
      <c r="J14">
        <v>120</v>
      </c>
      <c r="K14" t="s">
        <v>842</v>
      </c>
      <c r="L14" t="s">
        <v>843</v>
      </c>
      <c r="M14">
        <v>50</v>
      </c>
      <c r="N14">
        <v>5</v>
      </c>
      <c r="O14">
        <v>2</v>
      </c>
      <c r="P14">
        <f t="shared" si="4"/>
        <v>100</v>
      </c>
      <c r="Q14">
        <f t="shared" si="5"/>
        <v>10</v>
      </c>
      <c r="R14" t="s">
        <v>842</v>
      </c>
      <c r="S14" t="s">
        <v>878</v>
      </c>
      <c r="T14">
        <v>1500</v>
      </c>
      <c r="U14">
        <v>500</v>
      </c>
      <c r="W14" t="str">
        <f>IF(D14="","",VLOOKUP(D14,物品id!$A:$B,2,FALSE)&amp;",")</f>
        <v>1221,</v>
      </c>
      <c r="X14" t="str">
        <f>IF(E14="","",VLOOKUP(E14,物品id!$A:$B,2,FALSE)&amp;",")</f>
        <v>2221,</v>
      </c>
      <c r="Y14" t="str">
        <f>IF(F14="","",VLOOKUP(F14,物品id!$A:$B,2,FALSE)&amp;",")</f>
        <v>3221,</v>
      </c>
      <c r="Z14" t="str">
        <f t="shared" si="6"/>
        <v>1221,2221,3221,</v>
      </c>
      <c r="AA14" s="18" t="str">
        <f t="shared" si="7"/>
        <v>[1221,2221,3221]</v>
      </c>
      <c r="AB14" s="19" t="str">
        <f t="shared" si="8"/>
        <v>2,</v>
      </c>
      <c r="AC14" s="19" t="str">
        <f t="shared" si="9"/>
        <v>2,</v>
      </c>
      <c r="AD14" s="19" t="str">
        <f t="shared" si="10"/>
        <v>2,</v>
      </c>
      <c r="AE14" s="19" t="str">
        <f t="shared" si="11"/>
        <v>2,2,2,</v>
      </c>
      <c r="AF14" s="18" t="str">
        <f t="shared" si="12"/>
        <v>[2,2,2]</v>
      </c>
      <c r="AG14" t="str">
        <f>VLOOKUP(K14,物品id!$A:$B,2,FALSE)&amp;","</f>
        <v>102,</v>
      </c>
      <c r="AH14" t="str">
        <f>VLOOKUP(L14,物品id!$A:$B,2,FALSE)&amp;","</f>
        <v>127,</v>
      </c>
      <c r="AI14" t="str">
        <f t="shared" si="13"/>
        <v>102,127,</v>
      </c>
      <c r="AJ14" s="18" t="str">
        <f t="shared" si="14"/>
        <v>[102,127]</v>
      </c>
      <c r="AK14" t="str">
        <f t="shared" si="0"/>
        <v>50,</v>
      </c>
      <c r="AL14" t="str">
        <f t="shared" si="1"/>
        <v>5,</v>
      </c>
      <c r="AM14" t="str">
        <f t="shared" si="15"/>
        <v>50,5,</v>
      </c>
      <c r="AN14" s="18" t="str">
        <f t="shared" si="16"/>
        <v>[50,5]</v>
      </c>
      <c r="AO14" t="str">
        <f>IF(R14="","",VLOOKUP(R14,物品id!$A:$B,2,FALSE)&amp;",")</f>
        <v>102,</v>
      </c>
      <c r="AP14" t="str">
        <f>IF(S14="","",VLOOKUP(S14,物品id!$A:$B,2,FALSE)&amp;",")</f>
        <v>102,</v>
      </c>
      <c r="AQ14" t="str">
        <f t="shared" si="17"/>
        <v>102,102,</v>
      </c>
      <c r="AR14" s="18" t="str">
        <f t="shared" si="18"/>
        <v>[102,102]</v>
      </c>
      <c r="AS14" t="str">
        <f t="shared" si="2"/>
        <v>1500,</v>
      </c>
      <c r="AT14" t="str">
        <f t="shared" si="3"/>
        <v>500,</v>
      </c>
      <c r="AU14" t="str">
        <f t="shared" si="19"/>
        <v>1500,500,</v>
      </c>
      <c r="AV14" s="18" t="str">
        <f t="shared" si="20"/>
        <v>[1500,500]</v>
      </c>
    </row>
    <row r="15" spans="1:48">
      <c r="A15">
        <v>3</v>
      </c>
      <c r="B15" t="s">
        <v>876</v>
      </c>
      <c r="C15">
        <v>3</v>
      </c>
      <c r="D15" t="s">
        <v>809</v>
      </c>
      <c r="E15" t="s">
        <v>820</v>
      </c>
      <c r="F15" t="s">
        <v>830</v>
      </c>
      <c r="G15">
        <v>2</v>
      </c>
      <c r="H15">
        <v>2</v>
      </c>
      <c r="I15">
        <v>2</v>
      </c>
      <c r="J15">
        <v>240</v>
      </c>
      <c r="K15" t="s">
        <v>842</v>
      </c>
      <c r="L15" t="s">
        <v>843</v>
      </c>
      <c r="M15">
        <v>100</v>
      </c>
      <c r="N15">
        <v>10</v>
      </c>
      <c r="O15">
        <v>2</v>
      </c>
      <c r="P15">
        <f t="shared" si="4"/>
        <v>200</v>
      </c>
      <c r="Q15">
        <f t="shared" si="5"/>
        <v>20</v>
      </c>
      <c r="R15" t="s">
        <v>850</v>
      </c>
      <c r="S15" t="s">
        <v>878</v>
      </c>
      <c r="T15">
        <v>2</v>
      </c>
      <c r="U15">
        <v>1000</v>
      </c>
      <c r="W15" t="str">
        <f>IF(D15="","",VLOOKUP(D15,物品id!$A:$B,2,FALSE)&amp;",")</f>
        <v>1221,</v>
      </c>
      <c r="X15" t="str">
        <f>IF(E15="","",VLOOKUP(E15,物品id!$A:$B,2,FALSE)&amp;",")</f>
        <v>2221,</v>
      </c>
      <c r="Y15" t="str">
        <f>IF(F15="","",VLOOKUP(F15,物品id!$A:$B,2,FALSE)&amp;",")</f>
        <v>3221,</v>
      </c>
      <c r="Z15" t="str">
        <f t="shared" si="6"/>
        <v>1221,2221,3221,</v>
      </c>
      <c r="AA15" s="18" t="str">
        <f t="shared" si="7"/>
        <v>[1221,2221,3221]</v>
      </c>
      <c r="AB15" s="19" t="str">
        <f t="shared" si="8"/>
        <v>2,</v>
      </c>
      <c r="AC15" s="19" t="str">
        <f t="shared" si="9"/>
        <v>2,</v>
      </c>
      <c r="AD15" s="19" t="str">
        <f t="shared" si="10"/>
        <v>2,</v>
      </c>
      <c r="AE15" s="19" t="str">
        <f t="shared" si="11"/>
        <v>2,2,2,</v>
      </c>
      <c r="AF15" s="18" t="str">
        <f t="shared" si="12"/>
        <v>[2,2,2]</v>
      </c>
      <c r="AG15" t="str">
        <f>VLOOKUP(K15,物品id!$A:$B,2,FALSE)&amp;","</f>
        <v>102,</v>
      </c>
      <c r="AH15" t="str">
        <f>VLOOKUP(L15,物品id!$A:$B,2,FALSE)&amp;","</f>
        <v>127,</v>
      </c>
      <c r="AI15" t="str">
        <f t="shared" si="13"/>
        <v>102,127,</v>
      </c>
      <c r="AJ15" s="18" t="str">
        <f t="shared" si="14"/>
        <v>[102,127]</v>
      </c>
      <c r="AK15" t="str">
        <f t="shared" si="0"/>
        <v>100,</v>
      </c>
      <c r="AL15" t="str">
        <f t="shared" si="1"/>
        <v>10,</v>
      </c>
      <c r="AM15" t="str">
        <f t="shared" si="15"/>
        <v>100,10,</v>
      </c>
      <c r="AN15" s="18" t="str">
        <f t="shared" si="16"/>
        <v>[100,10]</v>
      </c>
      <c r="AO15" t="str">
        <f>IF(R15="","",VLOOKUP(R15,物品id!$A:$B,2,FALSE)&amp;",")</f>
        <v>20038,</v>
      </c>
      <c r="AP15" t="str">
        <f>IF(S15="","",VLOOKUP(S15,物品id!$A:$B,2,FALSE)&amp;",")</f>
        <v>102,</v>
      </c>
      <c r="AQ15" t="str">
        <f t="shared" si="17"/>
        <v>20038,102,</v>
      </c>
      <c r="AR15" s="18" t="str">
        <f t="shared" si="18"/>
        <v>[20038,102]</v>
      </c>
      <c r="AS15" t="str">
        <f t="shared" si="2"/>
        <v>2,</v>
      </c>
      <c r="AT15" t="str">
        <f t="shared" si="3"/>
        <v>1000,</v>
      </c>
      <c r="AU15" t="str">
        <f t="shared" si="19"/>
        <v>2,1000,</v>
      </c>
      <c r="AV15" s="18" t="str">
        <f t="shared" si="20"/>
        <v>[2,1000]</v>
      </c>
    </row>
    <row r="16" spans="1:48">
      <c r="A16">
        <v>3</v>
      </c>
      <c r="B16" t="s">
        <v>876</v>
      </c>
      <c r="C16">
        <v>3</v>
      </c>
      <c r="D16" t="s">
        <v>809</v>
      </c>
      <c r="E16" t="s">
        <v>820</v>
      </c>
      <c r="F16" t="s">
        <v>830</v>
      </c>
      <c r="G16">
        <v>2</v>
      </c>
      <c r="H16">
        <v>2</v>
      </c>
      <c r="I16">
        <v>2</v>
      </c>
      <c r="J16">
        <v>480</v>
      </c>
      <c r="K16" t="s">
        <v>842</v>
      </c>
      <c r="L16" t="s">
        <v>843</v>
      </c>
      <c r="M16">
        <v>200</v>
      </c>
      <c r="N16">
        <v>20</v>
      </c>
      <c r="O16">
        <v>2</v>
      </c>
      <c r="P16">
        <f t="shared" si="4"/>
        <v>400</v>
      </c>
      <c r="Q16">
        <f t="shared" si="5"/>
        <v>40</v>
      </c>
      <c r="R16" t="s">
        <v>846</v>
      </c>
      <c r="S16" t="s">
        <v>878</v>
      </c>
      <c r="T16">
        <v>2</v>
      </c>
      <c r="U16">
        <v>2000</v>
      </c>
      <c r="W16" t="str">
        <f>IF(D16="","",VLOOKUP(D16,物品id!$A:$B,2,FALSE)&amp;",")</f>
        <v>1221,</v>
      </c>
      <c r="X16" t="str">
        <f>IF(E16="","",VLOOKUP(E16,物品id!$A:$B,2,FALSE)&amp;",")</f>
        <v>2221,</v>
      </c>
      <c r="Y16" t="str">
        <f>IF(F16="","",VLOOKUP(F16,物品id!$A:$B,2,FALSE)&amp;",")</f>
        <v>3221,</v>
      </c>
      <c r="Z16" t="str">
        <f t="shared" si="6"/>
        <v>1221,2221,3221,</v>
      </c>
      <c r="AA16" s="18" t="str">
        <f t="shared" si="7"/>
        <v>[1221,2221,3221]</v>
      </c>
      <c r="AB16" s="19" t="str">
        <f t="shared" si="8"/>
        <v>2,</v>
      </c>
      <c r="AC16" s="19" t="str">
        <f t="shared" si="9"/>
        <v>2,</v>
      </c>
      <c r="AD16" s="19" t="str">
        <f t="shared" si="10"/>
        <v>2,</v>
      </c>
      <c r="AE16" s="19" t="str">
        <f t="shared" si="11"/>
        <v>2,2,2,</v>
      </c>
      <c r="AF16" s="18" t="str">
        <f t="shared" si="12"/>
        <v>[2,2,2]</v>
      </c>
      <c r="AG16" t="str">
        <f>VLOOKUP(K16,物品id!$A:$B,2,FALSE)&amp;","</f>
        <v>102,</v>
      </c>
      <c r="AH16" t="str">
        <f>VLOOKUP(L16,物品id!$A:$B,2,FALSE)&amp;","</f>
        <v>127,</v>
      </c>
      <c r="AI16" t="str">
        <f t="shared" si="13"/>
        <v>102,127,</v>
      </c>
      <c r="AJ16" s="18" t="str">
        <f t="shared" si="14"/>
        <v>[102,127]</v>
      </c>
      <c r="AK16" t="str">
        <f t="shared" si="0"/>
        <v>200,</v>
      </c>
      <c r="AL16" t="str">
        <f t="shared" si="1"/>
        <v>20,</v>
      </c>
      <c r="AM16" t="str">
        <f t="shared" si="15"/>
        <v>200,20,</v>
      </c>
      <c r="AN16" s="18" t="str">
        <f t="shared" si="16"/>
        <v>[200,20]</v>
      </c>
      <c r="AO16" t="str">
        <f>IF(R16="","",VLOOKUP(R16,物品id!$A:$B,2,FALSE)&amp;",")</f>
        <v>20034,</v>
      </c>
      <c r="AP16" t="str">
        <f>IF(S16="","",VLOOKUP(S16,物品id!$A:$B,2,FALSE)&amp;",")</f>
        <v>102,</v>
      </c>
      <c r="AQ16" t="str">
        <f t="shared" si="17"/>
        <v>20034,102,</v>
      </c>
      <c r="AR16" s="18" t="str">
        <f t="shared" si="18"/>
        <v>[20034,102]</v>
      </c>
      <c r="AS16" t="str">
        <f t="shared" si="2"/>
        <v>2,</v>
      </c>
      <c r="AT16" t="str">
        <f t="shared" si="3"/>
        <v>2000,</v>
      </c>
      <c r="AU16" t="str">
        <f t="shared" si="19"/>
        <v>2,2000,</v>
      </c>
      <c r="AV16" s="18" t="str">
        <f t="shared" si="20"/>
        <v>[2,2000]</v>
      </c>
    </row>
    <row r="17" spans="1:48">
      <c r="A17">
        <v>1</v>
      </c>
      <c r="B17" t="s">
        <v>839</v>
      </c>
      <c r="C17">
        <v>3</v>
      </c>
      <c r="D17" t="s">
        <v>809</v>
      </c>
      <c r="E17" t="s">
        <v>820</v>
      </c>
      <c r="F17" t="s">
        <v>830</v>
      </c>
      <c r="G17">
        <v>3</v>
      </c>
      <c r="H17">
        <v>3</v>
      </c>
      <c r="I17">
        <v>3</v>
      </c>
      <c r="J17">
        <v>120</v>
      </c>
      <c r="K17" t="s">
        <v>842</v>
      </c>
      <c r="L17" t="s">
        <v>843</v>
      </c>
      <c r="M17">
        <v>50</v>
      </c>
      <c r="N17">
        <v>5</v>
      </c>
      <c r="O17">
        <v>2</v>
      </c>
      <c r="P17">
        <f t="shared" si="4"/>
        <v>100</v>
      </c>
      <c r="Q17">
        <f t="shared" si="5"/>
        <v>10</v>
      </c>
      <c r="R17" t="s">
        <v>842</v>
      </c>
      <c r="S17" t="s">
        <v>878</v>
      </c>
      <c r="T17">
        <v>2000</v>
      </c>
      <c r="U17">
        <v>500</v>
      </c>
      <c r="W17" t="str">
        <f>IF(D17="","",VLOOKUP(D17,物品id!$A:$B,2,FALSE)&amp;",")</f>
        <v>1221,</v>
      </c>
      <c r="X17" t="str">
        <f>IF(E17="","",VLOOKUP(E17,物品id!$A:$B,2,FALSE)&amp;",")</f>
        <v>2221,</v>
      </c>
      <c r="Y17" t="str">
        <f>IF(F17="","",VLOOKUP(F17,物品id!$A:$B,2,FALSE)&amp;",")</f>
        <v>3221,</v>
      </c>
      <c r="Z17" t="str">
        <f t="shared" si="6"/>
        <v>1221,2221,3221,</v>
      </c>
      <c r="AA17" s="18" t="str">
        <f t="shared" si="7"/>
        <v>[1221,2221,3221]</v>
      </c>
      <c r="AB17" s="19" t="str">
        <f t="shared" si="8"/>
        <v>3,</v>
      </c>
      <c r="AC17" s="19" t="str">
        <f t="shared" si="9"/>
        <v>3,</v>
      </c>
      <c r="AD17" s="19" t="str">
        <f t="shared" si="10"/>
        <v>3,</v>
      </c>
      <c r="AE17" s="19" t="str">
        <f t="shared" si="11"/>
        <v>3,3,3,</v>
      </c>
      <c r="AF17" s="18" t="str">
        <f t="shared" si="12"/>
        <v>[3,3,3]</v>
      </c>
      <c r="AG17" t="str">
        <f>VLOOKUP(K17,物品id!$A:$B,2,FALSE)&amp;","</f>
        <v>102,</v>
      </c>
      <c r="AH17" t="str">
        <f>VLOOKUP(L17,物品id!$A:$B,2,FALSE)&amp;","</f>
        <v>127,</v>
      </c>
      <c r="AI17" t="str">
        <f t="shared" si="13"/>
        <v>102,127,</v>
      </c>
      <c r="AJ17" s="18" t="str">
        <f t="shared" si="14"/>
        <v>[102,127]</v>
      </c>
      <c r="AK17" t="str">
        <f t="shared" si="0"/>
        <v>50,</v>
      </c>
      <c r="AL17" t="str">
        <f t="shared" si="1"/>
        <v>5,</v>
      </c>
      <c r="AM17" t="str">
        <f t="shared" si="15"/>
        <v>50,5,</v>
      </c>
      <c r="AN17" s="18" t="str">
        <f t="shared" si="16"/>
        <v>[50,5]</v>
      </c>
      <c r="AO17" t="str">
        <f>IF(R17="","",VLOOKUP(R17,物品id!$A:$B,2,FALSE)&amp;",")</f>
        <v>102,</v>
      </c>
      <c r="AP17" t="str">
        <f>IF(S17="","",VLOOKUP(S17,物品id!$A:$B,2,FALSE)&amp;",")</f>
        <v>102,</v>
      </c>
      <c r="AQ17" t="str">
        <f t="shared" si="17"/>
        <v>102,102,</v>
      </c>
      <c r="AR17" s="18" t="str">
        <f t="shared" si="18"/>
        <v>[102,102]</v>
      </c>
      <c r="AS17" t="str">
        <f t="shared" si="2"/>
        <v>2000,</v>
      </c>
      <c r="AT17" t="str">
        <f t="shared" si="3"/>
        <v>500,</v>
      </c>
      <c r="AU17" t="str">
        <f t="shared" si="19"/>
        <v>2000,500,</v>
      </c>
      <c r="AV17" s="18" t="str">
        <f t="shared" si="20"/>
        <v>[2000,500]</v>
      </c>
    </row>
    <row r="18" spans="1:48">
      <c r="A18">
        <v>2</v>
      </c>
      <c r="B18" t="s">
        <v>839</v>
      </c>
      <c r="C18">
        <v>3</v>
      </c>
      <c r="D18" t="s">
        <v>809</v>
      </c>
      <c r="E18" t="s">
        <v>820</v>
      </c>
      <c r="F18" t="s">
        <v>830</v>
      </c>
      <c r="G18">
        <v>3</v>
      </c>
      <c r="H18">
        <v>3</v>
      </c>
      <c r="I18">
        <v>3</v>
      </c>
      <c r="J18">
        <v>240</v>
      </c>
      <c r="K18" t="s">
        <v>842</v>
      </c>
      <c r="L18" t="s">
        <v>843</v>
      </c>
      <c r="M18">
        <v>100</v>
      </c>
      <c r="N18">
        <v>10</v>
      </c>
      <c r="O18">
        <v>2</v>
      </c>
      <c r="P18">
        <f t="shared" si="4"/>
        <v>200</v>
      </c>
      <c r="Q18">
        <f t="shared" si="5"/>
        <v>20</v>
      </c>
      <c r="R18" t="s">
        <v>852</v>
      </c>
      <c r="S18" t="s">
        <v>878</v>
      </c>
      <c r="T18">
        <v>1</v>
      </c>
      <c r="U18">
        <v>1000</v>
      </c>
      <c r="W18" t="str">
        <f>IF(D18="","",VLOOKUP(D18,物品id!$A:$B,2,FALSE)&amp;",")</f>
        <v>1221,</v>
      </c>
      <c r="X18" t="str">
        <f>IF(E18="","",VLOOKUP(E18,物品id!$A:$B,2,FALSE)&amp;",")</f>
        <v>2221,</v>
      </c>
      <c r="Y18" t="str">
        <f>IF(F18="","",VLOOKUP(F18,物品id!$A:$B,2,FALSE)&amp;",")</f>
        <v>3221,</v>
      </c>
      <c r="Z18" t="str">
        <f t="shared" si="6"/>
        <v>1221,2221,3221,</v>
      </c>
      <c r="AA18" s="18" t="str">
        <f t="shared" si="7"/>
        <v>[1221,2221,3221]</v>
      </c>
      <c r="AB18" s="19" t="str">
        <f t="shared" si="8"/>
        <v>3,</v>
      </c>
      <c r="AC18" s="19" t="str">
        <f t="shared" ref="AC18:AC34" si="21">H18&amp;","</f>
        <v>3,</v>
      </c>
      <c r="AD18" s="19" t="str">
        <f t="shared" ref="AD18:AD34" si="22">I18&amp;","</f>
        <v>3,</v>
      </c>
      <c r="AE18" s="19" t="str">
        <f t="shared" si="11"/>
        <v>3,3,3,</v>
      </c>
      <c r="AF18" s="18" t="str">
        <f t="shared" si="12"/>
        <v>[3,3,3]</v>
      </c>
      <c r="AG18" t="str">
        <f>VLOOKUP(K18,物品id!$A:$B,2,FALSE)&amp;","</f>
        <v>102,</v>
      </c>
      <c r="AH18" t="str">
        <f>VLOOKUP(L18,物品id!$A:$B,2,FALSE)&amp;","</f>
        <v>127,</v>
      </c>
      <c r="AI18" t="str">
        <f t="shared" si="13"/>
        <v>102,127,</v>
      </c>
      <c r="AJ18" s="18" t="str">
        <f t="shared" si="14"/>
        <v>[102,127]</v>
      </c>
      <c r="AK18" t="str">
        <f t="shared" si="0"/>
        <v>100,</v>
      </c>
      <c r="AL18" t="str">
        <f t="shared" si="1"/>
        <v>10,</v>
      </c>
      <c r="AM18" t="str">
        <f t="shared" si="15"/>
        <v>100,10,</v>
      </c>
      <c r="AN18" s="18" t="str">
        <f t="shared" si="16"/>
        <v>[100,10]</v>
      </c>
      <c r="AO18" t="str">
        <f>IF(R18="","",VLOOKUP(R18,物品id!$A:$B,2,FALSE)&amp;",")</f>
        <v>20037,</v>
      </c>
      <c r="AP18" t="str">
        <f>IF(S18="","",VLOOKUP(S18,物品id!$A:$B,2,FALSE)&amp;",")</f>
        <v>102,</v>
      </c>
      <c r="AQ18" t="str">
        <f t="shared" si="17"/>
        <v>20037,102,</v>
      </c>
      <c r="AR18" s="18" t="str">
        <f t="shared" si="18"/>
        <v>[20037,102]</v>
      </c>
      <c r="AS18" t="str">
        <f t="shared" si="2"/>
        <v>1,</v>
      </c>
      <c r="AT18" t="str">
        <f t="shared" si="3"/>
        <v>1000,</v>
      </c>
      <c r="AU18" t="str">
        <f t="shared" si="19"/>
        <v>1,1000,</v>
      </c>
      <c r="AV18" s="18" t="str">
        <f t="shared" si="20"/>
        <v>[1,1000]</v>
      </c>
    </row>
    <row r="19" spans="1:48">
      <c r="A19">
        <v>3</v>
      </c>
      <c r="B19" t="s">
        <v>839</v>
      </c>
      <c r="C19">
        <v>3</v>
      </c>
      <c r="D19" t="s">
        <v>809</v>
      </c>
      <c r="E19" t="s">
        <v>820</v>
      </c>
      <c r="F19" t="s">
        <v>830</v>
      </c>
      <c r="G19">
        <v>3</v>
      </c>
      <c r="H19">
        <v>3</v>
      </c>
      <c r="I19">
        <v>3</v>
      </c>
      <c r="J19">
        <v>480</v>
      </c>
      <c r="K19" t="s">
        <v>842</v>
      </c>
      <c r="L19" t="s">
        <v>843</v>
      </c>
      <c r="M19">
        <v>200</v>
      </c>
      <c r="N19">
        <v>20</v>
      </c>
      <c r="O19">
        <v>2</v>
      </c>
      <c r="P19">
        <f t="shared" si="4"/>
        <v>400</v>
      </c>
      <c r="Q19">
        <f t="shared" si="5"/>
        <v>40</v>
      </c>
      <c r="R19" t="s">
        <v>846</v>
      </c>
      <c r="S19" t="s">
        <v>878</v>
      </c>
      <c r="T19">
        <v>2</v>
      </c>
      <c r="U19">
        <v>2000</v>
      </c>
      <c r="W19" t="str">
        <f>IF(D19="","",VLOOKUP(D19,物品id!$A:$B,2,FALSE)&amp;",")</f>
        <v>1221,</v>
      </c>
      <c r="X19" t="str">
        <f>IF(E19="","",VLOOKUP(E19,物品id!$A:$B,2,FALSE)&amp;",")</f>
        <v>2221,</v>
      </c>
      <c r="Y19" t="str">
        <f>IF(F19="","",VLOOKUP(F19,物品id!$A:$B,2,FALSE)&amp;",")</f>
        <v>3221,</v>
      </c>
      <c r="Z19" t="str">
        <f t="shared" si="6"/>
        <v>1221,2221,3221,</v>
      </c>
      <c r="AA19" s="18" t="str">
        <f t="shared" si="7"/>
        <v>[1221,2221,3221]</v>
      </c>
      <c r="AB19" s="19" t="str">
        <f t="shared" si="8"/>
        <v>3,</v>
      </c>
      <c r="AC19" s="19" t="str">
        <f t="shared" si="21"/>
        <v>3,</v>
      </c>
      <c r="AD19" s="19" t="str">
        <f t="shared" si="22"/>
        <v>3,</v>
      </c>
      <c r="AE19" s="19" t="str">
        <f t="shared" si="11"/>
        <v>3,3,3,</v>
      </c>
      <c r="AF19" s="18" t="str">
        <f t="shared" si="12"/>
        <v>[3,3,3]</v>
      </c>
      <c r="AG19" t="str">
        <f>VLOOKUP(K19,物品id!$A:$B,2,FALSE)&amp;","</f>
        <v>102,</v>
      </c>
      <c r="AH19" t="str">
        <f>VLOOKUP(L19,物品id!$A:$B,2,FALSE)&amp;","</f>
        <v>127,</v>
      </c>
      <c r="AI19" t="str">
        <f t="shared" si="13"/>
        <v>102,127,</v>
      </c>
      <c r="AJ19" s="18" t="str">
        <f t="shared" si="14"/>
        <v>[102,127]</v>
      </c>
      <c r="AK19" t="str">
        <f t="shared" si="0"/>
        <v>200,</v>
      </c>
      <c r="AL19" t="str">
        <f t="shared" si="1"/>
        <v>20,</v>
      </c>
      <c r="AM19" t="str">
        <f t="shared" si="15"/>
        <v>200,20,</v>
      </c>
      <c r="AN19" s="18" t="str">
        <f t="shared" si="16"/>
        <v>[200,20]</v>
      </c>
      <c r="AO19" t="str">
        <f>IF(R19="","",VLOOKUP(R19,物品id!$A:$B,2,FALSE)&amp;",")</f>
        <v>20034,</v>
      </c>
      <c r="AP19" t="str">
        <f>IF(S19="","",VLOOKUP(S19,物品id!$A:$B,2,FALSE)&amp;",")</f>
        <v>102,</v>
      </c>
      <c r="AQ19" t="str">
        <f t="shared" si="17"/>
        <v>20034,102,</v>
      </c>
      <c r="AR19" s="18" t="str">
        <f t="shared" si="18"/>
        <v>[20034,102]</v>
      </c>
      <c r="AS19" t="str">
        <f t="shared" si="2"/>
        <v>2,</v>
      </c>
      <c r="AT19" t="str">
        <f t="shared" si="3"/>
        <v>2000,</v>
      </c>
      <c r="AU19" t="str">
        <f t="shared" si="19"/>
        <v>2,2000,</v>
      </c>
      <c r="AV19" s="18" t="str">
        <f t="shared" si="20"/>
        <v>[2,2000]</v>
      </c>
    </row>
    <row r="20" spans="1:48">
      <c r="A20">
        <v>4</v>
      </c>
      <c r="B20" t="s">
        <v>839</v>
      </c>
      <c r="C20">
        <v>3</v>
      </c>
      <c r="D20" t="s">
        <v>810</v>
      </c>
      <c r="E20" t="s">
        <v>821</v>
      </c>
      <c r="F20" t="s">
        <v>831</v>
      </c>
      <c r="G20">
        <v>3</v>
      </c>
      <c r="H20">
        <v>3</v>
      </c>
      <c r="I20">
        <v>3</v>
      </c>
      <c r="J20">
        <v>120</v>
      </c>
      <c r="K20" t="s">
        <v>842</v>
      </c>
      <c r="L20" t="s">
        <v>843</v>
      </c>
      <c r="M20">
        <v>50</v>
      </c>
      <c r="N20">
        <v>5</v>
      </c>
      <c r="O20">
        <v>2</v>
      </c>
      <c r="P20">
        <f t="shared" si="4"/>
        <v>100</v>
      </c>
      <c r="Q20">
        <f t="shared" si="5"/>
        <v>10</v>
      </c>
      <c r="R20" t="s">
        <v>842</v>
      </c>
      <c r="S20" t="s">
        <v>878</v>
      </c>
      <c r="T20">
        <v>2500</v>
      </c>
      <c r="U20">
        <v>500</v>
      </c>
      <c r="W20" t="str">
        <f>IF(D20="","",VLOOKUP(D20,物品id!$A:$B,2,FALSE)&amp;",")</f>
        <v>1311,</v>
      </c>
      <c r="X20" t="str">
        <f>IF(E20="","",VLOOKUP(E20,物品id!$A:$B,2,FALSE)&amp;",")</f>
        <v>2311,</v>
      </c>
      <c r="Y20" t="str">
        <f>IF(F20="","",VLOOKUP(F20,物品id!$A:$B,2,FALSE)&amp;",")</f>
        <v>3311,</v>
      </c>
      <c r="Z20" t="str">
        <f t="shared" si="6"/>
        <v>1311,2311,3311,</v>
      </c>
      <c r="AA20" s="18" t="str">
        <f t="shared" si="7"/>
        <v>[1311,2311,3311]</v>
      </c>
      <c r="AB20" s="19" t="str">
        <f t="shared" si="8"/>
        <v>3,</v>
      </c>
      <c r="AC20" s="19" t="str">
        <f t="shared" si="21"/>
        <v>3,</v>
      </c>
      <c r="AD20" s="19" t="str">
        <f t="shared" si="22"/>
        <v>3,</v>
      </c>
      <c r="AE20" s="19" t="str">
        <f t="shared" si="11"/>
        <v>3,3,3,</v>
      </c>
      <c r="AF20" s="18" t="str">
        <f t="shared" si="12"/>
        <v>[3,3,3]</v>
      </c>
      <c r="AG20" t="str">
        <f>VLOOKUP(K20,物品id!$A:$B,2,FALSE)&amp;","</f>
        <v>102,</v>
      </c>
      <c r="AH20" t="str">
        <f>VLOOKUP(L20,物品id!$A:$B,2,FALSE)&amp;","</f>
        <v>127,</v>
      </c>
      <c r="AI20" t="str">
        <f t="shared" si="13"/>
        <v>102,127,</v>
      </c>
      <c r="AJ20" s="18" t="str">
        <f t="shared" si="14"/>
        <v>[102,127]</v>
      </c>
      <c r="AK20" t="str">
        <f t="shared" si="0"/>
        <v>50,</v>
      </c>
      <c r="AL20" t="str">
        <f t="shared" si="1"/>
        <v>5,</v>
      </c>
      <c r="AM20" t="str">
        <f t="shared" si="15"/>
        <v>50,5,</v>
      </c>
      <c r="AN20" s="18" t="str">
        <f t="shared" si="16"/>
        <v>[50,5]</v>
      </c>
      <c r="AO20" t="str">
        <f>IF(R20="","",VLOOKUP(R20,物品id!$A:$B,2,FALSE)&amp;",")</f>
        <v>102,</v>
      </c>
      <c r="AP20" t="str">
        <f>IF(S20="","",VLOOKUP(S20,物品id!$A:$B,2,FALSE)&amp;",")</f>
        <v>102,</v>
      </c>
      <c r="AQ20" t="str">
        <f t="shared" si="17"/>
        <v>102,102,</v>
      </c>
      <c r="AR20" s="18" t="str">
        <f t="shared" si="18"/>
        <v>[102,102]</v>
      </c>
      <c r="AS20" t="str">
        <f t="shared" si="2"/>
        <v>2500,</v>
      </c>
      <c r="AT20" t="str">
        <f t="shared" si="3"/>
        <v>500,</v>
      </c>
      <c r="AU20" t="str">
        <f t="shared" si="19"/>
        <v>2500,500,</v>
      </c>
      <c r="AV20" s="18" t="str">
        <f t="shared" si="20"/>
        <v>[2500,500]</v>
      </c>
    </row>
    <row r="21" spans="1:48">
      <c r="A21">
        <v>4</v>
      </c>
      <c r="B21" t="s">
        <v>839</v>
      </c>
      <c r="C21">
        <v>3</v>
      </c>
      <c r="D21" t="s">
        <v>810</v>
      </c>
      <c r="E21" t="s">
        <v>821</v>
      </c>
      <c r="F21" t="s">
        <v>831</v>
      </c>
      <c r="G21">
        <v>3</v>
      </c>
      <c r="H21">
        <v>3</v>
      </c>
      <c r="I21">
        <v>3</v>
      </c>
      <c r="J21">
        <v>240</v>
      </c>
      <c r="K21" t="s">
        <v>842</v>
      </c>
      <c r="L21" t="s">
        <v>843</v>
      </c>
      <c r="M21">
        <v>100</v>
      </c>
      <c r="N21">
        <v>10</v>
      </c>
      <c r="O21">
        <v>2</v>
      </c>
      <c r="P21">
        <f t="shared" si="4"/>
        <v>200</v>
      </c>
      <c r="Q21">
        <f t="shared" si="5"/>
        <v>20</v>
      </c>
      <c r="R21" t="s">
        <v>852</v>
      </c>
      <c r="S21" t="s">
        <v>878</v>
      </c>
      <c r="T21">
        <v>1</v>
      </c>
      <c r="U21">
        <v>1000</v>
      </c>
      <c r="W21" t="str">
        <f>IF(D21="","",VLOOKUP(D21,物品id!$A:$B,2,FALSE)&amp;",")</f>
        <v>1311,</v>
      </c>
      <c r="X21" t="str">
        <f>IF(E21="","",VLOOKUP(E21,物品id!$A:$B,2,FALSE)&amp;",")</f>
        <v>2311,</v>
      </c>
      <c r="Y21" t="str">
        <f>IF(F21="","",VLOOKUP(F21,物品id!$A:$B,2,FALSE)&amp;",")</f>
        <v>3311,</v>
      </c>
      <c r="Z21" t="str">
        <f t="shared" si="6"/>
        <v>1311,2311,3311,</v>
      </c>
      <c r="AA21" s="18" t="str">
        <f t="shared" si="7"/>
        <v>[1311,2311,3311]</v>
      </c>
      <c r="AB21" s="19" t="str">
        <f t="shared" si="8"/>
        <v>3,</v>
      </c>
      <c r="AC21" s="19" t="str">
        <f t="shared" si="21"/>
        <v>3,</v>
      </c>
      <c r="AD21" s="19" t="str">
        <f t="shared" si="22"/>
        <v>3,</v>
      </c>
      <c r="AE21" s="19" t="str">
        <f t="shared" si="11"/>
        <v>3,3,3,</v>
      </c>
      <c r="AF21" s="18" t="str">
        <f t="shared" si="12"/>
        <v>[3,3,3]</v>
      </c>
      <c r="AG21" t="str">
        <f>VLOOKUP(K21,物品id!$A:$B,2,FALSE)&amp;","</f>
        <v>102,</v>
      </c>
      <c r="AH21" t="str">
        <f>VLOOKUP(L21,物品id!$A:$B,2,FALSE)&amp;","</f>
        <v>127,</v>
      </c>
      <c r="AI21" t="str">
        <f t="shared" si="13"/>
        <v>102,127,</v>
      </c>
      <c r="AJ21" s="18" t="str">
        <f t="shared" si="14"/>
        <v>[102,127]</v>
      </c>
      <c r="AK21" t="str">
        <f t="shared" si="0"/>
        <v>100,</v>
      </c>
      <c r="AL21" t="str">
        <f t="shared" si="1"/>
        <v>10,</v>
      </c>
      <c r="AM21" t="str">
        <f t="shared" si="15"/>
        <v>100,10,</v>
      </c>
      <c r="AN21" s="18" t="str">
        <f t="shared" si="16"/>
        <v>[100,10]</v>
      </c>
      <c r="AO21" t="str">
        <f>IF(R21="","",VLOOKUP(R21,物品id!$A:$B,2,FALSE)&amp;",")</f>
        <v>20037,</v>
      </c>
      <c r="AP21" t="str">
        <f>IF(S21="","",VLOOKUP(S21,物品id!$A:$B,2,FALSE)&amp;",")</f>
        <v>102,</v>
      </c>
      <c r="AQ21" t="str">
        <f t="shared" si="17"/>
        <v>20037,102,</v>
      </c>
      <c r="AR21" s="18" t="str">
        <f t="shared" si="18"/>
        <v>[20037,102]</v>
      </c>
      <c r="AS21" t="str">
        <f t="shared" si="2"/>
        <v>1,</v>
      </c>
      <c r="AT21" t="str">
        <f t="shared" si="3"/>
        <v>1000,</v>
      </c>
      <c r="AU21" t="str">
        <f t="shared" si="19"/>
        <v>1,1000,</v>
      </c>
      <c r="AV21" s="18" t="str">
        <f t="shared" si="20"/>
        <v>[1,1000]</v>
      </c>
    </row>
    <row r="22" spans="1:48">
      <c r="A22">
        <v>4</v>
      </c>
      <c r="B22" t="s">
        <v>839</v>
      </c>
      <c r="C22">
        <v>3</v>
      </c>
      <c r="D22" t="s">
        <v>810</v>
      </c>
      <c r="E22" t="s">
        <v>821</v>
      </c>
      <c r="F22" t="s">
        <v>831</v>
      </c>
      <c r="G22">
        <v>3</v>
      </c>
      <c r="H22">
        <v>3</v>
      </c>
      <c r="I22">
        <v>3</v>
      </c>
      <c r="J22">
        <v>480</v>
      </c>
      <c r="K22" t="s">
        <v>842</v>
      </c>
      <c r="L22" t="s">
        <v>843</v>
      </c>
      <c r="M22">
        <v>200</v>
      </c>
      <c r="N22">
        <v>20</v>
      </c>
      <c r="O22">
        <v>2</v>
      </c>
      <c r="P22">
        <f t="shared" si="4"/>
        <v>400</v>
      </c>
      <c r="Q22">
        <f t="shared" si="5"/>
        <v>40</v>
      </c>
      <c r="R22" t="s">
        <v>853</v>
      </c>
      <c r="S22" t="s">
        <v>878</v>
      </c>
      <c r="T22">
        <v>1</v>
      </c>
      <c r="U22">
        <v>2000</v>
      </c>
      <c r="W22" t="str">
        <f>IF(D22="","",VLOOKUP(D22,物品id!$A:$B,2,FALSE)&amp;",")</f>
        <v>1311,</v>
      </c>
      <c r="X22" t="str">
        <f>IF(E22="","",VLOOKUP(E22,物品id!$A:$B,2,FALSE)&amp;",")</f>
        <v>2311,</v>
      </c>
      <c r="Y22" t="str">
        <f>IF(F22="","",VLOOKUP(F22,物品id!$A:$B,2,FALSE)&amp;",")</f>
        <v>3311,</v>
      </c>
      <c r="Z22" t="str">
        <f t="shared" si="6"/>
        <v>1311,2311,3311,</v>
      </c>
      <c r="AA22" s="18" t="str">
        <f t="shared" si="7"/>
        <v>[1311,2311,3311]</v>
      </c>
      <c r="AB22" s="19" t="str">
        <f t="shared" si="8"/>
        <v>3,</v>
      </c>
      <c r="AC22" s="19" t="str">
        <f t="shared" si="21"/>
        <v>3,</v>
      </c>
      <c r="AD22" s="19" t="str">
        <f t="shared" si="22"/>
        <v>3,</v>
      </c>
      <c r="AE22" s="19" t="str">
        <f t="shared" si="11"/>
        <v>3,3,3,</v>
      </c>
      <c r="AF22" s="18" t="str">
        <f t="shared" si="12"/>
        <v>[3,3,3]</v>
      </c>
      <c r="AG22" t="str">
        <f>VLOOKUP(K22,物品id!$A:$B,2,FALSE)&amp;","</f>
        <v>102,</v>
      </c>
      <c r="AH22" t="str">
        <f>VLOOKUP(L22,物品id!$A:$B,2,FALSE)&amp;","</f>
        <v>127,</v>
      </c>
      <c r="AI22" t="str">
        <f t="shared" si="13"/>
        <v>102,127,</v>
      </c>
      <c r="AJ22" s="18" t="str">
        <f t="shared" si="14"/>
        <v>[102,127]</v>
      </c>
      <c r="AK22" t="str">
        <f t="shared" si="0"/>
        <v>200,</v>
      </c>
      <c r="AL22" t="str">
        <f t="shared" si="1"/>
        <v>20,</v>
      </c>
      <c r="AM22" t="str">
        <f t="shared" si="15"/>
        <v>200,20,</v>
      </c>
      <c r="AN22" s="18" t="str">
        <f t="shared" si="16"/>
        <v>[200,20]</v>
      </c>
      <c r="AO22" t="str">
        <f>IF(R22="","",VLOOKUP(R22,物品id!$A:$B,2,FALSE)&amp;",")</f>
        <v>20033,</v>
      </c>
      <c r="AP22" t="str">
        <f>IF(S22="","",VLOOKUP(S22,物品id!$A:$B,2,FALSE)&amp;",")</f>
        <v>102,</v>
      </c>
      <c r="AQ22" t="str">
        <f t="shared" si="17"/>
        <v>20033,102,</v>
      </c>
      <c r="AR22" s="18" t="str">
        <f t="shared" si="18"/>
        <v>[20033,102]</v>
      </c>
      <c r="AS22" t="str">
        <f t="shared" si="2"/>
        <v>1,</v>
      </c>
      <c r="AT22" t="str">
        <f t="shared" si="3"/>
        <v>2000,</v>
      </c>
      <c r="AU22" t="str">
        <f t="shared" si="19"/>
        <v>1,2000,</v>
      </c>
      <c r="AV22" s="18" t="str">
        <f t="shared" si="20"/>
        <v>[1,2000]</v>
      </c>
    </row>
    <row r="23" spans="1:48">
      <c r="A23">
        <v>5</v>
      </c>
      <c r="B23" t="s">
        <v>839</v>
      </c>
      <c r="C23">
        <v>3</v>
      </c>
      <c r="D23" t="s">
        <v>811</v>
      </c>
      <c r="E23" t="s">
        <v>822</v>
      </c>
      <c r="F23" t="s">
        <v>832</v>
      </c>
      <c r="G23">
        <v>3</v>
      </c>
      <c r="H23">
        <v>3</v>
      </c>
      <c r="I23">
        <v>3</v>
      </c>
      <c r="J23">
        <v>120</v>
      </c>
      <c r="K23" t="s">
        <v>842</v>
      </c>
      <c r="L23" t="s">
        <v>843</v>
      </c>
      <c r="M23">
        <v>50</v>
      </c>
      <c r="N23">
        <v>5</v>
      </c>
      <c r="O23">
        <v>3</v>
      </c>
      <c r="P23">
        <f t="shared" si="4"/>
        <v>150</v>
      </c>
      <c r="Q23">
        <f t="shared" si="5"/>
        <v>15</v>
      </c>
      <c r="R23" t="s">
        <v>842</v>
      </c>
      <c r="S23" t="s">
        <v>878</v>
      </c>
      <c r="T23">
        <v>3000</v>
      </c>
      <c r="U23">
        <v>500</v>
      </c>
      <c r="W23" t="str">
        <f>IF(D23="","",VLOOKUP(D23,物品id!$A:$B,2,FALSE)&amp;",")</f>
        <v>1321,</v>
      </c>
      <c r="X23" t="str">
        <f>IF(E23="","",VLOOKUP(E23,物品id!$A:$B,2,FALSE)&amp;",")</f>
        <v>2321,</v>
      </c>
      <c r="Y23" t="str">
        <f>IF(F23="","",VLOOKUP(F23,物品id!$A:$B,2,FALSE)&amp;",")</f>
        <v>3321,</v>
      </c>
      <c r="Z23" t="str">
        <f t="shared" si="6"/>
        <v>1321,2321,3321,</v>
      </c>
      <c r="AA23" s="18" t="str">
        <f t="shared" si="7"/>
        <v>[1321,2321,3321]</v>
      </c>
      <c r="AB23" s="19" t="str">
        <f t="shared" si="8"/>
        <v>3,</v>
      </c>
      <c r="AC23" s="19" t="str">
        <f t="shared" si="21"/>
        <v>3,</v>
      </c>
      <c r="AD23" s="19" t="str">
        <f t="shared" si="22"/>
        <v>3,</v>
      </c>
      <c r="AE23" s="19" t="str">
        <f t="shared" si="11"/>
        <v>3,3,3,</v>
      </c>
      <c r="AF23" s="18" t="str">
        <f t="shared" si="12"/>
        <v>[3,3,3]</v>
      </c>
      <c r="AG23" t="str">
        <f>VLOOKUP(K23,物品id!$A:$B,2,FALSE)&amp;","</f>
        <v>102,</v>
      </c>
      <c r="AH23" t="str">
        <f>VLOOKUP(L23,物品id!$A:$B,2,FALSE)&amp;","</f>
        <v>127,</v>
      </c>
      <c r="AI23" t="str">
        <f t="shared" si="13"/>
        <v>102,127,</v>
      </c>
      <c r="AJ23" s="18" t="str">
        <f t="shared" si="14"/>
        <v>[102,127]</v>
      </c>
      <c r="AK23" t="str">
        <f t="shared" si="0"/>
        <v>50,</v>
      </c>
      <c r="AL23" t="str">
        <f t="shared" si="1"/>
        <v>5,</v>
      </c>
      <c r="AM23" t="str">
        <f t="shared" si="15"/>
        <v>50,5,</v>
      </c>
      <c r="AN23" s="18" t="str">
        <f t="shared" si="16"/>
        <v>[50,5]</v>
      </c>
      <c r="AO23" t="str">
        <f>IF(R23="","",VLOOKUP(R23,物品id!$A:$B,2,FALSE)&amp;",")</f>
        <v>102,</v>
      </c>
      <c r="AP23" t="str">
        <f>IF(S23="","",VLOOKUP(S23,物品id!$A:$B,2,FALSE)&amp;",")</f>
        <v>102,</v>
      </c>
      <c r="AQ23" t="str">
        <f t="shared" si="17"/>
        <v>102,102,</v>
      </c>
      <c r="AR23" s="18" t="str">
        <f t="shared" si="18"/>
        <v>[102,102]</v>
      </c>
      <c r="AS23" t="str">
        <f t="shared" si="2"/>
        <v>3000,</v>
      </c>
      <c r="AT23" t="str">
        <f t="shared" si="3"/>
        <v>500,</v>
      </c>
      <c r="AU23" t="str">
        <f t="shared" si="19"/>
        <v>3000,500,</v>
      </c>
      <c r="AV23" s="18" t="str">
        <f t="shared" si="20"/>
        <v>[3000,500]</v>
      </c>
    </row>
    <row r="24" spans="1:48">
      <c r="A24">
        <v>5</v>
      </c>
      <c r="B24" t="s">
        <v>839</v>
      </c>
      <c r="C24">
        <v>3</v>
      </c>
      <c r="D24" t="s">
        <v>811</v>
      </c>
      <c r="E24" t="s">
        <v>822</v>
      </c>
      <c r="F24" t="s">
        <v>832</v>
      </c>
      <c r="G24">
        <v>3</v>
      </c>
      <c r="H24">
        <v>3</v>
      </c>
      <c r="I24">
        <v>3</v>
      </c>
      <c r="J24">
        <v>240</v>
      </c>
      <c r="K24" t="s">
        <v>842</v>
      </c>
      <c r="L24" t="s">
        <v>843</v>
      </c>
      <c r="M24">
        <v>100</v>
      </c>
      <c r="N24">
        <v>10</v>
      </c>
      <c r="O24">
        <v>3</v>
      </c>
      <c r="P24">
        <f t="shared" si="4"/>
        <v>300</v>
      </c>
      <c r="Q24">
        <f t="shared" si="5"/>
        <v>30</v>
      </c>
      <c r="R24" t="s">
        <v>852</v>
      </c>
      <c r="S24" t="s">
        <v>878</v>
      </c>
      <c r="T24">
        <v>1</v>
      </c>
      <c r="U24">
        <v>1000</v>
      </c>
      <c r="W24" t="str">
        <f>IF(D24="","",VLOOKUP(D24,物品id!$A:$B,2,FALSE)&amp;",")</f>
        <v>1321,</v>
      </c>
      <c r="X24" t="str">
        <f>IF(E24="","",VLOOKUP(E24,物品id!$A:$B,2,FALSE)&amp;",")</f>
        <v>2321,</v>
      </c>
      <c r="Y24" t="str">
        <f>IF(F24="","",VLOOKUP(F24,物品id!$A:$B,2,FALSE)&amp;",")</f>
        <v>3321,</v>
      </c>
      <c r="Z24" t="str">
        <f t="shared" si="6"/>
        <v>1321,2321,3321,</v>
      </c>
      <c r="AA24" s="18" t="str">
        <f t="shared" si="7"/>
        <v>[1321,2321,3321]</v>
      </c>
      <c r="AB24" s="19" t="str">
        <f t="shared" si="8"/>
        <v>3,</v>
      </c>
      <c r="AC24" s="19" t="str">
        <f t="shared" si="21"/>
        <v>3,</v>
      </c>
      <c r="AD24" s="19" t="str">
        <f t="shared" si="22"/>
        <v>3,</v>
      </c>
      <c r="AE24" s="19" t="str">
        <f t="shared" si="11"/>
        <v>3,3,3,</v>
      </c>
      <c r="AF24" s="18" t="str">
        <f t="shared" si="12"/>
        <v>[3,3,3]</v>
      </c>
      <c r="AG24" t="str">
        <f>VLOOKUP(K24,物品id!$A:$B,2,FALSE)&amp;","</f>
        <v>102,</v>
      </c>
      <c r="AH24" t="str">
        <f>VLOOKUP(L24,物品id!$A:$B,2,FALSE)&amp;","</f>
        <v>127,</v>
      </c>
      <c r="AI24" t="str">
        <f t="shared" si="13"/>
        <v>102,127,</v>
      </c>
      <c r="AJ24" s="18" t="str">
        <f t="shared" si="14"/>
        <v>[102,127]</v>
      </c>
      <c r="AK24" t="str">
        <f t="shared" si="0"/>
        <v>100,</v>
      </c>
      <c r="AL24" t="str">
        <f t="shared" si="1"/>
        <v>10,</v>
      </c>
      <c r="AM24" t="str">
        <f t="shared" si="15"/>
        <v>100,10,</v>
      </c>
      <c r="AN24" s="18" t="str">
        <f t="shared" si="16"/>
        <v>[100,10]</v>
      </c>
      <c r="AO24" t="str">
        <f>IF(R24="","",VLOOKUP(R24,物品id!$A:$B,2,FALSE)&amp;",")</f>
        <v>20037,</v>
      </c>
      <c r="AP24" t="str">
        <f>IF(S24="","",VLOOKUP(S24,物品id!$A:$B,2,FALSE)&amp;",")</f>
        <v>102,</v>
      </c>
      <c r="AQ24" t="str">
        <f t="shared" si="17"/>
        <v>20037,102,</v>
      </c>
      <c r="AR24" s="18" t="str">
        <f t="shared" si="18"/>
        <v>[20037,102]</v>
      </c>
      <c r="AS24" t="str">
        <f t="shared" si="2"/>
        <v>1,</v>
      </c>
      <c r="AT24" t="str">
        <f t="shared" si="3"/>
        <v>1000,</v>
      </c>
      <c r="AU24" t="str">
        <f t="shared" si="19"/>
        <v>1,1000,</v>
      </c>
      <c r="AV24" s="18" t="str">
        <f t="shared" si="20"/>
        <v>[1,1000]</v>
      </c>
    </row>
    <row r="25" spans="1:48">
      <c r="A25">
        <v>5</v>
      </c>
      <c r="B25" t="s">
        <v>839</v>
      </c>
      <c r="C25">
        <v>3</v>
      </c>
      <c r="D25" t="s">
        <v>811</v>
      </c>
      <c r="E25" t="s">
        <v>822</v>
      </c>
      <c r="F25" t="s">
        <v>832</v>
      </c>
      <c r="G25">
        <v>3</v>
      </c>
      <c r="H25">
        <v>3</v>
      </c>
      <c r="I25">
        <v>3</v>
      </c>
      <c r="J25">
        <v>480</v>
      </c>
      <c r="K25" t="s">
        <v>842</v>
      </c>
      <c r="L25" t="s">
        <v>843</v>
      </c>
      <c r="M25">
        <v>200</v>
      </c>
      <c r="N25">
        <v>20</v>
      </c>
      <c r="O25">
        <v>3</v>
      </c>
      <c r="P25">
        <f t="shared" si="4"/>
        <v>600</v>
      </c>
      <c r="Q25">
        <f t="shared" si="5"/>
        <v>60</v>
      </c>
      <c r="R25" t="s">
        <v>853</v>
      </c>
      <c r="S25" t="s">
        <v>878</v>
      </c>
      <c r="T25">
        <v>2</v>
      </c>
      <c r="U25">
        <v>2000</v>
      </c>
      <c r="W25" t="str">
        <f>IF(D25="","",VLOOKUP(D25,物品id!$A:$B,2,FALSE)&amp;",")</f>
        <v>1321,</v>
      </c>
      <c r="X25" t="str">
        <f>IF(E25="","",VLOOKUP(E25,物品id!$A:$B,2,FALSE)&amp;",")</f>
        <v>2321,</v>
      </c>
      <c r="Y25" t="str">
        <f>IF(F25="","",VLOOKUP(F25,物品id!$A:$B,2,FALSE)&amp;",")</f>
        <v>3321,</v>
      </c>
      <c r="Z25" t="str">
        <f t="shared" si="6"/>
        <v>1321,2321,3321,</v>
      </c>
      <c r="AA25" s="18" t="str">
        <f t="shared" si="7"/>
        <v>[1321,2321,3321]</v>
      </c>
      <c r="AB25" s="19" t="str">
        <f t="shared" si="8"/>
        <v>3,</v>
      </c>
      <c r="AC25" s="19" t="str">
        <f t="shared" si="21"/>
        <v>3,</v>
      </c>
      <c r="AD25" s="19" t="str">
        <f t="shared" si="22"/>
        <v>3,</v>
      </c>
      <c r="AE25" s="19" t="str">
        <f t="shared" si="11"/>
        <v>3,3,3,</v>
      </c>
      <c r="AF25" s="18" t="str">
        <f t="shared" si="12"/>
        <v>[3,3,3]</v>
      </c>
      <c r="AG25" t="str">
        <f>VLOOKUP(K25,物品id!$A:$B,2,FALSE)&amp;","</f>
        <v>102,</v>
      </c>
      <c r="AH25" t="str">
        <f>VLOOKUP(L25,物品id!$A:$B,2,FALSE)&amp;","</f>
        <v>127,</v>
      </c>
      <c r="AI25" t="str">
        <f t="shared" si="13"/>
        <v>102,127,</v>
      </c>
      <c r="AJ25" s="18" t="str">
        <f t="shared" si="14"/>
        <v>[102,127]</v>
      </c>
      <c r="AK25" t="str">
        <f t="shared" si="0"/>
        <v>200,</v>
      </c>
      <c r="AL25" t="str">
        <f t="shared" si="1"/>
        <v>20,</v>
      </c>
      <c r="AM25" t="str">
        <f t="shared" si="15"/>
        <v>200,20,</v>
      </c>
      <c r="AN25" s="18" t="str">
        <f t="shared" si="16"/>
        <v>[200,20]</v>
      </c>
      <c r="AO25" t="str">
        <f>IF(R25="","",VLOOKUP(R25,物品id!$A:$B,2,FALSE)&amp;",")</f>
        <v>20033,</v>
      </c>
      <c r="AP25" t="str">
        <f>IF(S25="","",VLOOKUP(S25,物品id!$A:$B,2,FALSE)&amp;",")</f>
        <v>102,</v>
      </c>
      <c r="AQ25" t="str">
        <f t="shared" si="17"/>
        <v>20033,102,</v>
      </c>
      <c r="AR25" s="18" t="str">
        <f t="shared" si="18"/>
        <v>[20033,102]</v>
      </c>
      <c r="AS25" t="str">
        <f t="shared" si="2"/>
        <v>2,</v>
      </c>
      <c r="AT25" t="str">
        <f t="shared" si="3"/>
        <v>2000,</v>
      </c>
      <c r="AU25" t="str">
        <f t="shared" si="19"/>
        <v>2,2000,</v>
      </c>
      <c r="AV25" s="18" t="str">
        <f t="shared" si="20"/>
        <v>[2,2000]</v>
      </c>
    </row>
    <row r="26" spans="1:48">
      <c r="A26">
        <v>1</v>
      </c>
      <c r="B26" t="s">
        <v>841</v>
      </c>
      <c r="C26">
        <v>3</v>
      </c>
      <c r="D26" t="s">
        <v>811</v>
      </c>
      <c r="E26" t="s">
        <v>822</v>
      </c>
      <c r="F26" t="s">
        <v>832</v>
      </c>
      <c r="G26">
        <v>4</v>
      </c>
      <c r="H26">
        <v>4</v>
      </c>
      <c r="I26">
        <v>4</v>
      </c>
      <c r="J26">
        <v>120</v>
      </c>
      <c r="K26" t="s">
        <v>842</v>
      </c>
      <c r="L26" t="s">
        <v>843</v>
      </c>
      <c r="M26">
        <v>50</v>
      </c>
      <c r="N26">
        <v>5</v>
      </c>
      <c r="O26">
        <v>3</v>
      </c>
      <c r="P26">
        <f t="shared" si="4"/>
        <v>150</v>
      </c>
      <c r="Q26">
        <f t="shared" si="5"/>
        <v>15</v>
      </c>
      <c r="R26" t="s">
        <v>842</v>
      </c>
      <c r="S26" t="s">
        <v>878</v>
      </c>
      <c r="T26">
        <v>3500</v>
      </c>
      <c r="U26">
        <v>500</v>
      </c>
      <c r="W26" t="str">
        <f>IF(D26="","",VLOOKUP(D26,物品id!$A:$B,2,FALSE)&amp;",")</f>
        <v>1321,</v>
      </c>
      <c r="X26" t="str">
        <f>IF(E26="","",VLOOKUP(E26,物品id!$A:$B,2,FALSE)&amp;",")</f>
        <v>2321,</v>
      </c>
      <c r="Y26" t="str">
        <f>IF(F26="","",VLOOKUP(F26,物品id!$A:$B,2,FALSE)&amp;",")</f>
        <v>3321,</v>
      </c>
      <c r="Z26" t="str">
        <f t="shared" si="6"/>
        <v>1321,2321,3321,</v>
      </c>
      <c r="AA26" s="18" t="str">
        <f t="shared" si="7"/>
        <v>[1321,2321,3321]</v>
      </c>
      <c r="AB26" s="19" t="str">
        <f t="shared" si="8"/>
        <v>4,</v>
      </c>
      <c r="AC26" s="19" t="str">
        <f t="shared" si="21"/>
        <v>4,</v>
      </c>
      <c r="AD26" s="19" t="str">
        <f t="shared" si="22"/>
        <v>4,</v>
      </c>
      <c r="AE26" s="19" t="str">
        <f t="shared" si="11"/>
        <v>4,4,4,</v>
      </c>
      <c r="AF26" s="18" t="str">
        <f t="shared" si="12"/>
        <v>[4,4,4]</v>
      </c>
      <c r="AG26" t="str">
        <f>VLOOKUP(K26,物品id!$A:$B,2,FALSE)&amp;","</f>
        <v>102,</v>
      </c>
      <c r="AH26" t="str">
        <f>VLOOKUP(L26,物品id!$A:$B,2,FALSE)&amp;","</f>
        <v>127,</v>
      </c>
      <c r="AI26" t="str">
        <f t="shared" si="13"/>
        <v>102,127,</v>
      </c>
      <c r="AJ26" s="18" t="str">
        <f t="shared" si="14"/>
        <v>[102,127]</v>
      </c>
      <c r="AK26" t="str">
        <f t="shared" si="0"/>
        <v>50,</v>
      </c>
      <c r="AL26" t="str">
        <f t="shared" si="1"/>
        <v>5,</v>
      </c>
      <c r="AM26" t="str">
        <f t="shared" si="15"/>
        <v>50,5,</v>
      </c>
      <c r="AN26" s="18" t="str">
        <f t="shared" si="16"/>
        <v>[50,5]</v>
      </c>
      <c r="AO26" t="str">
        <f>IF(R26="","",VLOOKUP(R26,物品id!$A:$B,2,FALSE)&amp;",")</f>
        <v>102,</v>
      </c>
      <c r="AP26" t="str">
        <f>IF(S26="","",VLOOKUP(S26,物品id!$A:$B,2,FALSE)&amp;",")</f>
        <v>102,</v>
      </c>
      <c r="AQ26" t="str">
        <f t="shared" si="17"/>
        <v>102,102,</v>
      </c>
      <c r="AR26" s="18" t="str">
        <f t="shared" si="18"/>
        <v>[102,102]</v>
      </c>
      <c r="AS26" t="str">
        <f t="shared" si="2"/>
        <v>3500,</v>
      </c>
      <c r="AT26" t="str">
        <f t="shared" si="3"/>
        <v>500,</v>
      </c>
      <c r="AU26" t="str">
        <f t="shared" si="19"/>
        <v>3500,500,</v>
      </c>
      <c r="AV26" s="18" t="str">
        <f t="shared" si="20"/>
        <v>[3500,500]</v>
      </c>
    </row>
    <row r="27" spans="1:48">
      <c r="A27">
        <v>2</v>
      </c>
      <c r="B27" t="s">
        <v>841</v>
      </c>
      <c r="C27">
        <v>3</v>
      </c>
      <c r="D27" t="s">
        <v>811</v>
      </c>
      <c r="E27" t="s">
        <v>822</v>
      </c>
      <c r="F27" t="s">
        <v>832</v>
      </c>
      <c r="G27">
        <v>4</v>
      </c>
      <c r="H27">
        <v>4</v>
      </c>
      <c r="I27">
        <v>4</v>
      </c>
      <c r="J27">
        <v>240</v>
      </c>
      <c r="K27" t="s">
        <v>842</v>
      </c>
      <c r="L27" t="s">
        <v>843</v>
      </c>
      <c r="M27">
        <v>100</v>
      </c>
      <c r="N27">
        <v>10</v>
      </c>
      <c r="O27">
        <v>3</v>
      </c>
      <c r="P27">
        <f t="shared" si="4"/>
        <v>300</v>
      </c>
      <c r="Q27">
        <f t="shared" si="5"/>
        <v>30</v>
      </c>
      <c r="R27" t="s">
        <v>852</v>
      </c>
      <c r="S27" t="s">
        <v>878</v>
      </c>
      <c r="T27">
        <v>2</v>
      </c>
      <c r="U27">
        <v>1000</v>
      </c>
      <c r="W27" t="str">
        <f>IF(D27="","",VLOOKUP(D27,物品id!$A:$B,2,FALSE)&amp;",")</f>
        <v>1321,</v>
      </c>
      <c r="X27" t="str">
        <f>IF(E27="","",VLOOKUP(E27,物品id!$A:$B,2,FALSE)&amp;",")</f>
        <v>2321,</v>
      </c>
      <c r="Y27" t="str">
        <f>IF(F27="","",VLOOKUP(F27,物品id!$A:$B,2,FALSE)&amp;",")</f>
        <v>3321,</v>
      </c>
      <c r="Z27" t="str">
        <f t="shared" si="6"/>
        <v>1321,2321,3321,</v>
      </c>
      <c r="AA27" s="18" t="str">
        <f t="shared" si="7"/>
        <v>[1321,2321,3321]</v>
      </c>
      <c r="AB27" s="19" t="str">
        <f t="shared" si="8"/>
        <v>4,</v>
      </c>
      <c r="AC27" s="19" t="str">
        <f t="shared" si="21"/>
        <v>4,</v>
      </c>
      <c r="AD27" s="19" t="str">
        <f t="shared" si="22"/>
        <v>4,</v>
      </c>
      <c r="AE27" s="19" t="str">
        <f t="shared" si="11"/>
        <v>4,4,4,</v>
      </c>
      <c r="AF27" s="18" t="str">
        <f t="shared" si="12"/>
        <v>[4,4,4]</v>
      </c>
      <c r="AG27" t="str">
        <f>VLOOKUP(K27,物品id!$A:$B,2,FALSE)&amp;","</f>
        <v>102,</v>
      </c>
      <c r="AH27" t="str">
        <f>VLOOKUP(L27,物品id!$A:$B,2,FALSE)&amp;","</f>
        <v>127,</v>
      </c>
      <c r="AI27" t="str">
        <f t="shared" si="13"/>
        <v>102,127,</v>
      </c>
      <c r="AJ27" s="18" t="str">
        <f t="shared" si="14"/>
        <v>[102,127]</v>
      </c>
      <c r="AK27" t="str">
        <f t="shared" si="0"/>
        <v>100,</v>
      </c>
      <c r="AL27" t="str">
        <f t="shared" si="1"/>
        <v>10,</v>
      </c>
      <c r="AM27" t="str">
        <f t="shared" si="15"/>
        <v>100,10,</v>
      </c>
      <c r="AN27" s="18" t="str">
        <f t="shared" si="16"/>
        <v>[100,10]</v>
      </c>
      <c r="AO27" t="str">
        <f>IF(R27="","",VLOOKUP(R27,物品id!$A:$B,2,FALSE)&amp;",")</f>
        <v>20037,</v>
      </c>
      <c r="AP27" t="str">
        <f>IF(S27="","",VLOOKUP(S27,物品id!$A:$B,2,FALSE)&amp;",")</f>
        <v>102,</v>
      </c>
      <c r="AQ27" t="str">
        <f t="shared" si="17"/>
        <v>20037,102,</v>
      </c>
      <c r="AR27" s="18" t="str">
        <f t="shared" si="18"/>
        <v>[20037,102]</v>
      </c>
      <c r="AS27" t="str">
        <f t="shared" si="2"/>
        <v>2,</v>
      </c>
      <c r="AT27" t="str">
        <f t="shared" si="3"/>
        <v>1000,</v>
      </c>
      <c r="AU27" t="str">
        <f t="shared" si="19"/>
        <v>2,1000,</v>
      </c>
      <c r="AV27" s="18" t="str">
        <f t="shared" si="20"/>
        <v>[2,1000]</v>
      </c>
    </row>
    <row r="28" spans="1:48">
      <c r="A28">
        <v>3</v>
      </c>
      <c r="B28" t="s">
        <v>840</v>
      </c>
      <c r="C28">
        <v>3</v>
      </c>
      <c r="D28" t="s">
        <v>811</v>
      </c>
      <c r="E28" t="s">
        <v>822</v>
      </c>
      <c r="F28" t="s">
        <v>832</v>
      </c>
      <c r="G28">
        <v>4</v>
      </c>
      <c r="H28">
        <v>4</v>
      </c>
      <c r="I28">
        <v>4</v>
      </c>
      <c r="J28">
        <v>480</v>
      </c>
      <c r="K28" t="s">
        <v>842</v>
      </c>
      <c r="L28" t="s">
        <v>843</v>
      </c>
      <c r="M28">
        <v>200</v>
      </c>
      <c r="N28">
        <v>20</v>
      </c>
      <c r="O28">
        <v>3</v>
      </c>
      <c r="P28">
        <f t="shared" si="4"/>
        <v>600</v>
      </c>
      <c r="Q28">
        <f t="shared" si="5"/>
        <v>60</v>
      </c>
      <c r="R28" t="s">
        <v>853</v>
      </c>
      <c r="S28" t="s">
        <v>878</v>
      </c>
      <c r="T28">
        <v>2</v>
      </c>
      <c r="U28">
        <v>2000</v>
      </c>
      <c r="W28" t="str">
        <f>IF(D28="","",VLOOKUP(D28,物品id!$A:$B,2,FALSE)&amp;",")</f>
        <v>1321,</v>
      </c>
      <c r="X28" t="str">
        <f>IF(E28="","",VLOOKUP(E28,物品id!$A:$B,2,FALSE)&amp;",")</f>
        <v>2321,</v>
      </c>
      <c r="Y28" t="str">
        <f>IF(F28="","",VLOOKUP(F28,物品id!$A:$B,2,FALSE)&amp;",")</f>
        <v>3321,</v>
      </c>
      <c r="Z28" t="str">
        <f t="shared" si="6"/>
        <v>1321,2321,3321,</v>
      </c>
      <c r="AA28" s="18" t="str">
        <f t="shared" si="7"/>
        <v>[1321,2321,3321]</v>
      </c>
      <c r="AB28" s="19" t="str">
        <f t="shared" si="8"/>
        <v>4,</v>
      </c>
      <c r="AC28" s="19" t="str">
        <f t="shared" si="21"/>
        <v>4,</v>
      </c>
      <c r="AD28" s="19" t="str">
        <f t="shared" si="22"/>
        <v>4,</v>
      </c>
      <c r="AE28" s="19" t="str">
        <f t="shared" si="11"/>
        <v>4,4,4,</v>
      </c>
      <c r="AF28" s="18" t="str">
        <f t="shared" si="12"/>
        <v>[4,4,4]</v>
      </c>
      <c r="AG28" t="str">
        <f>VLOOKUP(K28,物品id!$A:$B,2,FALSE)&amp;","</f>
        <v>102,</v>
      </c>
      <c r="AH28" t="str">
        <f>VLOOKUP(L28,物品id!$A:$B,2,FALSE)&amp;","</f>
        <v>127,</v>
      </c>
      <c r="AI28" t="str">
        <f t="shared" si="13"/>
        <v>102,127,</v>
      </c>
      <c r="AJ28" s="18" t="str">
        <f t="shared" si="14"/>
        <v>[102,127]</v>
      </c>
      <c r="AK28" t="str">
        <f t="shared" si="0"/>
        <v>200,</v>
      </c>
      <c r="AL28" t="str">
        <f t="shared" si="1"/>
        <v>20,</v>
      </c>
      <c r="AM28" t="str">
        <f t="shared" si="15"/>
        <v>200,20,</v>
      </c>
      <c r="AN28" s="18" t="str">
        <f t="shared" si="16"/>
        <v>[200,20]</v>
      </c>
      <c r="AO28" t="str">
        <f>IF(R28="","",VLOOKUP(R28,物品id!$A:$B,2,FALSE)&amp;",")</f>
        <v>20033,</v>
      </c>
      <c r="AP28" t="str">
        <f>IF(S28="","",VLOOKUP(S28,物品id!$A:$B,2,FALSE)&amp;",")</f>
        <v>102,</v>
      </c>
      <c r="AQ28" t="str">
        <f t="shared" si="17"/>
        <v>20033,102,</v>
      </c>
      <c r="AR28" s="18" t="str">
        <f t="shared" si="18"/>
        <v>[20033,102]</v>
      </c>
      <c r="AS28" t="str">
        <f t="shared" si="2"/>
        <v>2,</v>
      </c>
      <c r="AT28" t="str">
        <f t="shared" si="3"/>
        <v>2000,</v>
      </c>
      <c r="AU28" t="str">
        <f t="shared" si="19"/>
        <v>2,2000,</v>
      </c>
      <c r="AV28" s="18" t="str">
        <f t="shared" si="20"/>
        <v>[2,2000]</v>
      </c>
    </row>
    <row r="29" spans="1:48">
      <c r="A29">
        <v>4</v>
      </c>
      <c r="B29" t="s">
        <v>840</v>
      </c>
      <c r="C29">
        <v>3</v>
      </c>
      <c r="D29" t="s">
        <v>812</v>
      </c>
      <c r="E29" t="s">
        <v>823</v>
      </c>
      <c r="F29" t="s">
        <v>833</v>
      </c>
      <c r="G29">
        <v>4</v>
      </c>
      <c r="H29">
        <v>4</v>
      </c>
      <c r="I29">
        <v>4</v>
      </c>
      <c r="J29">
        <v>120</v>
      </c>
      <c r="K29" t="s">
        <v>842</v>
      </c>
      <c r="L29" t="s">
        <v>843</v>
      </c>
      <c r="M29">
        <v>50</v>
      </c>
      <c r="N29">
        <v>5</v>
      </c>
      <c r="O29">
        <v>3</v>
      </c>
      <c r="P29">
        <f t="shared" si="4"/>
        <v>150</v>
      </c>
      <c r="Q29">
        <f t="shared" si="5"/>
        <v>15</v>
      </c>
      <c r="R29" t="s">
        <v>842</v>
      </c>
      <c r="S29" t="s">
        <v>878</v>
      </c>
      <c r="T29">
        <v>3500</v>
      </c>
      <c r="U29">
        <v>500</v>
      </c>
      <c r="W29" t="str">
        <f>IF(D29="","",VLOOKUP(D29,物品id!$A:$B,2,FALSE)&amp;",")</f>
        <v>1331,</v>
      </c>
      <c r="X29" t="str">
        <f>IF(E29="","",VLOOKUP(E29,物品id!$A:$B,2,FALSE)&amp;",")</f>
        <v>2331,</v>
      </c>
      <c r="Y29" t="str">
        <f>IF(F29="","",VLOOKUP(F29,物品id!$A:$B,2,FALSE)&amp;",")</f>
        <v>3331,</v>
      </c>
      <c r="Z29" t="str">
        <f t="shared" si="6"/>
        <v>1331,2331,3331,</v>
      </c>
      <c r="AA29" s="18" t="str">
        <f t="shared" si="7"/>
        <v>[1331,2331,3331]</v>
      </c>
      <c r="AB29" s="19" t="str">
        <f t="shared" si="8"/>
        <v>4,</v>
      </c>
      <c r="AC29" s="19" t="str">
        <f t="shared" si="21"/>
        <v>4,</v>
      </c>
      <c r="AD29" s="19" t="str">
        <f t="shared" si="22"/>
        <v>4,</v>
      </c>
      <c r="AE29" s="19" t="str">
        <f t="shared" si="11"/>
        <v>4,4,4,</v>
      </c>
      <c r="AF29" s="18" t="str">
        <f t="shared" si="12"/>
        <v>[4,4,4]</v>
      </c>
      <c r="AG29" t="str">
        <f>VLOOKUP(K29,物品id!$A:$B,2,FALSE)&amp;","</f>
        <v>102,</v>
      </c>
      <c r="AH29" t="str">
        <f>VLOOKUP(L29,物品id!$A:$B,2,FALSE)&amp;","</f>
        <v>127,</v>
      </c>
      <c r="AI29" t="str">
        <f t="shared" si="13"/>
        <v>102,127,</v>
      </c>
      <c r="AJ29" s="18" t="str">
        <f t="shared" si="14"/>
        <v>[102,127]</v>
      </c>
      <c r="AK29" t="str">
        <f t="shared" si="0"/>
        <v>50,</v>
      </c>
      <c r="AL29" t="str">
        <f t="shared" si="1"/>
        <v>5,</v>
      </c>
      <c r="AM29" t="str">
        <f t="shared" si="15"/>
        <v>50,5,</v>
      </c>
      <c r="AN29" s="18" t="str">
        <f t="shared" si="16"/>
        <v>[50,5]</v>
      </c>
      <c r="AO29" t="str">
        <f>IF(R29="","",VLOOKUP(R29,物品id!$A:$B,2,FALSE)&amp;",")</f>
        <v>102,</v>
      </c>
      <c r="AP29" t="str">
        <f>IF(S29="","",VLOOKUP(S29,物品id!$A:$B,2,FALSE)&amp;",")</f>
        <v>102,</v>
      </c>
      <c r="AQ29" t="str">
        <f t="shared" si="17"/>
        <v>102,102,</v>
      </c>
      <c r="AR29" s="18" t="str">
        <f t="shared" si="18"/>
        <v>[102,102]</v>
      </c>
      <c r="AS29" t="str">
        <f t="shared" si="2"/>
        <v>3500,</v>
      </c>
      <c r="AT29" t="str">
        <f t="shared" si="3"/>
        <v>500,</v>
      </c>
      <c r="AU29" t="str">
        <f t="shared" si="19"/>
        <v>3500,500,</v>
      </c>
      <c r="AV29" s="18" t="str">
        <f t="shared" si="20"/>
        <v>[3500,500]</v>
      </c>
    </row>
    <row r="30" spans="1:48">
      <c r="A30">
        <v>4</v>
      </c>
      <c r="B30" t="s">
        <v>840</v>
      </c>
      <c r="C30">
        <v>3</v>
      </c>
      <c r="D30" t="s">
        <v>812</v>
      </c>
      <c r="E30" t="s">
        <v>823</v>
      </c>
      <c r="F30" t="s">
        <v>833</v>
      </c>
      <c r="G30">
        <v>4</v>
      </c>
      <c r="H30">
        <v>4</v>
      </c>
      <c r="I30">
        <v>4</v>
      </c>
      <c r="J30">
        <v>240</v>
      </c>
      <c r="K30" t="s">
        <v>842</v>
      </c>
      <c r="L30" t="s">
        <v>843</v>
      </c>
      <c r="M30">
        <v>100</v>
      </c>
      <c r="N30">
        <v>10</v>
      </c>
      <c r="O30">
        <v>3</v>
      </c>
      <c r="P30">
        <f t="shared" si="4"/>
        <v>300</v>
      </c>
      <c r="Q30">
        <f t="shared" si="5"/>
        <v>30</v>
      </c>
      <c r="R30" t="s">
        <v>854</v>
      </c>
      <c r="S30" t="s">
        <v>878</v>
      </c>
      <c r="T30">
        <v>1</v>
      </c>
      <c r="U30">
        <v>1000</v>
      </c>
      <c r="W30" t="str">
        <f>IF(D30="","",VLOOKUP(D30,物品id!$A:$B,2,FALSE)&amp;",")</f>
        <v>1331,</v>
      </c>
      <c r="X30" t="str">
        <f>IF(E30="","",VLOOKUP(E30,物品id!$A:$B,2,FALSE)&amp;",")</f>
        <v>2331,</v>
      </c>
      <c r="Y30" t="str">
        <f>IF(F30="","",VLOOKUP(F30,物品id!$A:$B,2,FALSE)&amp;",")</f>
        <v>3331,</v>
      </c>
      <c r="Z30" t="str">
        <f t="shared" si="6"/>
        <v>1331,2331,3331,</v>
      </c>
      <c r="AA30" s="18" t="str">
        <f t="shared" si="7"/>
        <v>[1331,2331,3331]</v>
      </c>
      <c r="AB30" s="19" t="str">
        <f t="shared" si="8"/>
        <v>4,</v>
      </c>
      <c r="AC30" s="19" t="str">
        <f t="shared" si="21"/>
        <v>4,</v>
      </c>
      <c r="AD30" s="19" t="str">
        <f t="shared" si="22"/>
        <v>4,</v>
      </c>
      <c r="AE30" s="19" t="str">
        <f t="shared" si="11"/>
        <v>4,4,4,</v>
      </c>
      <c r="AF30" s="18" t="str">
        <f t="shared" si="12"/>
        <v>[4,4,4]</v>
      </c>
      <c r="AG30" t="str">
        <f>VLOOKUP(K30,物品id!$A:$B,2,FALSE)&amp;","</f>
        <v>102,</v>
      </c>
      <c r="AH30" t="str">
        <f>VLOOKUP(L30,物品id!$A:$B,2,FALSE)&amp;","</f>
        <v>127,</v>
      </c>
      <c r="AI30" t="str">
        <f t="shared" si="13"/>
        <v>102,127,</v>
      </c>
      <c r="AJ30" s="18" t="str">
        <f t="shared" si="14"/>
        <v>[102,127]</v>
      </c>
      <c r="AK30" t="str">
        <f t="shared" si="0"/>
        <v>100,</v>
      </c>
      <c r="AL30" t="str">
        <f t="shared" si="1"/>
        <v>10,</v>
      </c>
      <c r="AM30" t="str">
        <f t="shared" si="15"/>
        <v>100,10,</v>
      </c>
      <c r="AN30" s="18" t="str">
        <f t="shared" si="16"/>
        <v>[100,10]</v>
      </c>
      <c r="AO30" t="str">
        <f>IF(R30="","",VLOOKUP(R30,物品id!$A:$B,2,FALSE)&amp;",")</f>
        <v>20036,</v>
      </c>
      <c r="AP30" t="str">
        <f>IF(S30="","",VLOOKUP(S30,物品id!$A:$B,2,FALSE)&amp;",")</f>
        <v>102,</v>
      </c>
      <c r="AQ30" t="str">
        <f t="shared" si="17"/>
        <v>20036,102,</v>
      </c>
      <c r="AR30" s="18" t="str">
        <f t="shared" si="18"/>
        <v>[20036,102]</v>
      </c>
      <c r="AS30" t="str">
        <f t="shared" si="2"/>
        <v>1,</v>
      </c>
      <c r="AT30" t="str">
        <f t="shared" si="3"/>
        <v>1000,</v>
      </c>
      <c r="AU30" t="str">
        <f t="shared" si="19"/>
        <v>1,1000,</v>
      </c>
      <c r="AV30" s="18" t="str">
        <f t="shared" si="20"/>
        <v>[1,1000]</v>
      </c>
    </row>
    <row r="31" spans="1:48">
      <c r="A31">
        <v>4</v>
      </c>
      <c r="B31" t="s">
        <v>840</v>
      </c>
      <c r="C31">
        <v>3</v>
      </c>
      <c r="D31" t="s">
        <v>812</v>
      </c>
      <c r="E31" t="s">
        <v>823</v>
      </c>
      <c r="F31" t="s">
        <v>833</v>
      </c>
      <c r="G31">
        <v>4</v>
      </c>
      <c r="H31">
        <v>4</v>
      </c>
      <c r="I31">
        <v>4</v>
      </c>
      <c r="J31">
        <v>480</v>
      </c>
      <c r="K31" t="s">
        <v>842</v>
      </c>
      <c r="L31" t="s">
        <v>843</v>
      </c>
      <c r="M31">
        <v>200</v>
      </c>
      <c r="N31">
        <v>20</v>
      </c>
      <c r="O31">
        <v>3</v>
      </c>
      <c r="P31">
        <f t="shared" si="4"/>
        <v>600</v>
      </c>
      <c r="Q31">
        <f t="shared" si="5"/>
        <v>60</v>
      </c>
      <c r="R31" t="s">
        <v>853</v>
      </c>
      <c r="S31" t="s">
        <v>878</v>
      </c>
      <c r="T31">
        <v>2</v>
      </c>
      <c r="U31">
        <v>2000</v>
      </c>
      <c r="W31" t="str">
        <f>IF(D31="","",VLOOKUP(D31,物品id!$A:$B,2,FALSE)&amp;",")</f>
        <v>1331,</v>
      </c>
      <c r="X31" t="str">
        <f>IF(E31="","",VLOOKUP(E31,物品id!$A:$B,2,FALSE)&amp;",")</f>
        <v>2331,</v>
      </c>
      <c r="Y31" t="str">
        <f>IF(F31="","",VLOOKUP(F31,物品id!$A:$B,2,FALSE)&amp;",")</f>
        <v>3331,</v>
      </c>
      <c r="Z31" t="str">
        <f t="shared" si="6"/>
        <v>1331,2331,3331,</v>
      </c>
      <c r="AA31" s="18" t="str">
        <f t="shared" si="7"/>
        <v>[1331,2331,3331]</v>
      </c>
      <c r="AB31" s="19" t="str">
        <f t="shared" si="8"/>
        <v>4,</v>
      </c>
      <c r="AC31" s="19" t="str">
        <f t="shared" si="21"/>
        <v>4,</v>
      </c>
      <c r="AD31" s="19" t="str">
        <f t="shared" si="22"/>
        <v>4,</v>
      </c>
      <c r="AE31" s="19" t="str">
        <f t="shared" si="11"/>
        <v>4,4,4,</v>
      </c>
      <c r="AF31" s="18" t="str">
        <f t="shared" si="12"/>
        <v>[4,4,4]</v>
      </c>
      <c r="AG31" t="str">
        <f>VLOOKUP(K31,物品id!$A:$B,2,FALSE)&amp;","</f>
        <v>102,</v>
      </c>
      <c r="AH31" t="str">
        <f>VLOOKUP(L31,物品id!$A:$B,2,FALSE)&amp;","</f>
        <v>127,</v>
      </c>
      <c r="AI31" t="str">
        <f t="shared" si="13"/>
        <v>102,127,</v>
      </c>
      <c r="AJ31" s="18" t="str">
        <f t="shared" si="14"/>
        <v>[102,127]</v>
      </c>
      <c r="AK31" t="str">
        <f t="shared" si="0"/>
        <v>200,</v>
      </c>
      <c r="AL31" t="str">
        <f t="shared" si="1"/>
        <v>20,</v>
      </c>
      <c r="AM31" t="str">
        <f t="shared" si="15"/>
        <v>200,20,</v>
      </c>
      <c r="AN31" s="18" t="str">
        <f t="shared" si="16"/>
        <v>[200,20]</v>
      </c>
      <c r="AO31" t="str">
        <f>IF(R31="","",VLOOKUP(R31,物品id!$A:$B,2,FALSE)&amp;",")</f>
        <v>20033,</v>
      </c>
      <c r="AP31" t="str">
        <f>IF(S31="","",VLOOKUP(S31,物品id!$A:$B,2,FALSE)&amp;",")</f>
        <v>102,</v>
      </c>
      <c r="AQ31" t="str">
        <f t="shared" si="17"/>
        <v>20033,102,</v>
      </c>
      <c r="AR31" s="18" t="str">
        <f t="shared" si="18"/>
        <v>[20033,102]</v>
      </c>
      <c r="AS31" t="str">
        <f t="shared" si="2"/>
        <v>2,</v>
      </c>
      <c r="AT31" t="str">
        <f t="shared" si="3"/>
        <v>2000,</v>
      </c>
      <c r="AU31" t="str">
        <f t="shared" si="19"/>
        <v>2,2000,</v>
      </c>
      <c r="AV31" s="18" t="str">
        <f t="shared" si="20"/>
        <v>[2,2000]</v>
      </c>
    </row>
    <row r="32" spans="1:48">
      <c r="A32">
        <v>5</v>
      </c>
      <c r="B32" t="s">
        <v>840</v>
      </c>
      <c r="C32">
        <v>3</v>
      </c>
      <c r="D32" t="s">
        <v>813</v>
      </c>
      <c r="E32" t="s">
        <v>225</v>
      </c>
      <c r="F32" t="s">
        <v>834</v>
      </c>
      <c r="G32">
        <v>4</v>
      </c>
      <c r="H32">
        <v>4</v>
      </c>
      <c r="I32">
        <v>4</v>
      </c>
      <c r="J32">
        <v>120</v>
      </c>
      <c r="K32" t="s">
        <v>842</v>
      </c>
      <c r="L32" t="s">
        <v>843</v>
      </c>
      <c r="M32">
        <v>50</v>
      </c>
      <c r="N32">
        <v>5</v>
      </c>
      <c r="O32">
        <v>3</v>
      </c>
      <c r="P32">
        <f t="shared" si="4"/>
        <v>150</v>
      </c>
      <c r="Q32">
        <f t="shared" si="5"/>
        <v>15</v>
      </c>
      <c r="R32" t="s">
        <v>842</v>
      </c>
      <c r="S32" t="s">
        <v>878</v>
      </c>
      <c r="T32">
        <v>3500</v>
      </c>
      <c r="U32">
        <v>500</v>
      </c>
      <c r="W32" t="str">
        <f>IF(D32="","",VLOOKUP(D32,物品id!$A:$B,2,FALSE)&amp;",")</f>
        <v>1341,</v>
      </c>
      <c r="X32" t="str">
        <f>IF(E32="","",VLOOKUP(E32,物品id!$A:$B,2,FALSE)&amp;",")</f>
        <v>2341,</v>
      </c>
      <c r="Y32" t="str">
        <f>IF(F32="","",VLOOKUP(F32,物品id!$A:$B,2,FALSE)&amp;",")</f>
        <v>3341,</v>
      </c>
      <c r="Z32" t="str">
        <f t="shared" si="6"/>
        <v>1341,2341,3341,</v>
      </c>
      <c r="AA32" s="18" t="str">
        <f t="shared" si="7"/>
        <v>[1341,2341,3341]</v>
      </c>
      <c r="AB32" s="19" t="str">
        <f t="shared" si="8"/>
        <v>4,</v>
      </c>
      <c r="AC32" s="19" t="str">
        <f t="shared" si="21"/>
        <v>4,</v>
      </c>
      <c r="AD32" s="19" t="str">
        <f t="shared" si="22"/>
        <v>4,</v>
      </c>
      <c r="AE32" s="19" t="str">
        <f t="shared" si="11"/>
        <v>4,4,4,</v>
      </c>
      <c r="AF32" s="18" t="str">
        <f t="shared" si="12"/>
        <v>[4,4,4]</v>
      </c>
      <c r="AG32" t="str">
        <f>VLOOKUP(K32,物品id!$A:$B,2,FALSE)&amp;","</f>
        <v>102,</v>
      </c>
      <c r="AH32" t="str">
        <f>VLOOKUP(L32,物品id!$A:$B,2,FALSE)&amp;","</f>
        <v>127,</v>
      </c>
      <c r="AI32" t="str">
        <f t="shared" si="13"/>
        <v>102,127,</v>
      </c>
      <c r="AJ32" s="18" t="str">
        <f t="shared" si="14"/>
        <v>[102,127]</v>
      </c>
      <c r="AK32" t="str">
        <f t="shared" si="0"/>
        <v>50,</v>
      </c>
      <c r="AL32" t="str">
        <f t="shared" si="1"/>
        <v>5,</v>
      </c>
      <c r="AM32" t="str">
        <f t="shared" si="15"/>
        <v>50,5,</v>
      </c>
      <c r="AN32" s="18" t="str">
        <f t="shared" si="16"/>
        <v>[50,5]</v>
      </c>
      <c r="AO32" t="str">
        <f>IF(R32="","",VLOOKUP(R32,物品id!$A:$B,2,FALSE)&amp;",")</f>
        <v>102,</v>
      </c>
      <c r="AP32" t="str">
        <f>IF(S32="","",VLOOKUP(S32,物品id!$A:$B,2,FALSE)&amp;",")</f>
        <v>102,</v>
      </c>
      <c r="AQ32" t="str">
        <f t="shared" si="17"/>
        <v>102,102,</v>
      </c>
      <c r="AR32" s="18" t="str">
        <f t="shared" si="18"/>
        <v>[102,102]</v>
      </c>
      <c r="AS32" t="str">
        <f t="shared" si="2"/>
        <v>3500,</v>
      </c>
      <c r="AT32" t="str">
        <f t="shared" si="3"/>
        <v>500,</v>
      </c>
      <c r="AU32" t="str">
        <f t="shared" si="19"/>
        <v>3500,500,</v>
      </c>
      <c r="AV32" s="18" t="str">
        <f t="shared" si="20"/>
        <v>[3500,500]</v>
      </c>
    </row>
    <row r="33" spans="1:48">
      <c r="A33">
        <v>5</v>
      </c>
      <c r="B33" t="s">
        <v>840</v>
      </c>
      <c r="C33">
        <v>3</v>
      </c>
      <c r="D33" t="s">
        <v>813</v>
      </c>
      <c r="E33" t="s">
        <v>225</v>
      </c>
      <c r="F33" t="s">
        <v>834</v>
      </c>
      <c r="G33">
        <v>4</v>
      </c>
      <c r="H33">
        <v>4</v>
      </c>
      <c r="I33">
        <v>4</v>
      </c>
      <c r="J33">
        <v>240</v>
      </c>
      <c r="K33" t="s">
        <v>842</v>
      </c>
      <c r="L33" t="s">
        <v>843</v>
      </c>
      <c r="M33">
        <v>100</v>
      </c>
      <c r="N33">
        <v>10</v>
      </c>
      <c r="O33">
        <v>3</v>
      </c>
      <c r="P33">
        <f t="shared" si="4"/>
        <v>300</v>
      </c>
      <c r="Q33">
        <f t="shared" si="5"/>
        <v>30</v>
      </c>
      <c r="R33" t="s">
        <v>854</v>
      </c>
      <c r="S33" t="s">
        <v>878</v>
      </c>
      <c r="T33">
        <v>1</v>
      </c>
      <c r="U33">
        <v>1000</v>
      </c>
      <c r="W33" t="str">
        <f>IF(D33="","",VLOOKUP(D33,物品id!$A:$B,2,FALSE)&amp;",")</f>
        <v>1341,</v>
      </c>
      <c r="X33" t="str">
        <f>IF(E33="","",VLOOKUP(E33,物品id!$A:$B,2,FALSE)&amp;",")</f>
        <v>2341,</v>
      </c>
      <c r="Y33" t="str">
        <f>IF(F33="","",VLOOKUP(F33,物品id!$A:$B,2,FALSE)&amp;",")</f>
        <v>3341,</v>
      </c>
      <c r="Z33" t="str">
        <f t="shared" si="6"/>
        <v>1341,2341,3341,</v>
      </c>
      <c r="AA33" s="18" t="str">
        <f t="shared" si="7"/>
        <v>[1341,2341,3341]</v>
      </c>
      <c r="AB33" s="19" t="str">
        <f t="shared" si="8"/>
        <v>4,</v>
      </c>
      <c r="AC33" s="19" t="str">
        <f t="shared" si="21"/>
        <v>4,</v>
      </c>
      <c r="AD33" s="19" t="str">
        <f t="shared" si="22"/>
        <v>4,</v>
      </c>
      <c r="AE33" s="19" t="str">
        <f t="shared" si="11"/>
        <v>4,4,4,</v>
      </c>
      <c r="AF33" s="18" t="str">
        <f t="shared" si="12"/>
        <v>[4,4,4]</v>
      </c>
      <c r="AG33" t="str">
        <f>VLOOKUP(K33,物品id!$A:$B,2,FALSE)&amp;","</f>
        <v>102,</v>
      </c>
      <c r="AH33" t="str">
        <f>VLOOKUP(L33,物品id!$A:$B,2,FALSE)&amp;","</f>
        <v>127,</v>
      </c>
      <c r="AI33" t="str">
        <f t="shared" si="13"/>
        <v>102,127,</v>
      </c>
      <c r="AJ33" s="18" t="str">
        <f t="shared" si="14"/>
        <v>[102,127]</v>
      </c>
      <c r="AK33" t="str">
        <f t="shared" si="0"/>
        <v>100,</v>
      </c>
      <c r="AL33" t="str">
        <f t="shared" si="1"/>
        <v>10,</v>
      </c>
      <c r="AM33" t="str">
        <f t="shared" si="15"/>
        <v>100,10,</v>
      </c>
      <c r="AN33" s="18" t="str">
        <f t="shared" si="16"/>
        <v>[100,10]</v>
      </c>
      <c r="AO33" t="str">
        <f>IF(R33="","",VLOOKUP(R33,物品id!$A:$B,2,FALSE)&amp;",")</f>
        <v>20036,</v>
      </c>
      <c r="AP33" t="str">
        <f>IF(S33="","",VLOOKUP(S33,物品id!$A:$B,2,FALSE)&amp;",")</f>
        <v>102,</v>
      </c>
      <c r="AQ33" t="str">
        <f t="shared" si="17"/>
        <v>20036,102,</v>
      </c>
      <c r="AR33" s="18" t="str">
        <f t="shared" si="18"/>
        <v>[20036,102]</v>
      </c>
      <c r="AS33" t="str">
        <f t="shared" si="2"/>
        <v>1,</v>
      </c>
      <c r="AT33" t="str">
        <f t="shared" si="3"/>
        <v>1000,</v>
      </c>
      <c r="AU33" t="str">
        <f t="shared" si="19"/>
        <v>1,1000,</v>
      </c>
      <c r="AV33" s="18" t="str">
        <f t="shared" si="20"/>
        <v>[1,1000]</v>
      </c>
    </row>
    <row r="34" spans="1:48">
      <c r="A34">
        <v>5</v>
      </c>
      <c r="B34" t="s">
        <v>840</v>
      </c>
      <c r="C34">
        <v>3</v>
      </c>
      <c r="D34" t="s">
        <v>813</v>
      </c>
      <c r="E34" t="s">
        <v>225</v>
      </c>
      <c r="F34" t="s">
        <v>834</v>
      </c>
      <c r="G34">
        <v>4</v>
      </c>
      <c r="H34">
        <v>4</v>
      </c>
      <c r="I34">
        <v>4</v>
      </c>
      <c r="J34">
        <v>480</v>
      </c>
      <c r="K34" t="s">
        <v>842</v>
      </c>
      <c r="L34" t="s">
        <v>843</v>
      </c>
      <c r="M34">
        <v>200</v>
      </c>
      <c r="N34">
        <v>20</v>
      </c>
      <c r="O34">
        <v>3</v>
      </c>
      <c r="P34">
        <f t="shared" si="4"/>
        <v>600</v>
      </c>
      <c r="Q34">
        <f t="shared" si="5"/>
        <v>60</v>
      </c>
      <c r="R34" t="s">
        <v>853</v>
      </c>
      <c r="S34" t="s">
        <v>878</v>
      </c>
      <c r="T34">
        <v>3</v>
      </c>
      <c r="U34">
        <v>2000</v>
      </c>
      <c r="W34" t="str">
        <f>IF(D34="","",VLOOKUP(D34,物品id!$A:$B,2,FALSE)&amp;",")</f>
        <v>1341,</v>
      </c>
      <c r="X34" t="str">
        <f>IF(E34="","",VLOOKUP(E34,物品id!$A:$B,2,FALSE)&amp;",")</f>
        <v>2341,</v>
      </c>
      <c r="Y34" t="str">
        <f>IF(F34="","",VLOOKUP(F34,物品id!$A:$B,2,FALSE)&amp;",")</f>
        <v>3341,</v>
      </c>
      <c r="Z34" t="str">
        <f t="shared" si="6"/>
        <v>1341,2341,3341,</v>
      </c>
      <c r="AA34" s="18" t="str">
        <f t="shared" si="7"/>
        <v>[1341,2341,3341]</v>
      </c>
      <c r="AB34" s="19" t="str">
        <f t="shared" si="8"/>
        <v>4,</v>
      </c>
      <c r="AC34" s="19" t="str">
        <f t="shared" si="21"/>
        <v>4,</v>
      </c>
      <c r="AD34" s="19" t="str">
        <f t="shared" si="22"/>
        <v>4,</v>
      </c>
      <c r="AE34" s="19" t="str">
        <f t="shared" si="11"/>
        <v>4,4,4,</v>
      </c>
      <c r="AF34" s="18" t="str">
        <f t="shared" si="12"/>
        <v>[4,4,4]</v>
      </c>
      <c r="AG34" t="str">
        <f>VLOOKUP(K34,物品id!$A:$B,2,FALSE)&amp;","</f>
        <v>102,</v>
      </c>
      <c r="AH34" t="str">
        <f>VLOOKUP(L34,物品id!$A:$B,2,FALSE)&amp;","</f>
        <v>127,</v>
      </c>
      <c r="AI34" t="str">
        <f t="shared" si="13"/>
        <v>102,127,</v>
      </c>
      <c r="AJ34" s="18" t="str">
        <f t="shared" si="14"/>
        <v>[102,127]</v>
      </c>
      <c r="AK34" t="str">
        <f t="shared" si="0"/>
        <v>200,</v>
      </c>
      <c r="AL34" t="str">
        <f t="shared" si="1"/>
        <v>20,</v>
      </c>
      <c r="AM34" t="str">
        <f t="shared" si="15"/>
        <v>200,20,</v>
      </c>
      <c r="AN34" s="18" t="str">
        <f t="shared" si="16"/>
        <v>[200,20]</v>
      </c>
      <c r="AO34" t="str">
        <f>IF(R34="","",VLOOKUP(R34,物品id!$A:$B,2,FALSE)&amp;",")</f>
        <v>20033,</v>
      </c>
      <c r="AP34" t="str">
        <f>IF(S34="","",VLOOKUP(S34,物品id!$A:$B,2,FALSE)&amp;",")</f>
        <v>102,</v>
      </c>
      <c r="AQ34" t="str">
        <f t="shared" si="17"/>
        <v>20033,102,</v>
      </c>
      <c r="AR34" s="18" t="str">
        <f t="shared" si="18"/>
        <v>[20033,102]</v>
      </c>
      <c r="AS34" t="str">
        <f t="shared" si="2"/>
        <v>3,</v>
      </c>
      <c r="AT34" t="str">
        <f t="shared" si="3"/>
        <v>2000,</v>
      </c>
      <c r="AU34" t="str">
        <f t="shared" si="19"/>
        <v>3,2000,</v>
      </c>
      <c r="AV34" s="18" t="str">
        <f t="shared" si="20"/>
        <v>[3,2000]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3DD3A-F4DC-4704-94FD-7DE16792F370}">
  <dimension ref="A2:B662"/>
  <sheetViews>
    <sheetView topLeftCell="A635" workbookViewId="0">
      <selection activeCell="K664" sqref="K664"/>
    </sheetView>
  </sheetViews>
  <sheetFormatPr baseColWidth="10" defaultColWidth="8.83203125" defaultRowHeight="15"/>
  <cols>
    <col min="1" max="1" width="19.6640625" customWidth="1"/>
  </cols>
  <sheetData>
    <row r="2" spans="1:2">
      <c r="A2" t="s">
        <v>201</v>
      </c>
      <c r="B2" t="s">
        <v>202</v>
      </c>
    </row>
    <row r="3" spans="1:2">
      <c r="A3" t="s">
        <v>203</v>
      </c>
      <c r="B3">
        <v>101</v>
      </c>
    </row>
    <row r="4" spans="1:2">
      <c r="A4" t="s">
        <v>204</v>
      </c>
      <c r="B4">
        <v>102</v>
      </c>
    </row>
    <row r="5" spans="1:2">
      <c r="A5" t="s">
        <v>205</v>
      </c>
      <c r="B5">
        <v>103</v>
      </c>
    </row>
    <row r="6" spans="1:2">
      <c r="A6" t="s">
        <v>206</v>
      </c>
      <c r="B6">
        <v>104</v>
      </c>
    </row>
    <row r="7" spans="1:2">
      <c r="A7" t="s">
        <v>207</v>
      </c>
      <c r="B7">
        <v>105</v>
      </c>
    </row>
    <row r="8" spans="1:2">
      <c r="A8" t="s">
        <v>208</v>
      </c>
      <c r="B8">
        <v>106</v>
      </c>
    </row>
    <row r="9" spans="1:2">
      <c r="A9" t="s">
        <v>209</v>
      </c>
      <c r="B9">
        <v>107</v>
      </c>
    </row>
    <row r="10" spans="1:2">
      <c r="A10" t="s">
        <v>210</v>
      </c>
      <c r="B10">
        <v>108</v>
      </c>
    </row>
    <row r="11" spans="1:2">
      <c r="A11" t="s">
        <v>211</v>
      </c>
      <c r="B11">
        <v>109</v>
      </c>
    </row>
    <row r="12" spans="1:2">
      <c r="A12" t="s">
        <v>212</v>
      </c>
      <c r="B12">
        <v>110</v>
      </c>
    </row>
    <row r="13" spans="1:2">
      <c r="A13" t="s">
        <v>213</v>
      </c>
      <c r="B13">
        <v>111</v>
      </c>
    </row>
    <row r="15" spans="1:2">
      <c r="A15" t="s">
        <v>214</v>
      </c>
      <c r="B15" t="s">
        <v>215</v>
      </c>
    </row>
    <row r="16" spans="1:2">
      <c r="A16" t="s">
        <v>216</v>
      </c>
      <c r="B16">
        <v>100301</v>
      </c>
    </row>
    <row r="17" spans="1:2">
      <c r="A17" t="s">
        <v>217</v>
      </c>
      <c r="B17">
        <v>100302</v>
      </c>
    </row>
    <row r="18" spans="1:2">
      <c r="A18" t="s">
        <v>218</v>
      </c>
      <c r="B18">
        <v>100501</v>
      </c>
    </row>
    <row r="19" spans="1:2">
      <c r="A19" t="s">
        <v>219</v>
      </c>
      <c r="B19">
        <v>100502</v>
      </c>
    </row>
    <row r="20" spans="1:2">
      <c r="A20" t="s">
        <v>220</v>
      </c>
      <c r="B20">
        <v>100503</v>
      </c>
    </row>
    <row r="21" spans="1:2">
      <c r="A21" t="s">
        <v>221</v>
      </c>
      <c r="B21">
        <v>100801</v>
      </c>
    </row>
    <row r="22" spans="1:2">
      <c r="A22" t="s">
        <v>222</v>
      </c>
      <c r="B22">
        <v>100802</v>
      </c>
    </row>
    <row r="23" spans="1:2">
      <c r="A23" t="s">
        <v>223</v>
      </c>
      <c r="B23">
        <v>100803</v>
      </c>
    </row>
    <row r="25" spans="1:2">
      <c r="A25" t="s">
        <v>224</v>
      </c>
      <c r="B25" t="s">
        <v>215</v>
      </c>
    </row>
    <row r="26" spans="1:2">
      <c r="A26" t="s">
        <v>226</v>
      </c>
      <c r="B26">
        <v>80101</v>
      </c>
    </row>
    <row r="27" spans="1:2">
      <c r="A27" t="s">
        <v>227</v>
      </c>
      <c r="B27">
        <v>81901</v>
      </c>
    </row>
    <row r="28" spans="1:2">
      <c r="A28" t="s">
        <v>228</v>
      </c>
      <c r="B28">
        <v>83701</v>
      </c>
    </row>
    <row r="29" spans="1:2">
      <c r="A29" t="s">
        <v>229</v>
      </c>
      <c r="B29">
        <v>80102</v>
      </c>
    </row>
    <row r="30" spans="1:2">
      <c r="A30" t="s">
        <v>230</v>
      </c>
      <c r="B30">
        <v>81902</v>
      </c>
    </row>
    <row r="31" spans="1:2">
      <c r="A31" t="s">
        <v>231</v>
      </c>
      <c r="B31">
        <v>83702</v>
      </c>
    </row>
    <row r="32" spans="1:2">
      <c r="A32" t="s">
        <v>232</v>
      </c>
      <c r="B32">
        <v>80301</v>
      </c>
    </row>
    <row r="33" spans="1:2">
      <c r="A33" t="s">
        <v>233</v>
      </c>
      <c r="B33">
        <v>82101</v>
      </c>
    </row>
    <row r="34" spans="1:2">
      <c r="A34" t="s">
        <v>234</v>
      </c>
      <c r="B34">
        <v>83901</v>
      </c>
    </row>
    <row r="35" spans="1:2">
      <c r="A35" t="s">
        <v>235</v>
      </c>
      <c r="B35">
        <v>80302</v>
      </c>
    </row>
    <row r="36" spans="1:2">
      <c r="A36" t="s">
        <v>236</v>
      </c>
      <c r="B36">
        <v>82102</v>
      </c>
    </row>
    <row r="37" spans="1:2">
      <c r="A37" t="s">
        <v>237</v>
      </c>
      <c r="B37">
        <v>83902</v>
      </c>
    </row>
    <row r="38" spans="1:2">
      <c r="A38" t="s">
        <v>238</v>
      </c>
      <c r="B38">
        <v>80201</v>
      </c>
    </row>
    <row r="39" spans="1:2">
      <c r="A39" t="s">
        <v>239</v>
      </c>
      <c r="B39">
        <v>82001</v>
      </c>
    </row>
    <row r="40" spans="1:2">
      <c r="A40" t="s">
        <v>240</v>
      </c>
      <c r="B40">
        <v>83801</v>
      </c>
    </row>
    <row r="41" spans="1:2">
      <c r="A41" t="s">
        <v>241</v>
      </c>
      <c r="B41">
        <v>80202</v>
      </c>
    </row>
    <row r="42" spans="1:2">
      <c r="A42" t="s">
        <v>242</v>
      </c>
      <c r="B42">
        <v>82002</v>
      </c>
    </row>
    <row r="43" spans="1:2">
      <c r="A43" t="s">
        <v>243</v>
      </c>
      <c r="B43">
        <v>83802</v>
      </c>
    </row>
    <row r="44" spans="1:2">
      <c r="A44" t="s">
        <v>244</v>
      </c>
      <c r="B44">
        <v>80401</v>
      </c>
    </row>
    <row r="45" spans="1:2">
      <c r="A45" t="s">
        <v>245</v>
      </c>
      <c r="B45">
        <v>82201</v>
      </c>
    </row>
    <row r="46" spans="1:2">
      <c r="A46" t="s">
        <v>246</v>
      </c>
      <c r="B46">
        <v>84001</v>
      </c>
    </row>
    <row r="47" spans="1:2">
      <c r="A47" t="s">
        <v>247</v>
      </c>
      <c r="B47">
        <v>80402</v>
      </c>
    </row>
    <row r="48" spans="1:2">
      <c r="A48" t="s">
        <v>248</v>
      </c>
      <c r="B48">
        <v>82202</v>
      </c>
    </row>
    <row r="49" spans="1:2">
      <c r="A49" t="s">
        <v>249</v>
      </c>
      <c r="B49">
        <v>84002</v>
      </c>
    </row>
    <row r="50" spans="1:2">
      <c r="A50" t="s">
        <v>250</v>
      </c>
      <c r="B50">
        <v>80501</v>
      </c>
    </row>
    <row r="51" spans="1:2">
      <c r="A51" t="s">
        <v>251</v>
      </c>
      <c r="B51">
        <v>82301</v>
      </c>
    </row>
    <row r="52" spans="1:2">
      <c r="A52" t="s">
        <v>252</v>
      </c>
      <c r="B52">
        <v>84101</v>
      </c>
    </row>
    <row r="53" spans="1:2">
      <c r="A53" t="s">
        <v>253</v>
      </c>
      <c r="B53">
        <v>80502</v>
      </c>
    </row>
    <row r="54" spans="1:2">
      <c r="A54" t="s">
        <v>254</v>
      </c>
      <c r="B54">
        <v>82302</v>
      </c>
    </row>
    <row r="55" spans="1:2">
      <c r="A55" t="s">
        <v>255</v>
      </c>
      <c r="B55">
        <v>84102</v>
      </c>
    </row>
    <row r="56" spans="1:2">
      <c r="A56" t="s">
        <v>256</v>
      </c>
      <c r="B56">
        <v>80503</v>
      </c>
    </row>
    <row r="57" spans="1:2">
      <c r="A57" t="s">
        <v>257</v>
      </c>
      <c r="B57">
        <v>82303</v>
      </c>
    </row>
    <row r="58" spans="1:2">
      <c r="A58" t="s">
        <v>258</v>
      </c>
      <c r="B58">
        <v>84103</v>
      </c>
    </row>
    <row r="59" spans="1:2">
      <c r="A59" t="s">
        <v>259</v>
      </c>
      <c r="B59">
        <v>80601</v>
      </c>
    </row>
    <row r="60" spans="1:2">
      <c r="A60" t="s">
        <v>260</v>
      </c>
      <c r="B60">
        <v>82401</v>
      </c>
    </row>
    <row r="61" spans="1:2">
      <c r="A61" t="s">
        <v>261</v>
      </c>
      <c r="B61">
        <v>84201</v>
      </c>
    </row>
    <row r="62" spans="1:2">
      <c r="A62" t="s">
        <v>262</v>
      </c>
      <c r="B62">
        <v>80602</v>
      </c>
    </row>
    <row r="63" spans="1:2">
      <c r="A63" t="s">
        <v>263</v>
      </c>
      <c r="B63">
        <v>82402</v>
      </c>
    </row>
    <row r="64" spans="1:2">
      <c r="A64" t="s">
        <v>264</v>
      </c>
      <c r="B64">
        <v>84202</v>
      </c>
    </row>
    <row r="65" spans="1:2">
      <c r="A65" t="s">
        <v>265</v>
      </c>
      <c r="B65">
        <v>80603</v>
      </c>
    </row>
    <row r="66" spans="1:2">
      <c r="A66" t="s">
        <v>266</v>
      </c>
      <c r="B66">
        <v>82403</v>
      </c>
    </row>
    <row r="67" spans="1:2">
      <c r="A67" t="s">
        <v>267</v>
      </c>
      <c r="B67">
        <v>84203</v>
      </c>
    </row>
    <row r="68" spans="1:2">
      <c r="A68" t="s">
        <v>268</v>
      </c>
      <c r="B68">
        <v>80701</v>
      </c>
    </row>
    <row r="69" spans="1:2">
      <c r="A69" t="s">
        <v>269</v>
      </c>
      <c r="B69">
        <v>82501</v>
      </c>
    </row>
    <row r="70" spans="1:2">
      <c r="A70" t="s">
        <v>270</v>
      </c>
      <c r="B70">
        <v>84301</v>
      </c>
    </row>
    <row r="71" spans="1:2">
      <c r="A71" t="s">
        <v>271</v>
      </c>
      <c r="B71">
        <v>80702</v>
      </c>
    </row>
    <row r="72" spans="1:2">
      <c r="A72" t="s">
        <v>272</v>
      </c>
      <c r="B72">
        <v>82502</v>
      </c>
    </row>
    <row r="73" spans="1:2">
      <c r="A73" t="s">
        <v>273</v>
      </c>
      <c r="B73">
        <v>84302</v>
      </c>
    </row>
    <row r="74" spans="1:2">
      <c r="A74" t="s">
        <v>274</v>
      </c>
      <c r="B74">
        <v>80703</v>
      </c>
    </row>
    <row r="75" spans="1:2">
      <c r="A75" t="s">
        <v>275</v>
      </c>
      <c r="B75">
        <v>82503</v>
      </c>
    </row>
    <row r="76" spans="1:2">
      <c r="A76" t="s">
        <v>276</v>
      </c>
      <c r="B76">
        <v>84303</v>
      </c>
    </row>
    <row r="77" spans="1:2">
      <c r="A77" t="s">
        <v>277</v>
      </c>
      <c r="B77">
        <v>80801</v>
      </c>
    </row>
    <row r="78" spans="1:2">
      <c r="A78" t="s">
        <v>278</v>
      </c>
      <c r="B78">
        <v>82601</v>
      </c>
    </row>
    <row r="79" spans="1:2">
      <c r="A79" t="s">
        <v>279</v>
      </c>
      <c r="B79">
        <v>84401</v>
      </c>
    </row>
    <row r="80" spans="1:2">
      <c r="A80" t="s">
        <v>280</v>
      </c>
      <c r="B80">
        <v>80802</v>
      </c>
    </row>
    <row r="81" spans="1:2">
      <c r="A81" t="s">
        <v>281</v>
      </c>
      <c r="B81">
        <v>82602</v>
      </c>
    </row>
    <row r="82" spans="1:2">
      <c r="A82" t="s">
        <v>282</v>
      </c>
      <c r="B82">
        <v>84402</v>
      </c>
    </row>
    <row r="83" spans="1:2">
      <c r="A83" t="s">
        <v>283</v>
      </c>
      <c r="B83">
        <v>80803</v>
      </c>
    </row>
    <row r="84" spans="1:2">
      <c r="A84" t="s">
        <v>284</v>
      </c>
      <c r="B84">
        <v>82603</v>
      </c>
    </row>
    <row r="85" spans="1:2">
      <c r="A85" t="s">
        <v>285</v>
      </c>
      <c r="B85">
        <v>84403</v>
      </c>
    </row>
    <row r="86" spans="1:2">
      <c r="A86" t="s">
        <v>286</v>
      </c>
      <c r="B86">
        <v>80901</v>
      </c>
    </row>
    <row r="87" spans="1:2">
      <c r="A87" t="s">
        <v>287</v>
      </c>
      <c r="B87">
        <v>82701</v>
      </c>
    </row>
    <row r="88" spans="1:2">
      <c r="A88" t="s">
        <v>288</v>
      </c>
      <c r="B88">
        <v>84501</v>
      </c>
    </row>
    <row r="89" spans="1:2">
      <c r="A89" t="s">
        <v>289</v>
      </c>
      <c r="B89">
        <v>80902</v>
      </c>
    </row>
    <row r="90" spans="1:2">
      <c r="A90" t="s">
        <v>290</v>
      </c>
      <c r="B90">
        <v>82702</v>
      </c>
    </row>
    <row r="91" spans="1:2">
      <c r="A91" t="s">
        <v>291</v>
      </c>
      <c r="B91">
        <v>84502</v>
      </c>
    </row>
    <row r="92" spans="1:2">
      <c r="A92" t="s">
        <v>292</v>
      </c>
      <c r="B92">
        <v>80903</v>
      </c>
    </row>
    <row r="93" spans="1:2">
      <c r="A93" t="s">
        <v>293</v>
      </c>
      <c r="B93">
        <v>82703</v>
      </c>
    </row>
    <row r="94" spans="1:2">
      <c r="A94" t="s">
        <v>294</v>
      </c>
      <c r="B94">
        <v>84503</v>
      </c>
    </row>
    <row r="95" spans="1:2">
      <c r="A95" t="s">
        <v>295</v>
      </c>
      <c r="B95">
        <v>81001</v>
      </c>
    </row>
    <row r="96" spans="1:2">
      <c r="A96" t="s">
        <v>296</v>
      </c>
      <c r="B96">
        <v>82801</v>
      </c>
    </row>
    <row r="97" spans="1:2">
      <c r="A97" t="s">
        <v>297</v>
      </c>
      <c r="B97">
        <v>84601</v>
      </c>
    </row>
    <row r="98" spans="1:2">
      <c r="A98" t="s">
        <v>298</v>
      </c>
      <c r="B98">
        <v>81002</v>
      </c>
    </row>
    <row r="99" spans="1:2">
      <c r="A99" t="s">
        <v>299</v>
      </c>
      <c r="B99">
        <v>82802</v>
      </c>
    </row>
    <row r="100" spans="1:2">
      <c r="A100" t="s">
        <v>300</v>
      </c>
      <c r="B100">
        <v>84602</v>
      </c>
    </row>
    <row r="101" spans="1:2">
      <c r="A101" t="s">
        <v>301</v>
      </c>
      <c r="B101">
        <v>81003</v>
      </c>
    </row>
    <row r="102" spans="1:2">
      <c r="A102" t="s">
        <v>302</v>
      </c>
      <c r="B102">
        <v>82803</v>
      </c>
    </row>
    <row r="103" spans="1:2">
      <c r="A103" t="s">
        <v>303</v>
      </c>
      <c r="B103">
        <v>84603</v>
      </c>
    </row>
    <row r="104" spans="1:2">
      <c r="A104" t="s">
        <v>304</v>
      </c>
      <c r="B104">
        <v>81101</v>
      </c>
    </row>
    <row r="105" spans="1:2">
      <c r="A105" t="s">
        <v>305</v>
      </c>
      <c r="B105">
        <v>82901</v>
      </c>
    </row>
    <row r="106" spans="1:2">
      <c r="A106" t="s">
        <v>306</v>
      </c>
      <c r="B106">
        <v>84701</v>
      </c>
    </row>
    <row r="107" spans="1:2">
      <c r="A107" t="s">
        <v>307</v>
      </c>
      <c r="B107">
        <v>81102</v>
      </c>
    </row>
    <row r="108" spans="1:2">
      <c r="A108" t="s">
        <v>308</v>
      </c>
      <c r="B108">
        <v>82902</v>
      </c>
    </row>
    <row r="109" spans="1:2">
      <c r="A109" t="s">
        <v>309</v>
      </c>
      <c r="B109">
        <v>84702</v>
      </c>
    </row>
    <row r="110" spans="1:2">
      <c r="A110" t="s">
        <v>310</v>
      </c>
      <c r="B110">
        <v>81103</v>
      </c>
    </row>
    <row r="111" spans="1:2">
      <c r="A111" t="s">
        <v>311</v>
      </c>
      <c r="B111">
        <v>82903</v>
      </c>
    </row>
    <row r="112" spans="1:2">
      <c r="A112" t="s">
        <v>312</v>
      </c>
      <c r="B112">
        <v>84703</v>
      </c>
    </row>
    <row r="113" spans="1:2">
      <c r="A113" t="s">
        <v>313</v>
      </c>
      <c r="B113">
        <v>81201</v>
      </c>
    </row>
    <row r="114" spans="1:2">
      <c r="A114" t="s">
        <v>314</v>
      </c>
      <c r="B114">
        <v>83001</v>
      </c>
    </row>
    <row r="115" spans="1:2">
      <c r="A115" t="s">
        <v>315</v>
      </c>
      <c r="B115">
        <v>84801</v>
      </c>
    </row>
    <row r="116" spans="1:2">
      <c r="A116" t="s">
        <v>316</v>
      </c>
      <c r="B116">
        <v>81202</v>
      </c>
    </row>
    <row r="117" spans="1:2">
      <c r="A117" t="s">
        <v>317</v>
      </c>
      <c r="B117">
        <v>83002</v>
      </c>
    </row>
    <row r="118" spans="1:2">
      <c r="A118" t="s">
        <v>318</v>
      </c>
      <c r="B118">
        <v>84802</v>
      </c>
    </row>
    <row r="119" spans="1:2">
      <c r="A119" t="s">
        <v>319</v>
      </c>
      <c r="B119">
        <v>81203</v>
      </c>
    </row>
    <row r="120" spans="1:2">
      <c r="A120" t="s">
        <v>320</v>
      </c>
      <c r="B120">
        <v>83003</v>
      </c>
    </row>
    <row r="121" spans="1:2">
      <c r="A121" t="s">
        <v>321</v>
      </c>
      <c r="B121">
        <v>84803</v>
      </c>
    </row>
    <row r="122" spans="1:2">
      <c r="A122" t="s">
        <v>322</v>
      </c>
      <c r="B122">
        <v>81301</v>
      </c>
    </row>
    <row r="123" spans="1:2">
      <c r="A123" t="s">
        <v>323</v>
      </c>
      <c r="B123">
        <v>83101</v>
      </c>
    </row>
    <row r="124" spans="1:2">
      <c r="A124" t="s">
        <v>324</v>
      </c>
      <c r="B124">
        <v>84901</v>
      </c>
    </row>
    <row r="125" spans="1:2">
      <c r="A125" t="s">
        <v>325</v>
      </c>
      <c r="B125">
        <v>81302</v>
      </c>
    </row>
    <row r="126" spans="1:2">
      <c r="A126" t="s">
        <v>326</v>
      </c>
      <c r="B126">
        <v>83102</v>
      </c>
    </row>
    <row r="127" spans="1:2">
      <c r="A127" t="s">
        <v>327</v>
      </c>
      <c r="B127">
        <v>84902</v>
      </c>
    </row>
    <row r="128" spans="1:2">
      <c r="A128" t="s">
        <v>328</v>
      </c>
      <c r="B128">
        <v>81303</v>
      </c>
    </row>
    <row r="129" spans="1:2">
      <c r="A129" t="s">
        <v>329</v>
      </c>
      <c r="B129">
        <v>83103</v>
      </c>
    </row>
    <row r="130" spans="1:2">
      <c r="A130" t="s">
        <v>330</v>
      </c>
      <c r="B130">
        <v>84903</v>
      </c>
    </row>
    <row r="131" spans="1:2">
      <c r="A131" t="s">
        <v>331</v>
      </c>
      <c r="B131">
        <v>81401</v>
      </c>
    </row>
    <row r="132" spans="1:2">
      <c r="A132" t="s">
        <v>332</v>
      </c>
      <c r="B132">
        <v>83201</v>
      </c>
    </row>
    <row r="133" spans="1:2">
      <c r="A133" t="s">
        <v>333</v>
      </c>
      <c r="B133">
        <v>85001</v>
      </c>
    </row>
    <row r="134" spans="1:2">
      <c r="A134" t="s">
        <v>334</v>
      </c>
      <c r="B134">
        <v>81402</v>
      </c>
    </row>
    <row r="135" spans="1:2">
      <c r="A135" t="s">
        <v>335</v>
      </c>
      <c r="B135">
        <v>83202</v>
      </c>
    </row>
    <row r="136" spans="1:2">
      <c r="A136" t="s">
        <v>336</v>
      </c>
      <c r="B136">
        <v>85002</v>
      </c>
    </row>
    <row r="137" spans="1:2">
      <c r="A137" t="s">
        <v>337</v>
      </c>
      <c r="B137">
        <v>81403</v>
      </c>
    </row>
    <row r="138" spans="1:2">
      <c r="A138" t="s">
        <v>338</v>
      </c>
      <c r="B138">
        <v>83203</v>
      </c>
    </row>
    <row r="139" spans="1:2">
      <c r="A139" t="s">
        <v>339</v>
      </c>
      <c r="B139">
        <v>85003</v>
      </c>
    </row>
    <row r="140" spans="1:2">
      <c r="A140" t="s">
        <v>340</v>
      </c>
      <c r="B140">
        <v>81501</v>
      </c>
    </row>
    <row r="141" spans="1:2">
      <c r="A141" t="s">
        <v>341</v>
      </c>
      <c r="B141">
        <v>83301</v>
      </c>
    </row>
    <row r="142" spans="1:2">
      <c r="A142" t="s">
        <v>342</v>
      </c>
      <c r="B142">
        <v>85101</v>
      </c>
    </row>
    <row r="143" spans="1:2">
      <c r="A143" t="s">
        <v>343</v>
      </c>
      <c r="B143">
        <v>81502</v>
      </c>
    </row>
    <row r="144" spans="1:2">
      <c r="A144" t="s">
        <v>344</v>
      </c>
      <c r="B144">
        <v>83302</v>
      </c>
    </row>
    <row r="145" spans="1:2">
      <c r="A145" t="s">
        <v>345</v>
      </c>
      <c r="B145">
        <v>85102</v>
      </c>
    </row>
    <row r="146" spans="1:2">
      <c r="A146" t="s">
        <v>346</v>
      </c>
      <c r="B146">
        <v>81503</v>
      </c>
    </row>
    <row r="147" spans="1:2">
      <c r="A147" t="s">
        <v>347</v>
      </c>
      <c r="B147">
        <v>83303</v>
      </c>
    </row>
    <row r="148" spans="1:2">
      <c r="A148" t="s">
        <v>348</v>
      </c>
      <c r="B148">
        <v>85103</v>
      </c>
    </row>
    <row r="149" spans="1:2">
      <c r="A149" t="s">
        <v>349</v>
      </c>
      <c r="B149">
        <v>81601</v>
      </c>
    </row>
    <row r="150" spans="1:2">
      <c r="A150" t="s">
        <v>350</v>
      </c>
      <c r="B150">
        <v>83401</v>
      </c>
    </row>
    <row r="151" spans="1:2">
      <c r="A151" t="s">
        <v>351</v>
      </c>
      <c r="B151">
        <v>85201</v>
      </c>
    </row>
    <row r="152" spans="1:2">
      <c r="A152" t="s">
        <v>352</v>
      </c>
      <c r="B152">
        <v>81602</v>
      </c>
    </row>
    <row r="153" spans="1:2">
      <c r="A153" t="s">
        <v>353</v>
      </c>
      <c r="B153">
        <v>83402</v>
      </c>
    </row>
    <row r="154" spans="1:2">
      <c r="A154" t="s">
        <v>354</v>
      </c>
      <c r="B154">
        <v>85202</v>
      </c>
    </row>
    <row r="155" spans="1:2">
      <c r="A155" t="s">
        <v>355</v>
      </c>
      <c r="B155">
        <v>81603</v>
      </c>
    </row>
    <row r="156" spans="1:2">
      <c r="A156" t="s">
        <v>356</v>
      </c>
      <c r="B156">
        <v>83403</v>
      </c>
    </row>
    <row r="157" spans="1:2">
      <c r="A157" t="s">
        <v>357</v>
      </c>
      <c r="B157">
        <v>85203</v>
      </c>
    </row>
    <row r="158" spans="1:2">
      <c r="A158" t="s">
        <v>358</v>
      </c>
      <c r="B158">
        <v>81701</v>
      </c>
    </row>
    <row r="159" spans="1:2">
      <c r="A159" t="s">
        <v>359</v>
      </c>
      <c r="B159">
        <v>83501</v>
      </c>
    </row>
    <row r="160" spans="1:2">
      <c r="A160" t="s">
        <v>360</v>
      </c>
      <c r="B160">
        <v>85301</v>
      </c>
    </row>
    <row r="161" spans="1:2">
      <c r="A161" t="s">
        <v>361</v>
      </c>
      <c r="B161">
        <v>81702</v>
      </c>
    </row>
    <row r="162" spans="1:2">
      <c r="A162" t="s">
        <v>362</v>
      </c>
      <c r="B162">
        <v>83502</v>
      </c>
    </row>
    <row r="163" spans="1:2">
      <c r="A163" t="s">
        <v>363</v>
      </c>
      <c r="B163">
        <v>85302</v>
      </c>
    </row>
    <row r="164" spans="1:2">
      <c r="A164" t="s">
        <v>364</v>
      </c>
      <c r="B164">
        <v>81703</v>
      </c>
    </row>
    <row r="165" spans="1:2">
      <c r="A165" t="s">
        <v>365</v>
      </c>
      <c r="B165">
        <v>83503</v>
      </c>
    </row>
    <row r="166" spans="1:2">
      <c r="A166" t="s">
        <v>366</v>
      </c>
      <c r="B166">
        <v>85303</v>
      </c>
    </row>
    <row r="167" spans="1:2">
      <c r="A167" t="s">
        <v>367</v>
      </c>
      <c r="B167">
        <v>81801</v>
      </c>
    </row>
    <row r="168" spans="1:2">
      <c r="A168" t="s">
        <v>368</v>
      </c>
      <c r="B168">
        <v>83601</v>
      </c>
    </row>
    <row r="169" spans="1:2">
      <c r="A169" t="s">
        <v>369</v>
      </c>
      <c r="B169">
        <v>85401</v>
      </c>
    </row>
    <row r="170" spans="1:2">
      <c r="A170" t="s">
        <v>370</v>
      </c>
      <c r="B170">
        <v>81802</v>
      </c>
    </row>
    <row r="171" spans="1:2">
      <c r="A171" t="s">
        <v>371</v>
      </c>
      <c r="B171">
        <v>83602</v>
      </c>
    </row>
    <row r="172" spans="1:2">
      <c r="A172" t="s">
        <v>372</v>
      </c>
      <c r="B172">
        <v>85402</v>
      </c>
    </row>
    <row r="173" spans="1:2">
      <c r="A173" t="s">
        <v>373</v>
      </c>
      <c r="B173">
        <v>81803</v>
      </c>
    </row>
    <row r="174" spans="1:2">
      <c r="A174" t="s">
        <v>374</v>
      </c>
      <c r="B174">
        <v>83603</v>
      </c>
    </row>
    <row r="175" spans="1:2">
      <c r="A175" t="s">
        <v>375</v>
      </c>
      <c r="B175">
        <v>85403</v>
      </c>
    </row>
    <row r="177" spans="1:2">
      <c r="A177" t="s">
        <v>376</v>
      </c>
      <c r="B177" t="s">
        <v>215</v>
      </c>
    </row>
    <row r="178" spans="1:2">
      <c r="A178" t="s">
        <v>377</v>
      </c>
      <c r="B178">
        <v>91001</v>
      </c>
    </row>
    <row r="179" spans="1:2">
      <c r="A179" t="s">
        <v>378</v>
      </c>
      <c r="B179">
        <v>91002</v>
      </c>
    </row>
    <row r="180" spans="1:2">
      <c r="A180" t="s">
        <v>379</v>
      </c>
      <c r="B180">
        <v>91003</v>
      </c>
    </row>
    <row r="181" spans="1:2">
      <c r="A181" t="s">
        <v>380</v>
      </c>
      <c r="B181">
        <v>91004</v>
      </c>
    </row>
    <row r="182" spans="1:2">
      <c r="A182" t="s">
        <v>381</v>
      </c>
      <c r="B182">
        <v>91005</v>
      </c>
    </row>
    <row r="183" spans="1:2">
      <c r="A183" t="s">
        <v>382</v>
      </c>
      <c r="B183">
        <v>91006</v>
      </c>
    </row>
    <row r="184" spans="1:2">
      <c r="A184" t="s">
        <v>383</v>
      </c>
      <c r="B184">
        <v>91101</v>
      </c>
    </row>
    <row r="185" spans="1:2">
      <c r="A185" t="s">
        <v>384</v>
      </c>
      <c r="B185">
        <v>91102</v>
      </c>
    </row>
    <row r="186" spans="1:2">
      <c r="A186" t="s">
        <v>385</v>
      </c>
      <c r="B186">
        <v>91103</v>
      </c>
    </row>
    <row r="187" spans="1:2">
      <c r="A187" t="s">
        <v>386</v>
      </c>
      <c r="B187">
        <v>91104</v>
      </c>
    </row>
    <row r="188" spans="1:2">
      <c r="A188" t="s">
        <v>387</v>
      </c>
      <c r="B188">
        <v>91105</v>
      </c>
    </row>
    <row r="189" spans="1:2">
      <c r="A189" t="s">
        <v>388</v>
      </c>
      <c r="B189">
        <v>91106</v>
      </c>
    </row>
    <row r="190" spans="1:2">
      <c r="A190" t="s">
        <v>389</v>
      </c>
      <c r="B190">
        <v>91201</v>
      </c>
    </row>
    <row r="191" spans="1:2">
      <c r="A191" t="s">
        <v>390</v>
      </c>
      <c r="B191">
        <v>91202</v>
      </c>
    </row>
    <row r="192" spans="1:2">
      <c r="A192" t="s">
        <v>391</v>
      </c>
      <c r="B192">
        <v>91203</v>
      </c>
    </row>
    <row r="193" spans="1:2">
      <c r="A193" t="s">
        <v>392</v>
      </c>
      <c r="B193">
        <v>91204</v>
      </c>
    </row>
    <row r="194" spans="1:2">
      <c r="A194" t="s">
        <v>393</v>
      </c>
      <c r="B194">
        <v>91205</v>
      </c>
    </row>
    <row r="195" spans="1:2">
      <c r="A195" t="s">
        <v>394</v>
      </c>
      <c r="B195">
        <v>91206</v>
      </c>
    </row>
    <row r="196" spans="1:2">
      <c r="A196" t="s">
        <v>395</v>
      </c>
      <c r="B196">
        <v>92001</v>
      </c>
    </row>
    <row r="197" spans="1:2">
      <c r="A197" t="s">
        <v>396</v>
      </c>
      <c r="B197">
        <v>92002</v>
      </c>
    </row>
    <row r="198" spans="1:2">
      <c r="A198" t="s">
        <v>397</v>
      </c>
      <c r="B198">
        <v>92003</v>
      </c>
    </row>
    <row r="199" spans="1:2">
      <c r="A199" t="s">
        <v>398</v>
      </c>
      <c r="B199">
        <v>92004</v>
      </c>
    </row>
    <row r="200" spans="1:2">
      <c r="A200" t="s">
        <v>399</v>
      </c>
      <c r="B200">
        <v>92005</v>
      </c>
    </row>
    <row r="201" spans="1:2">
      <c r="A201" t="s">
        <v>400</v>
      </c>
      <c r="B201">
        <v>92006</v>
      </c>
    </row>
    <row r="202" spans="1:2">
      <c r="A202" t="s">
        <v>401</v>
      </c>
      <c r="B202">
        <v>92101</v>
      </c>
    </row>
    <row r="203" spans="1:2">
      <c r="A203" t="s">
        <v>402</v>
      </c>
      <c r="B203">
        <v>92102</v>
      </c>
    </row>
    <row r="204" spans="1:2">
      <c r="A204" t="s">
        <v>403</v>
      </c>
      <c r="B204">
        <v>92103</v>
      </c>
    </row>
    <row r="205" spans="1:2">
      <c r="A205" t="s">
        <v>404</v>
      </c>
      <c r="B205">
        <v>92104</v>
      </c>
    </row>
    <row r="206" spans="1:2">
      <c r="A206" t="s">
        <v>405</v>
      </c>
      <c r="B206">
        <v>92105</v>
      </c>
    </row>
    <row r="207" spans="1:2">
      <c r="A207" t="s">
        <v>406</v>
      </c>
      <c r="B207">
        <v>92106</v>
      </c>
    </row>
    <row r="208" spans="1:2">
      <c r="A208" t="s">
        <v>407</v>
      </c>
      <c r="B208">
        <v>92201</v>
      </c>
    </row>
    <row r="209" spans="1:2">
      <c r="A209" t="s">
        <v>408</v>
      </c>
      <c r="B209">
        <v>92202</v>
      </c>
    </row>
    <row r="210" spans="1:2">
      <c r="A210" t="s">
        <v>409</v>
      </c>
      <c r="B210">
        <v>92203</v>
      </c>
    </row>
    <row r="211" spans="1:2">
      <c r="A211" t="s">
        <v>410</v>
      </c>
      <c r="B211">
        <v>92204</v>
      </c>
    </row>
    <row r="212" spans="1:2">
      <c r="A212" t="s">
        <v>411</v>
      </c>
      <c r="B212">
        <v>92205</v>
      </c>
    </row>
    <row r="213" spans="1:2">
      <c r="A213" t="s">
        <v>412</v>
      </c>
      <c r="B213">
        <v>92206</v>
      </c>
    </row>
    <row r="214" spans="1:2">
      <c r="A214" t="s">
        <v>413</v>
      </c>
      <c r="B214">
        <v>93001</v>
      </c>
    </row>
    <row r="215" spans="1:2">
      <c r="A215" t="s">
        <v>414</v>
      </c>
      <c r="B215">
        <v>93002</v>
      </c>
    </row>
    <row r="216" spans="1:2">
      <c r="A216" t="s">
        <v>415</v>
      </c>
      <c r="B216">
        <v>93003</v>
      </c>
    </row>
    <row r="217" spans="1:2">
      <c r="A217" t="s">
        <v>416</v>
      </c>
      <c r="B217">
        <v>93004</v>
      </c>
    </row>
    <row r="218" spans="1:2">
      <c r="A218" t="s">
        <v>417</v>
      </c>
      <c r="B218">
        <v>93005</v>
      </c>
    </row>
    <row r="219" spans="1:2">
      <c r="A219" t="s">
        <v>418</v>
      </c>
      <c r="B219">
        <v>93006</v>
      </c>
    </row>
    <row r="220" spans="1:2">
      <c r="A220" t="s">
        <v>419</v>
      </c>
      <c r="B220">
        <v>93101</v>
      </c>
    </row>
    <row r="221" spans="1:2">
      <c r="A221" t="s">
        <v>420</v>
      </c>
      <c r="B221">
        <v>93102</v>
      </c>
    </row>
    <row r="222" spans="1:2">
      <c r="A222" t="s">
        <v>421</v>
      </c>
      <c r="B222">
        <v>93103</v>
      </c>
    </row>
    <row r="223" spans="1:2">
      <c r="A223" t="s">
        <v>422</v>
      </c>
      <c r="B223">
        <v>93104</v>
      </c>
    </row>
    <row r="224" spans="1:2">
      <c r="A224" t="s">
        <v>423</v>
      </c>
      <c r="B224">
        <v>93105</v>
      </c>
    </row>
    <row r="225" spans="1:2">
      <c r="A225" t="s">
        <v>424</v>
      </c>
      <c r="B225">
        <v>93106</v>
      </c>
    </row>
    <row r="226" spans="1:2">
      <c r="A226" t="s">
        <v>425</v>
      </c>
      <c r="B226">
        <v>93201</v>
      </c>
    </row>
    <row r="227" spans="1:2">
      <c r="A227" t="s">
        <v>426</v>
      </c>
      <c r="B227">
        <v>93202</v>
      </c>
    </row>
    <row r="228" spans="1:2">
      <c r="A228" t="s">
        <v>427</v>
      </c>
      <c r="B228">
        <v>93203</v>
      </c>
    </row>
    <row r="229" spans="1:2">
      <c r="A229" t="s">
        <v>428</v>
      </c>
      <c r="B229">
        <v>93204</v>
      </c>
    </row>
    <row r="230" spans="1:2">
      <c r="A230" t="s">
        <v>429</v>
      </c>
      <c r="B230">
        <v>93205</v>
      </c>
    </row>
    <row r="231" spans="1:2">
      <c r="A231" t="s">
        <v>430</v>
      </c>
      <c r="B231">
        <v>93206</v>
      </c>
    </row>
    <row r="232" spans="1:2">
      <c r="A232" t="s">
        <v>431</v>
      </c>
      <c r="B232">
        <v>94001</v>
      </c>
    </row>
    <row r="233" spans="1:2">
      <c r="A233" t="s">
        <v>432</v>
      </c>
      <c r="B233">
        <v>94002</v>
      </c>
    </row>
    <row r="234" spans="1:2">
      <c r="A234" t="s">
        <v>433</v>
      </c>
      <c r="B234">
        <v>94003</v>
      </c>
    </row>
    <row r="235" spans="1:2">
      <c r="A235" t="s">
        <v>434</v>
      </c>
      <c r="B235">
        <v>94004</v>
      </c>
    </row>
    <row r="236" spans="1:2">
      <c r="A236" t="s">
        <v>435</v>
      </c>
      <c r="B236">
        <v>94005</v>
      </c>
    </row>
    <row r="237" spans="1:2">
      <c r="A237" t="s">
        <v>436</v>
      </c>
      <c r="B237">
        <v>94006</v>
      </c>
    </row>
    <row r="238" spans="1:2">
      <c r="A238" t="s">
        <v>437</v>
      </c>
      <c r="B238">
        <v>94101</v>
      </c>
    </row>
    <row r="239" spans="1:2">
      <c r="A239" t="s">
        <v>438</v>
      </c>
      <c r="B239">
        <v>94102</v>
      </c>
    </row>
    <row r="240" spans="1:2">
      <c r="A240" t="s">
        <v>439</v>
      </c>
      <c r="B240">
        <v>94103</v>
      </c>
    </row>
    <row r="241" spans="1:2">
      <c r="A241" t="s">
        <v>440</v>
      </c>
      <c r="B241">
        <v>94104</v>
      </c>
    </row>
    <row r="242" spans="1:2">
      <c r="A242" t="s">
        <v>441</v>
      </c>
      <c r="B242">
        <v>94105</v>
      </c>
    </row>
    <row r="243" spans="1:2">
      <c r="A243" t="s">
        <v>442</v>
      </c>
      <c r="B243">
        <v>94106</v>
      </c>
    </row>
    <row r="244" spans="1:2">
      <c r="A244" t="s">
        <v>443</v>
      </c>
      <c r="B244">
        <v>94201</v>
      </c>
    </row>
    <row r="245" spans="1:2">
      <c r="A245" t="s">
        <v>444</v>
      </c>
      <c r="B245">
        <v>94202</v>
      </c>
    </row>
    <row r="246" spans="1:2">
      <c r="A246" t="s">
        <v>445</v>
      </c>
      <c r="B246">
        <v>94203</v>
      </c>
    </row>
    <row r="247" spans="1:2">
      <c r="A247" t="s">
        <v>446</v>
      </c>
      <c r="B247">
        <v>94204</v>
      </c>
    </row>
    <row r="248" spans="1:2">
      <c r="A248" t="s">
        <v>447</v>
      </c>
      <c r="B248">
        <v>94205</v>
      </c>
    </row>
    <row r="249" spans="1:2">
      <c r="A249" t="s">
        <v>448</v>
      </c>
      <c r="B249">
        <v>94206</v>
      </c>
    </row>
    <row r="250" spans="1:2">
      <c r="A250" t="s">
        <v>449</v>
      </c>
      <c r="B250">
        <v>95001</v>
      </c>
    </row>
    <row r="251" spans="1:2">
      <c r="A251" t="s">
        <v>450</v>
      </c>
      <c r="B251">
        <v>95002</v>
      </c>
    </row>
    <row r="252" spans="1:2">
      <c r="A252" t="s">
        <v>451</v>
      </c>
      <c r="B252">
        <v>95003</v>
      </c>
    </row>
    <row r="253" spans="1:2">
      <c r="A253" t="s">
        <v>452</v>
      </c>
      <c r="B253">
        <v>95004</v>
      </c>
    </row>
    <row r="254" spans="1:2">
      <c r="A254" t="s">
        <v>453</v>
      </c>
      <c r="B254">
        <v>95005</v>
      </c>
    </row>
    <row r="255" spans="1:2">
      <c r="A255" t="s">
        <v>454</v>
      </c>
      <c r="B255">
        <v>95006</v>
      </c>
    </row>
    <row r="256" spans="1:2">
      <c r="A256" t="s">
        <v>455</v>
      </c>
      <c r="B256">
        <v>95101</v>
      </c>
    </row>
    <row r="257" spans="1:2">
      <c r="A257" t="s">
        <v>456</v>
      </c>
      <c r="B257">
        <v>95102</v>
      </c>
    </row>
    <row r="258" spans="1:2">
      <c r="A258" t="s">
        <v>457</v>
      </c>
      <c r="B258">
        <v>95103</v>
      </c>
    </row>
    <row r="259" spans="1:2">
      <c r="A259" t="s">
        <v>458</v>
      </c>
      <c r="B259">
        <v>95104</v>
      </c>
    </row>
    <row r="260" spans="1:2">
      <c r="A260" t="s">
        <v>459</v>
      </c>
      <c r="B260">
        <v>95105</v>
      </c>
    </row>
    <row r="261" spans="1:2">
      <c r="A261" t="s">
        <v>460</v>
      </c>
      <c r="B261">
        <v>95106</v>
      </c>
    </row>
    <row r="262" spans="1:2">
      <c r="A262" t="s">
        <v>461</v>
      </c>
      <c r="B262">
        <v>95201</v>
      </c>
    </row>
    <row r="263" spans="1:2">
      <c r="A263" t="s">
        <v>462</v>
      </c>
      <c r="B263">
        <v>95202</v>
      </c>
    </row>
    <row r="264" spans="1:2">
      <c r="A264" t="s">
        <v>463</v>
      </c>
      <c r="B264">
        <v>95203</v>
      </c>
    </row>
    <row r="265" spans="1:2">
      <c r="A265" t="s">
        <v>464</v>
      </c>
      <c r="B265">
        <v>95204</v>
      </c>
    </row>
    <row r="266" spans="1:2">
      <c r="A266" t="s">
        <v>465</v>
      </c>
      <c r="B266">
        <v>95205</v>
      </c>
    </row>
    <row r="267" spans="1:2">
      <c r="A267" t="s">
        <v>466</v>
      </c>
      <c r="B267">
        <v>95206</v>
      </c>
    </row>
    <row r="269" spans="1:2">
      <c r="A269" t="s">
        <v>467</v>
      </c>
      <c r="B269" t="s">
        <v>468</v>
      </c>
    </row>
    <row r="270" spans="1:2">
      <c r="A270" t="s">
        <v>469</v>
      </c>
      <c r="B270">
        <v>23000</v>
      </c>
    </row>
    <row r="271" spans="1:2">
      <c r="A271" t="s">
        <v>470</v>
      </c>
      <c r="B271">
        <v>23001</v>
      </c>
    </row>
    <row r="272" spans="1:2">
      <c r="A272" t="s">
        <v>471</v>
      </c>
      <c r="B272">
        <v>23002</v>
      </c>
    </row>
    <row r="273" spans="1:2">
      <c r="A273" t="s">
        <v>472</v>
      </c>
      <c r="B273">
        <v>23003</v>
      </c>
    </row>
    <row r="274" spans="1:2">
      <c r="A274" t="s">
        <v>473</v>
      </c>
      <c r="B274">
        <v>23004</v>
      </c>
    </row>
    <row r="275" spans="1:2">
      <c r="A275" t="s">
        <v>474</v>
      </c>
      <c r="B275">
        <v>23005</v>
      </c>
    </row>
    <row r="276" spans="1:2">
      <c r="A276" t="s">
        <v>475</v>
      </c>
      <c r="B276">
        <v>23006</v>
      </c>
    </row>
    <row r="277" spans="1:2">
      <c r="A277" t="s">
        <v>476</v>
      </c>
      <c r="B277">
        <v>23007</v>
      </c>
    </row>
    <row r="278" spans="1:2">
      <c r="A278" t="s">
        <v>477</v>
      </c>
      <c r="B278">
        <v>23008</v>
      </c>
    </row>
    <row r="279" spans="1:2">
      <c r="A279" t="s">
        <v>478</v>
      </c>
      <c r="B279">
        <v>23009</v>
      </c>
    </row>
    <row r="280" spans="1:2">
      <c r="A280" t="s">
        <v>479</v>
      </c>
      <c r="B280">
        <v>23010</v>
      </c>
    </row>
    <row r="281" spans="1:2">
      <c r="A281" t="s">
        <v>480</v>
      </c>
      <c r="B281">
        <v>24001</v>
      </c>
    </row>
    <row r="282" spans="1:2">
      <c r="A282" t="s">
        <v>481</v>
      </c>
      <c r="B282">
        <v>24002</v>
      </c>
    </row>
    <row r="283" spans="1:2">
      <c r="A283" t="s">
        <v>482</v>
      </c>
      <c r="B283">
        <v>24003</v>
      </c>
    </row>
    <row r="284" spans="1:2">
      <c r="A284" t="s">
        <v>483</v>
      </c>
      <c r="B284">
        <v>24004</v>
      </c>
    </row>
    <row r="285" spans="1:2">
      <c r="A285" t="s">
        <v>484</v>
      </c>
      <c r="B285">
        <v>24005</v>
      </c>
    </row>
    <row r="286" spans="1:2">
      <c r="A286" t="s">
        <v>485</v>
      </c>
      <c r="B286">
        <v>24006</v>
      </c>
    </row>
    <row r="287" spans="1:2">
      <c r="A287" t="s">
        <v>486</v>
      </c>
      <c r="B287">
        <v>24007</v>
      </c>
    </row>
    <row r="288" spans="1:2">
      <c r="A288" t="s">
        <v>487</v>
      </c>
      <c r="B288">
        <v>24008</v>
      </c>
    </row>
    <row r="289" spans="1:2">
      <c r="A289" t="s">
        <v>488</v>
      </c>
      <c r="B289">
        <v>24009</v>
      </c>
    </row>
    <row r="290" spans="1:2">
      <c r="A290" t="s">
        <v>489</v>
      </c>
      <c r="B290">
        <v>24010</v>
      </c>
    </row>
    <row r="291" spans="1:2">
      <c r="A291" t="s">
        <v>490</v>
      </c>
      <c r="B291">
        <v>23101</v>
      </c>
    </row>
    <row r="292" spans="1:2">
      <c r="A292" t="s">
        <v>491</v>
      </c>
      <c r="B292">
        <v>23102</v>
      </c>
    </row>
    <row r="293" spans="1:2">
      <c r="A293" t="s">
        <v>492</v>
      </c>
      <c r="B293">
        <v>23103</v>
      </c>
    </row>
    <row r="294" spans="1:2">
      <c r="A294" t="s">
        <v>493</v>
      </c>
      <c r="B294">
        <v>23104</v>
      </c>
    </row>
    <row r="295" spans="1:2">
      <c r="A295" t="s">
        <v>494</v>
      </c>
      <c r="B295">
        <v>23105</v>
      </c>
    </row>
    <row r="296" spans="1:2">
      <c r="A296" t="s">
        <v>495</v>
      </c>
      <c r="B296">
        <v>23106</v>
      </c>
    </row>
    <row r="297" spans="1:2">
      <c r="A297" t="s">
        <v>496</v>
      </c>
      <c r="B297">
        <v>23107</v>
      </c>
    </row>
    <row r="298" spans="1:2">
      <c r="A298" t="s">
        <v>497</v>
      </c>
      <c r="B298">
        <v>23108</v>
      </c>
    </row>
    <row r="299" spans="1:2">
      <c r="A299" t="s">
        <v>498</v>
      </c>
      <c r="B299">
        <v>23109</v>
      </c>
    </row>
    <row r="300" spans="1:2">
      <c r="A300" t="s">
        <v>499</v>
      </c>
      <c r="B300">
        <v>23110</v>
      </c>
    </row>
    <row r="301" spans="1:2">
      <c r="A301" t="s">
        <v>500</v>
      </c>
      <c r="B301">
        <v>24101</v>
      </c>
    </row>
    <row r="302" spans="1:2">
      <c r="A302" t="s">
        <v>501</v>
      </c>
      <c r="B302">
        <v>24102</v>
      </c>
    </row>
    <row r="303" spans="1:2">
      <c r="A303" t="s">
        <v>502</v>
      </c>
      <c r="B303">
        <v>24103</v>
      </c>
    </row>
    <row r="304" spans="1:2">
      <c r="A304" t="s">
        <v>503</v>
      </c>
      <c r="B304">
        <v>24104</v>
      </c>
    </row>
    <row r="305" spans="1:2">
      <c r="A305" t="s">
        <v>504</v>
      </c>
      <c r="B305">
        <v>24105</v>
      </c>
    </row>
    <row r="306" spans="1:2">
      <c r="A306" t="s">
        <v>505</v>
      </c>
      <c r="B306">
        <v>24106</v>
      </c>
    </row>
    <row r="307" spans="1:2">
      <c r="A307" t="s">
        <v>506</v>
      </c>
      <c r="B307">
        <v>24107</v>
      </c>
    </row>
    <row r="308" spans="1:2">
      <c r="A308" t="s">
        <v>507</v>
      </c>
      <c r="B308">
        <v>24108</v>
      </c>
    </row>
    <row r="309" spans="1:2">
      <c r="A309" t="s">
        <v>508</v>
      </c>
      <c r="B309">
        <v>24109</v>
      </c>
    </row>
    <row r="310" spans="1:2">
      <c r="A310" t="s">
        <v>509</v>
      </c>
      <c r="B310">
        <v>24110</v>
      </c>
    </row>
    <row r="311" spans="1:2">
      <c r="A311" t="s">
        <v>510</v>
      </c>
      <c r="B311">
        <v>25001</v>
      </c>
    </row>
    <row r="312" spans="1:2">
      <c r="A312" t="s">
        <v>511</v>
      </c>
      <c r="B312">
        <v>25002</v>
      </c>
    </row>
    <row r="313" spans="1:2">
      <c r="A313" t="s">
        <v>512</v>
      </c>
      <c r="B313">
        <v>25003</v>
      </c>
    </row>
    <row r="314" spans="1:2">
      <c r="A314" t="s">
        <v>513</v>
      </c>
      <c r="B314">
        <v>25004</v>
      </c>
    </row>
    <row r="315" spans="1:2">
      <c r="A315" t="s">
        <v>514</v>
      </c>
      <c r="B315">
        <v>25005</v>
      </c>
    </row>
    <row r="316" spans="1:2">
      <c r="A316" t="s">
        <v>515</v>
      </c>
      <c r="B316">
        <v>25006</v>
      </c>
    </row>
    <row r="317" spans="1:2">
      <c r="A317" t="s">
        <v>516</v>
      </c>
      <c r="B317">
        <v>25007</v>
      </c>
    </row>
    <row r="318" spans="1:2">
      <c r="A318" t="s">
        <v>517</v>
      </c>
      <c r="B318">
        <v>25008</v>
      </c>
    </row>
    <row r="319" spans="1:2">
      <c r="A319" t="s">
        <v>518</v>
      </c>
      <c r="B319">
        <v>25009</v>
      </c>
    </row>
    <row r="320" spans="1:2">
      <c r="A320" t="s">
        <v>519</v>
      </c>
      <c r="B320">
        <v>25010</v>
      </c>
    </row>
    <row r="321" spans="1:2">
      <c r="A321" t="s">
        <v>520</v>
      </c>
      <c r="B321">
        <v>25051</v>
      </c>
    </row>
    <row r="322" spans="1:2">
      <c r="A322" t="s">
        <v>521</v>
      </c>
      <c r="B322">
        <v>25052</v>
      </c>
    </row>
    <row r="323" spans="1:2">
      <c r="A323" t="s">
        <v>522</v>
      </c>
      <c r="B323">
        <v>25053</v>
      </c>
    </row>
    <row r="324" spans="1:2">
      <c r="A324" t="s">
        <v>523</v>
      </c>
      <c r="B324">
        <v>25054</v>
      </c>
    </row>
    <row r="325" spans="1:2">
      <c r="A325" t="s">
        <v>524</v>
      </c>
      <c r="B325">
        <v>25055</v>
      </c>
    </row>
    <row r="326" spans="1:2">
      <c r="A326" t="s">
        <v>525</v>
      </c>
      <c r="B326">
        <v>25056</v>
      </c>
    </row>
    <row r="327" spans="1:2">
      <c r="A327" t="s">
        <v>526</v>
      </c>
      <c r="B327">
        <v>25057</v>
      </c>
    </row>
    <row r="328" spans="1:2">
      <c r="A328" t="s">
        <v>527</v>
      </c>
      <c r="B328">
        <v>25058</v>
      </c>
    </row>
    <row r="329" spans="1:2">
      <c r="A329" t="s">
        <v>528</v>
      </c>
      <c r="B329">
        <v>25059</v>
      </c>
    </row>
    <row r="330" spans="1:2">
      <c r="A330" t="s">
        <v>529</v>
      </c>
      <c r="B330">
        <v>25060</v>
      </c>
    </row>
    <row r="331" spans="1:2">
      <c r="A331" t="s">
        <v>530</v>
      </c>
      <c r="B331">
        <v>25101</v>
      </c>
    </row>
    <row r="332" spans="1:2">
      <c r="A332" t="s">
        <v>531</v>
      </c>
      <c r="B332">
        <v>25102</v>
      </c>
    </row>
    <row r="333" spans="1:2">
      <c r="A333" t="s">
        <v>532</v>
      </c>
      <c r="B333">
        <v>25103</v>
      </c>
    </row>
    <row r="334" spans="1:2">
      <c r="A334" t="s">
        <v>533</v>
      </c>
      <c r="B334">
        <v>25104</v>
      </c>
    </row>
    <row r="335" spans="1:2">
      <c r="A335" t="s">
        <v>534</v>
      </c>
      <c r="B335">
        <v>25105</v>
      </c>
    </row>
    <row r="336" spans="1:2">
      <c r="A336" t="s">
        <v>535</v>
      </c>
      <c r="B336">
        <v>25106</v>
      </c>
    </row>
    <row r="337" spans="1:2">
      <c r="A337" t="s">
        <v>536</v>
      </c>
      <c r="B337">
        <v>25107</v>
      </c>
    </row>
    <row r="338" spans="1:2">
      <c r="A338" t="s">
        <v>537</v>
      </c>
      <c r="B338">
        <v>25108</v>
      </c>
    </row>
    <row r="339" spans="1:2">
      <c r="A339" t="s">
        <v>538</v>
      </c>
      <c r="B339">
        <v>25109</v>
      </c>
    </row>
    <row r="340" spans="1:2">
      <c r="A340" t="s">
        <v>539</v>
      </c>
      <c r="B340">
        <v>25110</v>
      </c>
    </row>
    <row r="341" spans="1:2">
      <c r="A341" t="s">
        <v>540</v>
      </c>
      <c r="B341">
        <v>25151</v>
      </c>
    </row>
    <row r="342" spans="1:2">
      <c r="A342" t="s">
        <v>541</v>
      </c>
      <c r="B342">
        <v>25152</v>
      </c>
    </row>
    <row r="343" spans="1:2">
      <c r="A343" t="s">
        <v>542</v>
      </c>
      <c r="B343">
        <v>25153</v>
      </c>
    </row>
    <row r="344" spans="1:2">
      <c r="A344" t="s">
        <v>543</v>
      </c>
      <c r="B344">
        <v>25154</v>
      </c>
    </row>
    <row r="345" spans="1:2">
      <c r="A345" t="s">
        <v>544</v>
      </c>
      <c r="B345">
        <v>25155</v>
      </c>
    </row>
    <row r="346" spans="1:2">
      <c r="A346" t="s">
        <v>545</v>
      </c>
      <c r="B346">
        <v>25156</v>
      </c>
    </row>
    <row r="347" spans="1:2">
      <c r="A347" t="s">
        <v>546</v>
      </c>
      <c r="B347">
        <v>25157</v>
      </c>
    </row>
    <row r="348" spans="1:2">
      <c r="A348" t="s">
        <v>547</v>
      </c>
      <c r="B348">
        <v>25158</v>
      </c>
    </row>
    <row r="349" spans="1:2">
      <c r="A349" t="s">
        <v>548</v>
      </c>
      <c r="B349">
        <v>25159</v>
      </c>
    </row>
    <row r="350" spans="1:2">
      <c r="A350" t="s">
        <v>549</v>
      </c>
      <c r="B350">
        <v>25160</v>
      </c>
    </row>
    <row r="351" spans="1:2">
      <c r="A351" t="s">
        <v>550</v>
      </c>
      <c r="B351">
        <v>25201</v>
      </c>
    </row>
    <row r="352" spans="1:2">
      <c r="A352" t="s">
        <v>551</v>
      </c>
      <c r="B352">
        <v>25202</v>
      </c>
    </row>
    <row r="353" spans="1:2">
      <c r="A353" t="s">
        <v>552</v>
      </c>
      <c r="B353">
        <v>25203</v>
      </c>
    </row>
    <row r="354" spans="1:2">
      <c r="A354" t="s">
        <v>553</v>
      </c>
      <c r="B354">
        <v>25204</v>
      </c>
    </row>
    <row r="355" spans="1:2">
      <c r="A355" t="s">
        <v>554</v>
      </c>
      <c r="B355">
        <v>25205</v>
      </c>
    </row>
    <row r="356" spans="1:2">
      <c r="A356" t="s">
        <v>555</v>
      </c>
      <c r="B356">
        <v>25206</v>
      </c>
    </row>
    <row r="357" spans="1:2">
      <c r="A357" t="s">
        <v>556</v>
      </c>
      <c r="B357">
        <v>25207</v>
      </c>
    </row>
    <row r="358" spans="1:2">
      <c r="A358" t="s">
        <v>557</v>
      </c>
      <c r="B358">
        <v>25208</v>
      </c>
    </row>
    <row r="359" spans="1:2">
      <c r="A359" t="s">
        <v>558</v>
      </c>
      <c r="B359">
        <v>25209</v>
      </c>
    </row>
    <row r="360" spans="1:2">
      <c r="A360" t="s">
        <v>559</v>
      </c>
      <c r="B360">
        <v>25210</v>
      </c>
    </row>
    <row r="361" spans="1:2">
      <c r="A361" t="s">
        <v>560</v>
      </c>
      <c r="B361">
        <v>25251</v>
      </c>
    </row>
    <row r="362" spans="1:2">
      <c r="A362" t="s">
        <v>561</v>
      </c>
      <c r="B362">
        <v>25252</v>
      </c>
    </row>
    <row r="363" spans="1:2">
      <c r="A363" t="s">
        <v>562</v>
      </c>
      <c r="B363">
        <v>25253</v>
      </c>
    </row>
    <row r="364" spans="1:2">
      <c r="A364" t="s">
        <v>563</v>
      </c>
      <c r="B364">
        <v>25254</v>
      </c>
    </row>
    <row r="365" spans="1:2">
      <c r="A365" t="s">
        <v>564</v>
      </c>
      <c r="B365">
        <v>25255</v>
      </c>
    </row>
    <row r="366" spans="1:2">
      <c r="A366" t="s">
        <v>565</v>
      </c>
      <c r="B366">
        <v>25256</v>
      </c>
    </row>
    <row r="367" spans="1:2">
      <c r="A367" t="s">
        <v>566</v>
      </c>
      <c r="B367">
        <v>25257</v>
      </c>
    </row>
    <row r="368" spans="1:2">
      <c r="A368" t="s">
        <v>567</v>
      </c>
      <c r="B368">
        <v>25258</v>
      </c>
    </row>
    <row r="369" spans="1:2">
      <c r="A369" t="s">
        <v>568</v>
      </c>
      <c r="B369">
        <v>25259</v>
      </c>
    </row>
    <row r="370" spans="1:2">
      <c r="A370" t="s">
        <v>569</v>
      </c>
      <c r="B370">
        <v>25260</v>
      </c>
    </row>
    <row r="371" spans="1:2">
      <c r="A371" t="s">
        <v>570</v>
      </c>
      <c r="B371">
        <v>25301</v>
      </c>
    </row>
    <row r="372" spans="1:2">
      <c r="A372" t="s">
        <v>571</v>
      </c>
      <c r="B372">
        <v>25302</v>
      </c>
    </row>
    <row r="373" spans="1:2">
      <c r="A373" t="s">
        <v>572</v>
      </c>
      <c r="B373">
        <v>25303</v>
      </c>
    </row>
    <row r="374" spans="1:2">
      <c r="A374" t="s">
        <v>573</v>
      </c>
      <c r="B374">
        <v>25304</v>
      </c>
    </row>
    <row r="375" spans="1:2">
      <c r="A375" t="s">
        <v>574</v>
      </c>
      <c r="B375">
        <v>25305</v>
      </c>
    </row>
    <row r="376" spans="1:2">
      <c r="A376" t="s">
        <v>575</v>
      </c>
      <c r="B376">
        <v>25306</v>
      </c>
    </row>
    <row r="377" spans="1:2">
      <c r="A377" t="s">
        <v>576</v>
      </c>
      <c r="B377">
        <v>25307</v>
      </c>
    </row>
    <row r="378" spans="1:2">
      <c r="A378" t="s">
        <v>577</v>
      </c>
      <c r="B378">
        <v>25308</v>
      </c>
    </row>
    <row r="379" spans="1:2">
      <c r="A379" t="s">
        <v>578</v>
      </c>
      <c r="B379">
        <v>25309</v>
      </c>
    </row>
    <row r="380" spans="1:2">
      <c r="A380" t="s">
        <v>579</v>
      </c>
      <c r="B380">
        <v>25310</v>
      </c>
    </row>
    <row r="381" spans="1:2">
      <c r="A381" t="s">
        <v>580</v>
      </c>
      <c r="B381">
        <v>25351</v>
      </c>
    </row>
    <row r="382" spans="1:2">
      <c r="A382" t="s">
        <v>581</v>
      </c>
      <c r="B382">
        <v>25352</v>
      </c>
    </row>
    <row r="383" spans="1:2">
      <c r="A383" t="s">
        <v>582</v>
      </c>
      <c r="B383">
        <v>25353</v>
      </c>
    </row>
    <row r="384" spans="1:2">
      <c r="A384" t="s">
        <v>583</v>
      </c>
      <c r="B384">
        <v>25354</v>
      </c>
    </row>
    <row r="385" spans="1:2">
      <c r="A385" t="s">
        <v>584</v>
      </c>
      <c r="B385">
        <v>25355</v>
      </c>
    </row>
    <row r="386" spans="1:2">
      <c r="A386" t="s">
        <v>585</v>
      </c>
      <c r="B386">
        <v>25356</v>
      </c>
    </row>
    <row r="387" spans="1:2">
      <c r="A387" t="s">
        <v>586</v>
      </c>
      <c r="B387">
        <v>25357</v>
      </c>
    </row>
    <row r="388" spans="1:2">
      <c r="A388" t="s">
        <v>587</v>
      </c>
      <c r="B388">
        <v>25358</v>
      </c>
    </row>
    <row r="389" spans="1:2">
      <c r="A389" t="s">
        <v>588</v>
      </c>
      <c r="B389">
        <v>25359</v>
      </c>
    </row>
    <row r="390" spans="1:2">
      <c r="A390" t="s">
        <v>589</v>
      </c>
      <c r="B390">
        <v>25360</v>
      </c>
    </row>
    <row r="391" spans="1:2">
      <c r="A391" t="s">
        <v>590</v>
      </c>
      <c r="B391">
        <v>25401</v>
      </c>
    </row>
    <row r="392" spans="1:2">
      <c r="A392" t="s">
        <v>591</v>
      </c>
      <c r="B392">
        <v>25402</v>
      </c>
    </row>
    <row r="393" spans="1:2">
      <c r="A393" t="s">
        <v>592</v>
      </c>
      <c r="B393">
        <v>25403</v>
      </c>
    </row>
    <row r="394" spans="1:2">
      <c r="A394" t="s">
        <v>593</v>
      </c>
      <c r="B394">
        <v>25404</v>
      </c>
    </row>
    <row r="395" spans="1:2">
      <c r="A395" t="s">
        <v>594</v>
      </c>
      <c r="B395">
        <v>25405</v>
      </c>
    </row>
    <row r="396" spans="1:2">
      <c r="A396" t="s">
        <v>595</v>
      </c>
      <c r="B396">
        <v>25406</v>
      </c>
    </row>
    <row r="397" spans="1:2">
      <c r="A397" t="s">
        <v>596</v>
      </c>
      <c r="B397">
        <v>25407</v>
      </c>
    </row>
    <row r="398" spans="1:2">
      <c r="A398" t="s">
        <v>597</v>
      </c>
      <c r="B398">
        <v>25408</v>
      </c>
    </row>
    <row r="399" spans="1:2">
      <c r="A399" t="s">
        <v>598</v>
      </c>
      <c r="B399">
        <v>25409</v>
      </c>
    </row>
    <row r="400" spans="1:2">
      <c r="A400" t="s">
        <v>599</v>
      </c>
      <c r="B400">
        <v>25410</v>
      </c>
    </row>
    <row r="401" spans="1:2">
      <c r="A401" t="s">
        <v>600</v>
      </c>
      <c r="B401">
        <v>25451</v>
      </c>
    </row>
    <row r="402" spans="1:2">
      <c r="A402" t="s">
        <v>601</v>
      </c>
      <c r="B402">
        <v>25452</v>
      </c>
    </row>
    <row r="403" spans="1:2">
      <c r="A403" t="s">
        <v>602</v>
      </c>
      <c r="B403">
        <v>25453</v>
      </c>
    </row>
    <row r="404" spans="1:2">
      <c r="A404" t="s">
        <v>603</v>
      </c>
      <c r="B404">
        <v>25454</v>
      </c>
    </row>
    <row r="405" spans="1:2">
      <c r="A405" t="s">
        <v>604</v>
      </c>
      <c r="B405">
        <v>25455</v>
      </c>
    </row>
    <row r="406" spans="1:2">
      <c r="A406" t="s">
        <v>605</v>
      </c>
      <c r="B406">
        <v>25456</v>
      </c>
    </row>
    <row r="407" spans="1:2">
      <c r="A407" t="s">
        <v>606</v>
      </c>
      <c r="B407">
        <v>25457</v>
      </c>
    </row>
    <row r="408" spans="1:2">
      <c r="A408" t="s">
        <v>607</v>
      </c>
      <c r="B408">
        <v>25458</v>
      </c>
    </row>
    <row r="409" spans="1:2">
      <c r="A409" t="s">
        <v>608</v>
      </c>
      <c r="B409">
        <v>25459</v>
      </c>
    </row>
    <row r="410" spans="1:2">
      <c r="A410" t="s">
        <v>609</v>
      </c>
      <c r="B410">
        <v>25460</v>
      </c>
    </row>
    <row r="411" spans="1:2">
      <c r="A411" t="s">
        <v>610</v>
      </c>
      <c r="B411">
        <v>25501</v>
      </c>
    </row>
    <row r="412" spans="1:2">
      <c r="A412" t="s">
        <v>611</v>
      </c>
      <c r="B412">
        <v>25502</v>
      </c>
    </row>
    <row r="413" spans="1:2">
      <c r="A413" t="s">
        <v>612</v>
      </c>
      <c r="B413">
        <v>25503</v>
      </c>
    </row>
    <row r="414" spans="1:2">
      <c r="A414" t="s">
        <v>613</v>
      </c>
      <c r="B414">
        <v>25504</v>
      </c>
    </row>
    <row r="415" spans="1:2">
      <c r="A415" t="s">
        <v>614</v>
      </c>
      <c r="B415">
        <v>25505</v>
      </c>
    </row>
    <row r="416" spans="1:2">
      <c r="A416" t="s">
        <v>615</v>
      </c>
      <c r="B416">
        <v>25506</v>
      </c>
    </row>
    <row r="417" spans="1:2">
      <c r="A417" t="s">
        <v>616</v>
      </c>
      <c r="B417">
        <v>25507</v>
      </c>
    </row>
    <row r="418" spans="1:2">
      <c r="A418" t="s">
        <v>617</v>
      </c>
      <c r="B418">
        <v>25508</v>
      </c>
    </row>
    <row r="419" spans="1:2">
      <c r="A419" t="s">
        <v>618</v>
      </c>
      <c r="B419">
        <v>25509</v>
      </c>
    </row>
    <row r="420" spans="1:2">
      <c r="A420" t="s">
        <v>619</v>
      </c>
      <c r="B420">
        <v>25510</v>
      </c>
    </row>
    <row r="421" spans="1:2">
      <c r="A421" t="s">
        <v>620</v>
      </c>
      <c r="B421">
        <v>25551</v>
      </c>
    </row>
    <row r="422" spans="1:2">
      <c r="A422" t="s">
        <v>621</v>
      </c>
      <c r="B422">
        <v>25552</v>
      </c>
    </row>
    <row r="423" spans="1:2">
      <c r="A423" t="s">
        <v>622</v>
      </c>
      <c r="B423">
        <v>25553</v>
      </c>
    </row>
    <row r="424" spans="1:2">
      <c r="A424" t="s">
        <v>623</v>
      </c>
      <c r="B424">
        <v>25554</v>
      </c>
    </row>
    <row r="425" spans="1:2">
      <c r="A425" t="s">
        <v>624</v>
      </c>
      <c r="B425">
        <v>25555</v>
      </c>
    </row>
    <row r="426" spans="1:2">
      <c r="A426" t="s">
        <v>625</v>
      </c>
      <c r="B426">
        <v>25556</v>
      </c>
    </row>
    <row r="427" spans="1:2">
      <c r="A427" t="s">
        <v>626</v>
      </c>
      <c r="B427">
        <v>25557</v>
      </c>
    </row>
    <row r="428" spans="1:2">
      <c r="A428" t="s">
        <v>627</v>
      </c>
      <c r="B428">
        <v>25558</v>
      </c>
    </row>
    <row r="429" spans="1:2">
      <c r="A429" t="s">
        <v>628</v>
      </c>
      <c r="B429">
        <v>25559</v>
      </c>
    </row>
    <row r="430" spans="1:2">
      <c r="A430" t="s">
        <v>629</v>
      </c>
      <c r="B430">
        <v>25560</v>
      </c>
    </row>
    <row r="431" spans="1:2">
      <c r="A431" t="s">
        <v>630</v>
      </c>
      <c r="B431">
        <v>23201</v>
      </c>
    </row>
    <row r="432" spans="1:2">
      <c r="A432" t="s">
        <v>631</v>
      </c>
      <c r="B432">
        <v>23202</v>
      </c>
    </row>
    <row r="433" spans="1:2">
      <c r="A433" t="s">
        <v>632</v>
      </c>
      <c r="B433">
        <v>23203</v>
      </c>
    </row>
    <row r="434" spans="1:2">
      <c r="A434" t="s">
        <v>633</v>
      </c>
      <c r="B434">
        <v>23204</v>
      </c>
    </row>
    <row r="435" spans="1:2">
      <c r="A435" t="s">
        <v>634</v>
      </c>
      <c r="B435">
        <v>23205</v>
      </c>
    </row>
    <row r="436" spans="1:2">
      <c r="A436" t="s">
        <v>635</v>
      </c>
      <c r="B436">
        <v>23206</v>
      </c>
    </row>
    <row r="437" spans="1:2">
      <c r="A437" t="s">
        <v>636</v>
      </c>
      <c r="B437">
        <v>23207</v>
      </c>
    </row>
    <row r="438" spans="1:2">
      <c r="A438" t="s">
        <v>637</v>
      </c>
      <c r="B438">
        <v>23208</v>
      </c>
    </row>
    <row r="439" spans="1:2">
      <c r="A439" t="s">
        <v>638</v>
      </c>
      <c r="B439">
        <v>23209</v>
      </c>
    </row>
    <row r="440" spans="1:2">
      <c r="A440" t="s">
        <v>639</v>
      </c>
      <c r="B440">
        <v>24201</v>
      </c>
    </row>
    <row r="441" spans="1:2">
      <c r="A441" t="s">
        <v>640</v>
      </c>
      <c r="B441">
        <v>24202</v>
      </c>
    </row>
    <row r="442" spans="1:2">
      <c r="A442" t="s">
        <v>641</v>
      </c>
      <c r="B442">
        <v>24203</v>
      </c>
    </row>
    <row r="443" spans="1:2">
      <c r="A443" t="s">
        <v>642</v>
      </c>
      <c r="B443">
        <v>24204</v>
      </c>
    </row>
    <row r="444" spans="1:2">
      <c r="A444" t="s">
        <v>643</v>
      </c>
      <c r="B444">
        <v>24205</v>
      </c>
    </row>
    <row r="445" spans="1:2">
      <c r="A445" t="s">
        <v>644</v>
      </c>
      <c r="B445">
        <v>24206</v>
      </c>
    </row>
    <row r="446" spans="1:2">
      <c r="A446" t="s">
        <v>645</v>
      </c>
      <c r="B446">
        <v>24207</v>
      </c>
    </row>
    <row r="447" spans="1:2">
      <c r="A447" t="s">
        <v>646</v>
      </c>
      <c r="B447">
        <v>24208</v>
      </c>
    </row>
    <row r="449" spans="1:2">
      <c r="A449" t="s">
        <v>647</v>
      </c>
      <c r="B449">
        <v>150101</v>
      </c>
    </row>
    <row r="450" spans="1:2">
      <c r="A450" t="s">
        <v>648</v>
      </c>
      <c r="B450">
        <v>150102</v>
      </c>
    </row>
    <row r="451" spans="1:2">
      <c r="A451" t="s">
        <v>649</v>
      </c>
      <c r="B451">
        <v>150103</v>
      </c>
    </row>
    <row r="452" spans="1:2">
      <c r="A452" t="s">
        <v>650</v>
      </c>
      <c r="B452">
        <v>150104</v>
      </c>
    </row>
    <row r="453" spans="1:2">
      <c r="A453" t="s">
        <v>651</v>
      </c>
      <c r="B453">
        <v>150105</v>
      </c>
    </row>
    <row r="454" spans="1:2">
      <c r="A454" t="s">
        <v>652</v>
      </c>
      <c r="B454">
        <v>150106</v>
      </c>
    </row>
    <row r="455" spans="1:2">
      <c r="A455" t="s">
        <v>653</v>
      </c>
      <c r="B455">
        <v>150107</v>
      </c>
    </row>
    <row r="456" spans="1:2">
      <c r="A456" t="s">
        <v>654</v>
      </c>
      <c r="B456">
        <v>130102</v>
      </c>
    </row>
    <row r="457" spans="1:2">
      <c r="A457" t="s">
        <v>655</v>
      </c>
      <c r="B457">
        <v>130103</v>
      </c>
    </row>
    <row r="458" spans="1:2">
      <c r="A458" t="s">
        <v>656</v>
      </c>
      <c r="B458">
        <v>130104</v>
      </c>
    </row>
    <row r="459" spans="1:2">
      <c r="A459" t="s">
        <v>657</v>
      </c>
      <c r="B459">
        <v>130105</v>
      </c>
    </row>
    <row r="460" spans="1:2">
      <c r="A460" t="s">
        <v>658</v>
      </c>
      <c r="B460">
        <v>130106</v>
      </c>
    </row>
    <row r="461" spans="1:2">
      <c r="A461" t="s">
        <v>659</v>
      </c>
      <c r="B461">
        <v>130107</v>
      </c>
    </row>
    <row r="462" spans="1:2">
      <c r="A462" t="s">
        <v>660</v>
      </c>
      <c r="B462">
        <v>130108</v>
      </c>
    </row>
    <row r="463" spans="1:2">
      <c r="A463" t="s">
        <v>661</v>
      </c>
      <c r="B463">
        <v>110101</v>
      </c>
    </row>
    <row r="464" spans="1:2">
      <c r="A464" t="s">
        <v>662</v>
      </c>
      <c r="B464">
        <v>110102</v>
      </c>
    </row>
    <row r="465" spans="1:2">
      <c r="A465" t="s">
        <v>663</v>
      </c>
      <c r="B465">
        <v>110103</v>
      </c>
    </row>
    <row r="466" spans="1:2">
      <c r="A466" t="s">
        <v>664</v>
      </c>
      <c r="B466">
        <v>110104</v>
      </c>
    </row>
    <row r="467" spans="1:2">
      <c r="A467" t="s">
        <v>665</v>
      </c>
      <c r="B467">
        <v>110105</v>
      </c>
    </row>
    <row r="468" spans="1:2">
      <c r="A468" t="s">
        <v>666</v>
      </c>
      <c r="B468">
        <v>120101</v>
      </c>
    </row>
    <row r="469" spans="1:2">
      <c r="A469" t="s">
        <v>667</v>
      </c>
      <c r="B469">
        <v>120102</v>
      </c>
    </row>
    <row r="470" spans="1:2">
      <c r="A470" t="s">
        <v>668</v>
      </c>
      <c r="B470">
        <v>120103</v>
      </c>
    </row>
    <row r="471" spans="1:2">
      <c r="A471" t="s">
        <v>669</v>
      </c>
      <c r="B471">
        <v>120104</v>
      </c>
    </row>
    <row r="472" spans="1:2">
      <c r="A472" t="s">
        <v>670</v>
      </c>
      <c r="B472">
        <v>120201</v>
      </c>
    </row>
    <row r="473" spans="1:2">
      <c r="A473" t="s">
        <v>671</v>
      </c>
      <c r="B473">
        <v>120202</v>
      </c>
    </row>
    <row r="474" spans="1:2">
      <c r="A474" t="s">
        <v>672</v>
      </c>
      <c r="B474">
        <v>120203</v>
      </c>
    </row>
    <row r="475" spans="1:2">
      <c r="A475" t="s">
        <v>673</v>
      </c>
      <c r="B475">
        <v>120204</v>
      </c>
    </row>
    <row r="476" spans="1:2">
      <c r="A476" t="s">
        <v>674</v>
      </c>
      <c r="B476">
        <v>120301</v>
      </c>
    </row>
    <row r="477" spans="1:2">
      <c r="A477" t="s">
        <v>675</v>
      </c>
      <c r="B477">
        <v>120302</v>
      </c>
    </row>
    <row r="478" spans="1:2">
      <c r="A478" t="s">
        <v>676</v>
      </c>
      <c r="B478">
        <v>120303</v>
      </c>
    </row>
    <row r="479" spans="1:2">
      <c r="A479" t="s">
        <v>677</v>
      </c>
      <c r="B479">
        <v>120304</v>
      </c>
    </row>
    <row r="480" spans="1:2">
      <c r="A480" t="s">
        <v>678</v>
      </c>
      <c r="B480">
        <v>180001</v>
      </c>
    </row>
    <row r="481" spans="1:2">
      <c r="A481" t="s">
        <v>679</v>
      </c>
      <c r="B481">
        <v>180002</v>
      </c>
    </row>
    <row r="482" spans="1:2">
      <c r="A482" t="s">
        <v>680</v>
      </c>
      <c r="B482">
        <v>180003</v>
      </c>
    </row>
    <row r="483" spans="1:2">
      <c r="A483" t="s">
        <v>681</v>
      </c>
      <c r="B483">
        <v>180004</v>
      </c>
    </row>
    <row r="484" spans="1:2">
      <c r="A484" t="s">
        <v>682</v>
      </c>
      <c r="B484">
        <v>180005</v>
      </c>
    </row>
    <row r="485" spans="1:2">
      <c r="A485" t="s">
        <v>683</v>
      </c>
      <c r="B485">
        <v>180006</v>
      </c>
    </row>
    <row r="486" spans="1:2">
      <c r="A486" t="s">
        <v>684</v>
      </c>
      <c r="B486">
        <v>180007</v>
      </c>
    </row>
    <row r="487" spans="1:2">
      <c r="A487" t="s">
        <v>685</v>
      </c>
      <c r="B487">
        <v>180008</v>
      </c>
    </row>
    <row r="488" spans="1:2">
      <c r="A488" t="s">
        <v>686</v>
      </c>
      <c r="B488">
        <v>180009</v>
      </c>
    </row>
    <row r="489" spans="1:2">
      <c r="A489" t="s">
        <v>687</v>
      </c>
      <c r="B489">
        <v>180010</v>
      </c>
    </row>
    <row r="490" spans="1:2">
      <c r="A490" t="s">
        <v>688</v>
      </c>
      <c r="B490">
        <v>180013</v>
      </c>
    </row>
    <row r="491" spans="1:2">
      <c r="A491" t="s">
        <v>689</v>
      </c>
      <c r="B491">
        <v>180014</v>
      </c>
    </row>
    <row r="492" spans="1:2">
      <c r="A492" t="s">
        <v>690</v>
      </c>
      <c r="B492">
        <v>180015</v>
      </c>
    </row>
    <row r="493" spans="1:2">
      <c r="A493" t="s">
        <v>691</v>
      </c>
      <c r="B493">
        <v>180016</v>
      </c>
    </row>
    <row r="494" spans="1:2">
      <c r="A494" t="s">
        <v>692</v>
      </c>
      <c r="B494">
        <v>190001</v>
      </c>
    </row>
    <row r="495" spans="1:2">
      <c r="A495" t="s">
        <v>693</v>
      </c>
      <c r="B495">
        <v>190002</v>
      </c>
    </row>
    <row r="496" spans="1:2">
      <c r="A496" t="s">
        <v>694</v>
      </c>
      <c r="B496">
        <v>190003</v>
      </c>
    </row>
    <row r="497" spans="1:2">
      <c r="A497" t="s">
        <v>695</v>
      </c>
      <c r="B497">
        <v>113</v>
      </c>
    </row>
    <row r="498" spans="1:2">
      <c r="A498" t="s">
        <v>696</v>
      </c>
      <c r="B498">
        <v>140101</v>
      </c>
    </row>
    <row r="499" spans="1:2">
      <c r="A499" t="s">
        <v>697</v>
      </c>
      <c r="B499">
        <v>140102</v>
      </c>
    </row>
    <row r="500" spans="1:2">
      <c r="A500" t="s">
        <v>698</v>
      </c>
      <c r="B500">
        <v>140103</v>
      </c>
    </row>
    <row r="501" spans="1:2">
      <c r="A501" t="s">
        <v>699</v>
      </c>
      <c r="B501">
        <v>140104</v>
      </c>
    </row>
    <row r="502" spans="1:2">
      <c r="A502" t="s">
        <v>700</v>
      </c>
      <c r="B502">
        <v>140105</v>
      </c>
    </row>
    <row r="503" spans="1:2">
      <c r="A503" t="s">
        <v>701</v>
      </c>
      <c r="B503">
        <v>140106</v>
      </c>
    </row>
    <row r="504" spans="1:2">
      <c r="A504" t="s">
        <v>702</v>
      </c>
      <c r="B504">
        <v>140107</v>
      </c>
    </row>
    <row r="505" spans="1:2">
      <c r="A505" t="s">
        <v>703</v>
      </c>
      <c r="B505">
        <v>140108</v>
      </c>
    </row>
    <row r="506" spans="1:2">
      <c r="A506" t="s">
        <v>704</v>
      </c>
      <c r="B506">
        <v>140109</v>
      </c>
    </row>
    <row r="507" spans="1:2">
      <c r="A507" t="s">
        <v>705</v>
      </c>
      <c r="B507">
        <v>140110</v>
      </c>
    </row>
    <row r="508" spans="1:2">
      <c r="A508" t="s">
        <v>706</v>
      </c>
      <c r="B508">
        <v>140111</v>
      </c>
    </row>
    <row r="509" spans="1:2">
      <c r="A509" t="s">
        <v>707</v>
      </c>
      <c r="B509">
        <v>140112</v>
      </c>
    </row>
    <row r="510" spans="1:2">
      <c r="A510" t="s">
        <v>708</v>
      </c>
      <c r="B510">
        <v>140113</v>
      </c>
    </row>
    <row r="511" spans="1:2">
      <c r="A511" t="s">
        <v>709</v>
      </c>
      <c r="B511">
        <v>140114</v>
      </c>
    </row>
    <row r="512" spans="1:2">
      <c r="A512" t="s">
        <v>710</v>
      </c>
      <c r="B512">
        <v>180017</v>
      </c>
    </row>
    <row r="513" spans="1:2">
      <c r="A513" t="s">
        <v>711</v>
      </c>
      <c r="B513">
        <v>180018</v>
      </c>
    </row>
    <row r="514" spans="1:2">
      <c r="A514" t="s">
        <v>712</v>
      </c>
      <c r="B514">
        <v>180020</v>
      </c>
    </row>
    <row r="515" spans="1:2">
      <c r="A515" t="s">
        <v>713</v>
      </c>
      <c r="B515">
        <v>180021</v>
      </c>
    </row>
    <row r="516" spans="1:2">
      <c r="A516" t="s">
        <v>714</v>
      </c>
      <c r="B516">
        <v>180023</v>
      </c>
    </row>
    <row r="517" spans="1:2">
      <c r="A517" t="s">
        <v>715</v>
      </c>
      <c r="B517">
        <v>180024</v>
      </c>
    </row>
    <row r="518" spans="1:2">
      <c r="A518" t="s">
        <v>716</v>
      </c>
      <c r="B518">
        <v>112</v>
      </c>
    </row>
    <row r="519" spans="1:2">
      <c r="A519" t="s">
        <v>717</v>
      </c>
      <c r="B519">
        <v>220001</v>
      </c>
    </row>
    <row r="520" spans="1:2">
      <c r="A520" t="s">
        <v>718</v>
      </c>
      <c r="B520">
        <v>220002</v>
      </c>
    </row>
    <row r="521" spans="1:2">
      <c r="A521" t="s">
        <v>719</v>
      </c>
      <c r="B521">
        <v>220003</v>
      </c>
    </row>
    <row r="522" spans="1:2">
      <c r="A522" t="s">
        <v>720</v>
      </c>
      <c r="B522">
        <v>220004</v>
      </c>
    </row>
    <row r="523" spans="1:2">
      <c r="A523" t="s">
        <v>721</v>
      </c>
      <c r="B523">
        <v>220005</v>
      </c>
    </row>
    <row r="524" spans="1:2">
      <c r="A524" t="s">
        <v>722</v>
      </c>
      <c r="B524">
        <v>220006</v>
      </c>
    </row>
    <row r="525" spans="1:2">
      <c r="A525" t="s">
        <v>723</v>
      </c>
      <c r="B525">
        <v>220007</v>
      </c>
    </row>
    <row r="526" spans="1:2">
      <c r="A526" t="s">
        <v>724</v>
      </c>
      <c r="B526">
        <v>220008</v>
      </c>
    </row>
    <row r="527" spans="1:2">
      <c r="A527" t="s">
        <v>725</v>
      </c>
      <c r="B527">
        <v>220009</v>
      </c>
    </row>
    <row r="528" spans="1:2">
      <c r="A528" t="s">
        <v>726</v>
      </c>
      <c r="B528">
        <v>180027</v>
      </c>
    </row>
    <row r="529" spans="1:2">
      <c r="A529" t="s">
        <v>727</v>
      </c>
      <c r="B529">
        <v>150108</v>
      </c>
    </row>
    <row r="530" spans="1:2">
      <c r="A530" t="s">
        <v>728</v>
      </c>
      <c r="B530">
        <v>150109</v>
      </c>
    </row>
    <row r="531" spans="1:2">
      <c r="A531" t="s">
        <v>729</v>
      </c>
      <c r="B531">
        <v>110106</v>
      </c>
    </row>
    <row r="532" spans="1:2">
      <c r="A532" t="s">
        <v>730</v>
      </c>
      <c r="B532">
        <v>170101</v>
      </c>
    </row>
    <row r="533" spans="1:2">
      <c r="A533" t="s">
        <v>108</v>
      </c>
      <c r="B533">
        <v>40001</v>
      </c>
    </row>
    <row r="534" spans="1:2">
      <c r="A534" t="s">
        <v>109</v>
      </c>
      <c r="B534">
        <v>40002</v>
      </c>
    </row>
    <row r="535" spans="1:2">
      <c r="A535" t="s">
        <v>110</v>
      </c>
      <c r="B535">
        <v>40003</v>
      </c>
    </row>
    <row r="536" spans="1:2">
      <c r="A536" t="s">
        <v>111</v>
      </c>
      <c r="B536">
        <v>40004</v>
      </c>
    </row>
    <row r="537" spans="1:2">
      <c r="A537" t="s">
        <v>112</v>
      </c>
      <c r="B537">
        <v>40005</v>
      </c>
    </row>
    <row r="538" spans="1:2">
      <c r="A538" t="s">
        <v>731</v>
      </c>
      <c r="B538">
        <v>220010</v>
      </c>
    </row>
    <row r="539" spans="1:2">
      <c r="A539" t="s">
        <v>732</v>
      </c>
      <c r="B539">
        <v>220011</v>
      </c>
    </row>
    <row r="540" spans="1:2">
      <c r="A540" t="s">
        <v>733</v>
      </c>
      <c r="B540">
        <v>220012</v>
      </c>
    </row>
    <row r="541" spans="1:2">
      <c r="A541" t="s">
        <v>734</v>
      </c>
      <c r="B541">
        <v>220013</v>
      </c>
    </row>
    <row r="542" spans="1:2">
      <c r="A542" t="s">
        <v>735</v>
      </c>
      <c r="B542">
        <v>220014</v>
      </c>
    </row>
    <row r="543" spans="1:2">
      <c r="A543" t="s">
        <v>736</v>
      </c>
      <c r="B543">
        <v>220015</v>
      </c>
    </row>
    <row r="544" spans="1:2">
      <c r="A544" t="s">
        <v>737</v>
      </c>
      <c r="B544">
        <v>140121</v>
      </c>
    </row>
    <row r="545" spans="1:2">
      <c r="A545" t="s">
        <v>738</v>
      </c>
      <c r="B545">
        <v>140122</v>
      </c>
    </row>
    <row r="546" spans="1:2">
      <c r="A546" t="s">
        <v>739</v>
      </c>
      <c r="B546">
        <v>130112</v>
      </c>
    </row>
    <row r="547" spans="1:2">
      <c r="A547" t="s">
        <v>740</v>
      </c>
      <c r="B547">
        <v>130113</v>
      </c>
    </row>
    <row r="548" spans="1:2">
      <c r="A548" t="s">
        <v>741</v>
      </c>
      <c r="B548">
        <v>20019</v>
      </c>
    </row>
    <row r="549" spans="1:2">
      <c r="A549" t="s">
        <v>738</v>
      </c>
      <c r="B549">
        <v>140122</v>
      </c>
    </row>
    <row r="550" spans="1:2">
      <c r="A550" t="s">
        <v>742</v>
      </c>
      <c r="B550">
        <v>140123</v>
      </c>
    </row>
    <row r="551" spans="1:2">
      <c r="A551" t="s">
        <v>743</v>
      </c>
      <c r="B551">
        <v>140124</v>
      </c>
    </row>
    <row r="552" spans="1:2">
      <c r="A552" t="s">
        <v>744</v>
      </c>
      <c r="B552">
        <v>140125</v>
      </c>
    </row>
    <row r="553" spans="1:2">
      <c r="A553" t="s">
        <v>745</v>
      </c>
      <c r="B553">
        <v>140126</v>
      </c>
    </row>
    <row r="554" spans="1:2">
      <c r="A554" t="s">
        <v>746</v>
      </c>
      <c r="B554">
        <v>140127</v>
      </c>
    </row>
    <row r="555" spans="1:2">
      <c r="A555" t="s">
        <v>747</v>
      </c>
      <c r="B555">
        <v>130114</v>
      </c>
    </row>
    <row r="556" spans="1:2">
      <c r="A556" t="s">
        <v>748</v>
      </c>
      <c r="B556">
        <v>130115</v>
      </c>
    </row>
    <row r="557" spans="1:2">
      <c r="A557" t="s">
        <v>749</v>
      </c>
      <c r="B557">
        <v>130116</v>
      </c>
    </row>
    <row r="558" spans="1:2">
      <c r="A558" t="s">
        <v>750</v>
      </c>
      <c r="B558">
        <v>130117</v>
      </c>
    </row>
    <row r="559" spans="1:2">
      <c r="A559" t="s">
        <v>751</v>
      </c>
      <c r="B559">
        <v>130118</v>
      </c>
    </row>
    <row r="560" spans="1:2">
      <c r="A560" t="s">
        <v>752</v>
      </c>
      <c r="B560">
        <v>130119</v>
      </c>
    </row>
    <row r="561" spans="1:2">
      <c r="A561" t="s">
        <v>753</v>
      </c>
      <c r="B561">
        <v>130120</v>
      </c>
    </row>
    <row r="562" spans="1:2">
      <c r="A562" t="s">
        <v>754</v>
      </c>
      <c r="B562">
        <v>180035</v>
      </c>
    </row>
    <row r="563" spans="1:2">
      <c r="A563" t="s">
        <v>755</v>
      </c>
      <c r="B563">
        <v>150110</v>
      </c>
    </row>
    <row r="564" spans="1:2">
      <c r="A564" t="s">
        <v>756</v>
      </c>
      <c r="B564">
        <v>150111</v>
      </c>
    </row>
    <row r="565" spans="1:2">
      <c r="A565" t="s">
        <v>757</v>
      </c>
      <c r="B565">
        <v>150112</v>
      </c>
    </row>
    <row r="566" spans="1:2">
      <c r="A566" t="s">
        <v>758</v>
      </c>
      <c r="B566">
        <v>110107</v>
      </c>
    </row>
    <row r="567" spans="1:2">
      <c r="A567" t="s">
        <v>759</v>
      </c>
      <c r="B567">
        <v>110108</v>
      </c>
    </row>
    <row r="568" spans="1:2">
      <c r="A568" t="s">
        <v>760</v>
      </c>
      <c r="B568">
        <v>110109</v>
      </c>
    </row>
    <row r="569" spans="1:2">
      <c r="A569" t="s">
        <v>761</v>
      </c>
      <c r="B569">
        <v>190004</v>
      </c>
    </row>
    <row r="570" spans="1:2">
      <c r="A570" t="s">
        <v>762</v>
      </c>
      <c r="B570">
        <v>190005</v>
      </c>
    </row>
    <row r="571" spans="1:2">
      <c r="A571" t="s">
        <v>763</v>
      </c>
      <c r="B571">
        <v>140128</v>
      </c>
    </row>
    <row r="572" spans="1:2">
      <c r="A572" t="s">
        <v>764</v>
      </c>
      <c r="B572">
        <v>180036</v>
      </c>
    </row>
    <row r="573" spans="1:2">
      <c r="A573" t="s">
        <v>765</v>
      </c>
      <c r="B573">
        <v>240001</v>
      </c>
    </row>
    <row r="574" spans="1:2">
      <c r="A574" t="s">
        <v>766</v>
      </c>
      <c r="B574">
        <v>240002</v>
      </c>
    </row>
    <row r="575" spans="1:2">
      <c r="A575" t="s">
        <v>767</v>
      </c>
      <c r="B575">
        <v>240003</v>
      </c>
    </row>
    <row r="576" spans="1:2">
      <c r="A576" t="s">
        <v>768</v>
      </c>
      <c r="B576">
        <v>240004</v>
      </c>
    </row>
    <row r="577" spans="1:2">
      <c r="A577" t="s">
        <v>769</v>
      </c>
      <c r="B577">
        <v>240005</v>
      </c>
    </row>
    <row r="578" spans="1:2">
      <c r="A578" t="s">
        <v>770</v>
      </c>
      <c r="B578">
        <v>240006</v>
      </c>
    </row>
    <row r="579" spans="1:2">
      <c r="A579" t="s">
        <v>771</v>
      </c>
      <c r="B579">
        <v>240007</v>
      </c>
    </row>
    <row r="580" spans="1:2">
      <c r="A580" t="s">
        <v>772</v>
      </c>
      <c r="B580">
        <v>240008</v>
      </c>
    </row>
    <row r="581" spans="1:2">
      <c r="A581" t="s">
        <v>773</v>
      </c>
      <c r="B581">
        <v>120205</v>
      </c>
    </row>
    <row r="582" spans="1:2">
      <c r="A582" t="s">
        <v>774</v>
      </c>
      <c r="B582">
        <v>120105</v>
      </c>
    </row>
    <row r="583" spans="1:2">
      <c r="A583" t="s">
        <v>775</v>
      </c>
      <c r="B583">
        <v>120305</v>
      </c>
    </row>
    <row r="584" spans="1:2">
      <c r="A584" t="s">
        <v>776</v>
      </c>
      <c r="B584">
        <v>150113</v>
      </c>
    </row>
    <row r="585" spans="1:2">
      <c r="A585" t="s">
        <v>777</v>
      </c>
      <c r="B585">
        <v>150114</v>
      </c>
    </row>
    <row r="586" spans="1:2">
      <c r="A586" t="s">
        <v>778</v>
      </c>
      <c r="B586">
        <v>150115</v>
      </c>
    </row>
    <row r="587" spans="1:2">
      <c r="A587" t="s">
        <v>779</v>
      </c>
      <c r="B587">
        <v>140129</v>
      </c>
    </row>
    <row r="588" spans="1:2">
      <c r="A588" t="s">
        <v>780</v>
      </c>
      <c r="B588">
        <v>140130</v>
      </c>
    </row>
    <row r="589" spans="1:2">
      <c r="A589" t="s">
        <v>781</v>
      </c>
      <c r="B589">
        <v>140131</v>
      </c>
    </row>
    <row r="590" spans="1:2">
      <c r="A590" t="s">
        <v>782</v>
      </c>
      <c r="B590">
        <v>140132</v>
      </c>
    </row>
    <row r="591" spans="1:2">
      <c r="A591" t="s">
        <v>783</v>
      </c>
      <c r="B591">
        <v>140133</v>
      </c>
    </row>
    <row r="592" spans="1:2">
      <c r="A592" t="s">
        <v>784</v>
      </c>
      <c r="B592">
        <v>130121</v>
      </c>
    </row>
    <row r="593" spans="1:2">
      <c r="A593" t="s">
        <v>785</v>
      </c>
      <c r="B593">
        <v>130122</v>
      </c>
    </row>
    <row r="594" spans="1:2">
      <c r="A594" t="s">
        <v>786</v>
      </c>
      <c r="B594">
        <v>130123</v>
      </c>
    </row>
    <row r="595" spans="1:2">
      <c r="A595" t="s">
        <v>787</v>
      </c>
      <c r="B595">
        <v>130124</v>
      </c>
    </row>
    <row r="596" spans="1:2">
      <c r="A596" t="s">
        <v>788</v>
      </c>
      <c r="B596">
        <v>130125</v>
      </c>
    </row>
    <row r="597" spans="1:2">
      <c r="A597" t="s">
        <v>789</v>
      </c>
      <c r="B597">
        <v>110110</v>
      </c>
    </row>
    <row r="598" spans="1:2">
      <c r="A598" t="s">
        <v>790</v>
      </c>
      <c r="B598">
        <v>110111</v>
      </c>
    </row>
    <row r="599" spans="1:2">
      <c r="A599" t="s">
        <v>791</v>
      </c>
      <c r="B599">
        <v>110112</v>
      </c>
    </row>
    <row r="600" spans="1:2">
      <c r="A600" t="s">
        <v>792</v>
      </c>
      <c r="B600">
        <v>180037</v>
      </c>
    </row>
    <row r="601" spans="1:2">
      <c r="A601" t="s">
        <v>793</v>
      </c>
      <c r="B601">
        <v>180038</v>
      </c>
    </row>
    <row r="602" spans="1:2">
      <c r="A602" t="s">
        <v>794</v>
      </c>
      <c r="B602">
        <v>190006</v>
      </c>
    </row>
    <row r="603" spans="1:2">
      <c r="A603" t="s">
        <v>795</v>
      </c>
      <c r="B603">
        <v>190007</v>
      </c>
    </row>
    <row r="604" spans="1:2">
      <c r="A604" t="s">
        <v>796</v>
      </c>
      <c r="B604">
        <v>100202</v>
      </c>
    </row>
    <row r="605" spans="1:2">
      <c r="A605" t="s">
        <v>797</v>
      </c>
      <c r="B605">
        <v>100203</v>
      </c>
    </row>
    <row r="606" spans="1:2">
      <c r="A606" t="s">
        <v>798</v>
      </c>
      <c r="B606">
        <v>100204</v>
      </c>
    </row>
    <row r="607" spans="1:2">
      <c r="A607" t="s">
        <v>799</v>
      </c>
      <c r="B607">
        <v>280001</v>
      </c>
    </row>
    <row r="608" spans="1:2">
      <c r="A608" t="s">
        <v>800</v>
      </c>
      <c r="B608">
        <v>280002</v>
      </c>
    </row>
    <row r="609" spans="1:2">
      <c r="A609" t="s">
        <v>801</v>
      </c>
      <c r="B609">
        <v>280003</v>
      </c>
    </row>
    <row r="610" spans="1:2">
      <c r="A610" t="s">
        <v>802</v>
      </c>
      <c r="B610">
        <v>280004</v>
      </c>
    </row>
    <row r="611" spans="1:2">
      <c r="A611" t="s">
        <v>803</v>
      </c>
      <c r="B611">
        <v>280005</v>
      </c>
    </row>
    <row r="612" spans="1:2">
      <c r="A612" t="s">
        <v>804</v>
      </c>
      <c r="B612">
        <v>280006</v>
      </c>
    </row>
    <row r="613" spans="1:2">
      <c r="A613" t="s">
        <v>108</v>
      </c>
      <c r="B613">
        <v>40001</v>
      </c>
    </row>
    <row r="614" spans="1:2">
      <c r="A614" t="s">
        <v>109</v>
      </c>
      <c r="B614">
        <v>40002</v>
      </c>
    </row>
    <row r="615" spans="1:2">
      <c r="A615" t="s">
        <v>110</v>
      </c>
      <c r="B615">
        <v>40003</v>
      </c>
    </row>
    <row r="616" spans="1:2">
      <c r="A616" t="s">
        <v>111</v>
      </c>
      <c r="B616">
        <v>40004</v>
      </c>
    </row>
    <row r="617" spans="1:2">
      <c r="A617" t="s">
        <v>112</v>
      </c>
      <c r="B617">
        <v>40005</v>
      </c>
    </row>
    <row r="618" spans="1:2">
      <c r="A618" t="s">
        <v>805</v>
      </c>
      <c r="B618">
        <v>40006</v>
      </c>
    </row>
    <row r="619" spans="1:2">
      <c r="A619" t="s">
        <v>806</v>
      </c>
      <c r="B619">
        <v>40007</v>
      </c>
    </row>
    <row r="620" spans="1:2">
      <c r="A620" t="s">
        <v>807</v>
      </c>
      <c r="B620">
        <v>1111</v>
      </c>
    </row>
    <row r="621" spans="1:2">
      <c r="A621" t="s">
        <v>808</v>
      </c>
      <c r="B621">
        <v>1211</v>
      </c>
    </row>
    <row r="622" spans="1:2">
      <c r="A622" t="s">
        <v>809</v>
      </c>
      <c r="B622">
        <v>1221</v>
      </c>
    </row>
    <row r="623" spans="1:2">
      <c r="A623" t="s">
        <v>810</v>
      </c>
      <c r="B623">
        <v>1311</v>
      </c>
    </row>
    <row r="624" spans="1:2">
      <c r="A624" t="s">
        <v>811</v>
      </c>
      <c r="B624">
        <v>1321</v>
      </c>
    </row>
    <row r="625" spans="1:2">
      <c r="A625" t="s">
        <v>812</v>
      </c>
      <c r="B625">
        <v>1331</v>
      </c>
    </row>
    <row r="626" spans="1:2">
      <c r="A626" t="s">
        <v>813</v>
      </c>
      <c r="B626">
        <v>1341</v>
      </c>
    </row>
    <row r="627" spans="1:2">
      <c r="A627" t="s">
        <v>814</v>
      </c>
      <c r="B627">
        <v>1411</v>
      </c>
    </row>
    <row r="628" spans="1:2">
      <c r="A628" t="s">
        <v>815</v>
      </c>
      <c r="B628">
        <v>1421</v>
      </c>
    </row>
    <row r="629" spans="1:2">
      <c r="A629" t="s">
        <v>816</v>
      </c>
      <c r="B629">
        <v>1431</v>
      </c>
    </row>
    <row r="630" spans="1:2">
      <c r="A630" t="s">
        <v>817</v>
      </c>
      <c r="B630">
        <v>1511</v>
      </c>
    </row>
    <row r="631" spans="1:2">
      <c r="A631" t="s">
        <v>818</v>
      </c>
      <c r="B631">
        <v>2111</v>
      </c>
    </row>
    <row r="632" spans="1:2">
      <c r="A632" t="s">
        <v>819</v>
      </c>
      <c r="B632">
        <v>2211</v>
      </c>
    </row>
    <row r="633" spans="1:2">
      <c r="A633" t="s">
        <v>820</v>
      </c>
      <c r="B633">
        <v>2221</v>
      </c>
    </row>
    <row r="634" spans="1:2">
      <c r="A634" t="s">
        <v>821</v>
      </c>
      <c r="B634">
        <v>2311</v>
      </c>
    </row>
    <row r="635" spans="1:2">
      <c r="A635" t="s">
        <v>822</v>
      </c>
      <c r="B635">
        <v>2321</v>
      </c>
    </row>
    <row r="636" spans="1:2">
      <c r="A636" t="s">
        <v>823</v>
      </c>
      <c r="B636">
        <v>2331</v>
      </c>
    </row>
    <row r="637" spans="1:2">
      <c r="A637" t="s">
        <v>225</v>
      </c>
      <c r="B637">
        <v>2341</v>
      </c>
    </row>
    <row r="638" spans="1:2">
      <c r="A638" t="s">
        <v>824</v>
      </c>
      <c r="B638">
        <v>2411</v>
      </c>
    </row>
    <row r="639" spans="1:2">
      <c r="A639" t="s">
        <v>825</v>
      </c>
      <c r="B639">
        <v>2421</v>
      </c>
    </row>
    <row r="640" spans="1:2">
      <c r="A640" t="s">
        <v>826</v>
      </c>
      <c r="B640">
        <v>2431</v>
      </c>
    </row>
    <row r="641" spans="1:2">
      <c r="A641" t="s">
        <v>827</v>
      </c>
      <c r="B641">
        <v>2511</v>
      </c>
    </row>
    <row r="642" spans="1:2">
      <c r="A642" t="s">
        <v>828</v>
      </c>
      <c r="B642">
        <v>3111</v>
      </c>
    </row>
    <row r="643" spans="1:2">
      <c r="A643" t="s">
        <v>829</v>
      </c>
      <c r="B643">
        <v>3211</v>
      </c>
    </row>
    <row r="644" spans="1:2">
      <c r="A644" t="s">
        <v>830</v>
      </c>
      <c r="B644">
        <v>3221</v>
      </c>
    </row>
    <row r="645" spans="1:2">
      <c r="A645" t="s">
        <v>831</v>
      </c>
      <c r="B645">
        <v>3311</v>
      </c>
    </row>
    <row r="646" spans="1:2">
      <c r="A646" t="s">
        <v>832</v>
      </c>
      <c r="B646">
        <v>3321</v>
      </c>
    </row>
    <row r="647" spans="1:2">
      <c r="A647" t="s">
        <v>833</v>
      </c>
      <c r="B647">
        <v>3331</v>
      </c>
    </row>
    <row r="648" spans="1:2">
      <c r="A648" t="s">
        <v>834</v>
      </c>
      <c r="B648">
        <v>3341</v>
      </c>
    </row>
    <row r="649" spans="1:2">
      <c r="A649" t="s">
        <v>835</v>
      </c>
      <c r="B649">
        <v>3411</v>
      </c>
    </row>
    <row r="650" spans="1:2">
      <c r="A650" t="s">
        <v>836</v>
      </c>
      <c r="B650">
        <v>3421</v>
      </c>
    </row>
    <row r="651" spans="1:2">
      <c r="A651" t="s">
        <v>837</v>
      </c>
      <c r="B651">
        <v>3431</v>
      </c>
    </row>
    <row r="652" spans="1:2">
      <c r="A652" t="s">
        <v>838</v>
      </c>
      <c r="B652">
        <v>3511</v>
      </c>
    </row>
    <row r="653" spans="1:2">
      <c r="A653" t="s">
        <v>843</v>
      </c>
      <c r="B653">
        <v>127</v>
      </c>
    </row>
    <row r="654" spans="1:2">
      <c r="A654" t="s">
        <v>108</v>
      </c>
      <c r="B654">
        <v>40001</v>
      </c>
    </row>
    <row r="655" spans="1:2">
      <c r="A655" t="s">
        <v>806</v>
      </c>
      <c r="B655">
        <v>40007</v>
      </c>
    </row>
    <row r="656" spans="1:2">
      <c r="A656" t="s">
        <v>845</v>
      </c>
      <c r="B656">
        <v>20033</v>
      </c>
    </row>
    <row r="657" spans="1:2">
      <c r="A657" t="s">
        <v>846</v>
      </c>
      <c r="B657">
        <v>20034</v>
      </c>
    </row>
    <row r="658" spans="1:2">
      <c r="A658" t="s">
        <v>847</v>
      </c>
      <c r="B658">
        <v>20035</v>
      </c>
    </row>
    <row r="659" spans="1:2">
      <c r="A659" t="s">
        <v>848</v>
      </c>
      <c r="B659">
        <v>20036</v>
      </c>
    </row>
    <row r="660" spans="1:2">
      <c r="A660" t="s">
        <v>849</v>
      </c>
      <c r="B660">
        <v>20037</v>
      </c>
    </row>
    <row r="661" spans="1:2">
      <c r="A661" t="s">
        <v>850</v>
      </c>
      <c r="B661">
        <v>20038</v>
      </c>
    </row>
    <row r="662" spans="1:2">
      <c r="A662" t="s">
        <v>851</v>
      </c>
      <c r="B662">
        <v>20039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7B432-2B96-BA49-BCDC-7FA3813CB5CB}">
  <dimension ref="A1:K37"/>
  <sheetViews>
    <sheetView workbookViewId="0">
      <selection activeCell="J1" sqref="J1:K37"/>
    </sheetView>
  </sheetViews>
  <sheetFormatPr baseColWidth="10" defaultColWidth="11" defaultRowHeight="15"/>
  <cols>
    <col min="1" max="1" width="55.6640625" bestFit="1" customWidth="1"/>
    <col min="5" max="5" width="12.1640625" customWidth="1"/>
  </cols>
  <sheetData>
    <row r="1" spans="1:11">
      <c r="A1" s="21" t="s">
        <v>881</v>
      </c>
      <c r="B1" s="21" t="s">
        <v>866</v>
      </c>
      <c r="E1" t="s">
        <v>896</v>
      </c>
      <c r="J1" s="3" t="s">
        <v>49</v>
      </c>
      <c r="K1" s="3" t="s">
        <v>50</v>
      </c>
    </row>
    <row r="2" spans="1:11">
      <c r="A2" t="s">
        <v>855</v>
      </c>
      <c r="B2">
        <v>5</v>
      </c>
      <c r="E2" s="11">
        <v>575.2909411764706</v>
      </c>
      <c r="F2">
        <v>1</v>
      </c>
      <c r="G2">
        <f>E2/时间预估!B3</f>
        <v>115.05818823529412</v>
      </c>
      <c r="H2">
        <f t="shared" ref="H2:H11" si="0">G2/$G$2</f>
        <v>1</v>
      </c>
      <c r="J2" s="8">
        <v>0.6</v>
      </c>
      <c r="K2" s="8">
        <v>0.6</v>
      </c>
    </row>
    <row r="3" spans="1:11">
      <c r="A3" t="s">
        <v>856</v>
      </c>
      <c r="B3">
        <v>0</v>
      </c>
      <c r="E3" s="11">
        <v>1452.4089705882352</v>
      </c>
      <c r="F3" s="17">
        <f t="shared" ref="F3:F11" si="1">E3/$E$2</f>
        <v>2.5246512097306057</v>
      </c>
      <c r="G3">
        <f>E3/时间预估!B4</f>
        <v>181.5511213235294</v>
      </c>
      <c r="H3">
        <f t="shared" si="0"/>
        <v>1.5779070060816285</v>
      </c>
      <c r="J3" s="8">
        <v>1.1111111111111112</v>
      </c>
      <c r="K3" s="8">
        <f>J3+K2</f>
        <v>1.7111111111111112</v>
      </c>
    </row>
    <row r="4" spans="1:11">
      <c r="A4" t="s">
        <v>857</v>
      </c>
      <c r="B4">
        <v>0</v>
      </c>
      <c r="E4" s="11">
        <v>1712.7895588235294</v>
      </c>
      <c r="F4" s="17">
        <f t="shared" si="1"/>
        <v>2.9772580032650486</v>
      </c>
      <c r="G4">
        <f>E4/时间预估!B5</f>
        <v>171.27895588235293</v>
      </c>
      <c r="H4">
        <f t="shared" si="0"/>
        <v>1.4886290016325241</v>
      </c>
      <c r="J4" s="8">
        <v>1.0526315789473684</v>
      </c>
      <c r="K4" s="8">
        <f t="shared" ref="K4:K37" si="2">J4+K3</f>
        <v>2.7637426900584794</v>
      </c>
    </row>
    <row r="5" spans="1:11">
      <c r="A5" t="s">
        <v>858</v>
      </c>
      <c r="B5">
        <v>0</v>
      </c>
      <c r="E5" s="11">
        <v>1963.829647058823</v>
      </c>
      <c r="F5" s="17">
        <f t="shared" si="1"/>
        <v>3.4136286642073475</v>
      </c>
      <c r="G5">
        <f>E5/时间预估!B6</f>
        <v>196.3829647058823</v>
      </c>
      <c r="H5">
        <f t="shared" si="0"/>
        <v>1.7068143321036737</v>
      </c>
      <c r="J5" s="8">
        <v>3.3333333333333335</v>
      </c>
      <c r="K5" s="8">
        <f t="shared" si="2"/>
        <v>6.0970760233918124</v>
      </c>
    </row>
    <row r="6" spans="1:11">
      <c r="A6" t="s">
        <v>859</v>
      </c>
      <c r="B6">
        <v>0</v>
      </c>
      <c r="E6" s="11">
        <v>1853.480705882353</v>
      </c>
      <c r="F6" s="17">
        <f t="shared" si="1"/>
        <v>3.2218145171762709</v>
      </c>
      <c r="G6">
        <f>E6/时间预估!B7</f>
        <v>185.34807058823532</v>
      </c>
      <c r="H6">
        <f t="shared" si="0"/>
        <v>1.6109072585881354</v>
      </c>
      <c r="J6" s="8">
        <v>4</v>
      </c>
      <c r="K6" s="8">
        <f t="shared" si="2"/>
        <v>10.097076023391812</v>
      </c>
    </row>
    <row r="7" spans="1:11">
      <c r="A7" t="s">
        <v>860</v>
      </c>
      <c r="B7">
        <v>5</v>
      </c>
      <c r="E7" s="11">
        <v>1902.7048823529415</v>
      </c>
      <c r="F7" s="17">
        <f t="shared" si="1"/>
        <v>3.307378486547881</v>
      </c>
      <c r="G7">
        <f>E7/时间预估!B8</f>
        <v>190.27048823529415</v>
      </c>
      <c r="H7">
        <f t="shared" si="0"/>
        <v>1.6536892432739405</v>
      </c>
      <c r="J7" s="8">
        <v>3.870967741935484</v>
      </c>
      <c r="K7" s="8">
        <f t="shared" si="2"/>
        <v>13.968043765327296</v>
      </c>
    </row>
    <row r="8" spans="1:11">
      <c r="A8" t="s">
        <v>861</v>
      </c>
      <c r="B8">
        <v>5</v>
      </c>
      <c r="E8" s="11">
        <v>2076.3390294117653</v>
      </c>
      <c r="F8" s="17">
        <f t="shared" si="1"/>
        <v>3.6091982000718623</v>
      </c>
      <c r="G8">
        <f>E8/时间预估!B9</f>
        <v>207.63390294117653</v>
      </c>
      <c r="H8">
        <f t="shared" si="0"/>
        <v>1.8045991000359312</v>
      </c>
      <c r="J8" s="8">
        <v>5</v>
      </c>
      <c r="K8" s="8">
        <f t="shared" si="2"/>
        <v>18.968043765327295</v>
      </c>
    </row>
    <row r="9" spans="1:11">
      <c r="A9" t="s">
        <v>862</v>
      </c>
      <c r="B9">
        <v>0</v>
      </c>
      <c r="E9" s="11">
        <v>2821.5426470588241</v>
      </c>
      <c r="F9" s="17">
        <f t="shared" si="1"/>
        <v>4.9045490639723379</v>
      </c>
      <c r="G9">
        <f>E9/时间预估!B10</f>
        <v>235.12855392156868</v>
      </c>
      <c r="H9">
        <f t="shared" si="0"/>
        <v>2.043562109988474</v>
      </c>
      <c r="J9" s="8">
        <v>6.1</v>
      </c>
      <c r="K9" s="8">
        <f t="shared" si="2"/>
        <v>25.068043765327296</v>
      </c>
    </row>
    <row r="10" spans="1:11">
      <c r="A10" t="s">
        <v>863</v>
      </c>
      <c r="B10">
        <v>5</v>
      </c>
      <c r="E10" s="11">
        <v>4593.811588235294</v>
      </c>
      <c r="F10" s="17">
        <f t="shared" si="1"/>
        <v>7.9851971575303171</v>
      </c>
      <c r="G10">
        <f>E10/时间预估!B11</f>
        <v>306.25410588235292</v>
      </c>
      <c r="H10">
        <f t="shared" si="0"/>
        <v>2.6617323858434387</v>
      </c>
      <c r="J10" s="8">
        <v>7.2</v>
      </c>
      <c r="K10" s="8">
        <f t="shared" si="2"/>
        <v>32.268043765327299</v>
      </c>
    </row>
    <row r="11" spans="1:11">
      <c r="A11" t="s">
        <v>864</v>
      </c>
      <c r="B11">
        <v>0</v>
      </c>
      <c r="E11" s="11">
        <v>8466.5643235294119</v>
      </c>
      <c r="F11" s="17">
        <f t="shared" si="1"/>
        <v>14.717013110297337</v>
      </c>
      <c r="G11">
        <f>E11/时间预估!B12</f>
        <v>564.43762156862749</v>
      </c>
      <c r="H11">
        <f t="shared" si="0"/>
        <v>4.9056710367657788</v>
      </c>
      <c r="J11" s="8">
        <v>8.3000000000000007</v>
      </c>
      <c r="K11" s="8">
        <f t="shared" si="2"/>
        <v>40.568043765327303</v>
      </c>
    </row>
    <row r="12" spans="1:11">
      <c r="A12" t="s">
        <v>865</v>
      </c>
      <c r="B12">
        <v>5</v>
      </c>
      <c r="J12" s="8">
        <v>9.4599999999999991</v>
      </c>
      <c r="K12" s="8">
        <f t="shared" si="2"/>
        <v>50.028043765327304</v>
      </c>
    </row>
    <row r="13" spans="1:11">
      <c r="A13" t="s">
        <v>867</v>
      </c>
      <c r="B13">
        <v>5</v>
      </c>
      <c r="J13" s="8">
        <v>10.32</v>
      </c>
      <c r="K13" s="8">
        <f t="shared" si="2"/>
        <v>60.348043765327304</v>
      </c>
    </row>
    <row r="14" spans="1:11">
      <c r="A14" t="s">
        <v>868</v>
      </c>
      <c r="B14">
        <v>5</v>
      </c>
      <c r="J14" s="8">
        <v>11.18</v>
      </c>
      <c r="K14" s="8">
        <f t="shared" si="2"/>
        <v>71.528043765327311</v>
      </c>
    </row>
    <row r="15" spans="1:11">
      <c r="A15" t="s">
        <v>869</v>
      </c>
      <c r="B15">
        <v>10</v>
      </c>
      <c r="J15" s="8">
        <v>12.04</v>
      </c>
      <c r="K15" s="8">
        <f t="shared" si="2"/>
        <v>83.568043765327303</v>
      </c>
    </row>
    <row r="16" spans="1:11">
      <c r="A16" t="s">
        <v>870</v>
      </c>
      <c r="B16">
        <v>15</v>
      </c>
      <c r="J16" s="8">
        <v>12.9</v>
      </c>
      <c r="K16" s="8">
        <f t="shared" si="2"/>
        <v>96.468043765327309</v>
      </c>
    </row>
    <row r="17" spans="1:11">
      <c r="A17" t="s">
        <v>871</v>
      </c>
      <c r="B17">
        <v>20</v>
      </c>
      <c r="J17" s="8">
        <v>13.76</v>
      </c>
      <c r="K17" s="8">
        <f t="shared" si="2"/>
        <v>110.22804376532731</v>
      </c>
    </row>
    <row r="18" spans="1:11">
      <c r="A18" t="s">
        <v>872</v>
      </c>
      <c r="B18">
        <v>0</v>
      </c>
      <c r="J18" s="8">
        <v>14.62</v>
      </c>
      <c r="K18" s="8">
        <f t="shared" si="2"/>
        <v>124.84804376532732</v>
      </c>
    </row>
    <row r="19" spans="1:11">
      <c r="J19" s="8">
        <v>15.48</v>
      </c>
      <c r="K19" s="8">
        <f t="shared" si="2"/>
        <v>140.32804376532732</v>
      </c>
    </row>
    <row r="20" spans="1:11">
      <c r="J20" s="8">
        <v>16.34</v>
      </c>
      <c r="K20" s="8">
        <f t="shared" si="2"/>
        <v>156.66804376532733</v>
      </c>
    </row>
    <row r="21" spans="1:11">
      <c r="J21" s="8">
        <v>17.2</v>
      </c>
      <c r="K21" s="8">
        <f t="shared" si="2"/>
        <v>173.86804376532731</v>
      </c>
    </row>
    <row r="22" spans="1:11">
      <c r="J22" s="8">
        <v>18.059999999999999</v>
      </c>
      <c r="K22" s="8">
        <f t="shared" si="2"/>
        <v>191.92804376532732</v>
      </c>
    </row>
    <row r="23" spans="1:11">
      <c r="J23" s="8">
        <v>18.919999999999998</v>
      </c>
      <c r="K23" s="8">
        <f t="shared" si="2"/>
        <v>210.8480437653273</v>
      </c>
    </row>
    <row r="24" spans="1:11">
      <c r="J24" s="8">
        <v>19.78</v>
      </c>
      <c r="K24" s="8">
        <f t="shared" si="2"/>
        <v>230.62804376532731</v>
      </c>
    </row>
    <row r="25" spans="1:11">
      <c r="J25" s="8">
        <v>20.64</v>
      </c>
      <c r="K25" s="8">
        <f t="shared" si="2"/>
        <v>251.26804376532732</v>
      </c>
    </row>
    <row r="26" spans="1:11">
      <c r="J26" s="8">
        <v>21.5</v>
      </c>
      <c r="K26" s="8">
        <f t="shared" si="2"/>
        <v>272.76804376532732</v>
      </c>
    </row>
    <row r="27" spans="1:11">
      <c r="J27" s="8">
        <v>22.36</v>
      </c>
      <c r="K27" s="8">
        <f t="shared" si="2"/>
        <v>295.12804376532733</v>
      </c>
    </row>
    <row r="28" spans="1:11">
      <c r="J28" s="8">
        <v>23.22</v>
      </c>
      <c r="K28" s="8">
        <f t="shared" si="2"/>
        <v>318.34804376532736</v>
      </c>
    </row>
    <row r="29" spans="1:11">
      <c r="J29" s="8">
        <v>24.08</v>
      </c>
      <c r="K29" s="8">
        <f t="shared" si="2"/>
        <v>342.42804376532735</v>
      </c>
    </row>
    <row r="30" spans="1:11">
      <c r="J30" s="8">
        <v>24.94</v>
      </c>
      <c r="K30" s="8">
        <f t="shared" si="2"/>
        <v>367.36804376532734</v>
      </c>
    </row>
    <row r="31" spans="1:11">
      <c r="J31" s="8">
        <v>25.8</v>
      </c>
      <c r="K31" s="8">
        <f t="shared" si="2"/>
        <v>393.16804376532735</v>
      </c>
    </row>
    <row r="32" spans="1:11">
      <c r="J32" s="8">
        <v>26.66</v>
      </c>
      <c r="K32" s="8">
        <f t="shared" si="2"/>
        <v>419.82804376532738</v>
      </c>
    </row>
    <row r="33" spans="10:11">
      <c r="J33" s="8">
        <v>27.52</v>
      </c>
      <c r="K33" s="8">
        <f t="shared" si="2"/>
        <v>447.34804376532736</v>
      </c>
    </row>
    <row r="34" spans="10:11">
      <c r="J34" s="8">
        <v>28.38</v>
      </c>
      <c r="K34" s="8">
        <f t="shared" si="2"/>
        <v>475.72804376532736</v>
      </c>
    </row>
    <row r="35" spans="10:11">
      <c r="J35" s="8">
        <v>29.24</v>
      </c>
      <c r="K35" s="8">
        <f t="shared" si="2"/>
        <v>504.96804376532737</v>
      </c>
    </row>
    <row r="36" spans="10:11">
      <c r="J36" s="8">
        <v>30.099999999999998</v>
      </c>
      <c r="K36" s="8">
        <f t="shared" si="2"/>
        <v>535.06804376532739</v>
      </c>
    </row>
    <row r="37" spans="10:11">
      <c r="J37" s="8">
        <v>30.96</v>
      </c>
      <c r="K37" s="8">
        <f t="shared" si="2"/>
        <v>566.02804376532742</v>
      </c>
    </row>
  </sheetData>
  <phoneticPr fontId="1" type="noConversion"/>
  <conditionalFormatting sqref="B2:B18">
    <cfRule type="cellIs" dxfId="0" priority="1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1"/>
  <sheetViews>
    <sheetView zoomScale="120" zoomScaleNormal="120" workbookViewId="0">
      <selection activeCell="H2" sqref="H2"/>
    </sheetView>
  </sheetViews>
  <sheetFormatPr baseColWidth="10" defaultColWidth="8.83203125" defaultRowHeight="15"/>
  <cols>
    <col min="1" max="1" width="16.1640625" customWidth="1"/>
    <col min="2" max="2" width="13.6640625" customWidth="1"/>
    <col min="3" max="3" width="13" bestFit="1" customWidth="1"/>
    <col min="4" max="4" width="14" bestFit="1" customWidth="1"/>
    <col min="5" max="5" width="9.6640625" customWidth="1"/>
    <col min="6" max="6" width="8.5" bestFit="1" customWidth="1"/>
    <col min="7" max="7" width="15.1640625" bestFit="1" customWidth="1"/>
    <col min="8" max="8" width="15.33203125" customWidth="1"/>
    <col min="9" max="10" width="10.33203125" bestFit="1" customWidth="1"/>
    <col min="11" max="12" width="10" customWidth="1"/>
  </cols>
  <sheetData>
    <row r="1" spans="1:16">
      <c r="A1" s="4" t="s">
        <v>894</v>
      </c>
      <c r="B1" s="4"/>
      <c r="C1" s="4"/>
      <c r="F1" s="1" t="s">
        <v>51</v>
      </c>
      <c r="M1" s="21" t="s">
        <v>895</v>
      </c>
    </row>
    <row r="2" spans="1:16">
      <c r="A2" s="3" t="s">
        <v>10</v>
      </c>
      <c r="B2" s="3" t="s">
        <v>893</v>
      </c>
      <c r="C2" s="5" t="s">
        <v>892</v>
      </c>
      <c r="D2" s="5" t="s">
        <v>54</v>
      </c>
      <c r="F2" s="3" t="s">
        <v>912</v>
      </c>
      <c r="G2" s="3" t="s">
        <v>913</v>
      </c>
      <c r="H2" s="3" t="s">
        <v>914</v>
      </c>
      <c r="I2" s="5" t="s">
        <v>53</v>
      </c>
      <c r="J2" s="3" t="s">
        <v>52</v>
      </c>
      <c r="K2" s="5" t="s">
        <v>55</v>
      </c>
      <c r="L2" s="22"/>
      <c r="M2" s="3" t="s">
        <v>10</v>
      </c>
      <c r="N2" s="5" t="s">
        <v>897</v>
      </c>
      <c r="O2" s="5" t="s">
        <v>898</v>
      </c>
      <c r="P2" s="5" t="s">
        <v>899</v>
      </c>
    </row>
    <row r="3" spans="1:16">
      <c r="A3" s="3">
        <v>1</v>
      </c>
      <c r="B3" s="3">
        <v>5</v>
      </c>
      <c r="C3" s="3">
        <f>IF(A3&lt;10,HLOOKUP("Rank"&amp;A3,新Rank经验值投放!$C$1:$L$10,10,FALSE),HLOOKUP("Rank10",新Rank经验值投放!$C$1:$L$10,10,FALSE))</f>
        <v>30</v>
      </c>
      <c r="D3" s="3">
        <f t="shared" ref="D3:D38" si="0">C3*B3</f>
        <v>150</v>
      </c>
      <c r="F3" s="7">
        <v>1</v>
      </c>
      <c r="G3" s="8">
        <v>0.8</v>
      </c>
      <c r="H3" s="8">
        <v>0.8</v>
      </c>
      <c r="I3" s="3">
        <f>F3</f>
        <v>1</v>
      </c>
      <c r="J3" s="3">
        <f>ROUNDUP(VLOOKUP(F3,$A$3:$D$38,4,FALSE)*H3/100,0)*100</f>
        <v>200</v>
      </c>
      <c r="K3" s="3">
        <v>0</v>
      </c>
      <c r="L3" s="9"/>
      <c r="M3" s="3">
        <v>1</v>
      </c>
      <c r="N3" s="3"/>
      <c r="O3" s="3"/>
      <c r="P3" s="3"/>
    </row>
    <row r="4" spans="1:16">
      <c r="A4" s="3">
        <v>2</v>
      </c>
      <c r="B4" s="3">
        <v>8</v>
      </c>
      <c r="C4" s="3">
        <f>IF(A4&lt;10,HLOOKUP("Rank"&amp;A4,新Rank经验值投放!$C$1:$L$10,10,FALSE),HLOOKUP("Rank10",新Rank经验值投放!$C$1:$L$10,10,FALSE))</f>
        <v>40</v>
      </c>
      <c r="D4" s="3">
        <f t="shared" si="0"/>
        <v>320</v>
      </c>
      <c r="F4" s="7">
        <v>2</v>
      </c>
      <c r="G4" s="8">
        <v>1.4814814814814814</v>
      </c>
      <c r="H4" s="8">
        <f>G4+H3</f>
        <v>2.2814814814814817</v>
      </c>
      <c r="I4" s="3">
        <f t="shared" ref="I4:I38" si="1">F4</f>
        <v>2</v>
      </c>
      <c r="J4" s="3">
        <f t="shared" ref="J4:J38" si="2">ROUNDUP(VLOOKUP(F4,$A$3:$D$38,4,FALSE)*H4/100,0)*100</f>
        <v>800</v>
      </c>
      <c r="K4" s="3">
        <v>200</v>
      </c>
      <c r="L4" s="9"/>
      <c r="M4" s="3">
        <v>2</v>
      </c>
      <c r="N4" s="3"/>
      <c r="O4" s="3"/>
      <c r="P4" s="3"/>
    </row>
    <row r="5" spans="1:16">
      <c r="A5" s="3">
        <v>3</v>
      </c>
      <c r="B5" s="3">
        <v>10</v>
      </c>
      <c r="C5" s="3">
        <f>IF(A5&lt;10,HLOOKUP("Rank"&amp;A5,新Rank经验值投放!$C$1:$L$10,10,FALSE),HLOOKUP("Rank10",新Rank经验值投放!$C$1:$L$10,10,FALSE))</f>
        <v>45</v>
      </c>
      <c r="D5" s="3">
        <f t="shared" si="0"/>
        <v>450</v>
      </c>
      <c r="F5" s="7">
        <v>3</v>
      </c>
      <c r="G5" s="8">
        <v>1.4035087719298245</v>
      </c>
      <c r="H5" s="8">
        <f t="shared" ref="H5:H38" si="3">G5+H4</f>
        <v>3.6849902534113061</v>
      </c>
      <c r="I5" s="3">
        <f t="shared" si="1"/>
        <v>3</v>
      </c>
      <c r="J5" s="3">
        <f t="shared" si="2"/>
        <v>1700</v>
      </c>
      <c r="K5">
        <v>1000</v>
      </c>
      <c r="M5" s="3">
        <v>3</v>
      </c>
      <c r="N5" s="3"/>
      <c r="O5" s="3"/>
      <c r="P5" s="3"/>
    </row>
    <row r="6" spans="1:16">
      <c r="A6" s="3">
        <v>4</v>
      </c>
      <c r="B6" s="3">
        <v>10</v>
      </c>
      <c r="C6" s="3">
        <f>IF(A6&lt;10,HLOOKUP("Rank"&amp;A6,新Rank经验值投放!$C$1:$L$10,10,FALSE),HLOOKUP("Rank10",新Rank经验值投放!$C$1:$L$10,10,FALSE))</f>
        <v>75</v>
      </c>
      <c r="D6" s="3">
        <f t="shared" si="0"/>
        <v>750</v>
      </c>
      <c r="F6" s="7">
        <v>4</v>
      </c>
      <c r="G6" s="8">
        <v>4.4444444444444446</v>
      </c>
      <c r="H6" s="8">
        <f t="shared" si="3"/>
        <v>8.1294346978557499</v>
      </c>
      <c r="I6" s="3">
        <f t="shared" si="1"/>
        <v>4</v>
      </c>
      <c r="J6" s="3">
        <f t="shared" si="2"/>
        <v>6100</v>
      </c>
      <c r="K6" s="3">
        <v>3000</v>
      </c>
      <c r="L6" s="9"/>
      <c r="M6" s="3">
        <v>4</v>
      </c>
      <c r="N6" s="3"/>
      <c r="O6" s="3"/>
      <c r="P6" s="3"/>
    </row>
    <row r="7" spans="1:16">
      <c r="A7" s="3">
        <v>5</v>
      </c>
      <c r="B7" s="3">
        <v>10</v>
      </c>
      <c r="C7" s="3">
        <f>IF(A7&lt;10,HLOOKUP("Rank"&amp;A7,新Rank经验值投放!$C$1:$L$10,10,FALSE),HLOOKUP("Rank10",新Rank经验值投放!$C$1:$L$10,10,FALSE))</f>
        <v>100</v>
      </c>
      <c r="D7" s="3">
        <f t="shared" si="0"/>
        <v>1000</v>
      </c>
      <c r="F7" s="7">
        <v>5</v>
      </c>
      <c r="G7" s="8">
        <v>5.333333333333333</v>
      </c>
      <c r="H7" s="8">
        <f t="shared" si="3"/>
        <v>13.462768031189082</v>
      </c>
      <c r="I7" s="3">
        <f t="shared" si="1"/>
        <v>5</v>
      </c>
      <c r="J7" s="3">
        <f t="shared" si="2"/>
        <v>13500</v>
      </c>
      <c r="K7" s="3">
        <v>8000</v>
      </c>
      <c r="L7" s="9"/>
      <c r="M7" s="3">
        <v>5</v>
      </c>
      <c r="N7" s="3"/>
      <c r="O7" s="3"/>
      <c r="P7" s="3"/>
    </row>
    <row r="8" spans="1:16">
      <c r="A8" s="3">
        <v>6</v>
      </c>
      <c r="B8" s="3">
        <v>10</v>
      </c>
      <c r="C8" s="3">
        <f>IF(A8&lt;10,HLOOKUP("Rank"&amp;A8,新Rank经验值投放!$C$1:$L$10,10,FALSE),HLOOKUP("Rank10",新Rank经验值投放!$C$1:$L$10,10,FALSE))</f>
        <v>140</v>
      </c>
      <c r="D8" s="3">
        <f t="shared" si="0"/>
        <v>1400</v>
      </c>
      <c r="F8" s="7">
        <v>6</v>
      </c>
      <c r="G8" s="8">
        <v>5.161290322580645</v>
      </c>
      <c r="H8" s="8">
        <f t="shared" si="3"/>
        <v>18.624058353769726</v>
      </c>
      <c r="I8" s="3">
        <f t="shared" si="1"/>
        <v>6</v>
      </c>
      <c r="J8" s="3">
        <f t="shared" si="2"/>
        <v>26100</v>
      </c>
      <c r="K8" s="3">
        <v>15000</v>
      </c>
      <c r="L8" s="9"/>
      <c r="M8" s="3">
        <v>6</v>
      </c>
      <c r="N8" s="3"/>
      <c r="O8" s="3"/>
      <c r="P8" s="3"/>
    </row>
    <row r="9" spans="1:16">
      <c r="A9" s="3">
        <v>7</v>
      </c>
      <c r="B9" s="3">
        <v>10</v>
      </c>
      <c r="C9" s="3">
        <f>IF(A9&lt;10,HLOOKUP("Rank"&amp;A9,新Rank经验值投放!$C$1:$L$10,10,FALSE),HLOOKUP("Rank10",新Rank经验值投放!$C$1:$L$10,10,FALSE))</f>
        <v>145</v>
      </c>
      <c r="D9" s="3">
        <f t="shared" si="0"/>
        <v>1450</v>
      </c>
      <c r="F9" s="7">
        <v>7</v>
      </c>
      <c r="G9" s="8">
        <v>6.666666666666667</v>
      </c>
      <c r="H9" s="8">
        <f t="shared" si="3"/>
        <v>25.290725020436394</v>
      </c>
      <c r="I9" s="3">
        <f t="shared" si="1"/>
        <v>7</v>
      </c>
      <c r="J9" s="3">
        <f t="shared" si="2"/>
        <v>36700</v>
      </c>
      <c r="K9" s="3">
        <v>25000</v>
      </c>
      <c r="L9" s="9"/>
      <c r="M9" s="3">
        <v>7</v>
      </c>
      <c r="N9" s="3"/>
      <c r="O9" s="3"/>
      <c r="P9" s="3"/>
    </row>
    <row r="10" spans="1:16">
      <c r="A10" s="3">
        <v>8</v>
      </c>
      <c r="B10" s="3">
        <v>12</v>
      </c>
      <c r="C10" s="3">
        <f>IF(A10&lt;10,HLOOKUP("Rank"&amp;A10,新Rank经验值投放!$C$1:$L$10,10,FALSE),HLOOKUP("Rank10",新Rank经验值投放!$C$1:$L$10,10,FALSE))</f>
        <v>225</v>
      </c>
      <c r="D10" s="3">
        <f t="shared" si="0"/>
        <v>2700</v>
      </c>
      <c r="F10" s="7">
        <v>8</v>
      </c>
      <c r="G10" s="8">
        <v>8.1999999999999993</v>
      </c>
      <c r="H10" s="8">
        <f t="shared" si="3"/>
        <v>33.490725020436393</v>
      </c>
      <c r="I10" s="3">
        <f t="shared" si="1"/>
        <v>8</v>
      </c>
      <c r="J10" s="3">
        <f t="shared" si="2"/>
        <v>90500</v>
      </c>
      <c r="K10" s="3">
        <v>35000</v>
      </c>
      <c r="L10" s="9"/>
      <c r="M10" s="3">
        <v>8</v>
      </c>
      <c r="N10" s="3"/>
      <c r="O10" s="3"/>
      <c r="P10" s="3"/>
    </row>
    <row r="11" spans="1:16">
      <c r="A11" s="3">
        <v>9</v>
      </c>
      <c r="B11" s="3">
        <v>15</v>
      </c>
      <c r="C11" s="3">
        <f>IF(A11&lt;10,HLOOKUP("Rank"&amp;A11,新Rank经验值投放!$C$1:$L$10,10,FALSE),HLOOKUP("Rank10",新Rank经验值投放!$C$1:$L$10,10,FALSE))</f>
        <v>225</v>
      </c>
      <c r="D11" s="3">
        <f t="shared" si="0"/>
        <v>3375</v>
      </c>
      <c r="F11" s="7">
        <v>9</v>
      </c>
      <c r="G11" s="8">
        <v>9.6999999999999993</v>
      </c>
      <c r="H11" s="8">
        <f t="shared" si="3"/>
        <v>43.190725020436389</v>
      </c>
      <c r="I11" s="3">
        <f t="shared" si="1"/>
        <v>9</v>
      </c>
      <c r="J11" s="3">
        <f t="shared" si="2"/>
        <v>145800</v>
      </c>
      <c r="K11" s="3">
        <v>50000</v>
      </c>
      <c r="L11" s="9"/>
      <c r="M11" s="3">
        <v>9</v>
      </c>
      <c r="N11" s="3"/>
      <c r="O11" s="3"/>
      <c r="P11" s="3"/>
    </row>
    <row r="12" spans="1:16">
      <c r="A12" s="3">
        <v>10</v>
      </c>
      <c r="B12" s="3">
        <v>15</v>
      </c>
      <c r="C12" s="3">
        <f>IF(A12&lt;10,HLOOKUP("Rank"&amp;A12,新Rank经验值投放!$C$1:$L$10,10,FALSE),HLOOKUP("Rank10",新Rank经验值投放!$C$1:$L$10,10,FALSE))</f>
        <v>225</v>
      </c>
      <c r="D12" s="3">
        <f t="shared" si="0"/>
        <v>3375</v>
      </c>
      <c r="F12" s="7">
        <v>10</v>
      </c>
      <c r="G12" s="8">
        <v>11.9</v>
      </c>
      <c r="H12" s="8">
        <f t="shared" si="3"/>
        <v>55.090725020436388</v>
      </c>
      <c r="I12" s="3">
        <f t="shared" si="1"/>
        <v>10</v>
      </c>
      <c r="J12" s="3">
        <f t="shared" si="2"/>
        <v>186000</v>
      </c>
      <c r="K12" s="3">
        <v>100000</v>
      </c>
      <c r="L12" s="9"/>
      <c r="M12" s="3">
        <v>10</v>
      </c>
      <c r="N12" s="3"/>
      <c r="O12" s="3"/>
      <c r="P12" s="3"/>
    </row>
    <row r="13" spans="1:16">
      <c r="A13" s="3">
        <v>11</v>
      </c>
      <c r="B13" s="3">
        <v>15</v>
      </c>
      <c r="C13" s="3">
        <f>IF(A13&lt;10,HLOOKUP("Rank"&amp;A13,新Rank经验值投放!$C$1:$L$10,10,FALSE),HLOOKUP("Rank10",新Rank经验值投放!$C$1:$L$10,10,FALSE))</f>
        <v>225</v>
      </c>
      <c r="D13" s="3">
        <f t="shared" si="0"/>
        <v>3375</v>
      </c>
      <c r="F13" s="7">
        <v>11</v>
      </c>
      <c r="G13" s="8">
        <v>13.11</v>
      </c>
      <c r="H13" s="8">
        <f t="shared" si="3"/>
        <v>68.20072502043638</v>
      </c>
      <c r="I13" s="3">
        <f t="shared" si="1"/>
        <v>11</v>
      </c>
      <c r="J13" s="3">
        <f t="shared" si="2"/>
        <v>230200</v>
      </c>
      <c r="K13" s="3">
        <v>200000</v>
      </c>
      <c r="L13" s="9"/>
      <c r="M13" s="3">
        <v>11</v>
      </c>
      <c r="N13" s="3"/>
      <c r="O13" s="3"/>
      <c r="P13" s="3"/>
    </row>
    <row r="14" spans="1:16">
      <c r="A14" s="3">
        <v>12</v>
      </c>
      <c r="B14" s="3">
        <v>15</v>
      </c>
      <c r="C14" s="3">
        <f>IF(A14&lt;10,HLOOKUP("Rank"&amp;A14,新Rank经验值投放!$C$1:$L$10,10,FALSE),HLOOKUP("Rank10",新Rank经验值投放!$C$1:$L$10,10,FALSE))</f>
        <v>225</v>
      </c>
      <c r="D14" s="3">
        <f t="shared" si="0"/>
        <v>3375</v>
      </c>
      <c r="F14" s="7">
        <v>12</v>
      </c>
      <c r="G14" s="8">
        <v>14.249999999999986</v>
      </c>
      <c r="H14" s="8">
        <f t="shared" si="3"/>
        <v>82.450725020436366</v>
      </c>
      <c r="I14" s="3">
        <f t="shared" si="1"/>
        <v>12</v>
      </c>
      <c r="J14" s="3">
        <f t="shared" si="2"/>
        <v>278300</v>
      </c>
      <c r="K14" s="3">
        <v>500000</v>
      </c>
      <c r="L14" s="9"/>
      <c r="M14" s="3">
        <v>12</v>
      </c>
      <c r="N14" s="3"/>
      <c r="O14" s="3"/>
      <c r="P14" s="3"/>
    </row>
    <row r="15" spans="1:16">
      <c r="A15" s="3">
        <v>13</v>
      </c>
      <c r="B15" s="3">
        <v>15</v>
      </c>
      <c r="C15" s="3">
        <f>IF(A15&lt;10,HLOOKUP("Rank"&amp;A15,新Rank经验值投放!$C$1:$L$10,10,FALSE),HLOOKUP("Rank10",新Rank经验值投放!$C$1:$L$10,10,FALSE))</f>
        <v>225</v>
      </c>
      <c r="D15" s="3">
        <f t="shared" si="0"/>
        <v>3375</v>
      </c>
      <c r="F15" s="7">
        <v>13</v>
      </c>
      <c r="G15" s="8">
        <v>15.390000000000015</v>
      </c>
      <c r="H15" s="8">
        <f t="shared" si="3"/>
        <v>97.840725020436381</v>
      </c>
      <c r="I15" s="3">
        <f t="shared" si="1"/>
        <v>13</v>
      </c>
      <c r="J15" s="3">
        <f t="shared" si="2"/>
        <v>330300</v>
      </c>
      <c r="K15" s="3">
        <v>600000</v>
      </c>
      <c r="L15" s="9"/>
      <c r="M15" s="3">
        <v>13</v>
      </c>
      <c r="N15" s="3"/>
      <c r="O15" s="3"/>
      <c r="P15" s="3"/>
    </row>
    <row r="16" spans="1:16">
      <c r="A16" s="3">
        <v>14</v>
      </c>
      <c r="B16" s="3">
        <v>15</v>
      </c>
      <c r="C16" s="3">
        <f>IF(A16&lt;10,HLOOKUP("Rank"&amp;A16,新Rank经验值投放!$C$1:$L$10,10,FALSE),HLOOKUP("Rank10",新Rank经验值投放!$C$1:$L$10,10,FALSE))</f>
        <v>225</v>
      </c>
      <c r="D16" s="3">
        <f t="shared" si="0"/>
        <v>3375</v>
      </c>
      <c r="F16" s="7">
        <v>14</v>
      </c>
      <c r="G16" s="8">
        <v>16.529999999999973</v>
      </c>
      <c r="H16" s="8">
        <f t="shared" si="3"/>
        <v>114.37072502043635</v>
      </c>
      <c r="I16" s="3">
        <f t="shared" si="1"/>
        <v>14</v>
      </c>
      <c r="J16" s="3">
        <f t="shared" si="2"/>
        <v>386100</v>
      </c>
      <c r="K16" s="3">
        <v>700000</v>
      </c>
      <c r="L16" s="9"/>
      <c r="M16" s="3">
        <v>14</v>
      </c>
      <c r="N16" s="3"/>
      <c r="O16" s="3"/>
      <c r="P16" s="3"/>
    </row>
    <row r="17" spans="1:16">
      <c r="A17" s="3">
        <v>15</v>
      </c>
      <c r="B17" s="3">
        <v>15</v>
      </c>
      <c r="C17" s="3">
        <f>IF(A17&lt;10,HLOOKUP("Rank"&amp;A17,新Rank经验值投放!$C$1:$L$10,10,FALSE),HLOOKUP("Rank10",新Rank经验值投放!$C$1:$L$10,10,FALSE))</f>
        <v>225</v>
      </c>
      <c r="D17" s="3">
        <f t="shared" si="0"/>
        <v>3375</v>
      </c>
      <c r="F17" s="7">
        <v>15</v>
      </c>
      <c r="G17" s="8">
        <v>17.670000000000016</v>
      </c>
      <c r="H17" s="8">
        <f t="shared" si="3"/>
        <v>132.04072502043635</v>
      </c>
      <c r="I17" s="3">
        <f t="shared" si="1"/>
        <v>15</v>
      </c>
      <c r="J17" s="3">
        <f t="shared" si="2"/>
        <v>445700</v>
      </c>
      <c r="K17" s="3">
        <v>800000</v>
      </c>
      <c r="L17" s="9"/>
      <c r="M17" s="3">
        <v>15</v>
      </c>
      <c r="N17" s="3"/>
      <c r="O17" s="3"/>
      <c r="P17" s="3"/>
    </row>
    <row r="18" spans="1:16">
      <c r="A18" s="3">
        <v>16</v>
      </c>
      <c r="B18" s="3">
        <v>15</v>
      </c>
      <c r="C18" s="3">
        <f>IF(A18&lt;10,HLOOKUP("Rank"&amp;A18,新Rank经验值投放!$C$1:$L$10,10,FALSE),HLOOKUP("Rank10",新Rank经验值投放!$C$1:$L$10,10,FALSE))</f>
        <v>225</v>
      </c>
      <c r="D18" s="3">
        <f t="shared" si="0"/>
        <v>3375</v>
      </c>
      <c r="F18" s="7">
        <v>16</v>
      </c>
      <c r="G18" s="8">
        <v>18.810000000000002</v>
      </c>
      <c r="H18" s="8">
        <f t="shared" si="3"/>
        <v>150.85072502043636</v>
      </c>
      <c r="I18" s="3">
        <f t="shared" si="1"/>
        <v>16</v>
      </c>
      <c r="J18" s="3">
        <f t="shared" si="2"/>
        <v>509200</v>
      </c>
      <c r="K18" s="3">
        <v>1000000</v>
      </c>
      <c r="L18" s="9"/>
      <c r="M18" s="3">
        <v>16</v>
      </c>
      <c r="N18" s="3"/>
      <c r="O18" s="3"/>
      <c r="P18" s="3"/>
    </row>
    <row r="19" spans="1:16">
      <c r="A19" s="3">
        <v>17</v>
      </c>
      <c r="B19" s="3">
        <v>15</v>
      </c>
      <c r="C19" s="3">
        <f>IF(A19&lt;10,HLOOKUP("Rank"&amp;A19,新Rank经验值投放!$C$1:$L$10,10,FALSE),HLOOKUP("Rank10",新Rank经验值投放!$C$1:$L$10,10,FALSE))</f>
        <v>225</v>
      </c>
      <c r="D19" s="3">
        <f t="shared" si="0"/>
        <v>3375</v>
      </c>
      <c r="F19" s="7">
        <v>17</v>
      </c>
      <c r="G19" s="8">
        <v>19.950000000000017</v>
      </c>
      <c r="H19" s="8">
        <f t="shared" si="3"/>
        <v>170.80072502043637</v>
      </c>
      <c r="I19" s="3">
        <f t="shared" si="1"/>
        <v>17</v>
      </c>
      <c r="J19" s="3">
        <f t="shared" si="2"/>
        <v>576500</v>
      </c>
      <c r="K19" s="3">
        <v>1100000</v>
      </c>
      <c r="L19" s="9"/>
      <c r="M19" s="3">
        <v>17</v>
      </c>
      <c r="N19" s="3"/>
      <c r="O19" s="3"/>
      <c r="P19" s="3"/>
    </row>
    <row r="20" spans="1:16">
      <c r="A20" s="3">
        <v>18</v>
      </c>
      <c r="B20" s="3">
        <v>15</v>
      </c>
      <c r="C20" s="3">
        <f>IF(A20&lt;10,HLOOKUP("Rank"&amp;A20,新Rank经验值投放!$C$1:$L$10,10,FALSE),HLOOKUP("Rank10",新Rank经验值投放!$C$1:$L$10,10,FALSE))</f>
        <v>225</v>
      </c>
      <c r="D20" s="3">
        <f t="shared" si="0"/>
        <v>3375</v>
      </c>
      <c r="F20" s="7">
        <v>18</v>
      </c>
      <c r="G20" s="8">
        <v>21.089999999999975</v>
      </c>
      <c r="H20" s="8">
        <f t="shared" si="3"/>
        <v>191.89072502043635</v>
      </c>
      <c r="I20" s="3">
        <f t="shared" si="1"/>
        <v>18</v>
      </c>
      <c r="J20" s="3">
        <f t="shared" si="2"/>
        <v>647700</v>
      </c>
      <c r="K20" s="3">
        <v>1300000</v>
      </c>
      <c r="L20" s="9"/>
      <c r="M20" s="3">
        <v>18</v>
      </c>
      <c r="N20" s="3"/>
      <c r="O20" s="3"/>
      <c r="P20" s="3"/>
    </row>
    <row r="21" spans="1:16">
      <c r="A21" s="3">
        <v>19</v>
      </c>
      <c r="B21" s="3">
        <v>15</v>
      </c>
      <c r="C21" s="3">
        <f>IF(A21&lt;10,HLOOKUP("Rank"&amp;A21,新Rank经验值投放!$C$1:$L$10,10,FALSE),HLOOKUP("Rank10",新Rank经验值投放!$C$1:$L$10,10,FALSE))</f>
        <v>225</v>
      </c>
      <c r="D21" s="3">
        <f t="shared" si="0"/>
        <v>3375</v>
      </c>
      <c r="F21" s="7">
        <v>19</v>
      </c>
      <c r="G21" s="8">
        <v>22.22999999999999</v>
      </c>
      <c r="H21" s="8">
        <f t="shared" si="3"/>
        <v>214.12072502043634</v>
      </c>
      <c r="I21" s="3">
        <f t="shared" si="1"/>
        <v>19</v>
      </c>
      <c r="J21" s="3">
        <f t="shared" si="2"/>
        <v>722700</v>
      </c>
      <c r="K21" s="3">
        <v>1500000</v>
      </c>
      <c r="L21" s="9"/>
      <c r="M21" s="3">
        <v>19</v>
      </c>
      <c r="N21" s="3"/>
      <c r="O21" s="3"/>
      <c r="P21" s="3"/>
    </row>
    <row r="22" spans="1:16">
      <c r="A22" s="3">
        <v>20</v>
      </c>
      <c r="B22" s="3">
        <v>15</v>
      </c>
      <c r="C22" s="3">
        <f>IF(A22&lt;10,HLOOKUP("Rank"&amp;A22,新Rank经验值投放!$C$1:$L$10,10,FALSE),HLOOKUP("Rank10",新Rank经验值投放!$C$1:$L$10,10,FALSE))</f>
        <v>225</v>
      </c>
      <c r="D22" s="3">
        <f t="shared" si="0"/>
        <v>3375</v>
      </c>
      <c r="F22" s="7">
        <v>20</v>
      </c>
      <c r="G22" s="8">
        <v>23.370000000000005</v>
      </c>
      <c r="H22" s="8">
        <f t="shared" si="3"/>
        <v>237.49072502043634</v>
      </c>
      <c r="I22" s="3">
        <f t="shared" si="1"/>
        <v>20</v>
      </c>
      <c r="J22" s="3">
        <f t="shared" si="2"/>
        <v>801600</v>
      </c>
      <c r="K22" s="3">
        <v>1700000</v>
      </c>
      <c r="L22" s="9"/>
      <c r="M22" s="3">
        <v>20</v>
      </c>
      <c r="N22" s="3"/>
      <c r="O22" s="3"/>
      <c r="P22" s="3"/>
    </row>
    <row r="23" spans="1:16">
      <c r="A23" s="3">
        <v>21</v>
      </c>
      <c r="B23" s="3">
        <v>15</v>
      </c>
      <c r="C23" s="3">
        <f>IF(A23&lt;10,HLOOKUP("Rank"&amp;A23,新Rank经验值投放!$C$1:$L$10,10,FALSE),HLOOKUP("Rank10",新Rank经验值投放!$C$1:$L$10,10,FALSE))</f>
        <v>225</v>
      </c>
      <c r="D23" s="3">
        <f t="shared" si="0"/>
        <v>3375</v>
      </c>
      <c r="F23" s="7">
        <v>21</v>
      </c>
      <c r="G23" s="8">
        <v>24.510000000000019</v>
      </c>
      <c r="H23" s="8">
        <f t="shared" si="3"/>
        <v>262.00072502043633</v>
      </c>
      <c r="I23" s="3">
        <f t="shared" si="1"/>
        <v>21</v>
      </c>
      <c r="J23" s="3">
        <f t="shared" si="2"/>
        <v>884300</v>
      </c>
      <c r="K23" s="3">
        <v>1900000</v>
      </c>
      <c r="L23" s="9"/>
      <c r="M23" s="3">
        <v>21</v>
      </c>
      <c r="N23" s="3"/>
      <c r="O23" s="3"/>
      <c r="P23" s="3"/>
    </row>
    <row r="24" spans="1:16">
      <c r="A24" s="3">
        <v>22</v>
      </c>
      <c r="B24" s="3">
        <v>15</v>
      </c>
      <c r="C24" s="3">
        <f>IF(A24&lt;10,HLOOKUP("Rank"&amp;A24,新Rank经验值投放!$C$1:$L$10,10,FALSE),HLOOKUP("Rank10",新Rank经验值投放!$C$1:$L$10,10,FALSE))</f>
        <v>225</v>
      </c>
      <c r="D24" s="3">
        <f t="shared" si="0"/>
        <v>3375</v>
      </c>
      <c r="F24" s="7">
        <v>22</v>
      </c>
      <c r="G24" s="8">
        <v>25.649999999999977</v>
      </c>
      <c r="H24" s="8">
        <f t="shared" si="3"/>
        <v>287.65072502043631</v>
      </c>
      <c r="I24" s="3">
        <f t="shared" si="1"/>
        <v>22</v>
      </c>
      <c r="J24" s="3">
        <f t="shared" si="2"/>
        <v>970900</v>
      </c>
      <c r="K24" s="3">
        <v>2100000</v>
      </c>
      <c r="L24" s="9"/>
      <c r="M24" s="3">
        <v>22</v>
      </c>
      <c r="N24" s="3"/>
      <c r="O24" s="3"/>
      <c r="P24" s="3"/>
    </row>
    <row r="25" spans="1:16">
      <c r="A25" s="3">
        <v>23</v>
      </c>
      <c r="B25" s="3">
        <v>15</v>
      </c>
      <c r="C25" s="3">
        <f>IF(A25&lt;10,HLOOKUP("Rank"&amp;A25,新Rank经验值投放!$C$1:$L$10,10,FALSE),HLOOKUP("Rank10",新Rank经验值投放!$C$1:$L$10,10,FALSE))</f>
        <v>225</v>
      </c>
      <c r="D25" s="3">
        <f t="shared" si="0"/>
        <v>3375</v>
      </c>
      <c r="F25" s="7">
        <v>23</v>
      </c>
      <c r="G25" s="8">
        <v>26.79000000000002</v>
      </c>
      <c r="H25" s="8">
        <f t="shared" si="3"/>
        <v>314.44072502043633</v>
      </c>
      <c r="I25" s="3">
        <f t="shared" si="1"/>
        <v>23</v>
      </c>
      <c r="J25" s="3">
        <f t="shared" si="2"/>
        <v>1061300</v>
      </c>
      <c r="K25" s="3">
        <v>2300000</v>
      </c>
      <c r="L25" s="9"/>
      <c r="M25" s="3">
        <v>23</v>
      </c>
      <c r="N25" s="3"/>
      <c r="O25" s="3"/>
      <c r="P25" s="3"/>
    </row>
    <row r="26" spans="1:16">
      <c r="A26" s="3">
        <v>24</v>
      </c>
      <c r="B26" s="3">
        <v>15</v>
      </c>
      <c r="C26" s="3">
        <f>IF(A26&lt;10,HLOOKUP("Rank"&amp;A26,新Rank经验值投放!$C$1:$L$10,10,FALSE),HLOOKUP("Rank10",新Rank经验值投放!$C$1:$L$10,10,FALSE))</f>
        <v>225</v>
      </c>
      <c r="D26" s="3">
        <f t="shared" si="0"/>
        <v>3375</v>
      </c>
      <c r="F26" s="7">
        <v>24</v>
      </c>
      <c r="G26" s="8">
        <v>27.92999999999995</v>
      </c>
      <c r="H26" s="8">
        <f t="shared" si="3"/>
        <v>342.37072502043628</v>
      </c>
      <c r="I26" s="3">
        <f t="shared" si="1"/>
        <v>24</v>
      </c>
      <c r="J26" s="3">
        <f t="shared" si="2"/>
        <v>1155600</v>
      </c>
      <c r="K26" s="3">
        <v>2500000</v>
      </c>
      <c r="L26" s="9"/>
      <c r="M26" s="3">
        <v>24</v>
      </c>
      <c r="N26" s="3"/>
      <c r="O26" s="3"/>
      <c r="P26" s="3"/>
    </row>
    <row r="27" spans="1:16">
      <c r="A27" s="3">
        <v>25</v>
      </c>
      <c r="B27" s="3">
        <v>15</v>
      </c>
      <c r="C27" s="3">
        <f>IF(A27&lt;10,HLOOKUP("Rank"&amp;A27,新Rank经验值投放!$C$1:$L$10,10,FALSE),HLOOKUP("Rank10",新Rank经验值投放!$C$1:$L$10,10,FALSE))</f>
        <v>225</v>
      </c>
      <c r="D27" s="3">
        <f t="shared" si="0"/>
        <v>3375</v>
      </c>
      <c r="F27" s="7">
        <v>25</v>
      </c>
      <c r="G27" s="8">
        <v>29.069999999999993</v>
      </c>
      <c r="H27" s="8">
        <f t="shared" si="3"/>
        <v>371.44072502043628</v>
      </c>
      <c r="I27" s="3">
        <f t="shared" si="1"/>
        <v>25</v>
      </c>
      <c r="J27" s="3">
        <f t="shared" si="2"/>
        <v>1253700</v>
      </c>
      <c r="K27" s="3">
        <v>2700000</v>
      </c>
      <c r="L27" s="9"/>
      <c r="M27" s="3">
        <v>25</v>
      </c>
      <c r="N27" s="3"/>
      <c r="O27" s="3"/>
      <c r="P27" s="3"/>
    </row>
    <row r="28" spans="1:16">
      <c r="A28" s="3">
        <v>26</v>
      </c>
      <c r="B28" s="3">
        <v>15</v>
      </c>
      <c r="C28" s="3">
        <f>IF(A28&lt;10,HLOOKUP("Rank"&amp;A28,新Rank经验值投放!$C$1:$L$10,10,FALSE),HLOOKUP("Rank10",新Rank经验值投放!$C$1:$L$10,10,FALSE))</f>
        <v>225</v>
      </c>
      <c r="D28" s="3">
        <f t="shared" si="0"/>
        <v>3375</v>
      </c>
      <c r="F28" s="7">
        <v>26</v>
      </c>
      <c r="G28" s="8">
        <v>30.210000000000036</v>
      </c>
      <c r="H28" s="8">
        <f t="shared" si="3"/>
        <v>401.65072502043631</v>
      </c>
      <c r="I28" s="3">
        <f t="shared" si="1"/>
        <v>26</v>
      </c>
      <c r="J28" s="3">
        <f t="shared" si="2"/>
        <v>1355600</v>
      </c>
      <c r="K28" s="3">
        <v>3000000</v>
      </c>
      <c r="L28" s="9"/>
      <c r="M28" s="3">
        <v>26</v>
      </c>
      <c r="N28" s="3"/>
      <c r="O28" s="3"/>
      <c r="P28" s="3"/>
    </row>
    <row r="29" spans="1:16">
      <c r="A29" s="3">
        <v>27</v>
      </c>
      <c r="B29" s="3">
        <v>15</v>
      </c>
      <c r="C29" s="3">
        <f>IF(A29&lt;10,HLOOKUP("Rank"&amp;A29,新Rank经验值投放!$C$1:$L$10,10,FALSE),HLOOKUP("Rank10",新Rank经验值投放!$C$1:$L$10,10,FALSE))</f>
        <v>225</v>
      </c>
      <c r="D29" s="3">
        <f t="shared" si="0"/>
        <v>3375</v>
      </c>
      <c r="F29" s="7">
        <v>27</v>
      </c>
      <c r="G29" s="8">
        <v>31.350000000000023</v>
      </c>
      <c r="H29" s="8">
        <f t="shared" si="3"/>
        <v>433.00072502043633</v>
      </c>
      <c r="I29" s="3">
        <f t="shared" si="1"/>
        <v>27</v>
      </c>
      <c r="J29" s="3">
        <f t="shared" si="2"/>
        <v>1461400</v>
      </c>
      <c r="K29" s="3">
        <v>3300000</v>
      </c>
      <c r="L29" s="9"/>
      <c r="M29" s="3">
        <v>27</v>
      </c>
      <c r="N29" s="3"/>
      <c r="O29" s="3"/>
      <c r="P29" s="3"/>
    </row>
    <row r="30" spans="1:16">
      <c r="A30" s="3">
        <v>28</v>
      </c>
      <c r="B30" s="3">
        <v>15</v>
      </c>
      <c r="C30" s="3">
        <f>IF(A30&lt;10,HLOOKUP("Rank"&amp;A30,新Rank经验值投放!$C$1:$L$10,10,FALSE),HLOOKUP("Rank10",新Rank经验值投放!$C$1:$L$10,10,FALSE))</f>
        <v>225</v>
      </c>
      <c r="D30" s="3">
        <f t="shared" si="0"/>
        <v>3375</v>
      </c>
      <c r="F30" s="7">
        <v>28</v>
      </c>
      <c r="G30" s="8">
        <v>32.489999999999952</v>
      </c>
      <c r="H30" s="8">
        <f t="shared" si="3"/>
        <v>465.49072502043629</v>
      </c>
      <c r="I30" s="3">
        <f t="shared" si="1"/>
        <v>28</v>
      </c>
      <c r="J30" s="3">
        <f t="shared" si="2"/>
        <v>1571100</v>
      </c>
      <c r="K30" s="3">
        <v>3600000</v>
      </c>
      <c r="L30" s="9"/>
      <c r="M30" s="3">
        <v>28</v>
      </c>
      <c r="N30" s="3"/>
      <c r="O30" s="3"/>
      <c r="P30" s="3"/>
    </row>
    <row r="31" spans="1:16">
      <c r="A31" s="3">
        <v>29</v>
      </c>
      <c r="B31" s="3">
        <v>15</v>
      </c>
      <c r="C31" s="3">
        <f>IF(A31&lt;10,HLOOKUP("Rank"&amp;A31,新Rank经验值投放!$C$1:$L$10,10,FALSE),HLOOKUP("Rank10",新Rank经验值投放!$C$1:$L$10,10,FALSE))</f>
        <v>225</v>
      </c>
      <c r="D31" s="3">
        <f t="shared" si="0"/>
        <v>3375</v>
      </c>
      <c r="F31" s="7">
        <v>29</v>
      </c>
      <c r="G31" s="8">
        <v>33.629999999999939</v>
      </c>
      <c r="H31" s="8">
        <f t="shared" si="3"/>
        <v>499.12072502043623</v>
      </c>
      <c r="I31" s="3">
        <f t="shared" si="1"/>
        <v>29</v>
      </c>
      <c r="J31" s="3">
        <f t="shared" si="2"/>
        <v>1684600</v>
      </c>
      <c r="K31" s="3">
        <v>4000000</v>
      </c>
      <c r="L31" s="9"/>
      <c r="M31" s="3">
        <v>29</v>
      </c>
      <c r="N31" s="3"/>
      <c r="O31" s="3"/>
      <c r="P31" s="3"/>
    </row>
    <row r="32" spans="1:16">
      <c r="A32" s="3">
        <v>30</v>
      </c>
      <c r="B32" s="3">
        <v>15</v>
      </c>
      <c r="C32" s="3">
        <f>IF(A32&lt;10,HLOOKUP("Rank"&amp;A32,新Rank经验值投放!$C$1:$L$10,10,FALSE),HLOOKUP("Rank10",新Rank经验值投放!$C$1:$L$10,10,FALSE))</f>
        <v>225</v>
      </c>
      <c r="D32" s="3">
        <f t="shared" si="0"/>
        <v>3375</v>
      </c>
      <c r="F32" s="7">
        <v>30</v>
      </c>
      <c r="G32" s="8">
        <v>34.770000000000095</v>
      </c>
      <c r="H32" s="8">
        <f t="shared" si="3"/>
        <v>533.89072502043632</v>
      </c>
      <c r="I32" s="3">
        <f t="shared" si="1"/>
        <v>30</v>
      </c>
      <c r="J32" s="3">
        <f t="shared" si="2"/>
        <v>1801900</v>
      </c>
      <c r="K32" s="3">
        <v>4300000</v>
      </c>
      <c r="L32" s="9"/>
      <c r="M32" s="3">
        <v>30</v>
      </c>
      <c r="N32" s="3"/>
      <c r="O32" s="3"/>
      <c r="P32" s="3"/>
    </row>
    <row r="33" spans="1:16">
      <c r="A33" s="3">
        <v>31</v>
      </c>
      <c r="B33" s="3">
        <v>15</v>
      </c>
      <c r="C33" s="3">
        <f>IF(A33&lt;10,HLOOKUP("Rank"&amp;A33,新Rank经验值投放!$C$1:$L$10,10,FALSE),HLOOKUP("Rank10",新Rank经验值投放!$C$1:$L$10,10,FALSE))</f>
        <v>225</v>
      </c>
      <c r="D33" s="3">
        <f t="shared" si="0"/>
        <v>3375</v>
      </c>
      <c r="F33" s="7">
        <v>31</v>
      </c>
      <c r="G33" s="8">
        <v>35.909999999999968</v>
      </c>
      <c r="H33" s="8">
        <f t="shared" si="3"/>
        <v>569.80072502043629</v>
      </c>
      <c r="I33" s="3">
        <f t="shared" si="1"/>
        <v>31</v>
      </c>
      <c r="J33" s="3">
        <f t="shared" si="2"/>
        <v>1923100</v>
      </c>
      <c r="K33" s="3">
        <v>4600000</v>
      </c>
      <c r="L33" s="9"/>
      <c r="M33" s="3">
        <v>31</v>
      </c>
      <c r="N33" s="3"/>
      <c r="O33" s="3"/>
      <c r="P33" s="3"/>
    </row>
    <row r="34" spans="1:16">
      <c r="A34" s="3">
        <v>32</v>
      </c>
      <c r="B34" s="3">
        <v>15</v>
      </c>
      <c r="C34" s="3">
        <f>IF(A34&lt;10,HLOOKUP("Rank"&amp;A34,新Rank经验值投放!$C$1:$L$10,10,FALSE),HLOOKUP("Rank10",新Rank经验值投放!$C$1:$L$10,10,FALSE))</f>
        <v>225</v>
      </c>
      <c r="D34" s="3">
        <f t="shared" si="0"/>
        <v>3375</v>
      </c>
      <c r="F34" s="7">
        <v>32</v>
      </c>
      <c r="G34" s="8">
        <v>37.049999999999955</v>
      </c>
      <c r="H34" s="8">
        <f t="shared" si="3"/>
        <v>606.85072502043624</v>
      </c>
      <c r="I34" s="3">
        <f t="shared" si="1"/>
        <v>32</v>
      </c>
      <c r="J34" s="3">
        <f t="shared" si="2"/>
        <v>2048200</v>
      </c>
      <c r="K34" s="3">
        <v>4900000</v>
      </c>
      <c r="L34" s="9"/>
      <c r="M34" s="3">
        <v>32</v>
      </c>
      <c r="N34" s="3"/>
      <c r="O34" s="3"/>
      <c r="P34" s="3"/>
    </row>
    <row r="35" spans="1:16">
      <c r="A35" s="3">
        <v>33</v>
      </c>
      <c r="B35" s="3">
        <v>15</v>
      </c>
      <c r="C35" s="3">
        <f>IF(A35&lt;10,HLOOKUP("Rank"&amp;A35,新Rank经验值投放!$C$1:$L$10,10,FALSE),HLOOKUP("Rank10",新Rank经验值投放!$C$1:$L$10,10,FALSE))</f>
        <v>225</v>
      </c>
      <c r="D35" s="3">
        <f t="shared" si="0"/>
        <v>3375</v>
      </c>
      <c r="F35" s="7">
        <v>33</v>
      </c>
      <c r="G35" s="8">
        <v>38.190000000000055</v>
      </c>
      <c r="H35" s="8">
        <f t="shared" si="3"/>
        <v>645.0407250204363</v>
      </c>
      <c r="I35" s="3">
        <f t="shared" si="1"/>
        <v>33</v>
      </c>
      <c r="J35" s="3">
        <f t="shared" si="2"/>
        <v>2177100</v>
      </c>
      <c r="K35" s="3">
        <v>5200000</v>
      </c>
      <c r="L35" s="9"/>
      <c r="M35" s="3">
        <v>33</v>
      </c>
      <c r="N35" s="3"/>
      <c r="O35" s="3"/>
      <c r="P35" s="3"/>
    </row>
    <row r="36" spans="1:16">
      <c r="A36" s="3">
        <v>34</v>
      </c>
      <c r="B36" s="3">
        <v>15</v>
      </c>
      <c r="C36" s="3">
        <f>IF(A36&lt;10,HLOOKUP("Rank"&amp;A36,新Rank经验值投放!$C$1:$L$10,10,FALSE),HLOOKUP("Rank10",新Rank经验值投放!$C$1:$L$10,10,FALSE))</f>
        <v>225</v>
      </c>
      <c r="D36" s="3">
        <f t="shared" si="0"/>
        <v>3375</v>
      </c>
      <c r="F36" s="7">
        <v>34</v>
      </c>
      <c r="G36" s="8">
        <v>39.330000000000041</v>
      </c>
      <c r="H36" s="8">
        <f t="shared" si="3"/>
        <v>684.37072502043634</v>
      </c>
      <c r="I36" s="3">
        <f t="shared" si="1"/>
        <v>34</v>
      </c>
      <c r="J36" s="3">
        <f t="shared" si="2"/>
        <v>2309800</v>
      </c>
      <c r="K36" s="3">
        <v>5500000</v>
      </c>
      <c r="L36" s="9"/>
      <c r="M36" s="3">
        <v>34</v>
      </c>
      <c r="N36" s="3"/>
      <c r="O36" s="3"/>
      <c r="P36" s="3"/>
    </row>
    <row r="37" spans="1:16">
      <c r="A37" s="3">
        <v>35</v>
      </c>
      <c r="B37" s="3">
        <v>15</v>
      </c>
      <c r="C37" s="3">
        <f>IF(A37&lt;10,HLOOKUP("Rank"&amp;A37,新Rank经验值投放!$C$1:$L$10,10,FALSE),HLOOKUP("Rank10",新Rank经验值投放!$C$1:$L$10,10,FALSE))</f>
        <v>225</v>
      </c>
      <c r="D37" s="3">
        <f t="shared" si="0"/>
        <v>3375</v>
      </c>
      <c r="F37" s="7">
        <v>35</v>
      </c>
      <c r="G37" s="8">
        <v>40.470000000000027</v>
      </c>
      <c r="H37" s="8">
        <f t="shared" si="3"/>
        <v>724.84072502043637</v>
      </c>
      <c r="I37" s="3">
        <f t="shared" si="1"/>
        <v>35</v>
      </c>
      <c r="J37" s="3">
        <f t="shared" si="2"/>
        <v>2446400</v>
      </c>
      <c r="K37" s="3">
        <v>5800000</v>
      </c>
      <c r="L37" s="9"/>
      <c r="M37" s="3">
        <v>35</v>
      </c>
      <c r="N37" s="3"/>
      <c r="O37" s="3"/>
      <c r="P37" s="3"/>
    </row>
    <row r="38" spans="1:16">
      <c r="A38" s="3">
        <v>36</v>
      </c>
      <c r="B38" s="3">
        <v>15</v>
      </c>
      <c r="C38" s="3">
        <f>IF(A38&lt;10,HLOOKUP("Rank"&amp;A38,新Rank经验值投放!$C$1:$L$10,10,FALSE),HLOOKUP("Rank10",新Rank经验值投放!$C$1:$L$10,10,FALSE))</f>
        <v>225</v>
      </c>
      <c r="D38" s="3">
        <f t="shared" si="0"/>
        <v>3375</v>
      </c>
      <c r="F38" s="7">
        <v>36</v>
      </c>
      <c r="G38" s="8">
        <v>41.7</v>
      </c>
      <c r="H38" s="8">
        <f t="shared" si="3"/>
        <v>766.54072502043641</v>
      </c>
      <c r="I38" s="3">
        <f t="shared" si="1"/>
        <v>36</v>
      </c>
      <c r="J38" s="3">
        <f t="shared" si="2"/>
        <v>2587100</v>
      </c>
      <c r="K38" s="3">
        <v>6200000</v>
      </c>
      <c r="L38" s="9"/>
      <c r="M38" s="3">
        <v>36</v>
      </c>
      <c r="N38" s="3"/>
      <c r="O38" s="3"/>
      <c r="P38" s="3"/>
    </row>
    <row r="39" spans="1:16">
      <c r="A39" s="9"/>
      <c r="B39" s="9"/>
      <c r="C39" s="9"/>
      <c r="D39" s="10"/>
      <c r="E39" s="9"/>
      <c r="F39" s="9"/>
      <c r="G39" s="9"/>
      <c r="H39" s="9"/>
    </row>
    <row r="40" spans="1:16">
      <c r="A40" s="9"/>
      <c r="B40" s="9"/>
      <c r="C40" s="9"/>
      <c r="D40" s="10"/>
      <c r="E40" s="9"/>
      <c r="F40" s="9"/>
      <c r="G40" s="9"/>
      <c r="H40" s="9"/>
    </row>
    <row r="41" spans="1:16">
      <c r="A41" s="9"/>
      <c r="B41" s="9"/>
      <c r="C41" s="9"/>
      <c r="D41" s="10"/>
      <c r="E41" s="9"/>
      <c r="F41" s="9"/>
      <c r="G41" s="9"/>
      <c r="H41" s="9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0FDAF8-1E74-4E95-BF6C-8C6959F9E727}">
  <dimension ref="A1:L10"/>
  <sheetViews>
    <sheetView zoomScale="120" zoomScaleNormal="120" workbookViewId="0">
      <selection activeCell="L9" sqref="L9"/>
    </sheetView>
  </sheetViews>
  <sheetFormatPr baseColWidth="10" defaultColWidth="8.83203125" defaultRowHeight="15"/>
  <cols>
    <col min="1" max="1" width="24.6640625" customWidth="1"/>
    <col min="2" max="2" width="7.83203125" customWidth="1"/>
    <col min="3" max="7" width="8" customWidth="1"/>
  </cols>
  <sheetData>
    <row r="1" spans="1:12">
      <c r="A1" s="21" t="s">
        <v>881</v>
      </c>
      <c r="B1" s="21" t="s">
        <v>866</v>
      </c>
      <c r="C1" t="s">
        <v>882</v>
      </c>
      <c r="D1" t="s">
        <v>883</v>
      </c>
      <c r="E1" t="s">
        <v>884</v>
      </c>
      <c r="F1" t="s">
        <v>885</v>
      </c>
      <c r="G1" t="s">
        <v>886</v>
      </c>
      <c r="H1" t="s">
        <v>887</v>
      </c>
      <c r="I1" t="s">
        <v>888</v>
      </c>
      <c r="J1" t="s">
        <v>889</v>
      </c>
      <c r="K1" t="s">
        <v>890</v>
      </c>
      <c r="L1" t="s">
        <v>891</v>
      </c>
    </row>
    <row r="2" spans="1:12">
      <c r="A2" t="s">
        <v>915</v>
      </c>
      <c r="B2">
        <v>5</v>
      </c>
      <c r="C2">
        <v>1</v>
      </c>
      <c r="D2">
        <v>2</v>
      </c>
      <c r="E2">
        <v>2</v>
      </c>
      <c r="F2">
        <v>2</v>
      </c>
      <c r="G2">
        <v>2</v>
      </c>
      <c r="H2">
        <v>2</v>
      </c>
      <c r="I2">
        <v>2</v>
      </c>
      <c r="J2">
        <v>3</v>
      </c>
      <c r="K2">
        <v>3</v>
      </c>
      <c r="L2">
        <v>3</v>
      </c>
    </row>
    <row r="3" spans="1:12">
      <c r="A3" t="s">
        <v>860</v>
      </c>
      <c r="B3">
        <v>5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</row>
    <row r="4" spans="1:12">
      <c r="A4" t="s">
        <v>861</v>
      </c>
      <c r="B4">
        <v>5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</row>
    <row r="5" spans="1:12">
      <c r="A5" t="s">
        <v>867</v>
      </c>
      <c r="B5">
        <v>5</v>
      </c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8</v>
      </c>
      <c r="L5">
        <v>8</v>
      </c>
    </row>
    <row r="6" spans="1:12">
      <c r="A6" t="s">
        <v>868</v>
      </c>
      <c r="B6">
        <v>10</v>
      </c>
      <c r="C6">
        <v>1</v>
      </c>
      <c r="D6">
        <v>1</v>
      </c>
      <c r="E6">
        <v>1</v>
      </c>
      <c r="F6">
        <v>2</v>
      </c>
      <c r="G6">
        <v>2</v>
      </c>
      <c r="H6">
        <v>3</v>
      </c>
      <c r="I6">
        <v>3</v>
      </c>
      <c r="J6">
        <v>4</v>
      </c>
      <c r="K6">
        <v>4</v>
      </c>
      <c r="L6">
        <v>4</v>
      </c>
    </row>
    <row r="7" spans="1:12">
      <c r="A7" t="s">
        <v>869</v>
      </c>
      <c r="B7">
        <v>15</v>
      </c>
      <c r="C7">
        <v>0</v>
      </c>
      <c r="D7">
        <v>0</v>
      </c>
      <c r="E7">
        <v>0</v>
      </c>
      <c r="F7">
        <v>1</v>
      </c>
      <c r="G7">
        <v>1</v>
      </c>
      <c r="H7">
        <v>1</v>
      </c>
      <c r="I7">
        <v>1</v>
      </c>
      <c r="J7">
        <v>2</v>
      </c>
      <c r="K7">
        <v>2</v>
      </c>
      <c r="L7">
        <v>2</v>
      </c>
    </row>
    <row r="8" spans="1:12">
      <c r="A8" t="s">
        <v>870</v>
      </c>
      <c r="B8">
        <v>20</v>
      </c>
      <c r="C8">
        <v>0</v>
      </c>
      <c r="D8">
        <v>0</v>
      </c>
      <c r="E8">
        <v>0</v>
      </c>
      <c r="F8">
        <v>0</v>
      </c>
      <c r="G8">
        <v>1</v>
      </c>
      <c r="H8">
        <v>1</v>
      </c>
      <c r="I8">
        <v>1</v>
      </c>
      <c r="J8">
        <v>2</v>
      </c>
      <c r="K8">
        <v>2</v>
      </c>
      <c r="L8">
        <v>2</v>
      </c>
    </row>
    <row r="9" spans="1:12">
      <c r="A9" t="s">
        <v>871</v>
      </c>
      <c r="B9">
        <v>25</v>
      </c>
      <c r="C9">
        <v>0</v>
      </c>
      <c r="D9">
        <v>0</v>
      </c>
      <c r="E9">
        <v>0</v>
      </c>
      <c r="F9">
        <v>0</v>
      </c>
      <c r="G9">
        <v>0</v>
      </c>
      <c r="H9">
        <v>1</v>
      </c>
      <c r="I9">
        <v>1</v>
      </c>
      <c r="J9">
        <v>2</v>
      </c>
      <c r="K9">
        <v>2</v>
      </c>
      <c r="L9">
        <v>2</v>
      </c>
    </row>
    <row r="10" spans="1:12">
      <c r="C10">
        <f t="shared" ref="C10:L10" si="0">SUMPRODUCT($B$2:$B$9,C2:C9)</f>
        <v>30</v>
      </c>
      <c r="D10">
        <f t="shared" si="0"/>
        <v>40</v>
      </c>
      <c r="E10">
        <f t="shared" si="0"/>
        <v>45</v>
      </c>
      <c r="F10">
        <f t="shared" si="0"/>
        <v>75</v>
      </c>
      <c r="G10">
        <f t="shared" si="0"/>
        <v>100</v>
      </c>
      <c r="H10">
        <f t="shared" si="0"/>
        <v>140</v>
      </c>
      <c r="I10">
        <f t="shared" si="0"/>
        <v>145</v>
      </c>
      <c r="J10">
        <f t="shared" si="0"/>
        <v>225</v>
      </c>
      <c r="K10">
        <f t="shared" si="0"/>
        <v>225</v>
      </c>
      <c r="L10">
        <f t="shared" si="0"/>
        <v>225</v>
      </c>
    </row>
  </sheetData>
  <phoneticPr fontId="1" type="noConversion"/>
  <conditionalFormatting sqref="B2:B9">
    <cfRule type="cellIs" dxfId="1" priority="1" operator="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5A995-A387-D84B-9BD1-FA42A25E46A9}">
  <dimension ref="A1:W38"/>
  <sheetViews>
    <sheetView tabSelected="1" topLeftCell="K1" zoomScale="120" zoomScaleNormal="120" workbookViewId="0">
      <selection activeCell="W11" sqref="W11"/>
    </sheetView>
  </sheetViews>
  <sheetFormatPr baseColWidth="10" defaultColWidth="11" defaultRowHeight="15"/>
  <cols>
    <col min="2" max="2" width="11.83203125" customWidth="1"/>
    <col min="3" max="3" width="15.1640625" customWidth="1"/>
    <col min="4" max="6" width="11.1640625" bestFit="1" customWidth="1"/>
    <col min="18" max="18" width="16" bestFit="1" customWidth="1"/>
    <col min="19" max="19" width="15.1640625" bestFit="1" customWidth="1"/>
    <col min="20" max="20" width="12.6640625" customWidth="1"/>
    <col min="23" max="23" width="14" customWidth="1"/>
  </cols>
  <sheetData>
    <row r="1" spans="1:23">
      <c r="A1" s="27" t="s">
        <v>912</v>
      </c>
      <c r="B1" s="27" t="s">
        <v>913</v>
      </c>
      <c r="C1" s="27" t="s">
        <v>926</v>
      </c>
      <c r="D1" s="27" t="s">
        <v>923</v>
      </c>
      <c r="E1" s="27" t="s">
        <v>924</v>
      </c>
      <c r="F1" s="27" t="s">
        <v>925</v>
      </c>
      <c r="G1" s="27" t="s">
        <v>916</v>
      </c>
      <c r="H1" s="27" t="s">
        <v>917</v>
      </c>
      <c r="I1" s="27" t="s">
        <v>918</v>
      </c>
      <c r="J1" s="27" t="s">
        <v>919</v>
      </c>
      <c r="K1" s="27" t="s">
        <v>920</v>
      </c>
      <c r="L1" s="27" t="s">
        <v>921</v>
      </c>
      <c r="M1" s="27" t="s">
        <v>922</v>
      </c>
      <c r="O1" s="27" t="s">
        <v>936</v>
      </c>
      <c r="P1" s="27" t="s">
        <v>941</v>
      </c>
      <c r="Q1" s="27" t="s">
        <v>942</v>
      </c>
      <c r="R1" s="27" t="s">
        <v>940</v>
      </c>
      <c r="S1" s="27" t="s">
        <v>943</v>
      </c>
    </row>
    <row r="2" spans="1:23">
      <c r="A2" s="3">
        <v>0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O2" s="3" t="s">
        <v>937</v>
      </c>
      <c r="P2" s="3">
        <v>44</v>
      </c>
      <c r="Q2" s="3">
        <v>3</v>
      </c>
      <c r="R2" s="12">
        <v>30</v>
      </c>
      <c r="S2" s="14">
        <f>P2*Q2/R2</f>
        <v>4.4000000000000004</v>
      </c>
    </row>
    <row r="3" spans="1:23">
      <c r="A3" s="7">
        <v>1</v>
      </c>
      <c r="B3" s="14">
        <f>时间预估!G3</f>
        <v>0.8</v>
      </c>
      <c r="C3" s="14">
        <f>时间预估!H3</f>
        <v>0.8</v>
      </c>
      <c r="D3" s="23">
        <f>IFERROR(VLOOKUP(G3/3,坦克升星消耗!$H$2:$J$7,3,TRUE),0)</f>
        <v>0</v>
      </c>
      <c r="E3" s="23">
        <f>IFERROR(VLOOKUP(H3/3,坦克升星消耗!$H$8:$J$15,3,TRUE),0)</f>
        <v>0</v>
      </c>
      <c r="F3" s="23">
        <f>IFERROR(VLOOKUP(I3/3,坦克升星消耗!$H$24:$J$33,3,TRUE),0)</f>
        <v>0</v>
      </c>
      <c r="G3" s="14">
        <f>$S$2*C3</f>
        <v>3.5200000000000005</v>
      </c>
      <c r="H3" s="14">
        <f>$S$3*C3</f>
        <v>4.08</v>
      </c>
      <c r="I3" s="14">
        <f>$S$4*C3</f>
        <v>3.12</v>
      </c>
      <c r="J3" s="3"/>
      <c r="K3" s="3"/>
      <c r="L3" s="3"/>
      <c r="M3" s="3"/>
      <c r="O3" s="3" t="s">
        <v>938</v>
      </c>
      <c r="P3" s="3">
        <v>170</v>
      </c>
      <c r="Q3" s="3">
        <v>3</v>
      </c>
      <c r="R3" s="12">
        <v>100</v>
      </c>
      <c r="S3" s="14">
        <f t="shared" ref="S3:S4" si="0">P3*Q3/R3</f>
        <v>5.0999999999999996</v>
      </c>
    </row>
    <row r="4" spans="1:23">
      <c r="A4" s="7">
        <v>2</v>
      </c>
      <c r="B4" s="14">
        <f>时间预估!G4</f>
        <v>1.4814814814814814</v>
      </c>
      <c r="C4" s="14">
        <f>时间预估!H4</f>
        <v>2.2814814814814817</v>
      </c>
      <c r="D4" s="23">
        <f>IFERROR(VLOOKUP(G4/3,坦克升星消耗!$H$2:$J$7,3,TRUE),0)</f>
        <v>1</v>
      </c>
      <c r="E4" s="23">
        <f>IFERROR(VLOOKUP(H4/3,坦克升星消耗!$H$8:$J$15,3,TRUE),0)</f>
        <v>0</v>
      </c>
      <c r="F4" s="23">
        <f>IFERROR(VLOOKUP(I4/3,坦克升星消耗!$H$24:$J$33,3,TRUE),0)</f>
        <v>0</v>
      </c>
      <c r="G4" s="14">
        <f t="shared" ref="G4:G38" si="1">$S$2*C4</f>
        <v>10.03851851851852</v>
      </c>
      <c r="H4" s="14">
        <f t="shared" ref="H4:H38" si="2">$S$3*C4</f>
        <v>11.635555555555555</v>
      </c>
      <c r="I4" s="14">
        <f t="shared" ref="I4:I38" si="3">$S$4*C4</f>
        <v>8.8977777777777778</v>
      </c>
      <c r="J4" s="3"/>
      <c r="K4" s="3"/>
      <c r="L4" s="3"/>
      <c r="M4" s="3"/>
      <c r="O4" s="3" t="s">
        <v>939</v>
      </c>
      <c r="P4" s="3">
        <v>390</v>
      </c>
      <c r="Q4" s="3">
        <v>3</v>
      </c>
      <c r="R4" s="12">
        <v>300</v>
      </c>
      <c r="S4" s="14">
        <f t="shared" si="0"/>
        <v>3.9</v>
      </c>
    </row>
    <row r="5" spans="1:23">
      <c r="A5" s="7">
        <v>3</v>
      </c>
      <c r="B5" s="14">
        <f>时间预估!G5</f>
        <v>1.4035087719298245</v>
      </c>
      <c r="C5" s="14">
        <f>时间预估!H5</f>
        <v>3.6849902534113061</v>
      </c>
      <c r="D5" s="23">
        <f>IFERROR(VLOOKUP(G5/3,坦克升星消耗!$H$2:$J$7,3,TRUE),0)</f>
        <v>1</v>
      </c>
      <c r="E5" s="23">
        <f>IFERROR(VLOOKUP(H5/3,坦克升星消耗!$H$8:$J$15,3,TRUE),0)</f>
        <v>1</v>
      </c>
      <c r="F5" s="23">
        <f>IFERROR(VLOOKUP(I5/3,坦克升星消耗!$H$24:$J$33,3,TRUE),0)</f>
        <v>0</v>
      </c>
      <c r="G5" s="14">
        <f t="shared" si="1"/>
        <v>16.213957115009748</v>
      </c>
      <c r="H5" s="25">
        <f t="shared" si="2"/>
        <v>18.793450292397662</v>
      </c>
      <c r="I5" s="14">
        <f t="shared" si="3"/>
        <v>14.371461988304093</v>
      </c>
      <c r="J5" s="3"/>
      <c r="K5" s="3"/>
      <c r="L5" s="3"/>
      <c r="M5" s="3"/>
    </row>
    <row r="6" spans="1:23">
      <c r="A6" s="7">
        <v>4</v>
      </c>
      <c r="B6" s="14">
        <f>时间预估!G6</f>
        <v>4.4444444444444446</v>
      </c>
      <c r="C6" s="14">
        <f>时间预估!H6</f>
        <v>8.1294346978557499</v>
      </c>
      <c r="D6" s="23">
        <f>IFERROR(VLOOKUP(G6/3,坦克升星消耗!$H$2:$J$7,3,TRUE),0)</f>
        <v>2</v>
      </c>
      <c r="E6" s="23">
        <f>IFERROR(VLOOKUP(H6/3,坦克升星消耗!$H$8:$J$15,3,TRUE),0)</f>
        <v>2</v>
      </c>
      <c r="F6" s="23">
        <f>IFERROR(VLOOKUP(I6/3,坦克升星消耗!$H$24:$J$33,3,TRUE),0)</f>
        <v>0</v>
      </c>
      <c r="G6" s="14">
        <f t="shared" si="1"/>
        <v>35.769512670565305</v>
      </c>
      <c r="H6" s="14">
        <f t="shared" si="2"/>
        <v>41.460116959064322</v>
      </c>
      <c r="I6" s="25">
        <f t="shared" si="3"/>
        <v>31.704795321637423</v>
      </c>
      <c r="J6" s="3"/>
      <c r="K6" s="3"/>
      <c r="L6" s="3"/>
      <c r="M6" s="3"/>
    </row>
    <row r="7" spans="1:23">
      <c r="A7" s="7">
        <v>5</v>
      </c>
      <c r="B7" s="14">
        <f>时间预估!G7</f>
        <v>5.333333333333333</v>
      </c>
      <c r="C7" s="14">
        <f>时间预估!H7</f>
        <v>13.462768031189082</v>
      </c>
      <c r="D7" s="23">
        <f>IFERROR(VLOOKUP(G7/3,坦克升星消耗!$H$2:$J$7,3,TRUE),0)</f>
        <v>3</v>
      </c>
      <c r="E7" s="23">
        <f>IFERROR(VLOOKUP(H7/3,坦克升星消耗!$H$8:$J$15,3,TRUE),0)</f>
        <v>3</v>
      </c>
      <c r="F7" s="23">
        <f>IFERROR(VLOOKUP(I7/3,坦克升星消耗!$H$24:$J$33,3,TRUE),0)</f>
        <v>0</v>
      </c>
      <c r="G7" s="14">
        <f t="shared" si="1"/>
        <v>59.236179337231967</v>
      </c>
      <c r="H7" s="14">
        <f t="shared" si="2"/>
        <v>68.660116959064311</v>
      </c>
      <c r="I7" s="14">
        <f t="shared" si="3"/>
        <v>52.504795321637417</v>
      </c>
      <c r="J7" s="3"/>
      <c r="K7" s="3"/>
      <c r="L7" s="3"/>
      <c r="M7" s="3"/>
      <c r="O7" s="21" t="s">
        <v>944</v>
      </c>
      <c r="P7" s="21" t="s">
        <v>945</v>
      </c>
      <c r="Q7" s="21" t="s">
        <v>946</v>
      </c>
      <c r="R7" s="21" t="s">
        <v>940</v>
      </c>
      <c r="S7" s="21" t="s">
        <v>979</v>
      </c>
      <c r="T7" s="21" t="s">
        <v>981</v>
      </c>
      <c r="U7" s="21" t="s">
        <v>982</v>
      </c>
      <c r="V7" s="21" t="s">
        <v>983</v>
      </c>
      <c r="W7" s="21" t="s">
        <v>980</v>
      </c>
    </row>
    <row r="8" spans="1:23">
      <c r="A8" s="7">
        <v>6</v>
      </c>
      <c r="B8" s="14">
        <f>时间预估!G8</f>
        <v>5.161290322580645</v>
      </c>
      <c r="C8" s="14">
        <f>时间预估!H8</f>
        <v>18.624058353769726</v>
      </c>
      <c r="D8" s="23">
        <f>IFERROR(VLOOKUP(G8/3,坦克升星消耗!$H$2:$J$7,3,TRUE),0)</f>
        <v>4</v>
      </c>
      <c r="E8" s="23">
        <f>IFERROR(VLOOKUP(H8/3,坦克升星消耗!$H$8:$J$15,3,TRUE),0)</f>
        <v>3</v>
      </c>
      <c r="F8" s="23">
        <f>IFERROR(VLOOKUP(I8/3,坦克升星消耗!$H$24:$J$33,3,TRUE),0)</f>
        <v>1</v>
      </c>
      <c r="G8" s="14">
        <f t="shared" si="1"/>
        <v>81.945856756586807</v>
      </c>
      <c r="H8" s="14">
        <f t="shared" si="2"/>
        <v>94.982697604225592</v>
      </c>
      <c r="I8" s="14">
        <f t="shared" si="3"/>
        <v>72.633827579701929</v>
      </c>
      <c r="J8" s="3"/>
      <c r="K8" s="3"/>
      <c r="L8" s="3"/>
      <c r="M8" s="3"/>
      <c r="O8" t="s">
        <v>937</v>
      </c>
      <c r="P8">
        <v>8</v>
      </c>
      <c r="Q8">
        <v>18</v>
      </c>
      <c r="R8" s="12">
        <v>15</v>
      </c>
      <c r="S8">
        <v>3</v>
      </c>
    </row>
    <row r="9" spans="1:23">
      <c r="A9" s="7">
        <v>7</v>
      </c>
      <c r="B9" s="14">
        <f>时间预估!G9</f>
        <v>6.666666666666667</v>
      </c>
      <c r="C9" s="14">
        <f>时间预估!H9</f>
        <v>25.290725020436394</v>
      </c>
      <c r="D9" s="23">
        <f>IFERROR(VLOOKUP(G9/3,坦克升星消耗!$H$2:$J$7,3,TRUE),0)</f>
        <v>5</v>
      </c>
      <c r="E9" s="23">
        <f>IFERROR(VLOOKUP(H9/3,坦克升星消耗!$H$8:$J$15,3,TRUE),0)</f>
        <v>3</v>
      </c>
      <c r="F9" s="23">
        <f>IFERROR(VLOOKUP(I9/3,坦克升星消耗!$H$24:$J$33,3,TRUE),0)</f>
        <v>1</v>
      </c>
      <c r="G9" s="14">
        <f t="shared" si="1"/>
        <v>111.27919008992015</v>
      </c>
      <c r="H9" s="14">
        <f t="shared" si="2"/>
        <v>128.98269760422559</v>
      </c>
      <c r="I9" s="14">
        <f t="shared" si="3"/>
        <v>98.633827579701929</v>
      </c>
      <c r="J9" s="3"/>
      <c r="K9" s="3"/>
      <c r="L9" s="3"/>
      <c r="M9" s="3"/>
      <c r="O9" t="s">
        <v>938</v>
      </c>
      <c r="P9">
        <v>8</v>
      </c>
      <c r="Q9">
        <v>18</v>
      </c>
      <c r="R9" s="12">
        <v>30</v>
      </c>
      <c r="S9">
        <v>3</v>
      </c>
    </row>
    <row r="10" spans="1:23">
      <c r="A10" s="7">
        <v>8</v>
      </c>
      <c r="B10" s="14">
        <f>时间预估!G10</f>
        <v>8.1999999999999993</v>
      </c>
      <c r="C10" s="14">
        <f>时间预估!H10</f>
        <v>33.490725020436393</v>
      </c>
      <c r="D10" s="23">
        <f>IFERROR(VLOOKUP(G10/3,坦克升星消耗!$H$2:$J$7,3,TRUE),0)</f>
        <v>6</v>
      </c>
      <c r="E10" s="23">
        <f>IFERROR(VLOOKUP(H10/3,坦克升星消耗!$H$8:$J$15,3,TRUE),0)</f>
        <v>4</v>
      </c>
      <c r="F10" s="23">
        <f>IFERROR(VLOOKUP(I10/3,坦克升星消耗!$H$24:$J$33,3,TRUE),0)</f>
        <v>2</v>
      </c>
      <c r="G10" s="14">
        <f t="shared" si="1"/>
        <v>147.35919008992013</v>
      </c>
      <c r="H10" s="14">
        <f t="shared" si="2"/>
        <v>170.80269760422559</v>
      </c>
      <c r="I10" s="14">
        <f t="shared" si="3"/>
        <v>130.61382757970193</v>
      </c>
      <c r="J10" s="3"/>
      <c r="K10" s="3"/>
      <c r="L10" s="3"/>
      <c r="M10" s="3"/>
      <c r="O10" t="s">
        <v>145</v>
      </c>
      <c r="P10">
        <v>8</v>
      </c>
      <c r="Q10">
        <v>18</v>
      </c>
      <c r="R10" s="12">
        <v>60</v>
      </c>
      <c r="S10">
        <v>3</v>
      </c>
    </row>
    <row r="11" spans="1:23">
      <c r="A11" s="7">
        <v>9</v>
      </c>
      <c r="B11" s="14">
        <f>时间预估!G11</f>
        <v>9.6999999999999993</v>
      </c>
      <c r="C11" s="14">
        <f>时间预估!H11</f>
        <v>43.190725020436389</v>
      </c>
      <c r="D11" s="23">
        <f>IFERROR(VLOOKUP(G11/3,坦克升星消耗!$H$2:$J$7,3,TRUE),0)</f>
        <v>6</v>
      </c>
      <c r="E11" s="23">
        <f>IFERROR(VLOOKUP(H11/3,坦克升星消耗!$H$8:$J$15,3,TRUE),0)</f>
        <v>4</v>
      </c>
      <c r="F11" s="23">
        <f>IFERROR(VLOOKUP(I11/3,坦克升星消耗!$H$24:$J$33,3,TRUE),0)</f>
        <v>2</v>
      </c>
      <c r="G11" s="14">
        <f t="shared" si="1"/>
        <v>190.03919008992014</v>
      </c>
      <c r="H11" s="14">
        <f t="shared" si="2"/>
        <v>220.27269760422556</v>
      </c>
      <c r="I11" s="14">
        <f t="shared" si="3"/>
        <v>168.44382757970192</v>
      </c>
      <c r="J11" s="3"/>
      <c r="K11" s="3"/>
      <c r="L11" s="3"/>
      <c r="M11" s="3"/>
      <c r="O11" t="s">
        <v>153</v>
      </c>
      <c r="P11">
        <v>8</v>
      </c>
      <c r="Q11">
        <v>18</v>
      </c>
      <c r="R11" s="12">
        <v>120</v>
      </c>
      <c r="S11">
        <v>3</v>
      </c>
    </row>
    <row r="12" spans="1:23">
      <c r="A12" s="7">
        <v>10</v>
      </c>
      <c r="B12" s="14">
        <f>时间预估!G12</f>
        <v>11.9</v>
      </c>
      <c r="C12" s="14">
        <f>时间预估!H12</f>
        <v>55.090725020436388</v>
      </c>
      <c r="D12" s="23">
        <f>IFERROR(VLOOKUP(G12/3,坦克升星消耗!$H$2:$J$7,3,TRUE),0)</f>
        <v>6</v>
      </c>
      <c r="E12" s="23">
        <f>IFERROR(VLOOKUP(H12/3,坦克升星消耗!$H$8:$J$15,3,TRUE),0)</f>
        <v>5</v>
      </c>
      <c r="F12" s="23">
        <f>IFERROR(VLOOKUP(I12/3,坦克升星消耗!$H$24:$J$33,3,TRUE),0)</f>
        <v>3</v>
      </c>
      <c r="G12" s="14">
        <f t="shared" si="1"/>
        <v>242.39919008992013</v>
      </c>
      <c r="H12" s="14">
        <f t="shared" si="2"/>
        <v>280.96269760422558</v>
      </c>
      <c r="I12" s="14">
        <f t="shared" si="3"/>
        <v>214.85382757970191</v>
      </c>
      <c r="J12" s="3"/>
      <c r="K12" s="3"/>
      <c r="L12" s="3"/>
      <c r="M12" s="3"/>
    </row>
    <row r="13" spans="1:23">
      <c r="A13" s="7">
        <v>11</v>
      </c>
      <c r="B13" s="14">
        <f>时间预估!G13</f>
        <v>13.11</v>
      </c>
      <c r="C13" s="14">
        <f>时间预估!H13</f>
        <v>68.20072502043638</v>
      </c>
      <c r="D13" s="23">
        <f>IFERROR(VLOOKUP(G13/3,坦克升星消耗!$H$2:$J$7,3,TRUE),0)</f>
        <v>6</v>
      </c>
      <c r="E13" s="23">
        <f>IFERROR(VLOOKUP(H13/3,坦克升星消耗!$H$8:$J$15,3,TRUE),0)</f>
        <v>6</v>
      </c>
      <c r="F13" s="23">
        <f>IFERROR(VLOOKUP(I13/3,坦克升星消耗!$H$24:$J$33,3,TRUE),0)</f>
        <v>3</v>
      </c>
      <c r="G13" s="14">
        <f t="shared" si="1"/>
        <v>300.08319008992009</v>
      </c>
      <c r="H13" s="14">
        <f t="shared" si="2"/>
        <v>347.82369760422552</v>
      </c>
      <c r="I13" s="14">
        <f t="shared" si="3"/>
        <v>265.98282757970185</v>
      </c>
      <c r="J13" s="3"/>
      <c r="K13" s="3"/>
      <c r="L13" s="3"/>
      <c r="M13" s="3"/>
    </row>
    <row r="14" spans="1:23">
      <c r="A14" s="7">
        <v>12</v>
      </c>
      <c r="B14" s="14">
        <f>时间预估!G14</f>
        <v>14.249999999999986</v>
      </c>
      <c r="C14" s="14">
        <f>时间预估!H14</f>
        <v>82.450725020436366</v>
      </c>
      <c r="D14" s="23">
        <f>IFERROR(VLOOKUP(G14/3,坦克升星消耗!$H$2:$J$7,3,TRUE),0)</f>
        <v>6</v>
      </c>
      <c r="E14" s="23">
        <f>IFERROR(VLOOKUP(H14/3,坦克升星消耗!$H$8:$J$15,3,TRUE),0)</f>
        <v>7</v>
      </c>
      <c r="F14" s="23">
        <f>IFERROR(VLOOKUP(I14/3,坦克升星消耗!$H$24:$J$33,3,TRUE),0)</f>
        <v>4</v>
      </c>
      <c r="G14" s="14">
        <f t="shared" si="1"/>
        <v>362.78319008992003</v>
      </c>
      <c r="H14" s="14">
        <f t="shared" si="2"/>
        <v>420.49869760422541</v>
      </c>
      <c r="I14" s="14">
        <f t="shared" si="3"/>
        <v>321.55782757970184</v>
      </c>
      <c r="J14" s="3"/>
      <c r="K14" s="3"/>
      <c r="L14" s="3"/>
      <c r="M14" s="3"/>
    </row>
    <row r="15" spans="1:23">
      <c r="A15" s="7">
        <v>13</v>
      </c>
      <c r="B15" s="14">
        <f>时间预估!G15</f>
        <v>15.390000000000015</v>
      </c>
      <c r="C15" s="14">
        <f>时间预估!H15</f>
        <v>97.840725020436381</v>
      </c>
      <c r="D15" s="23">
        <f>IFERROR(VLOOKUP(G15/3,坦克升星消耗!$H$2:$J$7,3,TRUE),0)</f>
        <v>6</v>
      </c>
      <c r="E15" s="23">
        <f>IFERROR(VLOOKUP(H15/3,坦克升星消耗!$H$8:$J$15,3,TRUE),0)</f>
        <v>7</v>
      </c>
      <c r="F15" s="23">
        <f>IFERROR(VLOOKUP(I15/3,坦克升星消耗!$H$24:$J$33,3,TRUE),0)</f>
        <v>4</v>
      </c>
      <c r="G15" s="14">
        <f t="shared" si="1"/>
        <v>430.49919008992009</v>
      </c>
      <c r="H15" s="14">
        <f t="shared" si="2"/>
        <v>498.9876976042255</v>
      </c>
      <c r="I15" s="14">
        <f t="shared" si="3"/>
        <v>381.57882757970185</v>
      </c>
      <c r="J15" s="3"/>
      <c r="K15" s="3"/>
      <c r="L15" s="3"/>
      <c r="M15" s="3"/>
    </row>
    <row r="16" spans="1:23">
      <c r="A16" s="7">
        <v>14</v>
      </c>
      <c r="B16" s="14">
        <f>时间预估!G16</f>
        <v>16.529999999999973</v>
      </c>
      <c r="C16" s="14">
        <f>时间预估!H16</f>
        <v>114.37072502043635</v>
      </c>
      <c r="D16" s="23">
        <f>IFERROR(VLOOKUP(G16/3,坦克升星消耗!$H$2:$J$7,3,TRUE),0)</f>
        <v>6</v>
      </c>
      <c r="E16" s="23">
        <f>IFERROR(VLOOKUP(H16/3,坦克升星消耗!$H$8:$J$15,3,TRUE),0)</f>
        <v>8</v>
      </c>
      <c r="F16" s="23">
        <f>IFERROR(VLOOKUP(I16/3,坦克升星消耗!$H$24:$J$33,3,TRUE),0)</f>
        <v>5</v>
      </c>
      <c r="G16" s="14">
        <f t="shared" si="1"/>
        <v>503.23119008992001</v>
      </c>
      <c r="H16" s="14">
        <f t="shared" si="2"/>
        <v>583.29069760422533</v>
      </c>
      <c r="I16" s="14">
        <f t="shared" si="3"/>
        <v>446.04582757970178</v>
      </c>
      <c r="J16" s="3"/>
      <c r="K16" s="3"/>
      <c r="L16" s="3"/>
      <c r="M16" s="3"/>
    </row>
    <row r="17" spans="1:13">
      <c r="A17" s="7">
        <v>15</v>
      </c>
      <c r="B17" s="14">
        <f>时间预估!G17</f>
        <v>17.670000000000016</v>
      </c>
      <c r="C17" s="14">
        <f>时间预估!H17</f>
        <v>132.04072502043635</v>
      </c>
      <c r="D17" s="23">
        <f>IFERROR(VLOOKUP(G17/3,坦克升星消耗!$H$2:$J$7,3,TRUE),0)</f>
        <v>6</v>
      </c>
      <c r="E17" s="23">
        <f>IFERROR(VLOOKUP(H17/3,坦克升星消耗!$H$8:$J$15,3,TRUE),0)</f>
        <v>8</v>
      </c>
      <c r="F17" s="23">
        <f>IFERROR(VLOOKUP(I17/3,坦克升星消耗!$H$24:$J$33,3,TRUE),0)</f>
        <v>5</v>
      </c>
      <c r="G17" s="14">
        <f t="shared" si="1"/>
        <v>580.97919008992005</v>
      </c>
      <c r="H17" s="14">
        <f t="shared" si="2"/>
        <v>673.4076976042254</v>
      </c>
      <c r="I17" s="14">
        <f t="shared" si="3"/>
        <v>514.95882757970173</v>
      </c>
      <c r="J17" s="3"/>
      <c r="K17" s="3"/>
      <c r="L17" s="3"/>
      <c r="M17" s="3"/>
    </row>
    <row r="18" spans="1:13">
      <c r="A18" s="7">
        <v>16</v>
      </c>
      <c r="B18" s="14">
        <f>时间预估!G18</f>
        <v>18.810000000000002</v>
      </c>
      <c r="C18" s="14">
        <f>时间预估!H18</f>
        <v>150.85072502043636</v>
      </c>
      <c r="D18" s="23">
        <f>IFERROR(VLOOKUP(G18/3,坦克升星消耗!$H$2:$J$7,3,TRUE),0)</f>
        <v>6</v>
      </c>
      <c r="E18" s="23">
        <f>IFERROR(VLOOKUP(H18/3,坦克升星消耗!$H$8:$J$15,3,TRUE),0)</f>
        <v>8</v>
      </c>
      <c r="F18" s="23">
        <f>IFERROR(VLOOKUP(I18/3,坦克升星消耗!$H$24:$J$33,3,TRUE),0)</f>
        <v>6</v>
      </c>
      <c r="G18" s="14">
        <f t="shared" si="1"/>
        <v>663.74319008992006</v>
      </c>
      <c r="H18" s="14">
        <f t="shared" si="2"/>
        <v>769.33869760422533</v>
      </c>
      <c r="I18" s="14">
        <f t="shared" si="3"/>
        <v>588.31782757970177</v>
      </c>
      <c r="J18" s="3"/>
      <c r="K18" s="3"/>
      <c r="L18" s="3"/>
      <c r="M18" s="3"/>
    </row>
    <row r="19" spans="1:13">
      <c r="A19" s="7">
        <v>17</v>
      </c>
      <c r="B19" s="14">
        <f>时间预估!G19</f>
        <v>19.950000000000017</v>
      </c>
      <c r="C19" s="14">
        <f>时间预估!H19</f>
        <v>170.80072502043637</v>
      </c>
      <c r="D19" s="23">
        <f>IFERROR(VLOOKUP(G19/3,坦克升星消耗!$H$2:$J$7,3,TRUE),0)</f>
        <v>6</v>
      </c>
      <c r="E19" s="23">
        <f>IFERROR(VLOOKUP(H19/3,坦克升星消耗!$H$8:$J$15,3,TRUE),0)</f>
        <v>8</v>
      </c>
      <c r="F19" s="23">
        <f>IFERROR(VLOOKUP(I19/3,坦克升星消耗!$H$24:$J$33,3,TRUE),0)</f>
        <v>6</v>
      </c>
      <c r="G19" s="14">
        <f t="shared" si="1"/>
        <v>751.52319008992015</v>
      </c>
      <c r="H19" s="14">
        <f t="shared" si="2"/>
        <v>871.08369760422545</v>
      </c>
      <c r="I19" s="14">
        <f t="shared" si="3"/>
        <v>666.12282757970183</v>
      </c>
      <c r="J19" s="3"/>
      <c r="K19" s="3"/>
      <c r="L19" s="3"/>
      <c r="M19" s="3"/>
    </row>
    <row r="20" spans="1:13">
      <c r="A20" s="7">
        <v>18</v>
      </c>
      <c r="B20" s="14">
        <f>时间预估!G20</f>
        <v>21.089999999999975</v>
      </c>
      <c r="C20" s="14">
        <f>时间预估!H20</f>
        <v>191.89072502043635</v>
      </c>
      <c r="D20" s="23">
        <f>IFERROR(VLOOKUP(G20/3,坦克升星消耗!$H$2:$J$7,3,TRUE),0)</f>
        <v>6</v>
      </c>
      <c r="E20" s="23">
        <f>IFERROR(VLOOKUP(H20/3,坦克升星消耗!$H$8:$J$15,3,TRUE),0)</f>
        <v>8</v>
      </c>
      <c r="F20" s="23">
        <f>IFERROR(VLOOKUP(I20/3,坦克升星消耗!$H$24:$J$33,3,TRUE),0)</f>
        <v>7</v>
      </c>
      <c r="G20" s="14">
        <f t="shared" si="1"/>
        <v>844.31919008991997</v>
      </c>
      <c r="H20" s="14">
        <f t="shared" si="2"/>
        <v>978.6426976042253</v>
      </c>
      <c r="I20" s="14">
        <f t="shared" si="3"/>
        <v>748.3738275797017</v>
      </c>
      <c r="J20" s="3"/>
      <c r="K20" s="3"/>
      <c r="L20" s="3"/>
      <c r="M20" s="3"/>
    </row>
    <row r="21" spans="1:13">
      <c r="A21" s="7">
        <v>19</v>
      </c>
      <c r="B21" s="14">
        <f>时间预估!G21</f>
        <v>22.22999999999999</v>
      </c>
      <c r="C21" s="14">
        <f>时间预估!H21</f>
        <v>214.12072502043634</v>
      </c>
      <c r="D21" s="23">
        <f>IFERROR(VLOOKUP(G21/3,坦克升星消耗!$H$2:$J$7,3,TRUE),0)</f>
        <v>6</v>
      </c>
      <c r="E21" s="23">
        <f>IFERROR(VLOOKUP(H21/3,坦克升星消耗!$H$8:$J$15,3,TRUE),0)</f>
        <v>8</v>
      </c>
      <c r="F21" s="23">
        <f>IFERROR(VLOOKUP(I21/3,坦克升星消耗!$H$24:$J$33,3,TRUE),0)</f>
        <v>7</v>
      </c>
      <c r="G21" s="14">
        <f t="shared" si="1"/>
        <v>942.13119008991998</v>
      </c>
      <c r="H21" s="14">
        <f t="shared" si="2"/>
        <v>1092.0156976042254</v>
      </c>
      <c r="I21" s="14">
        <f t="shared" si="3"/>
        <v>835.0708275797017</v>
      </c>
      <c r="J21" s="3"/>
      <c r="K21" s="3"/>
      <c r="L21" s="3"/>
      <c r="M21" s="3"/>
    </row>
    <row r="22" spans="1:13">
      <c r="A22" s="7">
        <v>20</v>
      </c>
      <c r="B22" s="14">
        <f>时间预估!G22</f>
        <v>23.370000000000005</v>
      </c>
      <c r="C22" s="14">
        <f>时间预估!H22</f>
        <v>237.49072502043634</v>
      </c>
      <c r="D22" s="23">
        <f>IFERROR(VLOOKUP(G22/3,坦克升星消耗!$H$2:$J$7,3,TRUE),0)</f>
        <v>6</v>
      </c>
      <c r="E22" s="23">
        <f>IFERROR(VLOOKUP(H22/3,坦克升星消耗!$H$8:$J$15,3,TRUE),0)</f>
        <v>8</v>
      </c>
      <c r="F22" s="23">
        <f>IFERROR(VLOOKUP(I22/3,坦克升星消耗!$H$24:$J$33,3,TRUE),0)</f>
        <v>8</v>
      </c>
      <c r="G22" s="14">
        <f t="shared" si="1"/>
        <v>1044.95919008992</v>
      </c>
      <c r="H22" s="14">
        <f t="shared" si="2"/>
        <v>1211.2026976042252</v>
      </c>
      <c r="I22" s="14">
        <f t="shared" si="3"/>
        <v>926.21382757970173</v>
      </c>
      <c r="J22" s="3"/>
      <c r="K22" s="3"/>
      <c r="L22" s="3"/>
      <c r="M22" s="3"/>
    </row>
    <row r="23" spans="1:13">
      <c r="A23" s="7">
        <v>21</v>
      </c>
      <c r="B23" s="14">
        <f>时间预估!G23</f>
        <v>24.510000000000019</v>
      </c>
      <c r="C23" s="14">
        <f>时间预估!H23</f>
        <v>262.00072502043633</v>
      </c>
      <c r="D23" s="23">
        <f>IFERROR(VLOOKUP(G23/3,坦克升星消耗!$H$2:$J$7,3,TRUE),0)</f>
        <v>6</v>
      </c>
      <c r="E23" s="23">
        <f>IFERROR(VLOOKUP(H23/3,坦克升星消耗!$H$8:$J$15,3,TRUE),0)</f>
        <v>8</v>
      </c>
      <c r="F23" s="23">
        <f>IFERROR(VLOOKUP(I23/3,坦克升星消耗!$H$24:$J$33,3,TRUE),0)</f>
        <v>9</v>
      </c>
      <c r="G23" s="14">
        <f t="shared" si="1"/>
        <v>1152.80319008992</v>
      </c>
      <c r="H23" s="14">
        <f t="shared" si="2"/>
        <v>1336.2036976042252</v>
      </c>
      <c r="I23" s="14">
        <f t="shared" si="3"/>
        <v>1021.8028275797017</v>
      </c>
      <c r="J23" s="3"/>
      <c r="K23" s="3"/>
      <c r="L23" s="3"/>
      <c r="M23" s="3"/>
    </row>
    <row r="24" spans="1:13">
      <c r="A24" s="7">
        <v>22</v>
      </c>
      <c r="B24" s="14">
        <f>时间预估!G24</f>
        <v>25.649999999999977</v>
      </c>
      <c r="C24" s="14">
        <f>时间预估!H24</f>
        <v>287.65072502043631</v>
      </c>
      <c r="D24" s="23">
        <f>IFERROR(VLOOKUP(G24/3,坦克升星消耗!$H$2:$J$7,3,TRUE),0)</f>
        <v>6</v>
      </c>
      <c r="E24" s="23">
        <f>IFERROR(VLOOKUP(H24/3,坦克升星消耗!$H$8:$J$15,3,TRUE),0)</f>
        <v>8</v>
      </c>
      <c r="F24" s="23">
        <f>IFERROR(VLOOKUP(I24/3,坦克升星消耗!$H$24:$J$33,3,TRUE),0)</f>
        <v>9</v>
      </c>
      <c r="G24" s="14">
        <f t="shared" si="1"/>
        <v>1265.6631900899199</v>
      </c>
      <c r="H24" s="14">
        <f t="shared" si="2"/>
        <v>1467.0186976042251</v>
      </c>
      <c r="I24" s="14">
        <f t="shared" si="3"/>
        <v>1121.8378275797015</v>
      </c>
      <c r="J24" s="3"/>
      <c r="K24" s="3"/>
      <c r="L24" s="3"/>
      <c r="M24" s="3"/>
    </row>
    <row r="25" spans="1:13">
      <c r="A25" s="7">
        <v>23</v>
      </c>
      <c r="B25" s="14">
        <f>时间预估!G25</f>
        <v>26.79000000000002</v>
      </c>
      <c r="C25" s="14">
        <f>时间预估!H25</f>
        <v>314.44072502043633</v>
      </c>
      <c r="D25" s="23">
        <f>IFERROR(VLOOKUP(G25/3,坦克升星消耗!$H$2:$J$7,3,TRUE),0)</f>
        <v>6</v>
      </c>
      <c r="E25" s="23">
        <f>IFERROR(VLOOKUP(H25/3,坦克升星消耗!$H$8:$J$15,3,TRUE),0)</f>
        <v>8</v>
      </c>
      <c r="F25" s="23">
        <f>IFERROR(VLOOKUP(I25/3,坦克升星消耗!$H$24:$J$33,3,TRUE),0)</f>
        <v>10</v>
      </c>
      <c r="G25" s="14">
        <f t="shared" si="1"/>
        <v>1383.5391900899199</v>
      </c>
      <c r="H25" s="14">
        <f t="shared" si="2"/>
        <v>1603.6476976042252</v>
      </c>
      <c r="I25" s="14">
        <f t="shared" si="3"/>
        <v>1226.3188275797017</v>
      </c>
      <c r="J25" s="3"/>
      <c r="K25" s="3"/>
      <c r="L25" s="3"/>
      <c r="M25" s="3"/>
    </row>
    <row r="26" spans="1:13">
      <c r="A26" s="7">
        <v>24</v>
      </c>
      <c r="B26" s="14">
        <f>时间预估!G26</f>
        <v>27.92999999999995</v>
      </c>
      <c r="C26" s="14">
        <f>时间预估!H26</f>
        <v>342.37072502043628</v>
      </c>
      <c r="D26" s="23">
        <f>IFERROR(VLOOKUP(G26/3,坦克升星消耗!$H$2:$J$7,3,TRUE),0)</f>
        <v>6</v>
      </c>
      <c r="E26" s="23">
        <f>IFERROR(VLOOKUP(H26/3,坦克升星消耗!$H$8:$J$15,3,TRUE),0)</f>
        <v>8</v>
      </c>
      <c r="F26" s="23">
        <f>IFERROR(VLOOKUP(I26/3,坦克升星消耗!$H$24:$J$33,3,TRUE),0)</f>
        <v>10</v>
      </c>
      <c r="G26" s="14">
        <f t="shared" si="1"/>
        <v>1506.4311900899197</v>
      </c>
      <c r="H26" s="14">
        <f t="shared" si="2"/>
        <v>1746.0906976042249</v>
      </c>
      <c r="I26" s="14">
        <f t="shared" si="3"/>
        <v>1335.2458275797014</v>
      </c>
      <c r="J26" s="3"/>
      <c r="K26" s="3"/>
      <c r="L26" s="3"/>
      <c r="M26" s="3"/>
    </row>
    <row r="27" spans="1:13">
      <c r="A27" s="7">
        <v>25</v>
      </c>
      <c r="B27" s="14">
        <f>时间预估!G27</f>
        <v>29.069999999999993</v>
      </c>
      <c r="C27" s="14">
        <f>时间预估!H27</f>
        <v>371.44072502043628</v>
      </c>
      <c r="D27" s="23">
        <f>IFERROR(VLOOKUP(G27/3,坦克升星消耗!$H$2:$J$7,3,TRUE),0)</f>
        <v>6</v>
      </c>
      <c r="E27" s="23">
        <f>IFERROR(VLOOKUP(H27/3,坦克升星消耗!$H$8:$J$15,3,TRUE),0)</f>
        <v>8</v>
      </c>
      <c r="F27" s="23">
        <f>IFERROR(VLOOKUP(I27/3,坦克升星消耗!$H$24:$J$33,3,TRUE),0)</f>
        <v>10</v>
      </c>
      <c r="G27" s="14">
        <f t="shared" si="1"/>
        <v>1634.3391900899198</v>
      </c>
      <c r="H27" s="14">
        <f t="shared" si="2"/>
        <v>1894.3476976042248</v>
      </c>
      <c r="I27" s="14">
        <f t="shared" si="3"/>
        <v>1448.6188275797015</v>
      </c>
      <c r="J27" s="3"/>
      <c r="K27" s="3"/>
      <c r="L27" s="3"/>
      <c r="M27" s="3"/>
    </row>
    <row r="28" spans="1:13">
      <c r="A28" s="7">
        <v>26</v>
      </c>
      <c r="B28" s="14">
        <f>时间预估!G28</f>
        <v>30.210000000000036</v>
      </c>
      <c r="C28" s="14">
        <f>时间预估!H28</f>
        <v>401.65072502043631</v>
      </c>
      <c r="D28" s="23">
        <f>IFERROR(VLOOKUP(G28/3,坦克升星消耗!$H$2:$J$7,3,TRUE),0)</f>
        <v>6</v>
      </c>
      <c r="E28" s="23">
        <f>IFERROR(VLOOKUP(H28/3,坦克升星消耗!$H$8:$J$15,3,TRUE),0)</f>
        <v>8</v>
      </c>
      <c r="F28" s="23">
        <f>IFERROR(VLOOKUP(I28/3,坦克升星消耗!$H$24:$J$33,3,TRUE),0)</f>
        <v>10</v>
      </c>
      <c r="G28" s="14">
        <f t="shared" si="1"/>
        <v>1767.2631900899198</v>
      </c>
      <c r="H28" s="14">
        <f t="shared" si="2"/>
        <v>2048.4186976042251</v>
      </c>
      <c r="I28" s="14">
        <f t="shared" si="3"/>
        <v>1566.4378275797017</v>
      </c>
      <c r="J28" s="3"/>
      <c r="K28" s="3"/>
      <c r="L28" s="3"/>
      <c r="M28" s="3"/>
    </row>
    <row r="29" spans="1:13">
      <c r="A29" s="7">
        <v>27</v>
      </c>
      <c r="B29" s="14">
        <f>时间预估!G29</f>
        <v>31.350000000000023</v>
      </c>
      <c r="C29" s="14">
        <f>时间预估!H29</f>
        <v>433.00072502043633</v>
      </c>
      <c r="D29" s="23">
        <f>IFERROR(VLOOKUP(G29/3,坦克升星消耗!$H$2:$J$7,3,TRUE),0)</f>
        <v>6</v>
      </c>
      <c r="E29" s="23">
        <f>IFERROR(VLOOKUP(H29/3,坦克升星消耗!$H$8:$J$15,3,TRUE),0)</f>
        <v>8</v>
      </c>
      <c r="F29" s="23">
        <f>IFERROR(VLOOKUP(I29/3,坦克升星消耗!$H$24:$J$33,3,TRUE),0)</f>
        <v>10</v>
      </c>
      <c r="G29" s="14">
        <f t="shared" si="1"/>
        <v>1905.2031900899201</v>
      </c>
      <c r="H29" s="14">
        <f t="shared" si="2"/>
        <v>2208.3036976042254</v>
      </c>
      <c r="I29" s="14">
        <f t="shared" si="3"/>
        <v>1688.7028275797018</v>
      </c>
      <c r="J29" s="3"/>
      <c r="K29" s="3"/>
      <c r="L29" s="3"/>
      <c r="M29" s="3"/>
    </row>
    <row r="30" spans="1:13">
      <c r="A30" s="7">
        <v>28</v>
      </c>
      <c r="B30" s="14">
        <f>时间预估!G30</f>
        <v>32.489999999999952</v>
      </c>
      <c r="C30" s="14">
        <f>时间预估!H30</f>
        <v>465.49072502043629</v>
      </c>
      <c r="D30" s="23">
        <f>IFERROR(VLOOKUP(G30/3,坦克升星消耗!$H$2:$J$7,3,TRUE),0)</f>
        <v>6</v>
      </c>
      <c r="E30" s="23">
        <f>IFERROR(VLOOKUP(H30/3,坦克升星消耗!$H$8:$J$15,3,TRUE),0)</f>
        <v>8</v>
      </c>
      <c r="F30" s="23">
        <f>IFERROR(VLOOKUP(I30/3,坦克升星消耗!$H$24:$J$33,3,TRUE),0)</f>
        <v>10</v>
      </c>
      <c r="G30" s="14">
        <f t="shared" si="1"/>
        <v>2048.1591900899198</v>
      </c>
      <c r="H30" s="14">
        <f t="shared" si="2"/>
        <v>2374.002697604225</v>
      </c>
      <c r="I30" s="14">
        <f t="shared" si="3"/>
        <v>1815.4138275797015</v>
      </c>
      <c r="J30" s="3"/>
      <c r="K30" s="3"/>
      <c r="L30" s="3"/>
      <c r="M30" s="3"/>
    </row>
    <row r="31" spans="1:13">
      <c r="A31" s="7">
        <v>29</v>
      </c>
      <c r="B31" s="14">
        <f>时间预估!G31</f>
        <v>33.629999999999939</v>
      </c>
      <c r="C31" s="14">
        <f>时间预估!H31</f>
        <v>499.12072502043623</v>
      </c>
      <c r="D31" s="23">
        <f>IFERROR(VLOOKUP(G31/3,坦克升星消耗!$H$2:$J$7,3,TRUE),0)</f>
        <v>6</v>
      </c>
      <c r="E31" s="23">
        <f>IFERROR(VLOOKUP(H31/3,坦克升星消耗!$H$8:$J$15,3,TRUE),0)</f>
        <v>8</v>
      </c>
      <c r="F31" s="23">
        <f>IFERROR(VLOOKUP(I31/3,坦克升星消耗!$H$24:$J$33,3,TRUE),0)</f>
        <v>10</v>
      </c>
      <c r="G31" s="14">
        <f t="shared" si="1"/>
        <v>2196.1311900899195</v>
      </c>
      <c r="H31" s="14">
        <f t="shared" si="2"/>
        <v>2545.5156976042244</v>
      </c>
      <c r="I31" s="14">
        <f t="shared" si="3"/>
        <v>1946.5708275797012</v>
      </c>
      <c r="J31" s="3"/>
      <c r="K31" s="3"/>
      <c r="L31" s="3"/>
      <c r="M31" s="3"/>
    </row>
    <row r="32" spans="1:13">
      <c r="A32" s="7">
        <v>30</v>
      </c>
      <c r="B32" s="14">
        <f>时间预估!G32</f>
        <v>34.770000000000095</v>
      </c>
      <c r="C32" s="14">
        <f>时间预估!H32</f>
        <v>533.89072502043632</v>
      </c>
      <c r="D32" s="23">
        <f>IFERROR(VLOOKUP(G32/3,坦克升星消耗!$H$2:$J$7,3,TRUE),0)</f>
        <v>6</v>
      </c>
      <c r="E32" s="23">
        <f>IFERROR(VLOOKUP(H32/3,坦克升星消耗!$H$8:$J$15,3,TRUE),0)</f>
        <v>8</v>
      </c>
      <c r="F32" s="23">
        <f>IFERROR(VLOOKUP(I32/3,坦克升星消耗!$H$24:$J$33,3,TRUE),0)</f>
        <v>10</v>
      </c>
      <c r="G32" s="14">
        <f t="shared" si="1"/>
        <v>2349.1191900899198</v>
      </c>
      <c r="H32" s="14">
        <f t="shared" si="2"/>
        <v>2722.8426976042251</v>
      </c>
      <c r="I32" s="14">
        <f t="shared" si="3"/>
        <v>2082.1738275797015</v>
      </c>
      <c r="J32" s="3"/>
      <c r="K32" s="3"/>
      <c r="L32" s="3"/>
      <c r="M32" s="3"/>
    </row>
    <row r="33" spans="1:13">
      <c r="A33" s="7">
        <v>31</v>
      </c>
      <c r="B33" s="14">
        <f>时间预估!G33</f>
        <v>35.909999999999968</v>
      </c>
      <c r="C33" s="14">
        <f>时间预估!H33</f>
        <v>569.80072502043629</v>
      </c>
      <c r="D33" s="23">
        <f>IFERROR(VLOOKUP(G33/3,坦克升星消耗!$H$2:$J$7,3,TRUE),0)</f>
        <v>6</v>
      </c>
      <c r="E33" s="23">
        <f>IFERROR(VLOOKUP(H33/3,坦克升星消耗!$H$8:$J$15,3,TRUE),0)</f>
        <v>8</v>
      </c>
      <c r="F33" s="23">
        <f>IFERROR(VLOOKUP(I33/3,坦克升星消耗!$H$24:$J$33,3,TRUE),0)</f>
        <v>10</v>
      </c>
      <c r="G33" s="14">
        <f t="shared" si="1"/>
        <v>2507.1231900899197</v>
      </c>
      <c r="H33" s="14">
        <f t="shared" si="2"/>
        <v>2905.9836976042247</v>
      </c>
      <c r="I33" s="14">
        <f t="shared" si="3"/>
        <v>2222.2228275797015</v>
      </c>
      <c r="J33" s="3"/>
      <c r="K33" s="3"/>
      <c r="L33" s="3"/>
      <c r="M33" s="3"/>
    </row>
    <row r="34" spans="1:13">
      <c r="A34" s="7">
        <v>32</v>
      </c>
      <c r="B34" s="14">
        <f>时间预估!G34</f>
        <v>37.049999999999955</v>
      </c>
      <c r="C34" s="14">
        <f>时间预估!H34</f>
        <v>606.85072502043624</v>
      </c>
      <c r="D34" s="23">
        <f>IFERROR(VLOOKUP(G34/3,坦克升星消耗!$H$2:$J$7,3,TRUE),0)</f>
        <v>6</v>
      </c>
      <c r="E34" s="23">
        <f>IFERROR(VLOOKUP(H34/3,坦克升星消耗!$H$8:$J$15,3,TRUE),0)</f>
        <v>8</v>
      </c>
      <c r="F34" s="23">
        <f>IFERROR(VLOOKUP(I34/3,坦克升星消耗!$H$24:$J$33,3,TRUE),0)</f>
        <v>10</v>
      </c>
      <c r="G34" s="14">
        <f t="shared" si="1"/>
        <v>2670.1431900899197</v>
      </c>
      <c r="H34" s="14">
        <f t="shared" si="2"/>
        <v>3094.9386976042247</v>
      </c>
      <c r="I34" s="14">
        <f t="shared" si="3"/>
        <v>2366.7178275797014</v>
      </c>
      <c r="J34" s="3"/>
      <c r="K34" s="3"/>
      <c r="L34" s="3"/>
      <c r="M34" s="3"/>
    </row>
    <row r="35" spans="1:13">
      <c r="A35" s="7">
        <v>33</v>
      </c>
      <c r="B35" s="14">
        <f>时间预估!G35</f>
        <v>38.190000000000055</v>
      </c>
      <c r="C35" s="14">
        <f>时间预估!H35</f>
        <v>645.0407250204363</v>
      </c>
      <c r="D35" s="23">
        <f>IFERROR(VLOOKUP(G35/3,坦克升星消耗!$H$2:$J$7,3,TRUE),0)</f>
        <v>6</v>
      </c>
      <c r="E35" s="23">
        <f>IFERROR(VLOOKUP(H35/3,坦克升星消耗!$H$8:$J$15,3,TRUE),0)</f>
        <v>8</v>
      </c>
      <c r="F35" s="23">
        <f>IFERROR(VLOOKUP(I35/3,坦克升星消耗!$H$24:$J$33,3,TRUE),0)</f>
        <v>10</v>
      </c>
      <c r="G35" s="14">
        <f t="shared" si="1"/>
        <v>2838.1791900899198</v>
      </c>
      <c r="H35" s="14">
        <f t="shared" si="2"/>
        <v>3289.7076976042249</v>
      </c>
      <c r="I35" s="14">
        <f t="shared" si="3"/>
        <v>2515.6588275797017</v>
      </c>
      <c r="J35" s="3"/>
      <c r="K35" s="3"/>
      <c r="L35" s="3"/>
      <c r="M35" s="3"/>
    </row>
    <row r="36" spans="1:13">
      <c r="A36" s="7">
        <v>34</v>
      </c>
      <c r="B36" s="14">
        <f>时间预估!G36</f>
        <v>39.330000000000041</v>
      </c>
      <c r="C36" s="14">
        <f>时间预估!H36</f>
        <v>684.37072502043634</v>
      </c>
      <c r="D36" s="23">
        <f>IFERROR(VLOOKUP(G36/3,坦克升星消耗!$H$2:$J$7,3,TRUE),0)</f>
        <v>6</v>
      </c>
      <c r="E36" s="23">
        <f>IFERROR(VLOOKUP(H36/3,坦克升星消耗!$H$8:$J$15,3,TRUE),0)</f>
        <v>8</v>
      </c>
      <c r="F36" s="23">
        <f>IFERROR(VLOOKUP(I36/3,坦克升星消耗!$H$24:$J$33,3,TRUE),0)</f>
        <v>10</v>
      </c>
      <c r="G36" s="14">
        <f t="shared" si="1"/>
        <v>3011.2311900899203</v>
      </c>
      <c r="H36" s="14">
        <f t="shared" si="2"/>
        <v>3490.290697604225</v>
      </c>
      <c r="I36" s="14">
        <f t="shared" si="3"/>
        <v>2669.0458275797018</v>
      </c>
      <c r="J36" s="3"/>
      <c r="K36" s="3"/>
      <c r="L36" s="3"/>
      <c r="M36" s="3"/>
    </row>
    <row r="37" spans="1:13">
      <c r="A37" s="7">
        <v>35</v>
      </c>
      <c r="B37" s="14">
        <f>时间预估!G37</f>
        <v>40.470000000000027</v>
      </c>
      <c r="C37" s="14">
        <f>时间预估!H37</f>
        <v>724.84072502043637</v>
      </c>
      <c r="D37" s="23">
        <f>IFERROR(VLOOKUP(G37/3,坦克升星消耗!$H$2:$J$7,3,TRUE),0)</f>
        <v>6</v>
      </c>
      <c r="E37" s="23">
        <f>IFERROR(VLOOKUP(H37/3,坦克升星消耗!$H$8:$J$15,3,TRUE),0)</f>
        <v>8</v>
      </c>
      <c r="F37" s="23">
        <f>IFERROR(VLOOKUP(I37/3,坦克升星消耗!$H$24:$J$33,3,TRUE),0)</f>
        <v>10</v>
      </c>
      <c r="G37" s="14">
        <f t="shared" si="1"/>
        <v>3189.2991900899201</v>
      </c>
      <c r="H37" s="14">
        <f t="shared" si="2"/>
        <v>3696.6876976042254</v>
      </c>
      <c r="I37" s="14">
        <f t="shared" si="3"/>
        <v>2826.8788275797019</v>
      </c>
      <c r="J37" s="3"/>
      <c r="K37" s="3"/>
      <c r="L37" s="3"/>
      <c r="M37" s="3"/>
    </row>
    <row r="38" spans="1:13">
      <c r="A38" s="7">
        <v>36</v>
      </c>
      <c r="B38" s="14">
        <f>时间预估!G38</f>
        <v>41.7</v>
      </c>
      <c r="C38" s="14">
        <f>时间预估!H38</f>
        <v>766.54072502043641</v>
      </c>
      <c r="D38" s="23">
        <f>IFERROR(VLOOKUP(G38/3,坦克升星消耗!$H$2:$J$7,3,TRUE),0)</f>
        <v>6</v>
      </c>
      <c r="E38" s="23">
        <f>IFERROR(VLOOKUP(H38/3,坦克升星消耗!$H$8:$J$15,3,TRUE),0)</f>
        <v>8</v>
      </c>
      <c r="F38" s="23">
        <f>IFERROR(VLOOKUP(I38/3,坦克升星消耗!$H$24:$J$33,3,TRUE),0)</f>
        <v>10</v>
      </c>
      <c r="G38" s="14">
        <f t="shared" si="1"/>
        <v>3372.7791900899206</v>
      </c>
      <c r="H38" s="14">
        <f t="shared" si="2"/>
        <v>3909.3576976042255</v>
      </c>
      <c r="I38" s="14">
        <f t="shared" si="3"/>
        <v>2989.508827579702</v>
      </c>
      <c r="J38" s="3"/>
      <c r="K38" s="3"/>
      <c r="L38" s="3"/>
      <c r="M38" s="3"/>
    </row>
  </sheetData>
  <phoneticPr fontId="1" type="noConversion"/>
  <conditionalFormatting sqref="D3:F38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{37B7233D-04DB-49B7-B0F4-6FDC9CEB4019}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7B7233D-04DB-49B7-B0F4-6FDC9CEB401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D3:F38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8D2BE-14E1-4547-8054-78E2AB0E4091}">
  <dimension ref="A1:J103"/>
  <sheetViews>
    <sheetView zoomScale="120" zoomScaleNormal="120" workbookViewId="0">
      <selection activeCell="J24" sqref="J24"/>
    </sheetView>
  </sheetViews>
  <sheetFormatPr baseColWidth="10" defaultColWidth="8.83203125" defaultRowHeight="15"/>
  <cols>
    <col min="6" max="7" width="11.83203125" customWidth="1"/>
    <col min="8" max="8" width="16.33203125" bestFit="1" customWidth="1"/>
    <col min="9" max="9" width="17.6640625" customWidth="1"/>
  </cols>
  <sheetData>
    <row r="1" spans="1:10">
      <c r="A1" s="1" t="s">
        <v>927</v>
      </c>
      <c r="B1" s="1" t="s">
        <v>928</v>
      </c>
      <c r="C1" s="1" t="s">
        <v>929</v>
      </c>
      <c r="D1" s="1" t="s">
        <v>930</v>
      </c>
      <c r="E1" s="1" t="s">
        <v>931</v>
      </c>
      <c r="F1" s="1" t="s">
        <v>932</v>
      </c>
      <c r="G1" s="1" t="s">
        <v>933</v>
      </c>
      <c r="H1" s="1" t="s">
        <v>934</v>
      </c>
      <c r="I1" s="1" t="s">
        <v>935</v>
      </c>
    </row>
    <row r="2" spans="1:10">
      <c r="A2" t="s">
        <v>135</v>
      </c>
      <c r="B2" t="s">
        <v>136</v>
      </c>
      <c r="C2">
        <v>1</v>
      </c>
      <c r="D2" t="str">
        <f>A2&amp;"_"&amp;B2</f>
        <v>T1_低</v>
      </c>
      <c r="E2" t="str">
        <f>A2&amp;"_"&amp;B2&amp;"_"&amp;C2</f>
        <v>T1_低_1</v>
      </c>
      <c r="F2">
        <v>3</v>
      </c>
      <c r="G2">
        <v>185</v>
      </c>
      <c r="H2">
        <f>IF(C2=1,F2,F2+H1)</f>
        <v>3</v>
      </c>
      <c r="I2">
        <f>IF(C2=1,G2,G2+I1)</f>
        <v>185</v>
      </c>
      <c r="J2">
        <f>C2</f>
        <v>1</v>
      </c>
    </row>
    <row r="3" spans="1:10">
      <c r="A3" t="s">
        <v>135</v>
      </c>
      <c r="B3" t="s">
        <v>136</v>
      </c>
      <c r="C3">
        <v>2</v>
      </c>
      <c r="D3" t="str">
        <f t="shared" ref="D3:D66" si="0">A3&amp;"_"&amp;B3</f>
        <v>T1_低</v>
      </c>
      <c r="E3" t="str">
        <f t="shared" ref="E3:E66" si="1">A3&amp;"_"&amp;B3&amp;"_"&amp;C3</f>
        <v>T1_低_2</v>
      </c>
      <c r="F3">
        <v>3</v>
      </c>
      <c r="G3">
        <v>800</v>
      </c>
      <c r="H3">
        <f t="shared" ref="H3:H6" si="2">IF(C3=1,F3,F3+H2)</f>
        <v>6</v>
      </c>
      <c r="I3">
        <f t="shared" ref="I3:I66" si="3">IF(C3=1,G3,G3+I2)</f>
        <v>985</v>
      </c>
      <c r="J3">
        <f t="shared" ref="J3:J66" si="4">C3</f>
        <v>2</v>
      </c>
    </row>
    <row r="4" spans="1:10">
      <c r="A4" t="s">
        <v>135</v>
      </c>
      <c r="B4" t="s">
        <v>136</v>
      </c>
      <c r="C4">
        <v>3</v>
      </c>
      <c r="D4" t="str">
        <f t="shared" si="0"/>
        <v>T1_低</v>
      </c>
      <c r="E4" t="str">
        <f t="shared" si="1"/>
        <v>T1_低_3</v>
      </c>
      <c r="F4">
        <v>8</v>
      </c>
      <c r="G4">
        <v>2370</v>
      </c>
      <c r="H4">
        <f t="shared" si="2"/>
        <v>14</v>
      </c>
      <c r="I4">
        <f t="shared" si="3"/>
        <v>3355</v>
      </c>
      <c r="J4">
        <f t="shared" si="4"/>
        <v>3</v>
      </c>
    </row>
    <row r="5" spans="1:10">
      <c r="A5" t="s">
        <v>135</v>
      </c>
      <c r="B5" t="s">
        <v>136</v>
      </c>
      <c r="C5">
        <v>4</v>
      </c>
      <c r="D5" t="str">
        <f t="shared" si="0"/>
        <v>T1_低</v>
      </c>
      <c r="E5" t="str">
        <f t="shared" si="1"/>
        <v>T1_低_4</v>
      </c>
      <c r="F5">
        <v>10</v>
      </c>
      <c r="G5">
        <v>3150</v>
      </c>
      <c r="H5">
        <f t="shared" si="2"/>
        <v>24</v>
      </c>
      <c r="I5">
        <f t="shared" si="3"/>
        <v>6505</v>
      </c>
      <c r="J5">
        <f t="shared" si="4"/>
        <v>4</v>
      </c>
    </row>
    <row r="6" spans="1:10">
      <c r="A6" t="s">
        <v>135</v>
      </c>
      <c r="B6" t="s">
        <v>136</v>
      </c>
      <c r="C6">
        <v>5</v>
      </c>
      <c r="D6" t="str">
        <f t="shared" si="0"/>
        <v>T1_低</v>
      </c>
      <c r="E6" t="str">
        <f t="shared" si="1"/>
        <v>T1_低_5</v>
      </c>
      <c r="F6">
        <v>10</v>
      </c>
      <c r="G6">
        <v>3900</v>
      </c>
      <c r="H6">
        <f t="shared" si="2"/>
        <v>34</v>
      </c>
      <c r="I6">
        <f t="shared" si="3"/>
        <v>10405</v>
      </c>
      <c r="J6">
        <f t="shared" si="4"/>
        <v>5</v>
      </c>
    </row>
    <row r="7" spans="1:10">
      <c r="A7" t="s">
        <v>135</v>
      </c>
      <c r="B7" t="s">
        <v>136</v>
      </c>
      <c r="C7">
        <v>6</v>
      </c>
      <c r="D7" t="str">
        <f t="shared" si="0"/>
        <v>T1_低</v>
      </c>
      <c r="E7" t="str">
        <f t="shared" si="1"/>
        <v>T1_低_6</v>
      </c>
      <c r="F7">
        <v>10</v>
      </c>
      <c r="G7">
        <v>0</v>
      </c>
      <c r="H7">
        <f>IF(C7=1,F7,F7+H6)</f>
        <v>44</v>
      </c>
      <c r="I7">
        <f t="shared" si="3"/>
        <v>10405</v>
      </c>
      <c r="J7">
        <f t="shared" si="4"/>
        <v>6</v>
      </c>
    </row>
    <row r="8" spans="1:10">
      <c r="A8" t="s">
        <v>139</v>
      </c>
      <c r="B8" t="s">
        <v>136</v>
      </c>
      <c r="C8">
        <v>1</v>
      </c>
      <c r="D8" t="str">
        <f t="shared" si="0"/>
        <v>T2_低</v>
      </c>
      <c r="E8" t="str">
        <f t="shared" si="1"/>
        <v>T2_低_1</v>
      </c>
      <c r="F8">
        <v>6</v>
      </c>
      <c r="G8">
        <v>2750</v>
      </c>
      <c r="H8">
        <f>IF(C8=1,F8,F8+H7)</f>
        <v>6</v>
      </c>
      <c r="I8">
        <f t="shared" si="3"/>
        <v>2750</v>
      </c>
      <c r="J8">
        <f t="shared" si="4"/>
        <v>1</v>
      </c>
    </row>
    <row r="9" spans="1:10">
      <c r="A9" t="s">
        <v>139</v>
      </c>
      <c r="B9" t="s">
        <v>136</v>
      </c>
      <c r="C9">
        <v>2</v>
      </c>
      <c r="D9" t="str">
        <f t="shared" si="0"/>
        <v>T2_低</v>
      </c>
      <c r="E9" t="str">
        <f t="shared" si="1"/>
        <v>T2_低_2</v>
      </c>
      <c r="F9">
        <v>6</v>
      </c>
      <c r="G9">
        <v>5350</v>
      </c>
      <c r="H9">
        <f t="shared" ref="H9:H72" si="5">IF(C9=1,F9,F9+H8)</f>
        <v>12</v>
      </c>
      <c r="I9">
        <f t="shared" si="3"/>
        <v>8100</v>
      </c>
      <c r="J9">
        <f t="shared" si="4"/>
        <v>2</v>
      </c>
    </row>
    <row r="10" spans="1:10">
      <c r="A10" t="s">
        <v>139</v>
      </c>
      <c r="B10" t="s">
        <v>136</v>
      </c>
      <c r="C10">
        <v>3</v>
      </c>
      <c r="D10" t="str">
        <f t="shared" si="0"/>
        <v>T2_低</v>
      </c>
      <c r="E10" t="str">
        <f t="shared" si="1"/>
        <v>T2_低_3</v>
      </c>
      <c r="F10">
        <v>8</v>
      </c>
      <c r="G10">
        <v>8100</v>
      </c>
      <c r="H10">
        <f t="shared" si="5"/>
        <v>20</v>
      </c>
      <c r="I10">
        <f t="shared" si="3"/>
        <v>16200</v>
      </c>
      <c r="J10">
        <f t="shared" si="4"/>
        <v>3</v>
      </c>
    </row>
    <row r="11" spans="1:10">
      <c r="A11" t="s">
        <v>139</v>
      </c>
      <c r="B11" t="s">
        <v>136</v>
      </c>
      <c r="C11">
        <v>4</v>
      </c>
      <c r="D11" t="str">
        <f t="shared" si="0"/>
        <v>T2_低</v>
      </c>
      <c r="E11" t="str">
        <f t="shared" si="1"/>
        <v>T2_低_4</v>
      </c>
      <c r="F11">
        <v>30</v>
      </c>
      <c r="G11">
        <v>10800</v>
      </c>
      <c r="H11">
        <f t="shared" si="5"/>
        <v>50</v>
      </c>
      <c r="I11">
        <f t="shared" si="3"/>
        <v>27000</v>
      </c>
      <c r="J11">
        <f t="shared" si="4"/>
        <v>4</v>
      </c>
    </row>
    <row r="12" spans="1:10">
      <c r="A12" t="s">
        <v>139</v>
      </c>
      <c r="B12" t="s">
        <v>136</v>
      </c>
      <c r="C12">
        <v>5</v>
      </c>
      <c r="D12" t="str">
        <f t="shared" si="0"/>
        <v>T2_低</v>
      </c>
      <c r="E12" t="str">
        <f t="shared" si="1"/>
        <v>T2_低_5</v>
      </c>
      <c r="F12">
        <v>30</v>
      </c>
      <c r="G12">
        <v>13500</v>
      </c>
      <c r="H12">
        <f t="shared" si="5"/>
        <v>80</v>
      </c>
      <c r="I12">
        <f t="shared" si="3"/>
        <v>40500</v>
      </c>
      <c r="J12">
        <f t="shared" si="4"/>
        <v>5</v>
      </c>
    </row>
    <row r="13" spans="1:10">
      <c r="A13" t="s">
        <v>139</v>
      </c>
      <c r="B13" t="s">
        <v>136</v>
      </c>
      <c r="C13">
        <v>6</v>
      </c>
      <c r="D13" t="str">
        <f t="shared" si="0"/>
        <v>T2_低</v>
      </c>
      <c r="E13" t="str">
        <f t="shared" si="1"/>
        <v>T2_低_6</v>
      </c>
      <c r="F13">
        <v>30</v>
      </c>
      <c r="G13">
        <v>16100</v>
      </c>
      <c r="H13">
        <f t="shared" si="5"/>
        <v>110</v>
      </c>
      <c r="I13">
        <f t="shared" si="3"/>
        <v>56600</v>
      </c>
      <c r="J13">
        <f t="shared" si="4"/>
        <v>6</v>
      </c>
    </row>
    <row r="14" spans="1:10">
      <c r="A14" t="s">
        <v>139</v>
      </c>
      <c r="B14" t="s">
        <v>136</v>
      </c>
      <c r="C14">
        <v>7</v>
      </c>
      <c r="D14" t="str">
        <f t="shared" si="0"/>
        <v>T2_低</v>
      </c>
      <c r="E14" t="str">
        <f t="shared" si="1"/>
        <v>T2_低_7</v>
      </c>
      <c r="F14">
        <v>30</v>
      </c>
      <c r="G14">
        <v>18900</v>
      </c>
      <c r="H14">
        <f t="shared" si="5"/>
        <v>140</v>
      </c>
      <c r="I14">
        <f t="shared" si="3"/>
        <v>75500</v>
      </c>
      <c r="J14">
        <f t="shared" si="4"/>
        <v>7</v>
      </c>
    </row>
    <row r="15" spans="1:10">
      <c r="A15" t="s">
        <v>139</v>
      </c>
      <c r="B15" t="s">
        <v>136</v>
      </c>
      <c r="C15">
        <v>8</v>
      </c>
      <c r="D15" t="str">
        <f t="shared" si="0"/>
        <v>T2_低</v>
      </c>
      <c r="E15" t="str">
        <f t="shared" si="1"/>
        <v>T2_低_8</v>
      </c>
      <c r="F15">
        <v>30</v>
      </c>
      <c r="G15">
        <v>0</v>
      </c>
      <c r="H15">
        <f t="shared" si="5"/>
        <v>170</v>
      </c>
      <c r="I15">
        <f t="shared" si="3"/>
        <v>75500</v>
      </c>
      <c r="J15">
        <f t="shared" si="4"/>
        <v>8</v>
      </c>
    </row>
    <row r="16" spans="1:10">
      <c r="A16" t="s">
        <v>139</v>
      </c>
      <c r="B16" t="s">
        <v>142</v>
      </c>
      <c r="C16">
        <v>1</v>
      </c>
      <c r="D16" t="str">
        <f t="shared" si="0"/>
        <v>T2_中</v>
      </c>
      <c r="E16" t="str">
        <f t="shared" si="1"/>
        <v>T2_中_1</v>
      </c>
      <c r="F16">
        <v>6</v>
      </c>
      <c r="G16">
        <v>6100</v>
      </c>
      <c r="H16">
        <f t="shared" si="5"/>
        <v>6</v>
      </c>
      <c r="I16">
        <f t="shared" si="3"/>
        <v>6100</v>
      </c>
      <c r="J16">
        <f t="shared" si="4"/>
        <v>1</v>
      </c>
    </row>
    <row r="17" spans="1:10">
      <c r="A17" t="s">
        <v>139</v>
      </c>
      <c r="B17" t="s">
        <v>142</v>
      </c>
      <c r="C17">
        <v>2</v>
      </c>
      <c r="D17" t="str">
        <f t="shared" si="0"/>
        <v>T2_中</v>
      </c>
      <c r="E17" t="str">
        <f t="shared" si="1"/>
        <v>T2_中_2</v>
      </c>
      <c r="F17">
        <v>6</v>
      </c>
      <c r="G17">
        <v>12050</v>
      </c>
      <c r="H17">
        <f t="shared" si="5"/>
        <v>12</v>
      </c>
      <c r="I17">
        <f t="shared" si="3"/>
        <v>18150</v>
      </c>
      <c r="J17">
        <f t="shared" si="4"/>
        <v>2</v>
      </c>
    </row>
    <row r="18" spans="1:10">
      <c r="A18" t="s">
        <v>139</v>
      </c>
      <c r="B18" t="s">
        <v>142</v>
      </c>
      <c r="C18">
        <v>3</v>
      </c>
      <c r="D18" t="str">
        <f t="shared" si="0"/>
        <v>T2_中</v>
      </c>
      <c r="E18" t="str">
        <f t="shared" si="1"/>
        <v>T2_中_3</v>
      </c>
      <c r="F18">
        <v>8</v>
      </c>
      <c r="G18">
        <v>18100</v>
      </c>
      <c r="H18">
        <f t="shared" si="5"/>
        <v>20</v>
      </c>
      <c r="I18">
        <f t="shared" si="3"/>
        <v>36250</v>
      </c>
      <c r="J18">
        <f t="shared" si="4"/>
        <v>3</v>
      </c>
    </row>
    <row r="19" spans="1:10">
      <c r="A19" t="s">
        <v>139</v>
      </c>
      <c r="B19" t="s">
        <v>142</v>
      </c>
      <c r="C19">
        <v>4</v>
      </c>
      <c r="D19" t="str">
        <f t="shared" si="0"/>
        <v>T2_中</v>
      </c>
      <c r="E19" t="str">
        <f t="shared" si="1"/>
        <v>T2_中_4</v>
      </c>
      <c r="F19">
        <v>30</v>
      </c>
      <c r="G19">
        <v>24300</v>
      </c>
      <c r="H19">
        <f t="shared" si="5"/>
        <v>50</v>
      </c>
      <c r="I19">
        <f t="shared" si="3"/>
        <v>60550</v>
      </c>
      <c r="J19">
        <f t="shared" si="4"/>
        <v>4</v>
      </c>
    </row>
    <row r="20" spans="1:10">
      <c r="A20" t="s">
        <v>139</v>
      </c>
      <c r="B20" t="s">
        <v>142</v>
      </c>
      <c r="C20">
        <v>5</v>
      </c>
      <c r="D20" t="str">
        <f t="shared" si="0"/>
        <v>T2_中</v>
      </c>
      <c r="E20" t="str">
        <f t="shared" si="1"/>
        <v>T2_中_5</v>
      </c>
      <c r="F20">
        <v>30</v>
      </c>
      <c r="G20">
        <v>30300</v>
      </c>
      <c r="H20">
        <f t="shared" si="5"/>
        <v>80</v>
      </c>
      <c r="I20">
        <f t="shared" si="3"/>
        <v>90850</v>
      </c>
      <c r="J20">
        <f t="shared" si="4"/>
        <v>5</v>
      </c>
    </row>
    <row r="21" spans="1:10">
      <c r="A21" t="s">
        <v>139</v>
      </c>
      <c r="B21" t="s">
        <v>142</v>
      </c>
      <c r="C21">
        <v>6</v>
      </c>
      <c r="D21" t="str">
        <f t="shared" si="0"/>
        <v>T2_中</v>
      </c>
      <c r="E21" t="str">
        <f t="shared" si="1"/>
        <v>T2_中_6</v>
      </c>
      <c r="F21">
        <v>30</v>
      </c>
      <c r="G21">
        <v>36300</v>
      </c>
      <c r="H21">
        <f t="shared" si="5"/>
        <v>110</v>
      </c>
      <c r="I21">
        <f t="shared" si="3"/>
        <v>127150</v>
      </c>
      <c r="J21">
        <f t="shared" si="4"/>
        <v>6</v>
      </c>
    </row>
    <row r="22" spans="1:10">
      <c r="A22" t="s">
        <v>139</v>
      </c>
      <c r="B22" t="s">
        <v>142</v>
      </c>
      <c r="C22">
        <v>7</v>
      </c>
      <c r="D22" t="str">
        <f t="shared" si="0"/>
        <v>T2_中</v>
      </c>
      <c r="E22" t="str">
        <f t="shared" si="1"/>
        <v>T2_中_7</v>
      </c>
      <c r="F22">
        <v>30</v>
      </c>
      <c r="G22">
        <v>42400</v>
      </c>
      <c r="H22">
        <f t="shared" si="5"/>
        <v>140</v>
      </c>
      <c r="I22">
        <f t="shared" si="3"/>
        <v>169550</v>
      </c>
      <c r="J22">
        <f t="shared" si="4"/>
        <v>7</v>
      </c>
    </row>
    <row r="23" spans="1:10">
      <c r="A23" t="s">
        <v>139</v>
      </c>
      <c r="B23" t="s">
        <v>142</v>
      </c>
      <c r="C23">
        <v>8</v>
      </c>
      <c r="D23" t="str">
        <f t="shared" si="0"/>
        <v>T2_中</v>
      </c>
      <c r="E23" t="str">
        <f t="shared" si="1"/>
        <v>T2_中_8</v>
      </c>
      <c r="F23">
        <v>30</v>
      </c>
      <c r="G23">
        <v>0</v>
      </c>
      <c r="H23">
        <f t="shared" si="5"/>
        <v>170</v>
      </c>
      <c r="I23">
        <f t="shared" si="3"/>
        <v>169550</v>
      </c>
      <c r="J23">
        <f t="shared" si="4"/>
        <v>8</v>
      </c>
    </row>
    <row r="24" spans="1:10">
      <c r="A24" t="s">
        <v>145</v>
      </c>
      <c r="B24" t="s">
        <v>136</v>
      </c>
      <c r="C24">
        <v>1</v>
      </c>
      <c r="D24" t="str">
        <f t="shared" si="0"/>
        <v>T3_低</v>
      </c>
      <c r="E24" t="str">
        <f t="shared" si="1"/>
        <v>T3_低_1</v>
      </c>
      <c r="F24">
        <v>18</v>
      </c>
      <c r="G24">
        <v>7350</v>
      </c>
      <c r="H24">
        <f t="shared" si="5"/>
        <v>18</v>
      </c>
      <c r="I24">
        <f t="shared" si="3"/>
        <v>7350</v>
      </c>
      <c r="J24" s="26">
        <f t="shared" si="4"/>
        <v>1</v>
      </c>
    </row>
    <row r="25" spans="1:10">
      <c r="A25" t="s">
        <v>145</v>
      </c>
      <c r="B25" t="s">
        <v>136</v>
      </c>
      <c r="C25">
        <v>2</v>
      </c>
      <c r="D25" t="str">
        <f t="shared" si="0"/>
        <v>T3_低</v>
      </c>
      <c r="E25" t="str">
        <f t="shared" si="1"/>
        <v>T3_低_2</v>
      </c>
      <c r="F25">
        <v>18</v>
      </c>
      <c r="G25">
        <v>14800</v>
      </c>
      <c r="H25">
        <f t="shared" si="5"/>
        <v>36</v>
      </c>
      <c r="I25">
        <f t="shared" si="3"/>
        <v>22150</v>
      </c>
      <c r="J25">
        <f t="shared" si="4"/>
        <v>2</v>
      </c>
    </row>
    <row r="26" spans="1:10">
      <c r="A26" t="s">
        <v>145</v>
      </c>
      <c r="B26" t="s">
        <v>136</v>
      </c>
      <c r="C26">
        <v>3</v>
      </c>
      <c r="D26" t="str">
        <f t="shared" si="0"/>
        <v>T3_低</v>
      </c>
      <c r="E26" t="str">
        <f t="shared" si="1"/>
        <v>T3_低_3</v>
      </c>
      <c r="F26">
        <v>24</v>
      </c>
      <c r="G26">
        <v>22500</v>
      </c>
      <c r="H26">
        <f t="shared" si="5"/>
        <v>60</v>
      </c>
      <c r="I26">
        <f t="shared" si="3"/>
        <v>44650</v>
      </c>
      <c r="J26">
        <f t="shared" si="4"/>
        <v>3</v>
      </c>
    </row>
    <row r="27" spans="1:10">
      <c r="A27" t="s">
        <v>145</v>
      </c>
      <c r="B27" t="s">
        <v>136</v>
      </c>
      <c r="C27">
        <v>4</v>
      </c>
      <c r="D27" t="str">
        <f t="shared" si="0"/>
        <v>T3_低</v>
      </c>
      <c r="E27" t="str">
        <f t="shared" si="1"/>
        <v>T3_低_4</v>
      </c>
      <c r="F27">
        <v>30</v>
      </c>
      <c r="G27">
        <v>29900</v>
      </c>
      <c r="H27">
        <f t="shared" si="5"/>
        <v>90</v>
      </c>
      <c r="I27">
        <f t="shared" si="3"/>
        <v>74550</v>
      </c>
      <c r="J27">
        <f t="shared" si="4"/>
        <v>4</v>
      </c>
    </row>
    <row r="28" spans="1:10">
      <c r="A28" t="s">
        <v>145</v>
      </c>
      <c r="B28" t="s">
        <v>136</v>
      </c>
      <c r="C28">
        <v>5</v>
      </c>
      <c r="D28" t="str">
        <f t="shared" si="0"/>
        <v>T3_低</v>
      </c>
      <c r="E28" t="str">
        <f t="shared" si="1"/>
        <v>T3_低_5</v>
      </c>
      <c r="F28">
        <v>50</v>
      </c>
      <c r="G28">
        <v>37300</v>
      </c>
      <c r="H28">
        <f t="shared" si="5"/>
        <v>140</v>
      </c>
      <c r="I28">
        <f t="shared" si="3"/>
        <v>111850</v>
      </c>
      <c r="J28">
        <f t="shared" si="4"/>
        <v>5</v>
      </c>
    </row>
    <row r="29" spans="1:10">
      <c r="A29" t="s">
        <v>145</v>
      </c>
      <c r="B29" t="s">
        <v>136</v>
      </c>
      <c r="C29">
        <v>6</v>
      </c>
      <c r="D29" t="str">
        <f t="shared" si="0"/>
        <v>T3_低</v>
      </c>
      <c r="E29" t="str">
        <f t="shared" si="1"/>
        <v>T3_低_6</v>
      </c>
      <c r="F29">
        <v>50</v>
      </c>
      <c r="G29">
        <v>44600</v>
      </c>
      <c r="H29">
        <f t="shared" si="5"/>
        <v>190</v>
      </c>
      <c r="I29">
        <f t="shared" si="3"/>
        <v>156450</v>
      </c>
      <c r="J29">
        <f t="shared" si="4"/>
        <v>6</v>
      </c>
    </row>
    <row r="30" spans="1:10">
      <c r="A30" t="s">
        <v>145</v>
      </c>
      <c r="B30" t="s">
        <v>136</v>
      </c>
      <c r="C30">
        <v>7</v>
      </c>
      <c r="D30" t="str">
        <f t="shared" si="0"/>
        <v>T3_低</v>
      </c>
      <c r="E30" t="str">
        <f t="shared" si="1"/>
        <v>T3_低_7</v>
      </c>
      <c r="F30">
        <v>50</v>
      </c>
      <c r="G30">
        <v>52400</v>
      </c>
      <c r="H30">
        <f t="shared" si="5"/>
        <v>240</v>
      </c>
      <c r="I30">
        <f t="shared" si="3"/>
        <v>208850</v>
      </c>
      <c r="J30">
        <f t="shared" si="4"/>
        <v>7</v>
      </c>
    </row>
    <row r="31" spans="1:10">
      <c r="A31" t="s">
        <v>145</v>
      </c>
      <c r="B31" t="s">
        <v>136</v>
      </c>
      <c r="C31">
        <v>8</v>
      </c>
      <c r="D31" t="str">
        <f t="shared" si="0"/>
        <v>T3_低</v>
      </c>
      <c r="E31" t="str">
        <f t="shared" si="1"/>
        <v>T3_低_8</v>
      </c>
      <c r="F31">
        <v>50</v>
      </c>
      <c r="G31">
        <v>59800</v>
      </c>
      <c r="H31">
        <f t="shared" si="5"/>
        <v>290</v>
      </c>
      <c r="I31">
        <f t="shared" si="3"/>
        <v>268650</v>
      </c>
      <c r="J31">
        <f t="shared" si="4"/>
        <v>8</v>
      </c>
    </row>
    <row r="32" spans="1:10">
      <c r="A32" t="s">
        <v>145</v>
      </c>
      <c r="B32" t="s">
        <v>136</v>
      </c>
      <c r="C32">
        <v>9</v>
      </c>
      <c r="D32" t="str">
        <f t="shared" si="0"/>
        <v>T3_低</v>
      </c>
      <c r="E32" t="str">
        <f t="shared" si="1"/>
        <v>T3_低_9</v>
      </c>
      <c r="F32">
        <v>50</v>
      </c>
      <c r="G32">
        <v>67200</v>
      </c>
      <c r="H32">
        <f t="shared" si="5"/>
        <v>340</v>
      </c>
      <c r="I32">
        <f t="shared" si="3"/>
        <v>335850</v>
      </c>
      <c r="J32">
        <f t="shared" si="4"/>
        <v>9</v>
      </c>
    </row>
    <row r="33" spans="1:10">
      <c r="A33" t="s">
        <v>145</v>
      </c>
      <c r="B33" t="s">
        <v>136</v>
      </c>
      <c r="C33">
        <v>10</v>
      </c>
      <c r="D33" t="str">
        <f t="shared" si="0"/>
        <v>T3_低</v>
      </c>
      <c r="E33" t="str">
        <f t="shared" si="1"/>
        <v>T3_低_10</v>
      </c>
      <c r="F33">
        <v>50</v>
      </c>
      <c r="G33">
        <v>0</v>
      </c>
      <c r="H33">
        <f t="shared" si="5"/>
        <v>390</v>
      </c>
      <c r="I33">
        <f t="shared" si="3"/>
        <v>335850</v>
      </c>
      <c r="J33">
        <f t="shared" si="4"/>
        <v>10</v>
      </c>
    </row>
    <row r="34" spans="1:10">
      <c r="A34" t="s">
        <v>145</v>
      </c>
      <c r="B34" t="s">
        <v>142</v>
      </c>
      <c r="C34">
        <v>1</v>
      </c>
      <c r="D34" t="str">
        <f t="shared" si="0"/>
        <v>T3_中</v>
      </c>
      <c r="E34" t="str">
        <f t="shared" si="1"/>
        <v>T3_中_1</v>
      </c>
      <c r="F34">
        <v>18</v>
      </c>
      <c r="G34">
        <v>12350</v>
      </c>
      <c r="H34">
        <f t="shared" si="5"/>
        <v>18</v>
      </c>
      <c r="I34">
        <f t="shared" si="3"/>
        <v>12350</v>
      </c>
      <c r="J34">
        <f t="shared" si="4"/>
        <v>1</v>
      </c>
    </row>
    <row r="35" spans="1:10">
      <c r="A35" t="s">
        <v>145</v>
      </c>
      <c r="B35" t="s">
        <v>142</v>
      </c>
      <c r="C35">
        <v>2</v>
      </c>
      <c r="D35" t="str">
        <f t="shared" si="0"/>
        <v>T3_中</v>
      </c>
      <c r="E35" t="str">
        <f t="shared" si="1"/>
        <v>T3_中_2</v>
      </c>
      <c r="F35">
        <v>18</v>
      </c>
      <c r="G35">
        <v>24600</v>
      </c>
      <c r="H35">
        <f t="shared" si="5"/>
        <v>36</v>
      </c>
      <c r="I35">
        <f t="shared" si="3"/>
        <v>36950</v>
      </c>
      <c r="J35">
        <f t="shared" si="4"/>
        <v>2</v>
      </c>
    </row>
    <row r="36" spans="1:10">
      <c r="A36" t="s">
        <v>145</v>
      </c>
      <c r="B36" t="s">
        <v>142</v>
      </c>
      <c r="C36">
        <v>3</v>
      </c>
      <c r="D36" t="str">
        <f t="shared" si="0"/>
        <v>T3_中</v>
      </c>
      <c r="E36" t="str">
        <f t="shared" si="1"/>
        <v>T3_中_3</v>
      </c>
      <c r="F36">
        <v>24</v>
      </c>
      <c r="G36">
        <v>37600</v>
      </c>
      <c r="H36">
        <f t="shared" si="5"/>
        <v>60</v>
      </c>
      <c r="I36">
        <f t="shared" si="3"/>
        <v>74550</v>
      </c>
      <c r="J36">
        <f t="shared" si="4"/>
        <v>3</v>
      </c>
    </row>
    <row r="37" spans="1:10">
      <c r="A37" t="s">
        <v>145</v>
      </c>
      <c r="B37" t="s">
        <v>142</v>
      </c>
      <c r="C37">
        <v>4</v>
      </c>
      <c r="D37" t="str">
        <f t="shared" si="0"/>
        <v>T3_中</v>
      </c>
      <c r="E37" t="str">
        <f t="shared" si="1"/>
        <v>T3_中_4</v>
      </c>
      <c r="F37">
        <v>30</v>
      </c>
      <c r="G37">
        <v>50000</v>
      </c>
      <c r="H37">
        <f t="shared" si="5"/>
        <v>90</v>
      </c>
      <c r="I37">
        <f t="shared" si="3"/>
        <v>124550</v>
      </c>
      <c r="J37">
        <f t="shared" si="4"/>
        <v>4</v>
      </c>
    </row>
    <row r="38" spans="1:10">
      <c r="A38" t="s">
        <v>145</v>
      </c>
      <c r="B38" t="s">
        <v>142</v>
      </c>
      <c r="C38">
        <v>5</v>
      </c>
      <c r="D38" t="str">
        <f t="shared" si="0"/>
        <v>T3_中</v>
      </c>
      <c r="E38" t="str">
        <f t="shared" si="1"/>
        <v>T3_中_5</v>
      </c>
      <c r="F38">
        <v>50</v>
      </c>
      <c r="G38">
        <v>62300</v>
      </c>
      <c r="H38">
        <f t="shared" si="5"/>
        <v>140</v>
      </c>
      <c r="I38">
        <f t="shared" si="3"/>
        <v>186850</v>
      </c>
      <c r="J38">
        <f t="shared" si="4"/>
        <v>5</v>
      </c>
    </row>
    <row r="39" spans="1:10">
      <c r="A39" t="s">
        <v>145</v>
      </c>
      <c r="B39" t="s">
        <v>142</v>
      </c>
      <c r="C39">
        <v>6</v>
      </c>
      <c r="D39" t="str">
        <f t="shared" si="0"/>
        <v>T3_中</v>
      </c>
      <c r="E39" t="str">
        <f t="shared" si="1"/>
        <v>T3_中_6</v>
      </c>
      <c r="F39">
        <v>50</v>
      </c>
      <c r="G39">
        <v>74600</v>
      </c>
      <c r="H39">
        <f t="shared" si="5"/>
        <v>190</v>
      </c>
      <c r="I39">
        <f t="shared" si="3"/>
        <v>261450</v>
      </c>
      <c r="J39">
        <f t="shared" si="4"/>
        <v>6</v>
      </c>
    </row>
    <row r="40" spans="1:10">
      <c r="A40" t="s">
        <v>145</v>
      </c>
      <c r="B40" t="s">
        <v>142</v>
      </c>
      <c r="C40">
        <v>7</v>
      </c>
      <c r="D40" t="str">
        <f t="shared" si="0"/>
        <v>T3_中</v>
      </c>
      <c r="E40" t="str">
        <f t="shared" si="1"/>
        <v>T3_中_7</v>
      </c>
      <c r="F40">
        <v>50</v>
      </c>
      <c r="G40">
        <v>87600</v>
      </c>
      <c r="H40">
        <f t="shared" si="5"/>
        <v>240</v>
      </c>
      <c r="I40">
        <f t="shared" si="3"/>
        <v>349050</v>
      </c>
      <c r="J40">
        <f t="shared" si="4"/>
        <v>7</v>
      </c>
    </row>
    <row r="41" spans="1:10">
      <c r="A41" t="s">
        <v>145</v>
      </c>
      <c r="B41" t="s">
        <v>142</v>
      </c>
      <c r="C41">
        <v>8</v>
      </c>
      <c r="D41" t="str">
        <f t="shared" si="0"/>
        <v>T3_中</v>
      </c>
      <c r="E41" t="str">
        <f t="shared" si="1"/>
        <v>T3_中_8</v>
      </c>
      <c r="F41">
        <v>50</v>
      </c>
      <c r="G41">
        <v>100000</v>
      </c>
      <c r="H41">
        <f t="shared" si="5"/>
        <v>290</v>
      </c>
      <c r="I41">
        <f t="shared" si="3"/>
        <v>449050</v>
      </c>
      <c r="J41">
        <f t="shared" si="4"/>
        <v>8</v>
      </c>
    </row>
    <row r="42" spans="1:10">
      <c r="A42" t="s">
        <v>145</v>
      </c>
      <c r="B42" t="s">
        <v>142</v>
      </c>
      <c r="C42">
        <v>9</v>
      </c>
      <c r="D42" t="str">
        <f t="shared" si="0"/>
        <v>T3_中</v>
      </c>
      <c r="E42" t="str">
        <f t="shared" si="1"/>
        <v>T3_中_9</v>
      </c>
      <c r="F42">
        <v>50</v>
      </c>
      <c r="G42">
        <v>112300</v>
      </c>
      <c r="H42">
        <f t="shared" si="5"/>
        <v>340</v>
      </c>
      <c r="I42">
        <f t="shared" si="3"/>
        <v>561350</v>
      </c>
      <c r="J42">
        <f t="shared" si="4"/>
        <v>9</v>
      </c>
    </row>
    <row r="43" spans="1:10">
      <c r="A43" t="s">
        <v>145</v>
      </c>
      <c r="B43" t="s">
        <v>142</v>
      </c>
      <c r="C43">
        <v>10</v>
      </c>
      <c r="D43" t="str">
        <f t="shared" si="0"/>
        <v>T3_中</v>
      </c>
      <c r="E43" t="str">
        <f t="shared" si="1"/>
        <v>T3_中_10</v>
      </c>
      <c r="F43">
        <v>50</v>
      </c>
      <c r="G43">
        <v>0</v>
      </c>
      <c r="H43">
        <f t="shared" si="5"/>
        <v>390</v>
      </c>
      <c r="I43">
        <f t="shared" si="3"/>
        <v>561350</v>
      </c>
      <c r="J43">
        <f t="shared" si="4"/>
        <v>10</v>
      </c>
    </row>
    <row r="44" spans="1:10">
      <c r="A44" t="s">
        <v>145</v>
      </c>
      <c r="B44" t="s">
        <v>150</v>
      </c>
      <c r="C44">
        <v>1</v>
      </c>
      <c r="D44" t="str">
        <f t="shared" si="0"/>
        <v>T3_高</v>
      </c>
      <c r="E44" t="str">
        <f t="shared" si="1"/>
        <v>T3_高_1</v>
      </c>
      <c r="F44">
        <v>18</v>
      </c>
      <c r="G44">
        <v>18800</v>
      </c>
      <c r="H44">
        <f t="shared" si="5"/>
        <v>18</v>
      </c>
      <c r="I44">
        <f t="shared" si="3"/>
        <v>18800</v>
      </c>
      <c r="J44">
        <f t="shared" si="4"/>
        <v>1</v>
      </c>
    </row>
    <row r="45" spans="1:10">
      <c r="A45" t="s">
        <v>145</v>
      </c>
      <c r="B45" t="s">
        <v>150</v>
      </c>
      <c r="C45">
        <v>2</v>
      </c>
      <c r="D45" t="str">
        <f t="shared" si="0"/>
        <v>T3_高</v>
      </c>
      <c r="E45" t="str">
        <f t="shared" si="1"/>
        <v>T3_高_2</v>
      </c>
      <c r="F45">
        <v>18</v>
      </c>
      <c r="G45">
        <v>37500</v>
      </c>
      <c r="H45">
        <f t="shared" si="5"/>
        <v>36</v>
      </c>
      <c r="I45">
        <f t="shared" si="3"/>
        <v>56300</v>
      </c>
      <c r="J45">
        <f t="shared" si="4"/>
        <v>2</v>
      </c>
    </row>
    <row r="46" spans="1:10">
      <c r="A46" t="s">
        <v>145</v>
      </c>
      <c r="B46" t="s">
        <v>150</v>
      </c>
      <c r="C46">
        <v>3</v>
      </c>
      <c r="D46" t="str">
        <f t="shared" si="0"/>
        <v>T3_高</v>
      </c>
      <c r="E46" t="str">
        <f t="shared" si="1"/>
        <v>T3_高_3</v>
      </c>
      <c r="F46">
        <v>24</v>
      </c>
      <c r="G46">
        <v>57200</v>
      </c>
      <c r="H46">
        <f t="shared" si="5"/>
        <v>60</v>
      </c>
      <c r="I46">
        <f t="shared" si="3"/>
        <v>113500</v>
      </c>
      <c r="J46">
        <f t="shared" si="4"/>
        <v>3</v>
      </c>
    </row>
    <row r="47" spans="1:10">
      <c r="A47" t="s">
        <v>145</v>
      </c>
      <c r="B47" t="s">
        <v>150</v>
      </c>
      <c r="C47">
        <v>4</v>
      </c>
      <c r="D47" t="str">
        <f t="shared" si="0"/>
        <v>T3_高</v>
      </c>
      <c r="E47" t="str">
        <f t="shared" si="1"/>
        <v>T3_高_4</v>
      </c>
      <c r="F47">
        <v>30</v>
      </c>
      <c r="G47">
        <v>76000</v>
      </c>
      <c r="H47">
        <f t="shared" si="5"/>
        <v>90</v>
      </c>
      <c r="I47">
        <f t="shared" si="3"/>
        <v>189500</v>
      </c>
      <c r="J47">
        <f t="shared" si="4"/>
        <v>4</v>
      </c>
    </row>
    <row r="48" spans="1:10">
      <c r="A48" t="s">
        <v>145</v>
      </c>
      <c r="B48" t="s">
        <v>150</v>
      </c>
      <c r="C48">
        <v>5</v>
      </c>
      <c r="D48" t="str">
        <f t="shared" si="0"/>
        <v>T3_高</v>
      </c>
      <c r="E48" t="str">
        <f t="shared" si="1"/>
        <v>T3_高_5</v>
      </c>
      <c r="F48">
        <v>50</v>
      </c>
      <c r="G48">
        <v>94800</v>
      </c>
      <c r="H48">
        <f t="shared" si="5"/>
        <v>140</v>
      </c>
      <c r="I48">
        <f t="shared" si="3"/>
        <v>284300</v>
      </c>
      <c r="J48">
        <f t="shared" si="4"/>
        <v>5</v>
      </c>
    </row>
    <row r="49" spans="1:10">
      <c r="A49" t="s">
        <v>145</v>
      </c>
      <c r="B49" t="s">
        <v>150</v>
      </c>
      <c r="C49">
        <v>6</v>
      </c>
      <c r="D49" t="str">
        <f t="shared" si="0"/>
        <v>T3_高</v>
      </c>
      <c r="E49" t="str">
        <f t="shared" si="1"/>
        <v>T3_高_6</v>
      </c>
      <c r="F49">
        <v>50</v>
      </c>
      <c r="G49">
        <v>113600</v>
      </c>
      <c r="H49">
        <f t="shared" si="5"/>
        <v>190</v>
      </c>
      <c r="I49">
        <f t="shared" si="3"/>
        <v>397900</v>
      </c>
      <c r="J49">
        <f t="shared" si="4"/>
        <v>6</v>
      </c>
    </row>
    <row r="50" spans="1:10">
      <c r="A50" t="s">
        <v>145</v>
      </c>
      <c r="B50" t="s">
        <v>150</v>
      </c>
      <c r="C50">
        <v>7</v>
      </c>
      <c r="D50" t="str">
        <f t="shared" si="0"/>
        <v>T3_高</v>
      </c>
      <c r="E50" t="str">
        <f t="shared" si="1"/>
        <v>T3_高_7</v>
      </c>
      <c r="F50">
        <v>50</v>
      </c>
      <c r="G50">
        <v>133000</v>
      </c>
      <c r="H50">
        <f t="shared" si="5"/>
        <v>240</v>
      </c>
      <c r="I50">
        <f t="shared" si="3"/>
        <v>530900</v>
      </c>
      <c r="J50">
        <f t="shared" si="4"/>
        <v>7</v>
      </c>
    </row>
    <row r="51" spans="1:10">
      <c r="A51" t="s">
        <v>145</v>
      </c>
      <c r="B51" t="s">
        <v>150</v>
      </c>
      <c r="C51">
        <v>8</v>
      </c>
      <c r="D51" t="str">
        <f t="shared" si="0"/>
        <v>T3_高</v>
      </c>
      <c r="E51" t="str">
        <f t="shared" si="1"/>
        <v>T3_高_8</v>
      </c>
      <c r="F51">
        <v>50</v>
      </c>
      <c r="G51">
        <v>152000</v>
      </c>
      <c r="H51">
        <f t="shared" si="5"/>
        <v>290</v>
      </c>
      <c r="I51">
        <f t="shared" si="3"/>
        <v>682900</v>
      </c>
      <c r="J51">
        <f t="shared" si="4"/>
        <v>8</v>
      </c>
    </row>
    <row r="52" spans="1:10">
      <c r="A52" t="s">
        <v>145</v>
      </c>
      <c r="B52" t="s">
        <v>150</v>
      </c>
      <c r="C52">
        <v>9</v>
      </c>
      <c r="D52" t="str">
        <f t="shared" si="0"/>
        <v>T3_高</v>
      </c>
      <c r="E52" t="str">
        <f t="shared" si="1"/>
        <v>T3_高_9</v>
      </c>
      <c r="F52">
        <v>50</v>
      </c>
      <c r="G52">
        <v>170000</v>
      </c>
      <c r="H52">
        <f t="shared" si="5"/>
        <v>340</v>
      </c>
      <c r="I52">
        <f t="shared" si="3"/>
        <v>852900</v>
      </c>
      <c r="J52">
        <f t="shared" si="4"/>
        <v>9</v>
      </c>
    </row>
    <row r="53" spans="1:10">
      <c r="A53" t="s">
        <v>145</v>
      </c>
      <c r="B53" t="s">
        <v>150</v>
      </c>
      <c r="C53">
        <v>10</v>
      </c>
      <c r="D53" t="str">
        <f t="shared" si="0"/>
        <v>T3_高</v>
      </c>
      <c r="E53" t="str">
        <f t="shared" si="1"/>
        <v>T3_高_10</v>
      </c>
      <c r="F53">
        <v>50</v>
      </c>
      <c r="G53">
        <v>0</v>
      </c>
      <c r="H53">
        <f t="shared" si="5"/>
        <v>390</v>
      </c>
      <c r="I53">
        <f t="shared" si="3"/>
        <v>852900</v>
      </c>
      <c r="J53">
        <f t="shared" si="4"/>
        <v>10</v>
      </c>
    </row>
    <row r="54" spans="1:10">
      <c r="A54" t="s">
        <v>153</v>
      </c>
      <c r="B54" t="s">
        <v>136</v>
      </c>
      <c r="C54">
        <v>1</v>
      </c>
      <c r="D54" t="str">
        <f t="shared" si="0"/>
        <v>T4_低</v>
      </c>
      <c r="E54" t="str">
        <f t="shared" si="1"/>
        <v>T4_低_1</v>
      </c>
      <c r="F54">
        <v>30</v>
      </c>
      <c r="G54">
        <v>24100</v>
      </c>
      <c r="H54">
        <f t="shared" si="5"/>
        <v>30</v>
      </c>
      <c r="I54">
        <f t="shared" si="3"/>
        <v>24100</v>
      </c>
      <c r="J54">
        <f t="shared" si="4"/>
        <v>1</v>
      </c>
    </row>
    <row r="55" spans="1:10">
      <c r="A55" t="s">
        <v>153</v>
      </c>
      <c r="B55" t="s">
        <v>136</v>
      </c>
      <c r="C55">
        <v>2</v>
      </c>
      <c r="D55" t="str">
        <f t="shared" si="0"/>
        <v>T4_低</v>
      </c>
      <c r="E55" t="str">
        <f t="shared" si="1"/>
        <v>T4_低_2</v>
      </c>
      <c r="F55">
        <v>30</v>
      </c>
      <c r="G55">
        <v>48400</v>
      </c>
      <c r="H55">
        <f t="shared" si="5"/>
        <v>60</v>
      </c>
      <c r="I55">
        <f t="shared" si="3"/>
        <v>72500</v>
      </c>
      <c r="J55">
        <f t="shared" si="4"/>
        <v>2</v>
      </c>
    </row>
    <row r="56" spans="1:10">
      <c r="A56" t="s">
        <v>153</v>
      </c>
      <c r="B56" t="s">
        <v>136</v>
      </c>
      <c r="C56">
        <v>3</v>
      </c>
      <c r="D56" t="str">
        <f t="shared" si="0"/>
        <v>T4_低</v>
      </c>
      <c r="E56" t="str">
        <f t="shared" si="1"/>
        <v>T4_低_3</v>
      </c>
      <c r="F56">
        <v>40</v>
      </c>
      <c r="G56">
        <v>72600</v>
      </c>
      <c r="H56">
        <f t="shared" si="5"/>
        <v>100</v>
      </c>
      <c r="I56">
        <f t="shared" si="3"/>
        <v>145100</v>
      </c>
      <c r="J56">
        <f t="shared" si="4"/>
        <v>3</v>
      </c>
    </row>
    <row r="57" spans="1:10">
      <c r="A57" t="s">
        <v>153</v>
      </c>
      <c r="B57" t="s">
        <v>136</v>
      </c>
      <c r="C57">
        <v>4</v>
      </c>
      <c r="D57" t="str">
        <f t="shared" si="0"/>
        <v>T4_低</v>
      </c>
      <c r="E57" t="str">
        <f t="shared" si="1"/>
        <v>T4_低_4</v>
      </c>
      <c r="F57">
        <v>50</v>
      </c>
      <c r="G57">
        <v>98400</v>
      </c>
      <c r="H57">
        <f t="shared" si="5"/>
        <v>150</v>
      </c>
      <c r="I57">
        <f t="shared" si="3"/>
        <v>243500</v>
      </c>
      <c r="J57">
        <f t="shared" si="4"/>
        <v>4</v>
      </c>
    </row>
    <row r="58" spans="1:10">
      <c r="A58" t="s">
        <v>153</v>
      </c>
      <c r="B58" t="s">
        <v>136</v>
      </c>
      <c r="C58">
        <v>5</v>
      </c>
      <c r="D58" t="str">
        <f t="shared" si="0"/>
        <v>T4_低</v>
      </c>
      <c r="E58" t="str">
        <f t="shared" si="1"/>
        <v>T4_低_5</v>
      </c>
      <c r="F58">
        <v>50</v>
      </c>
      <c r="G58">
        <v>122600</v>
      </c>
      <c r="H58">
        <f t="shared" si="5"/>
        <v>200</v>
      </c>
      <c r="I58">
        <f t="shared" si="3"/>
        <v>366100</v>
      </c>
      <c r="J58">
        <f t="shared" si="4"/>
        <v>5</v>
      </c>
    </row>
    <row r="59" spans="1:10">
      <c r="A59" t="s">
        <v>153</v>
      </c>
      <c r="B59" t="s">
        <v>136</v>
      </c>
      <c r="C59">
        <v>6</v>
      </c>
      <c r="D59" t="str">
        <f t="shared" si="0"/>
        <v>T4_低</v>
      </c>
      <c r="E59" t="str">
        <f t="shared" si="1"/>
        <v>T4_低_6</v>
      </c>
      <c r="F59">
        <v>80</v>
      </c>
      <c r="G59">
        <v>146000</v>
      </c>
      <c r="H59">
        <f t="shared" si="5"/>
        <v>280</v>
      </c>
      <c r="I59">
        <f t="shared" si="3"/>
        <v>512100</v>
      </c>
      <c r="J59">
        <f t="shared" si="4"/>
        <v>6</v>
      </c>
    </row>
    <row r="60" spans="1:10">
      <c r="A60" t="s">
        <v>153</v>
      </c>
      <c r="B60" t="s">
        <v>136</v>
      </c>
      <c r="C60">
        <v>7</v>
      </c>
      <c r="D60" t="str">
        <f t="shared" si="0"/>
        <v>T4_低</v>
      </c>
      <c r="E60" t="str">
        <f t="shared" si="1"/>
        <v>T4_低_7</v>
      </c>
      <c r="F60">
        <v>80</v>
      </c>
      <c r="G60">
        <v>171000</v>
      </c>
      <c r="H60">
        <f t="shared" si="5"/>
        <v>360</v>
      </c>
      <c r="I60">
        <f t="shared" si="3"/>
        <v>683100</v>
      </c>
      <c r="J60">
        <f t="shared" si="4"/>
        <v>7</v>
      </c>
    </row>
    <row r="61" spans="1:10">
      <c r="A61" t="s">
        <v>153</v>
      </c>
      <c r="B61" t="s">
        <v>136</v>
      </c>
      <c r="C61">
        <v>8</v>
      </c>
      <c r="D61" t="str">
        <f t="shared" si="0"/>
        <v>T4_低</v>
      </c>
      <c r="E61" t="str">
        <f t="shared" si="1"/>
        <v>T4_低_8</v>
      </c>
      <c r="F61">
        <v>80</v>
      </c>
      <c r="G61">
        <v>195000</v>
      </c>
      <c r="H61">
        <f t="shared" si="5"/>
        <v>440</v>
      </c>
      <c r="I61">
        <f t="shared" si="3"/>
        <v>878100</v>
      </c>
      <c r="J61">
        <f t="shared" si="4"/>
        <v>8</v>
      </c>
    </row>
    <row r="62" spans="1:10">
      <c r="A62" t="s">
        <v>153</v>
      </c>
      <c r="B62" t="s">
        <v>136</v>
      </c>
      <c r="C62">
        <v>9</v>
      </c>
      <c r="D62" t="str">
        <f t="shared" si="0"/>
        <v>T4_低</v>
      </c>
      <c r="E62" t="str">
        <f t="shared" si="1"/>
        <v>T4_低_9</v>
      </c>
      <c r="F62">
        <v>80</v>
      </c>
      <c r="G62">
        <v>219000</v>
      </c>
      <c r="H62">
        <f t="shared" si="5"/>
        <v>520</v>
      </c>
      <c r="I62">
        <f t="shared" si="3"/>
        <v>1097100</v>
      </c>
      <c r="J62">
        <f t="shared" si="4"/>
        <v>9</v>
      </c>
    </row>
    <row r="63" spans="1:10">
      <c r="A63" t="s">
        <v>153</v>
      </c>
      <c r="B63" t="s">
        <v>136</v>
      </c>
      <c r="C63">
        <v>10</v>
      </c>
      <c r="D63" t="str">
        <f t="shared" si="0"/>
        <v>T4_低</v>
      </c>
      <c r="E63" t="str">
        <f t="shared" si="1"/>
        <v>T4_低_10</v>
      </c>
      <c r="F63">
        <v>80</v>
      </c>
      <c r="G63">
        <v>245000</v>
      </c>
      <c r="H63">
        <f t="shared" si="5"/>
        <v>600</v>
      </c>
      <c r="I63">
        <f t="shared" si="3"/>
        <v>1342100</v>
      </c>
      <c r="J63">
        <f t="shared" si="4"/>
        <v>10</v>
      </c>
    </row>
    <row r="64" spans="1:10">
      <c r="A64" t="s">
        <v>153</v>
      </c>
      <c r="B64" t="s">
        <v>136</v>
      </c>
      <c r="C64">
        <v>11</v>
      </c>
      <c r="D64" t="str">
        <f t="shared" si="0"/>
        <v>T4_低</v>
      </c>
      <c r="E64" t="str">
        <f t="shared" si="1"/>
        <v>T4_低_11</v>
      </c>
      <c r="F64">
        <v>80</v>
      </c>
      <c r="G64">
        <v>269000</v>
      </c>
      <c r="H64">
        <f t="shared" si="5"/>
        <v>680</v>
      </c>
      <c r="I64">
        <f t="shared" si="3"/>
        <v>1611100</v>
      </c>
      <c r="J64">
        <f t="shared" si="4"/>
        <v>11</v>
      </c>
    </row>
    <row r="65" spans="1:10">
      <c r="A65" t="s">
        <v>153</v>
      </c>
      <c r="B65" t="s">
        <v>136</v>
      </c>
      <c r="C65">
        <v>12</v>
      </c>
      <c r="D65" t="str">
        <f t="shared" si="0"/>
        <v>T4_低</v>
      </c>
      <c r="E65" t="str">
        <f t="shared" si="1"/>
        <v>T4_低_12</v>
      </c>
      <c r="F65">
        <v>80</v>
      </c>
      <c r="G65">
        <v>0</v>
      </c>
      <c r="H65">
        <f t="shared" si="5"/>
        <v>760</v>
      </c>
      <c r="I65">
        <f t="shared" si="3"/>
        <v>1611100</v>
      </c>
      <c r="J65">
        <f t="shared" si="4"/>
        <v>12</v>
      </c>
    </row>
    <row r="66" spans="1:10">
      <c r="A66" t="s">
        <v>153</v>
      </c>
      <c r="B66" t="s">
        <v>142</v>
      </c>
      <c r="C66">
        <v>1</v>
      </c>
      <c r="D66" t="str">
        <f t="shared" si="0"/>
        <v>T4_中</v>
      </c>
      <c r="E66" t="str">
        <f t="shared" si="1"/>
        <v>T4_中_1</v>
      </c>
      <c r="F66">
        <v>30</v>
      </c>
      <c r="G66">
        <v>39000</v>
      </c>
      <c r="H66">
        <f t="shared" si="5"/>
        <v>30</v>
      </c>
      <c r="I66">
        <f t="shared" si="3"/>
        <v>39000</v>
      </c>
      <c r="J66">
        <f t="shared" si="4"/>
        <v>1</v>
      </c>
    </row>
    <row r="67" spans="1:10">
      <c r="A67" t="s">
        <v>153</v>
      </c>
      <c r="B67" t="s">
        <v>142</v>
      </c>
      <c r="C67">
        <v>2</v>
      </c>
      <c r="D67" t="str">
        <f t="shared" ref="D67:D103" si="6">A67&amp;"_"&amp;B67</f>
        <v>T4_中</v>
      </c>
      <c r="E67" t="str">
        <f t="shared" ref="E67:E103" si="7">A67&amp;"_"&amp;B67&amp;"_"&amp;C67</f>
        <v>T4_中_2</v>
      </c>
      <c r="F67">
        <v>30</v>
      </c>
      <c r="G67">
        <v>77900</v>
      </c>
      <c r="H67">
        <f t="shared" si="5"/>
        <v>60</v>
      </c>
      <c r="I67">
        <f t="shared" ref="I67:I103" si="8">IF(C67=1,G67,G67+I66)</f>
        <v>116900</v>
      </c>
      <c r="J67">
        <f t="shared" ref="J67:J103" si="9">C67</f>
        <v>2</v>
      </c>
    </row>
    <row r="68" spans="1:10">
      <c r="A68" t="s">
        <v>153</v>
      </c>
      <c r="B68" t="s">
        <v>142</v>
      </c>
      <c r="C68">
        <v>3</v>
      </c>
      <c r="D68" t="str">
        <f t="shared" si="6"/>
        <v>T4_中</v>
      </c>
      <c r="E68" t="str">
        <f t="shared" si="7"/>
        <v>T4_中_3</v>
      </c>
      <c r="F68">
        <v>40</v>
      </c>
      <c r="G68">
        <v>116900</v>
      </c>
      <c r="H68">
        <f t="shared" si="5"/>
        <v>100</v>
      </c>
      <c r="I68">
        <f t="shared" si="8"/>
        <v>233800</v>
      </c>
      <c r="J68">
        <f t="shared" si="9"/>
        <v>3</v>
      </c>
    </row>
    <row r="69" spans="1:10">
      <c r="A69" t="s">
        <v>153</v>
      </c>
      <c r="B69" t="s">
        <v>142</v>
      </c>
      <c r="C69">
        <v>4</v>
      </c>
      <c r="D69" t="str">
        <f t="shared" si="6"/>
        <v>T4_中</v>
      </c>
      <c r="E69" t="str">
        <f t="shared" si="7"/>
        <v>T4_中_4</v>
      </c>
      <c r="F69">
        <v>50</v>
      </c>
      <c r="G69">
        <v>158000</v>
      </c>
      <c r="H69">
        <f t="shared" si="5"/>
        <v>150</v>
      </c>
      <c r="I69">
        <f t="shared" si="8"/>
        <v>391800</v>
      </c>
      <c r="J69">
        <f t="shared" si="9"/>
        <v>4</v>
      </c>
    </row>
    <row r="70" spans="1:10">
      <c r="A70" t="s">
        <v>153</v>
      </c>
      <c r="B70" t="s">
        <v>142</v>
      </c>
      <c r="C70">
        <v>5</v>
      </c>
      <c r="D70" t="str">
        <f t="shared" si="6"/>
        <v>T4_中</v>
      </c>
      <c r="E70" t="str">
        <f t="shared" si="7"/>
        <v>T4_中_5</v>
      </c>
      <c r="F70">
        <v>50</v>
      </c>
      <c r="G70">
        <v>197000</v>
      </c>
      <c r="H70">
        <f t="shared" si="5"/>
        <v>200</v>
      </c>
      <c r="I70">
        <f t="shared" si="8"/>
        <v>588800</v>
      </c>
      <c r="J70">
        <f t="shared" si="9"/>
        <v>5</v>
      </c>
    </row>
    <row r="71" spans="1:10">
      <c r="A71" t="s">
        <v>153</v>
      </c>
      <c r="B71" t="s">
        <v>142</v>
      </c>
      <c r="C71">
        <v>6</v>
      </c>
      <c r="D71" t="str">
        <f t="shared" si="6"/>
        <v>T4_中</v>
      </c>
      <c r="E71" t="str">
        <f t="shared" si="7"/>
        <v>T4_中_6</v>
      </c>
      <c r="F71">
        <v>80</v>
      </c>
      <c r="G71">
        <v>236000</v>
      </c>
      <c r="H71">
        <f t="shared" si="5"/>
        <v>280</v>
      </c>
      <c r="I71">
        <f t="shared" si="8"/>
        <v>824800</v>
      </c>
      <c r="J71">
        <f t="shared" si="9"/>
        <v>6</v>
      </c>
    </row>
    <row r="72" spans="1:10">
      <c r="A72" t="s">
        <v>153</v>
      </c>
      <c r="B72" t="s">
        <v>142</v>
      </c>
      <c r="C72">
        <v>7</v>
      </c>
      <c r="D72" t="str">
        <f t="shared" si="6"/>
        <v>T4_中</v>
      </c>
      <c r="E72" t="str">
        <f t="shared" si="7"/>
        <v>T4_中_7</v>
      </c>
      <c r="F72">
        <v>80</v>
      </c>
      <c r="G72">
        <v>275000</v>
      </c>
      <c r="H72">
        <f t="shared" si="5"/>
        <v>360</v>
      </c>
      <c r="I72">
        <f t="shared" si="8"/>
        <v>1099800</v>
      </c>
      <c r="J72">
        <f t="shared" si="9"/>
        <v>7</v>
      </c>
    </row>
    <row r="73" spans="1:10">
      <c r="A73" t="s">
        <v>153</v>
      </c>
      <c r="B73" t="s">
        <v>142</v>
      </c>
      <c r="C73">
        <v>8</v>
      </c>
      <c r="D73" t="str">
        <f t="shared" si="6"/>
        <v>T4_中</v>
      </c>
      <c r="E73" t="str">
        <f t="shared" si="7"/>
        <v>T4_中_8</v>
      </c>
      <c r="F73">
        <v>80</v>
      </c>
      <c r="G73">
        <v>314000</v>
      </c>
      <c r="H73">
        <f t="shared" ref="H73:H103" si="10">IF(C73=1,F73,F73+H72)</f>
        <v>440</v>
      </c>
      <c r="I73">
        <f t="shared" si="8"/>
        <v>1413800</v>
      </c>
      <c r="J73">
        <f t="shared" si="9"/>
        <v>8</v>
      </c>
    </row>
    <row r="74" spans="1:10">
      <c r="A74" t="s">
        <v>153</v>
      </c>
      <c r="B74" t="s">
        <v>142</v>
      </c>
      <c r="C74">
        <v>9</v>
      </c>
      <c r="D74" t="str">
        <f t="shared" si="6"/>
        <v>T4_中</v>
      </c>
      <c r="E74" t="str">
        <f t="shared" si="7"/>
        <v>T4_中_9</v>
      </c>
      <c r="F74">
        <v>80</v>
      </c>
      <c r="G74">
        <v>353000</v>
      </c>
      <c r="H74">
        <f t="shared" si="10"/>
        <v>520</v>
      </c>
      <c r="I74">
        <f t="shared" si="8"/>
        <v>1766800</v>
      </c>
      <c r="J74">
        <f t="shared" si="9"/>
        <v>9</v>
      </c>
    </row>
    <row r="75" spans="1:10">
      <c r="A75" t="s">
        <v>153</v>
      </c>
      <c r="B75" t="s">
        <v>142</v>
      </c>
      <c r="C75">
        <v>10</v>
      </c>
      <c r="D75" t="str">
        <f t="shared" si="6"/>
        <v>T4_中</v>
      </c>
      <c r="E75" t="str">
        <f t="shared" si="7"/>
        <v>T4_中_10</v>
      </c>
      <c r="F75">
        <v>80</v>
      </c>
      <c r="G75">
        <v>395000</v>
      </c>
      <c r="H75">
        <f t="shared" si="10"/>
        <v>600</v>
      </c>
      <c r="I75">
        <f t="shared" si="8"/>
        <v>2161800</v>
      </c>
      <c r="J75">
        <f t="shared" si="9"/>
        <v>10</v>
      </c>
    </row>
    <row r="76" spans="1:10">
      <c r="A76" t="s">
        <v>153</v>
      </c>
      <c r="B76" t="s">
        <v>142</v>
      </c>
      <c r="C76">
        <v>11</v>
      </c>
      <c r="D76" t="str">
        <f t="shared" si="6"/>
        <v>T4_中</v>
      </c>
      <c r="E76" t="str">
        <f t="shared" si="7"/>
        <v>T4_中_11</v>
      </c>
      <c r="F76">
        <v>80</v>
      </c>
      <c r="G76">
        <v>434000</v>
      </c>
      <c r="H76">
        <f t="shared" si="10"/>
        <v>680</v>
      </c>
      <c r="I76">
        <f t="shared" si="8"/>
        <v>2595800</v>
      </c>
      <c r="J76">
        <f t="shared" si="9"/>
        <v>11</v>
      </c>
    </row>
    <row r="77" spans="1:10">
      <c r="A77" t="s">
        <v>153</v>
      </c>
      <c r="B77" t="s">
        <v>142</v>
      </c>
      <c r="C77">
        <v>12</v>
      </c>
      <c r="D77" t="str">
        <f t="shared" si="6"/>
        <v>T4_中</v>
      </c>
      <c r="E77" t="str">
        <f t="shared" si="7"/>
        <v>T4_中_12</v>
      </c>
      <c r="F77">
        <v>80</v>
      </c>
      <c r="G77">
        <v>0</v>
      </c>
      <c r="H77">
        <f t="shared" si="10"/>
        <v>760</v>
      </c>
      <c r="I77">
        <f t="shared" si="8"/>
        <v>2595800</v>
      </c>
      <c r="J77">
        <f t="shared" si="9"/>
        <v>12</v>
      </c>
    </row>
    <row r="78" spans="1:10">
      <c r="A78" t="s">
        <v>153</v>
      </c>
      <c r="B78" t="s">
        <v>150</v>
      </c>
      <c r="C78">
        <v>1</v>
      </c>
      <c r="D78" t="str">
        <f t="shared" si="6"/>
        <v>T4_高</v>
      </c>
      <c r="E78" t="str">
        <f t="shared" si="7"/>
        <v>T4_高_1</v>
      </c>
      <c r="F78">
        <v>30</v>
      </c>
      <c r="G78">
        <v>57000</v>
      </c>
      <c r="H78">
        <f t="shared" si="10"/>
        <v>30</v>
      </c>
      <c r="I78">
        <f t="shared" si="8"/>
        <v>57000</v>
      </c>
      <c r="J78">
        <f t="shared" si="9"/>
        <v>1</v>
      </c>
    </row>
    <row r="79" spans="1:10">
      <c r="A79" t="s">
        <v>153</v>
      </c>
      <c r="B79" t="s">
        <v>150</v>
      </c>
      <c r="C79">
        <v>2</v>
      </c>
      <c r="D79" t="str">
        <f t="shared" si="6"/>
        <v>T4_高</v>
      </c>
      <c r="E79" t="str">
        <f t="shared" si="7"/>
        <v>T4_高_2</v>
      </c>
      <c r="F79">
        <v>30</v>
      </c>
      <c r="G79">
        <v>114000</v>
      </c>
      <c r="H79">
        <f t="shared" si="10"/>
        <v>60</v>
      </c>
      <c r="I79">
        <f t="shared" si="8"/>
        <v>171000</v>
      </c>
      <c r="J79">
        <f t="shared" si="9"/>
        <v>2</v>
      </c>
    </row>
    <row r="80" spans="1:10">
      <c r="A80" t="s">
        <v>153</v>
      </c>
      <c r="B80" t="s">
        <v>150</v>
      </c>
      <c r="C80">
        <v>3</v>
      </c>
      <c r="D80" t="str">
        <f t="shared" si="6"/>
        <v>T4_高</v>
      </c>
      <c r="E80" t="str">
        <f t="shared" si="7"/>
        <v>T4_高_3</v>
      </c>
      <c r="F80">
        <v>40</v>
      </c>
      <c r="G80">
        <v>171000</v>
      </c>
      <c r="H80">
        <f t="shared" si="10"/>
        <v>100</v>
      </c>
      <c r="I80">
        <f t="shared" si="8"/>
        <v>342000</v>
      </c>
      <c r="J80">
        <f t="shared" si="9"/>
        <v>3</v>
      </c>
    </row>
    <row r="81" spans="1:10">
      <c r="A81" t="s">
        <v>153</v>
      </c>
      <c r="B81" t="s">
        <v>150</v>
      </c>
      <c r="C81">
        <v>4</v>
      </c>
      <c r="D81" t="str">
        <f t="shared" si="6"/>
        <v>T4_高</v>
      </c>
      <c r="E81" t="str">
        <f t="shared" si="7"/>
        <v>T4_高_4</v>
      </c>
      <c r="F81">
        <v>50</v>
      </c>
      <c r="G81">
        <v>231000</v>
      </c>
      <c r="H81">
        <f t="shared" si="10"/>
        <v>150</v>
      </c>
      <c r="I81">
        <f t="shared" si="8"/>
        <v>573000</v>
      </c>
      <c r="J81">
        <f t="shared" si="9"/>
        <v>4</v>
      </c>
    </row>
    <row r="82" spans="1:10">
      <c r="A82" t="s">
        <v>153</v>
      </c>
      <c r="B82" t="s">
        <v>150</v>
      </c>
      <c r="C82">
        <v>5</v>
      </c>
      <c r="D82" t="str">
        <f t="shared" si="6"/>
        <v>T4_高</v>
      </c>
      <c r="E82" t="str">
        <f t="shared" si="7"/>
        <v>T4_高_5</v>
      </c>
      <c r="F82">
        <v>50</v>
      </c>
      <c r="G82">
        <v>288000</v>
      </c>
      <c r="H82">
        <f t="shared" si="10"/>
        <v>200</v>
      </c>
      <c r="I82">
        <f t="shared" si="8"/>
        <v>861000</v>
      </c>
      <c r="J82">
        <f t="shared" si="9"/>
        <v>5</v>
      </c>
    </row>
    <row r="83" spans="1:10">
      <c r="A83" t="s">
        <v>153</v>
      </c>
      <c r="B83" t="s">
        <v>150</v>
      </c>
      <c r="C83">
        <v>6</v>
      </c>
      <c r="D83" t="str">
        <f t="shared" si="6"/>
        <v>T4_高</v>
      </c>
      <c r="E83" t="str">
        <f t="shared" si="7"/>
        <v>T4_高_6</v>
      </c>
      <c r="F83">
        <v>80</v>
      </c>
      <c r="G83">
        <v>345000</v>
      </c>
      <c r="H83">
        <f t="shared" si="10"/>
        <v>280</v>
      </c>
      <c r="I83">
        <f t="shared" si="8"/>
        <v>1206000</v>
      </c>
      <c r="J83">
        <f t="shared" si="9"/>
        <v>6</v>
      </c>
    </row>
    <row r="84" spans="1:10">
      <c r="A84" t="s">
        <v>153</v>
      </c>
      <c r="B84" t="s">
        <v>150</v>
      </c>
      <c r="C84">
        <v>7</v>
      </c>
      <c r="D84" t="str">
        <f t="shared" si="6"/>
        <v>T4_高</v>
      </c>
      <c r="E84" t="str">
        <f t="shared" si="7"/>
        <v>T4_高_7</v>
      </c>
      <c r="F84">
        <v>80</v>
      </c>
      <c r="G84">
        <v>402000</v>
      </c>
      <c r="H84">
        <f t="shared" si="10"/>
        <v>360</v>
      </c>
      <c r="I84">
        <f t="shared" si="8"/>
        <v>1608000</v>
      </c>
      <c r="J84">
        <f t="shared" si="9"/>
        <v>7</v>
      </c>
    </row>
    <row r="85" spans="1:10">
      <c r="A85" t="s">
        <v>153</v>
      </c>
      <c r="B85" t="s">
        <v>150</v>
      </c>
      <c r="C85">
        <v>8</v>
      </c>
      <c r="D85" t="str">
        <f t="shared" si="6"/>
        <v>T4_高</v>
      </c>
      <c r="E85" t="str">
        <f t="shared" si="7"/>
        <v>T4_高_8</v>
      </c>
      <c r="F85">
        <v>80</v>
      </c>
      <c r="G85">
        <v>459000</v>
      </c>
      <c r="H85">
        <f t="shared" si="10"/>
        <v>440</v>
      </c>
      <c r="I85">
        <f t="shared" si="8"/>
        <v>2067000</v>
      </c>
      <c r="J85">
        <f t="shared" si="9"/>
        <v>8</v>
      </c>
    </row>
    <row r="86" spans="1:10">
      <c r="A86" t="s">
        <v>153</v>
      </c>
      <c r="B86" t="s">
        <v>150</v>
      </c>
      <c r="C86">
        <v>9</v>
      </c>
      <c r="D86" t="str">
        <f t="shared" si="6"/>
        <v>T4_高</v>
      </c>
      <c r="E86" t="str">
        <f t="shared" si="7"/>
        <v>T4_高_9</v>
      </c>
      <c r="F86">
        <v>80</v>
      </c>
      <c r="G86">
        <v>516000</v>
      </c>
      <c r="H86">
        <f t="shared" si="10"/>
        <v>520</v>
      </c>
      <c r="I86">
        <f t="shared" si="8"/>
        <v>2583000</v>
      </c>
      <c r="J86">
        <f t="shared" si="9"/>
        <v>9</v>
      </c>
    </row>
    <row r="87" spans="1:10">
      <c r="A87" t="s">
        <v>153</v>
      </c>
      <c r="B87" t="s">
        <v>150</v>
      </c>
      <c r="C87">
        <v>10</v>
      </c>
      <c r="D87" t="str">
        <f t="shared" si="6"/>
        <v>T4_高</v>
      </c>
      <c r="E87" t="str">
        <f t="shared" si="7"/>
        <v>T4_高_10</v>
      </c>
      <c r="F87">
        <v>80</v>
      </c>
      <c r="G87">
        <v>577000</v>
      </c>
      <c r="H87">
        <f t="shared" si="10"/>
        <v>600</v>
      </c>
      <c r="I87">
        <f t="shared" si="8"/>
        <v>3160000</v>
      </c>
      <c r="J87">
        <f t="shared" si="9"/>
        <v>10</v>
      </c>
    </row>
    <row r="88" spans="1:10">
      <c r="A88" t="s">
        <v>153</v>
      </c>
      <c r="B88" t="s">
        <v>150</v>
      </c>
      <c r="C88">
        <v>11</v>
      </c>
      <c r="D88" t="str">
        <f t="shared" si="6"/>
        <v>T4_高</v>
      </c>
      <c r="E88" t="str">
        <f t="shared" si="7"/>
        <v>T4_高_11</v>
      </c>
      <c r="F88">
        <v>80</v>
      </c>
      <c r="G88">
        <v>634000</v>
      </c>
      <c r="H88">
        <f t="shared" si="10"/>
        <v>680</v>
      </c>
      <c r="I88">
        <f t="shared" si="8"/>
        <v>3794000</v>
      </c>
      <c r="J88">
        <f t="shared" si="9"/>
        <v>11</v>
      </c>
    </row>
    <row r="89" spans="1:10">
      <c r="A89" t="s">
        <v>153</v>
      </c>
      <c r="B89" t="s">
        <v>150</v>
      </c>
      <c r="C89">
        <v>12</v>
      </c>
      <c r="D89" t="str">
        <f t="shared" si="6"/>
        <v>T4_高</v>
      </c>
      <c r="E89" t="str">
        <f t="shared" si="7"/>
        <v>T4_高_12</v>
      </c>
      <c r="F89">
        <v>80</v>
      </c>
      <c r="G89">
        <v>0</v>
      </c>
      <c r="H89">
        <f t="shared" si="10"/>
        <v>760</v>
      </c>
      <c r="I89">
        <f t="shared" si="8"/>
        <v>3794000</v>
      </c>
      <c r="J89">
        <f t="shared" si="9"/>
        <v>12</v>
      </c>
    </row>
    <row r="90" spans="1:10">
      <c r="A90" t="s">
        <v>160</v>
      </c>
      <c r="B90" t="s">
        <v>136</v>
      </c>
      <c r="C90">
        <v>1</v>
      </c>
      <c r="D90" t="str">
        <f t="shared" si="6"/>
        <v>T5_低</v>
      </c>
      <c r="E90" t="str">
        <f t="shared" si="7"/>
        <v>T5_低_1</v>
      </c>
      <c r="F90">
        <v>48</v>
      </c>
      <c r="G90">
        <v>71000</v>
      </c>
      <c r="H90">
        <f t="shared" si="10"/>
        <v>48</v>
      </c>
      <c r="I90">
        <f t="shared" si="8"/>
        <v>71000</v>
      </c>
      <c r="J90">
        <f t="shared" si="9"/>
        <v>1</v>
      </c>
    </row>
    <row r="91" spans="1:10">
      <c r="A91" t="s">
        <v>160</v>
      </c>
      <c r="B91" t="s">
        <v>136</v>
      </c>
      <c r="C91">
        <v>2</v>
      </c>
      <c r="D91" t="str">
        <f t="shared" si="6"/>
        <v>T5_低</v>
      </c>
      <c r="E91" t="str">
        <f t="shared" si="7"/>
        <v>T5_低_2</v>
      </c>
      <c r="F91">
        <v>48</v>
      </c>
      <c r="G91">
        <v>141000</v>
      </c>
      <c r="H91">
        <f t="shared" si="10"/>
        <v>96</v>
      </c>
      <c r="I91">
        <f t="shared" si="8"/>
        <v>212000</v>
      </c>
      <c r="J91">
        <f t="shared" si="9"/>
        <v>2</v>
      </c>
    </row>
    <row r="92" spans="1:10">
      <c r="A92" t="s">
        <v>160</v>
      </c>
      <c r="B92" t="s">
        <v>136</v>
      </c>
      <c r="C92">
        <v>3</v>
      </c>
      <c r="D92" t="str">
        <f t="shared" si="6"/>
        <v>T5_低</v>
      </c>
      <c r="E92" t="str">
        <f t="shared" si="7"/>
        <v>T5_低_3</v>
      </c>
      <c r="F92">
        <v>64</v>
      </c>
      <c r="G92">
        <v>212000</v>
      </c>
      <c r="H92">
        <f t="shared" si="10"/>
        <v>160</v>
      </c>
      <c r="I92">
        <f t="shared" si="8"/>
        <v>424000</v>
      </c>
      <c r="J92">
        <f t="shared" si="9"/>
        <v>3</v>
      </c>
    </row>
    <row r="93" spans="1:10">
      <c r="A93" t="s">
        <v>160</v>
      </c>
      <c r="B93" t="s">
        <v>136</v>
      </c>
      <c r="C93">
        <v>4</v>
      </c>
      <c r="D93" t="str">
        <f t="shared" si="6"/>
        <v>T5_低</v>
      </c>
      <c r="E93" t="str">
        <f t="shared" si="7"/>
        <v>T5_低_4</v>
      </c>
      <c r="F93">
        <v>80</v>
      </c>
      <c r="G93">
        <v>283000</v>
      </c>
      <c r="H93">
        <f t="shared" si="10"/>
        <v>240</v>
      </c>
      <c r="I93">
        <f t="shared" si="8"/>
        <v>707000</v>
      </c>
      <c r="J93">
        <f t="shared" si="9"/>
        <v>4</v>
      </c>
    </row>
    <row r="94" spans="1:10">
      <c r="A94" t="s">
        <v>160</v>
      </c>
      <c r="B94" t="s">
        <v>136</v>
      </c>
      <c r="C94">
        <v>5</v>
      </c>
      <c r="D94" t="str">
        <f t="shared" si="6"/>
        <v>T5_低</v>
      </c>
      <c r="E94" t="str">
        <f t="shared" si="7"/>
        <v>T5_低_5</v>
      </c>
      <c r="F94">
        <v>80</v>
      </c>
      <c r="G94">
        <v>354000</v>
      </c>
      <c r="H94">
        <f t="shared" si="10"/>
        <v>320</v>
      </c>
      <c r="I94">
        <f t="shared" si="8"/>
        <v>1061000</v>
      </c>
      <c r="J94">
        <f t="shared" si="9"/>
        <v>5</v>
      </c>
    </row>
    <row r="95" spans="1:10">
      <c r="A95" t="s">
        <v>160</v>
      </c>
      <c r="B95" t="s">
        <v>136</v>
      </c>
      <c r="C95">
        <v>6</v>
      </c>
      <c r="D95" t="str">
        <f t="shared" si="6"/>
        <v>T5_低</v>
      </c>
      <c r="E95" t="str">
        <f t="shared" si="7"/>
        <v>T5_低_6</v>
      </c>
      <c r="F95">
        <v>80</v>
      </c>
      <c r="G95">
        <v>425000</v>
      </c>
      <c r="H95">
        <f t="shared" si="10"/>
        <v>400</v>
      </c>
      <c r="I95">
        <f t="shared" si="8"/>
        <v>1486000</v>
      </c>
      <c r="J95">
        <f t="shared" si="9"/>
        <v>6</v>
      </c>
    </row>
    <row r="96" spans="1:10">
      <c r="A96" t="s">
        <v>160</v>
      </c>
      <c r="B96" t="s">
        <v>136</v>
      </c>
      <c r="C96">
        <v>7</v>
      </c>
      <c r="D96" t="str">
        <f t="shared" si="6"/>
        <v>T5_低</v>
      </c>
      <c r="E96" t="str">
        <f t="shared" si="7"/>
        <v>T5_低_7</v>
      </c>
      <c r="F96">
        <v>100</v>
      </c>
      <c r="G96">
        <v>496000</v>
      </c>
      <c r="H96">
        <f t="shared" si="10"/>
        <v>500</v>
      </c>
      <c r="I96">
        <f t="shared" si="8"/>
        <v>1982000</v>
      </c>
      <c r="J96">
        <f t="shared" si="9"/>
        <v>7</v>
      </c>
    </row>
    <row r="97" spans="1:10">
      <c r="A97" t="s">
        <v>160</v>
      </c>
      <c r="B97" t="s">
        <v>136</v>
      </c>
      <c r="C97">
        <v>8</v>
      </c>
      <c r="D97" t="str">
        <f t="shared" si="6"/>
        <v>T5_低</v>
      </c>
      <c r="E97" t="str">
        <f t="shared" si="7"/>
        <v>T5_低_8</v>
      </c>
      <c r="F97">
        <v>100</v>
      </c>
      <c r="G97">
        <v>567000</v>
      </c>
      <c r="H97">
        <f t="shared" si="10"/>
        <v>600</v>
      </c>
      <c r="I97">
        <f t="shared" si="8"/>
        <v>2549000</v>
      </c>
      <c r="J97">
        <f t="shared" si="9"/>
        <v>8</v>
      </c>
    </row>
    <row r="98" spans="1:10">
      <c r="A98" t="s">
        <v>160</v>
      </c>
      <c r="B98" t="s">
        <v>136</v>
      </c>
      <c r="C98">
        <v>9</v>
      </c>
      <c r="D98" t="str">
        <f t="shared" si="6"/>
        <v>T5_低</v>
      </c>
      <c r="E98" t="str">
        <f t="shared" si="7"/>
        <v>T5_低_9</v>
      </c>
      <c r="F98">
        <v>100</v>
      </c>
      <c r="G98">
        <v>638000</v>
      </c>
      <c r="H98">
        <f t="shared" si="10"/>
        <v>700</v>
      </c>
      <c r="I98">
        <f t="shared" si="8"/>
        <v>3187000</v>
      </c>
      <c r="J98">
        <f t="shared" si="9"/>
        <v>9</v>
      </c>
    </row>
    <row r="99" spans="1:10">
      <c r="A99" t="s">
        <v>160</v>
      </c>
      <c r="B99" t="s">
        <v>136</v>
      </c>
      <c r="C99">
        <v>10</v>
      </c>
      <c r="D99" t="str">
        <f t="shared" si="6"/>
        <v>T5_低</v>
      </c>
      <c r="E99" t="str">
        <f t="shared" si="7"/>
        <v>T5_低_10</v>
      </c>
      <c r="F99">
        <v>100</v>
      </c>
      <c r="G99">
        <v>709000</v>
      </c>
      <c r="H99">
        <f t="shared" si="10"/>
        <v>800</v>
      </c>
      <c r="I99">
        <f t="shared" si="8"/>
        <v>3896000</v>
      </c>
      <c r="J99">
        <f t="shared" si="9"/>
        <v>10</v>
      </c>
    </row>
    <row r="100" spans="1:10">
      <c r="A100" t="s">
        <v>160</v>
      </c>
      <c r="B100" t="s">
        <v>136</v>
      </c>
      <c r="C100">
        <v>11</v>
      </c>
      <c r="D100" t="str">
        <f t="shared" si="6"/>
        <v>T5_低</v>
      </c>
      <c r="E100" t="str">
        <f t="shared" si="7"/>
        <v>T5_低_11</v>
      </c>
      <c r="F100">
        <v>100</v>
      </c>
      <c r="G100">
        <v>780000</v>
      </c>
      <c r="H100">
        <f t="shared" si="10"/>
        <v>900</v>
      </c>
      <c r="I100">
        <f t="shared" si="8"/>
        <v>4676000</v>
      </c>
      <c r="J100">
        <f t="shared" si="9"/>
        <v>11</v>
      </c>
    </row>
    <row r="101" spans="1:10">
      <c r="A101" t="s">
        <v>160</v>
      </c>
      <c r="B101" t="s">
        <v>136</v>
      </c>
      <c r="C101">
        <v>12</v>
      </c>
      <c r="D101" t="str">
        <f t="shared" si="6"/>
        <v>T5_低</v>
      </c>
      <c r="E101" t="str">
        <f t="shared" si="7"/>
        <v>T5_低_12</v>
      </c>
      <c r="F101">
        <v>100</v>
      </c>
      <c r="G101">
        <v>851000</v>
      </c>
      <c r="H101">
        <f t="shared" si="10"/>
        <v>1000</v>
      </c>
      <c r="I101">
        <f t="shared" si="8"/>
        <v>5527000</v>
      </c>
      <c r="J101">
        <f t="shared" si="9"/>
        <v>12</v>
      </c>
    </row>
    <row r="102" spans="1:10">
      <c r="A102" t="s">
        <v>160</v>
      </c>
      <c r="B102" t="s">
        <v>136</v>
      </c>
      <c r="C102">
        <v>13</v>
      </c>
      <c r="D102" t="str">
        <f t="shared" si="6"/>
        <v>T5_低</v>
      </c>
      <c r="E102" t="str">
        <f t="shared" si="7"/>
        <v>T5_低_13</v>
      </c>
      <c r="F102">
        <v>100</v>
      </c>
      <c r="G102">
        <v>922000</v>
      </c>
      <c r="H102">
        <f t="shared" si="10"/>
        <v>1100</v>
      </c>
      <c r="I102">
        <f t="shared" si="8"/>
        <v>6449000</v>
      </c>
      <c r="J102">
        <f t="shared" si="9"/>
        <v>13</v>
      </c>
    </row>
    <row r="103" spans="1:10">
      <c r="A103" t="s">
        <v>160</v>
      </c>
      <c r="B103" t="s">
        <v>136</v>
      </c>
      <c r="C103">
        <v>14</v>
      </c>
      <c r="D103" t="str">
        <f t="shared" si="6"/>
        <v>T5_低</v>
      </c>
      <c r="E103" t="str">
        <f t="shared" si="7"/>
        <v>T5_低_14</v>
      </c>
      <c r="F103">
        <v>100</v>
      </c>
      <c r="G103">
        <v>0</v>
      </c>
      <c r="H103">
        <f t="shared" si="10"/>
        <v>1200</v>
      </c>
      <c r="I103">
        <f t="shared" si="8"/>
        <v>6449000</v>
      </c>
      <c r="J103">
        <f t="shared" si="9"/>
        <v>14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1CB2D-C2D0-4434-B0D6-DE69030EC8A7}">
  <dimension ref="A1:D13"/>
  <sheetViews>
    <sheetView zoomScale="120" zoomScaleNormal="120" workbookViewId="0">
      <selection activeCell="A2" sqref="A2"/>
    </sheetView>
  </sheetViews>
  <sheetFormatPr baseColWidth="10" defaultColWidth="8.83203125" defaultRowHeight="15"/>
  <cols>
    <col min="4" max="4" width="11" customWidth="1"/>
  </cols>
  <sheetData>
    <row r="1" spans="1:4">
      <c r="A1" s="2" t="s">
        <v>975</v>
      </c>
      <c r="B1" s="2" t="s">
        <v>976</v>
      </c>
      <c r="C1" s="2" t="s">
        <v>977</v>
      </c>
      <c r="D1" s="2" t="s">
        <v>978</v>
      </c>
    </row>
    <row r="2" spans="1:4">
      <c r="A2" s="3">
        <v>1</v>
      </c>
      <c r="B2" s="3">
        <v>1</v>
      </c>
      <c r="C2" s="3">
        <v>250</v>
      </c>
      <c r="D2" s="3">
        <v>2</v>
      </c>
    </row>
    <row r="3" spans="1:4">
      <c r="A3" s="3">
        <v>1</v>
      </c>
      <c r="B3" s="3">
        <v>2</v>
      </c>
      <c r="C3" s="3">
        <v>350</v>
      </c>
      <c r="D3" s="3">
        <v>6</v>
      </c>
    </row>
    <row r="4" spans="1:4">
      <c r="A4" s="3">
        <v>1</v>
      </c>
      <c r="B4" s="3">
        <v>3</v>
      </c>
      <c r="C4" s="3">
        <v>0</v>
      </c>
      <c r="D4" s="3">
        <v>0</v>
      </c>
    </row>
    <row r="5" spans="1:4">
      <c r="A5" s="3">
        <v>2</v>
      </c>
      <c r="B5" s="3">
        <v>2</v>
      </c>
      <c r="C5" s="3">
        <v>350</v>
      </c>
      <c r="D5" s="3">
        <v>2</v>
      </c>
    </row>
    <row r="6" spans="1:4">
      <c r="A6" s="3">
        <v>2</v>
      </c>
      <c r="B6" s="3">
        <v>3</v>
      </c>
      <c r="C6" s="3">
        <v>2100</v>
      </c>
      <c r="D6" s="3">
        <v>6</v>
      </c>
    </row>
    <row r="7" spans="1:4">
      <c r="A7" s="3">
        <v>2</v>
      </c>
      <c r="B7" s="3">
        <v>4</v>
      </c>
      <c r="C7" s="3">
        <v>0</v>
      </c>
      <c r="D7" s="3">
        <v>0</v>
      </c>
    </row>
    <row r="8" spans="1:4">
      <c r="A8" s="3">
        <v>3</v>
      </c>
      <c r="B8" s="3">
        <v>3</v>
      </c>
      <c r="C8" s="3">
        <v>2100</v>
      </c>
      <c r="D8" s="3">
        <v>2</v>
      </c>
    </row>
    <row r="9" spans="1:4">
      <c r="A9" s="3">
        <v>3</v>
      </c>
      <c r="B9" s="3">
        <v>4</v>
      </c>
      <c r="C9" s="3">
        <v>7500</v>
      </c>
      <c r="D9" s="3">
        <v>6</v>
      </c>
    </row>
    <row r="10" spans="1:4">
      <c r="A10" s="3">
        <v>3</v>
      </c>
      <c r="B10" s="3">
        <v>5</v>
      </c>
      <c r="C10" s="3">
        <v>0</v>
      </c>
      <c r="D10" s="3">
        <v>0</v>
      </c>
    </row>
    <row r="11" spans="1:4">
      <c r="A11" s="5">
        <v>4</v>
      </c>
      <c r="B11" s="3">
        <v>4</v>
      </c>
      <c r="C11" s="3">
        <v>7500</v>
      </c>
      <c r="D11" s="3">
        <v>2</v>
      </c>
    </row>
    <row r="12" spans="1:4">
      <c r="A12" s="5">
        <v>4</v>
      </c>
      <c r="B12" s="3">
        <v>5</v>
      </c>
      <c r="C12" s="3">
        <v>12850</v>
      </c>
      <c r="D12" s="3">
        <v>6</v>
      </c>
    </row>
    <row r="13" spans="1:4">
      <c r="A13" s="5">
        <v>4</v>
      </c>
      <c r="B13" s="3">
        <v>6</v>
      </c>
      <c r="C13" s="3">
        <v>0</v>
      </c>
      <c r="D13" s="3">
        <v>0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02CC35-7E02-4B86-9D0B-012141746925}">
  <dimension ref="A1:B8"/>
  <sheetViews>
    <sheetView workbookViewId="0">
      <selection activeCell="B7" sqref="A1:B7"/>
    </sheetView>
  </sheetViews>
  <sheetFormatPr baseColWidth="10" defaultColWidth="8.83203125" defaultRowHeight="15"/>
  <cols>
    <col min="1" max="1" width="14.1640625" customWidth="1"/>
    <col min="2" max="2" width="9" customWidth="1"/>
  </cols>
  <sheetData>
    <row r="1" spans="1:2">
      <c r="A1" s="2" t="s">
        <v>951</v>
      </c>
      <c r="B1" s="2" t="s">
        <v>952</v>
      </c>
    </row>
    <row r="2" spans="1:2">
      <c r="A2" s="3" t="s">
        <v>947</v>
      </c>
      <c r="B2" s="3">
        <v>0.2</v>
      </c>
    </row>
    <row r="3" spans="1:2">
      <c r="A3" s="3" t="s">
        <v>880</v>
      </c>
      <c r="B3" s="3">
        <v>0.2</v>
      </c>
    </row>
    <row r="4" spans="1:2">
      <c r="A4" s="3" t="s">
        <v>948</v>
      </c>
      <c r="B4" s="3">
        <v>0.2</v>
      </c>
    </row>
    <row r="5" spans="1:2">
      <c r="A5" s="3" t="s">
        <v>949</v>
      </c>
      <c r="B5" s="3">
        <v>0.2</v>
      </c>
    </row>
    <row r="6" spans="1:2">
      <c r="A6" s="3" t="s">
        <v>950</v>
      </c>
      <c r="B6" s="3">
        <v>0.1</v>
      </c>
    </row>
    <row r="7" spans="1:2">
      <c r="A7" s="3" t="s">
        <v>953</v>
      </c>
      <c r="B7" s="3">
        <v>0.1</v>
      </c>
    </row>
    <row r="8" spans="1:2">
      <c r="B8">
        <f>SUM(B2:B7)</f>
        <v>1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7"/>
  <sheetViews>
    <sheetView workbookViewId="0">
      <selection activeCell="D22" sqref="D22"/>
    </sheetView>
  </sheetViews>
  <sheetFormatPr baseColWidth="10" defaultColWidth="8.83203125" defaultRowHeight="15"/>
  <cols>
    <col min="2" max="2" width="13" bestFit="1" customWidth="1"/>
    <col min="3" max="3" width="21" bestFit="1" customWidth="1"/>
    <col min="5" max="5" width="27.1640625" bestFit="1" customWidth="1"/>
  </cols>
  <sheetData>
    <row r="1" spans="1:3">
      <c r="A1" s="2" t="s">
        <v>12</v>
      </c>
      <c r="B1" s="2" t="s">
        <v>11</v>
      </c>
      <c r="C1" s="2" t="s">
        <v>56</v>
      </c>
    </row>
    <row r="2" spans="1:3">
      <c r="A2" s="3">
        <v>1</v>
      </c>
      <c r="B2" s="3" t="s">
        <v>13</v>
      </c>
      <c r="C2" s="3" t="s">
        <v>57</v>
      </c>
    </row>
    <row r="3" spans="1:3">
      <c r="A3" s="3">
        <v>2</v>
      </c>
      <c r="B3" s="3" t="s">
        <v>26</v>
      </c>
      <c r="C3" s="3" t="s">
        <v>58</v>
      </c>
    </row>
    <row r="4" spans="1:3">
      <c r="A4" s="3">
        <v>3</v>
      </c>
      <c r="B4" s="3" t="s">
        <v>24</v>
      </c>
      <c r="C4" s="3" t="s">
        <v>59</v>
      </c>
    </row>
    <row r="5" spans="1:3">
      <c r="A5" s="3">
        <v>4</v>
      </c>
      <c r="B5" s="3" t="s">
        <v>25</v>
      </c>
      <c r="C5" s="3" t="s">
        <v>60</v>
      </c>
    </row>
    <row r="6" spans="1:3">
      <c r="A6" s="3">
        <v>5</v>
      </c>
      <c r="B6" s="3" t="s">
        <v>27</v>
      </c>
      <c r="C6" s="3" t="s">
        <v>61</v>
      </c>
    </row>
    <row r="7" spans="1:3">
      <c r="A7" s="3">
        <v>6</v>
      </c>
      <c r="B7" s="3" t="s">
        <v>28</v>
      </c>
      <c r="C7" s="3" t="s">
        <v>62</v>
      </c>
    </row>
    <row r="8" spans="1:3">
      <c r="A8" s="3">
        <v>7</v>
      </c>
      <c r="B8" s="3" t="s">
        <v>29</v>
      </c>
      <c r="C8" s="3" t="s">
        <v>63</v>
      </c>
    </row>
    <row r="9" spans="1:3">
      <c r="A9" s="3">
        <v>8</v>
      </c>
      <c r="B9" s="3" t="s">
        <v>30</v>
      </c>
      <c r="C9" s="3" t="s">
        <v>64</v>
      </c>
    </row>
    <row r="10" spans="1:3">
      <c r="A10" s="3">
        <v>9</v>
      </c>
      <c r="B10" s="3" t="s">
        <v>31</v>
      </c>
      <c r="C10" s="3" t="s">
        <v>65</v>
      </c>
    </row>
    <row r="11" spans="1:3">
      <c r="A11" s="3">
        <v>10</v>
      </c>
      <c r="B11" s="3" t="s">
        <v>32</v>
      </c>
      <c r="C11" s="3" t="s">
        <v>66</v>
      </c>
    </row>
    <row r="12" spans="1:3">
      <c r="A12" s="3">
        <v>11</v>
      </c>
      <c r="B12" s="3" t="s">
        <v>33</v>
      </c>
      <c r="C12" s="3" t="s">
        <v>67</v>
      </c>
    </row>
    <row r="13" spans="1:3">
      <c r="A13" s="3">
        <v>12</v>
      </c>
      <c r="B13" s="3" t="s">
        <v>34</v>
      </c>
      <c r="C13" s="3" t="s">
        <v>68</v>
      </c>
    </row>
    <row r="14" spans="1:3">
      <c r="A14" s="3">
        <v>13</v>
      </c>
      <c r="B14" s="6" t="s">
        <v>43</v>
      </c>
      <c r="C14" s="3" t="s">
        <v>69</v>
      </c>
    </row>
    <row r="15" spans="1:3">
      <c r="A15" s="3">
        <v>14</v>
      </c>
      <c r="B15" s="6" t="s">
        <v>44</v>
      </c>
      <c r="C15" s="3" t="s">
        <v>70</v>
      </c>
    </row>
    <row r="16" spans="1:3">
      <c r="A16" s="3">
        <v>15</v>
      </c>
      <c r="B16" s="6" t="s">
        <v>45</v>
      </c>
      <c r="C16" s="3" t="s">
        <v>71</v>
      </c>
    </row>
    <row r="17" spans="1:3">
      <c r="A17" s="3">
        <v>16</v>
      </c>
      <c r="B17" s="6" t="s">
        <v>46</v>
      </c>
      <c r="C17" s="3" t="s">
        <v>72</v>
      </c>
    </row>
    <row r="18" spans="1:3">
      <c r="A18" s="3">
        <v>17</v>
      </c>
      <c r="B18" s="6" t="s">
        <v>47</v>
      </c>
      <c r="C18" s="3" t="s">
        <v>73</v>
      </c>
    </row>
    <row r="19" spans="1:3">
      <c r="A19" s="3">
        <v>18</v>
      </c>
      <c r="B19" s="6" t="s">
        <v>48</v>
      </c>
      <c r="C19" s="3" t="s">
        <v>74</v>
      </c>
    </row>
    <row r="20" spans="1:3">
      <c r="A20" s="3">
        <v>19</v>
      </c>
      <c r="B20" s="3" t="s">
        <v>14</v>
      </c>
      <c r="C20" s="3" t="s">
        <v>75</v>
      </c>
    </row>
    <row r="21" spans="1:3">
      <c r="A21" s="3">
        <v>20</v>
      </c>
      <c r="B21" s="3" t="s">
        <v>15</v>
      </c>
      <c r="C21" s="3" t="s">
        <v>76</v>
      </c>
    </row>
    <row r="22" spans="1:3">
      <c r="A22" s="3">
        <v>21</v>
      </c>
      <c r="B22" s="3" t="s">
        <v>16</v>
      </c>
      <c r="C22" s="3" t="s">
        <v>77</v>
      </c>
    </row>
    <row r="23" spans="1:3">
      <c r="A23" s="3">
        <v>22</v>
      </c>
      <c r="B23" s="3" t="s">
        <v>17</v>
      </c>
      <c r="C23" s="3" t="s">
        <v>78</v>
      </c>
    </row>
    <row r="24" spans="1:3">
      <c r="A24" s="3">
        <v>23</v>
      </c>
      <c r="B24" s="3" t="s">
        <v>18</v>
      </c>
      <c r="C24" s="3" t="s">
        <v>79</v>
      </c>
    </row>
    <row r="25" spans="1:3">
      <c r="A25" s="3">
        <v>24</v>
      </c>
      <c r="B25" s="3" t="s">
        <v>19</v>
      </c>
      <c r="C25" s="3" t="s">
        <v>80</v>
      </c>
    </row>
    <row r="26" spans="1:3">
      <c r="A26" s="3">
        <v>25</v>
      </c>
      <c r="B26" s="3" t="s">
        <v>20</v>
      </c>
      <c r="C26" s="3" t="s">
        <v>81</v>
      </c>
    </row>
    <row r="27" spans="1:3">
      <c r="A27" s="3">
        <v>26</v>
      </c>
      <c r="B27" s="3" t="s">
        <v>21</v>
      </c>
      <c r="C27" s="3" t="s">
        <v>82</v>
      </c>
    </row>
    <row r="28" spans="1:3">
      <c r="A28" s="3">
        <v>27</v>
      </c>
      <c r="B28" s="6" t="s">
        <v>37</v>
      </c>
      <c r="C28" s="3" t="s">
        <v>83</v>
      </c>
    </row>
    <row r="29" spans="1:3">
      <c r="A29" s="3">
        <v>28</v>
      </c>
      <c r="B29" s="6" t="s">
        <v>38</v>
      </c>
      <c r="C29" s="3" t="s">
        <v>84</v>
      </c>
    </row>
    <row r="30" spans="1:3">
      <c r="A30" s="3">
        <v>29</v>
      </c>
      <c r="B30" s="6" t="s">
        <v>39</v>
      </c>
      <c r="C30" s="3" t="s">
        <v>85</v>
      </c>
    </row>
    <row r="31" spans="1:3">
      <c r="A31" s="3">
        <v>30</v>
      </c>
      <c r="B31" s="6" t="s">
        <v>40</v>
      </c>
      <c r="C31" s="3" t="s">
        <v>86</v>
      </c>
    </row>
    <row r="32" spans="1:3">
      <c r="A32" s="3">
        <v>31</v>
      </c>
      <c r="B32" s="6" t="s">
        <v>41</v>
      </c>
      <c r="C32" s="3" t="s">
        <v>87</v>
      </c>
    </row>
    <row r="33" spans="1:3">
      <c r="A33" s="3">
        <v>32</v>
      </c>
      <c r="B33" s="6" t="s">
        <v>42</v>
      </c>
      <c r="C33" s="3" t="s">
        <v>88</v>
      </c>
    </row>
    <row r="34" spans="1:3">
      <c r="A34" s="3">
        <v>33</v>
      </c>
      <c r="B34" s="6" t="s">
        <v>22</v>
      </c>
      <c r="C34" s="3" t="s">
        <v>89</v>
      </c>
    </row>
    <row r="35" spans="1:3">
      <c r="A35" s="3">
        <v>34</v>
      </c>
      <c r="B35" s="6" t="s">
        <v>23</v>
      </c>
      <c r="C35" s="3" t="s">
        <v>90</v>
      </c>
    </row>
    <row r="36" spans="1:3">
      <c r="A36" s="3">
        <v>35</v>
      </c>
      <c r="B36" s="3" t="s">
        <v>35</v>
      </c>
      <c r="C36" s="3" t="s">
        <v>91</v>
      </c>
    </row>
    <row r="37" spans="1:3">
      <c r="A37" s="3">
        <v>36</v>
      </c>
      <c r="B37" s="3" t="s">
        <v>36</v>
      </c>
      <c r="C37" s="3" t="s">
        <v>92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67918-F1DC-4CF0-85C8-0E19EC12C159}">
  <dimension ref="A1:R12"/>
  <sheetViews>
    <sheetView zoomScale="120" zoomScaleNormal="120" workbookViewId="0">
      <selection activeCell="E2" sqref="E2:E10"/>
    </sheetView>
  </sheetViews>
  <sheetFormatPr baseColWidth="10" defaultColWidth="8.83203125" defaultRowHeight="15"/>
  <cols>
    <col min="1" max="1" width="10" bestFit="1" customWidth="1"/>
  </cols>
  <sheetData>
    <row r="1" spans="1:18">
      <c r="A1" s="2" t="s">
        <v>105</v>
      </c>
      <c r="B1" s="2" t="s">
        <v>106</v>
      </c>
      <c r="C1" s="2" t="s">
        <v>107</v>
      </c>
      <c r="E1" s="3"/>
      <c r="F1" s="3" t="s">
        <v>108</v>
      </c>
      <c r="G1" s="3" t="s">
        <v>909</v>
      </c>
      <c r="H1" s="3" t="s">
        <v>910</v>
      </c>
      <c r="I1" s="3" t="s">
        <v>911</v>
      </c>
      <c r="J1" s="3" t="s">
        <v>114</v>
      </c>
      <c r="K1" s="3" t="s">
        <v>109</v>
      </c>
      <c r="L1" s="3" t="s">
        <v>110</v>
      </c>
      <c r="M1" s="3" t="s">
        <v>111</v>
      </c>
      <c r="N1" s="3" t="s">
        <v>112</v>
      </c>
      <c r="O1" s="3" t="s">
        <v>806</v>
      </c>
    </row>
    <row r="2" spans="1:18">
      <c r="A2" s="3" t="s">
        <v>108</v>
      </c>
      <c r="B2" s="3">
        <v>125</v>
      </c>
      <c r="C2" s="3">
        <v>2</v>
      </c>
      <c r="E2" s="3" t="s">
        <v>900</v>
      </c>
      <c r="F2" s="14">
        <v>0.3</v>
      </c>
      <c r="G2" s="14">
        <v>0</v>
      </c>
      <c r="H2" s="14">
        <v>0</v>
      </c>
      <c r="I2" s="14">
        <v>0</v>
      </c>
      <c r="J2" s="14">
        <v>0.65254980578874822</v>
      </c>
      <c r="K2" s="14">
        <v>0.29196649758169169</v>
      </c>
      <c r="L2" s="14">
        <v>0.73572346140371359</v>
      </c>
      <c r="M2" s="14">
        <v>1.3941480206540446</v>
      </c>
      <c r="N2" s="14">
        <v>2.1782977006857602</v>
      </c>
      <c r="O2" s="14">
        <v>1.3941480206540446</v>
      </c>
      <c r="Q2" s="3" t="s">
        <v>900</v>
      </c>
      <c r="R2" s="3">
        <v>50</v>
      </c>
    </row>
    <row r="3" spans="1:18">
      <c r="A3" s="3" t="s">
        <v>880</v>
      </c>
      <c r="B3" s="3">
        <v>200</v>
      </c>
      <c r="C3" s="3">
        <v>3</v>
      </c>
      <c r="E3" s="3" t="s">
        <v>901</v>
      </c>
      <c r="F3" s="14">
        <v>0.2</v>
      </c>
      <c r="G3" s="14">
        <v>1</v>
      </c>
      <c r="H3" s="14">
        <v>3.7176487790612662</v>
      </c>
      <c r="I3" s="14">
        <v>0</v>
      </c>
      <c r="J3" s="14">
        <v>1.0190452324270141</v>
      </c>
      <c r="K3" s="14">
        <v>7.4318744838976047E-2</v>
      </c>
      <c r="L3" s="14">
        <v>0.14714469228074273</v>
      </c>
      <c r="M3" s="14">
        <v>0.27538726333907054</v>
      </c>
      <c r="N3" s="14">
        <v>0.58087938684953611</v>
      </c>
      <c r="O3" s="14">
        <v>0.27538726333907054</v>
      </c>
      <c r="Q3" s="3" t="s">
        <v>901</v>
      </c>
      <c r="R3" s="3">
        <v>80</v>
      </c>
    </row>
    <row r="4" spans="1:18">
      <c r="A4" s="3" t="s">
        <v>109</v>
      </c>
      <c r="B4" s="3">
        <v>54</v>
      </c>
      <c r="C4" s="3">
        <v>1</v>
      </c>
      <c r="E4" s="3" t="s">
        <v>902</v>
      </c>
      <c r="F4" s="14">
        <v>0.6</v>
      </c>
      <c r="G4" s="14">
        <v>0.8</v>
      </c>
      <c r="H4" s="14">
        <v>3.085319491153677</v>
      </c>
      <c r="I4" s="14">
        <v>8.420038535645471</v>
      </c>
      <c r="J4" s="14">
        <v>0.84751284300213015</v>
      </c>
      <c r="K4" s="14">
        <v>0.72425386339506903</v>
      </c>
      <c r="L4" s="14">
        <v>1.449375218965316</v>
      </c>
      <c r="M4" s="14">
        <v>2.3975903614457827</v>
      </c>
      <c r="N4" s="14">
        <v>5.1093182734973777</v>
      </c>
      <c r="O4" s="14">
        <v>2.3975903614457827</v>
      </c>
      <c r="Q4" s="3" t="s">
        <v>902</v>
      </c>
      <c r="R4" s="3">
        <v>100</v>
      </c>
    </row>
    <row r="5" spans="1:18">
      <c r="A5" s="3" t="s">
        <v>110</v>
      </c>
      <c r="B5" s="3">
        <v>108</v>
      </c>
      <c r="C5" s="3">
        <v>2</v>
      </c>
      <c r="E5" s="3" t="s">
        <v>903</v>
      </c>
      <c r="F5" s="14">
        <v>0</v>
      </c>
      <c r="G5" s="14">
        <v>0.01</v>
      </c>
      <c r="H5" s="14">
        <v>0</v>
      </c>
      <c r="I5" s="14">
        <v>0</v>
      </c>
      <c r="J5" s="14">
        <v>0</v>
      </c>
      <c r="K5" s="14">
        <v>0</v>
      </c>
      <c r="L5" s="14">
        <v>0</v>
      </c>
      <c r="M5" s="14">
        <v>0</v>
      </c>
      <c r="N5" s="14">
        <v>0</v>
      </c>
      <c r="O5" s="14">
        <v>0</v>
      </c>
      <c r="Q5" s="3" t="s">
        <v>903</v>
      </c>
      <c r="R5" s="3">
        <v>700</v>
      </c>
    </row>
    <row r="6" spans="1:18">
      <c r="A6" s="3" t="s">
        <v>111</v>
      </c>
      <c r="B6" s="3">
        <v>216</v>
      </c>
      <c r="C6" s="3">
        <v>3</v>
      </c>
      <c r="E6" s="3" t="s">
        <v>904</v>
      </c>
      <c r="F6" s="14">
        <v>0</v>
      </c>
      <c r="G6" s="14">
        <v>2.3183925811437404E-2</v>
      </c>
      <c r="H6" s="14">
        <v>0.10527854949554027</v>
      </c>
      <c r="I6" s="14">
        <v>0.51380860629415537</v>
      </c>
      <c r="J6" s="14">
        <v>0</v>
      </c>
      <c r="K6" s="14">
        <v>0</v>
      </c>
      <c r="L6" s="14">
        <v>0</v>
      </c>
      <c r="M6" s="14">
        <v>0</v>
      </c>
      <c r="N6" s="14">
        <v>0</v>
      </c>
      <c r="O6" s="14">
        <v>0</v>
      </c>
      <c r="Q6" s="3" t="s">
        <v>904</v>
      </c>
      <c r="R6" s="3">
        <v>2200</v>
      </c>
    </row>
    <row r="7" spans="1:18">
      <c r="A7" s="3" t="s">
        <v>112</v>
      </c>
      <c r="B7" s="3">
        <v>432</v>
      </c>
      <c r="C7" s="3">
        <v>4</v>
      </c>
      <c r="E7" s="3" t="s">
        <v>905</v>
      </c>
      <c r="F7" s="14">
        <v>0.3</v>
      </c>
      <c r="G7" s="14">
        <v>0.8</v>
      </c>
      <c r="H7" s="14">
        <v>2.2898084515280019</v>
      </c>
      <c r="I7" s="14">
        <v>0</v>
      </c>
      <c r="J7" s="14">
        <v>0</v>
      </c>
      <c r="K7" s="14">
        <v>0.19535212929102277</v>
      </c>
      <c r="L7" s="14">
        <v>0.39098446806025927</v>
      </c>
      <c r="M7" s="14">
        <v>0.6351118760757315</v>
      </c>
      <c r="N7" s="14">
        <v>1.3069786204114564</v>
      </c>
      <c r="O7" s="14">
        <v>0.6351118760757315</v>
      </c>
      <c r="Q7" s="3" t="s">
        <v>905</v>
      </c>
      <c r="R7" s="3">
        <v>40</v>
      </c>
    </row>
    <row r="8" spans="1:18">
      <c r="A8" s="3" t="s">
        <v>115</v>
      </c>
      <c r="B8" s="3">
        <v>200</v>
      </c>
      <c r="C8" s="3">
        <v>2</v>
      </c>
      <c r="E8" s="3" t="s">
        <v>906</v>
      </c>
      <c r="F8" s="14">
        <v>0.15</v>
      </c>
      <c r="G8" s="14">
        <v>0.4</v>
      </c>
      <c r="H8" s="14">
        <v>1.0659453136423451</v>
      </c>
      <c r="I8" s="14">
        <v>2.8131021194604999</v>
      </c>
      <c r="J8" s="14">
        <v>0</v>
      </c>
      <c r="K8" s="14">
        <v>9.1305886516456297E-2</v>
      </c>
      <c r="L8" s="14">
        <v>0.18077776480205537</v>
      </c>
      <c r="M8" s="14">
        <v>0.29432013769363174</v>
      </c>
      <c r="N8" s="14">
        <v>0.6099233561920131</v>
      </c>
      <c r="O8" s="14">
        <v>0.29432013769363174</v>
      </c>
      <c r="Q8" s="3" t="s">
        <v>906</v>
      </c>
      <c r="R8" s="3">
        <v>70</v>
      </c>
    </row>
    <row r="9" spans="1:18">
      <c r="A9" s="3" t="s">
        <v>116</v>
      </c>
      <c r="B9" s="3">
        <v>600</v>
      </c>
      <c r="C9" s="3">
        <v>3</v>
      </c>
      <c r="E9" s="3" t="s">
        <v>907</v>
      </c>
      <c r="F9" s="14">
        <v>0.1</v>
      </c>
      <c r="G9" s="14">
        <v>0.2</v>
      </c>
      <c r="H9" s="14">
        <v>0.55885363357215956</v>
      </c>
      <c r="I9" s="14">
        <v>1.5756797259687427</v>
      </c>
      <c r="J9" s="14">
        <v>0</v>
      </c>
      <c r="K9" s="14">
        <v>4.7304470921316497E-2</v>
      </c>
      <c r="L9" s="14">
        <v>9.76293355132547E-2</v>
      </c>
      <c r="M9" s="14">
        <v>0.15490533562822728</v>
      </c>
      <c r="N9" s="14">
        <v>0.31948366276724482</v>
      </c>
      <c r="O9" s="14">
        <v>0.15490533562822728</v>
      </c>
      <c r="Q9" s="3" t="s">
        <v>907</v>
      </c>
      <c r="R9" s="3">
        <v>120</v>
      </c>
    </row>
    <row r="10" spans="1:18">
      <c r="A10" s="3" t="s">
        <v>117</v>
      </c>
      <c r="B10" s="3">
        <v>2000</v>
      </c>
      <c r="C10" s="3">
        <v>6</v>
      </c>
      <c r="E10" s="3" t="s">
        <v>908</v>
      </c>
      <c r="F10" s="14">
        <v>0</v>
      </c>
      <c r="G10" s="14">
        <v>0</v>
      </c>
      <c r="H10" s="14">
        <v>0</v>
      </c>
      <c r="I10" s="14">
        <v>0.10704345964461572</v>
      </c>
      <c r="J10" s="14">
        <v>0</v>
      </c>
      <c r="K10" s="14">
        <v>0</v>
      </c>
      <c r="L10" s="14">
        <v>0</v>
      </c>
      <c r="M10" s="14">
        <v>0</v>
      </c>
      <c r="N10" s="14">
        <v>0</v>
      </c>
      <c r="O10" s="14">
        <v>0</v>
      </c>
      <c r="Q10" s="3" t="s">
        <v>908</v>
      </c>
      <c r="R10" s="3">
        <v>200</v>
      </c>
    </row>
    <row r="11" spans="1:18">
      <c r="A11" s="3" t="s">
        <v>113</v>
      </c>
      <c r="B11" s="3">
        <v>100</v>
      </c>
      <c r="C11" s="3">
        <v>2</v>
      </c>
      <c r="F11">
        <f>SUMPRODUCT(F2:F10,$R$2:$R$10)</f>
        <v>125.5</v>
      </c>
      <c r="G11">
        <f t="shared" ref="G11:O11" si="0">SUMPRODUCT(G2:G10,$R$2:$R$10)</f>
        <v>302.00463678516229</v>
      </c>
      <c r="H11">
        <f t="shared" si="0"/>
        <v>1070.827606375201</v>
      </c>
      <c r="I11">
        <f t="shared" si="0"/>
        <v>2379.7901948190956</v>
      </c>
      <c r="J11">
        <f t="shared" si="0"/>
        <v>198.90239318381157</v>
      </c>
      <c r="K11">
        <f t="shared" si="0"/>
        <v>112.85124454406039</v>
      </c>
      <c r="L11">
        <f t="shared" si="0"/>
        <v>233.50461286932148</v>
      </c>
      <c r="M11">
        <f t="shared" si="0"/>
        <v>396.0929432013769</v>
      </c>
      <c r="N11">
        <f t="shared" si="0"/>
        <v>799.62888261395733</v>
      </c>
      <c r="O11">
        <f t="shared" si="0"/>
        <v>396.0929432013769</v>
      </c>
    </row>
    <row r="12" spans="1:18">
      <c r="A12" s="3" t="s">
        <v>114</v>
      </c>
      <c r="B12" s="3">
        <v>100</v>
      </c>
      <c r="C12" s="3">
        <v>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整体大纲</vt:lpstr>
      <vt:lpstr>时间预估</vt:lpstr>
      <vt:lpstr>新Rank经验值投放</vt:lpstr>
      <vt:lpstr>玩家实力成长线规划</vt:lpstr>
      <vt:lpstr>坦克升星消耗</vt:lpstr>
      <vt:lpstr>部件升星消耗</vt:lpstr>
      <vt:lpstr>投放途径划分</vt:lpstr>
      <vt:lpstr>军衔划分</vt:lpstr>
      <vt:lpstr>宝箱规划</vt:lpstr>
      <vt:lpstr>坦克属性重新规划</vt:lpstr>
      <vt:lpstr>各种投放规划</vt:lpstr>
      <vt:lpstr>挂机玩法</vt:lpstr>
      <vt:lpstr>物品id</vt:lpstr>
      <vt:lpstr>备份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coolfishgames</dc:creator>
  <cp:lastModifiedBy>Microsoft Office User</cp:lastModifiedBy>
  <dcterms:created xsi:type="dcterms:W3CDTF">2015-06-05T18:19:34Z</dcterms:created>
  <dcterms:modified xsi:type="dcterms:W3CDTF">2020-08-17T11:15:20Z</dcterms:modified>
</cp:coreProperties>
</file>