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ajar excel\"/>
    </mc:Choice>
  </mc:AlternateContent>
  <bookViews>
    <workbookView xWindow="0" yWindow="0" windowWidth="20490" windowHeight="7800" activeTab="4"/>
  </bookViews>
  <sheets>
    <sheet name="if single" sheetId="1" r:id="rId1"/>
    <sheet name="if bertingkat" sheetId="2" r:id="rId2"/>
    <sheet name="if dengan left, mid, right" sheetId="3" r:id="rId3"/>
    <sheet name="if dengan and dan or" sheetId="4" r:id="rId4"/>
    <sheet name="soal" sheetId="5" r:id="rId5"/>
    <sheet name="soal upah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I14" i="6"/>
  <c r="I16" i="6"/>
  <c r="I15" i="6"/>
  <c r="I13" i="6"/>
  <c r="I6" i="6"/>
  <c r="I7" i="6"/>
  <c r="I8" i="6"/>
  <c r="I9" i="6"/>
  <c r="I10" i="6"/>
  <c r="I11" i="6"/>
  <c r="I12" i="6"/>
  <c r="H6" i="6"/>
  <c r="H7" i="6"/>
  <c r="H8" i="6"/>
  <c r="H9" i="6"/>
  <c r="H10" i="6"/>
  <c r="H11" i="6"/>
  <c r="H12" i="6"/>
  <c r="H5" i="6"/>
  <c r="G6" i="6"/>
  <c r="G7" i="6"/>
  <c r="G8" i="6"/>
  <c r="G9" i="6"/>
  <c r="G10" i="6"/>
  <c r="G11" i="6"/>
  <c r="G12" i="6"/>
  <c r="G5" i="6"/>
  <c r="F6" i="6"/>
  <c r="F7" i="6"/>
  <c r="F8" i="6"/>
  <c r="F9" i="6"/>
  <c r="F10" i="6"/>
  <c r="F11" i="6"/>
  <c r="F12" i="6"/>
  <c r="F5" i="6"/>
  <c r="E6" i="6"/>
  <c r="E7" i="6"/>
  <c r="E8" i="6"/>
  <c r="E9" i="6"/>
  <c r="E10" i="6"/>
  <c r="E11" i="6"/>
  <c r="E12" i="6"/>
  <c r="E5" i="6"/>
  <c r="H4" i="5"/>
  <c r="H5" i="5"/>
  <c r="H6" i="5"/>
  <c r="H7" i="5"/>
  <c r="H8" i="5"/>
  <c r="H9" i="5"/>
  <c r="H10" i="5"/>
  <c r="H3" i="5"/>
  <c r="G3" i="5"/>
  <c r="G5" i="5"/>
  <c r="G6" i="5"/>
  <c r="G7" i="5"/>
  <c r="G8" i="5"/>
  <c r="G9" i="5"/>
  <c r="G10" i="5"/>
  <c r="G4" i="5"/>
  <c r="F4" i="5"/>
  <c r="F3" i="5"/>
  <c r="F9" i="5"/>
  <c r="F8" i="5"/>
  <c r="F7" i="5"/>
  <c r="F5" i="5"/>
  <c r="F6" i="5"/>
  <c r="F10" i="5"/>
  <c r="I7" i="1" l="1"/>
  <c r="H3" i="4" l="1"/>
  <c r="F3" i="4"/>
  <c r="H4" i="4"/>
  <c r="H5" i="4"/>
  <c r="H6" i="4"/>
  <c r="H7" i="4"/>
  <c r="H8" i="4"/>
  <c r="H9" i="4"/>
  <c r="H10" i="4"/>
  <c r="H11" i="4"/>
  <c r="H2" i="4"/>
  <c r="F4" i="4"/>
  <c r="F5" i="4"/>
  <c r="F6" i="4"/>
  <c r="F7" i="4"/>
  <c r="F8" i="4"/>
  <c r="F9" i="4"/>
  <c r="F10" i="4"/>
  <c r="F11" i="4"/>
  <c r="F2" i="4"/>
  <c r="G2" i="4"/>
  <c r="E3" i="2"/>
  <c r="E4" i="2"/>
  <c r="E5" i="2"/>
  <c r="E6" i="2"/>
  <c r="E7" i="2"/>
  <c r="E8" i="2"/>
  <c r="E9" i="2"/>
  <c r="E10" i="2"/>
  <c r="E11" i="2"/>
  <c r="E12" i="2"/>
  <c r="F4" i="2" l="1"/>
  <c r="F5" i="2"/>
  <c r="F6" i="2"/>
  <c r="F7" i="2"/>
  <c r="F8" i="2"/>
  <c r="F9" i="2"/>
  <c r="F10" i="2"/>
  <c r="F11" i="2"/>
  <c r="F12" i="2"/>
  <c r="F3" i="2"/>
  <c r="G3" i="4" l="1"/>
  <c r="G4" i="4"/>
  <c r="G5" i="4"/>
  <c r="G6" i="4"/>
  <c r="G7" i="4"/>
  <c r="G8" i="4"/>
  <c r="G9" i="4"/>
  <c r="G10" i="4"/>
  <c r="G11" i="4"/>
  <c r="E4" i="3"/>
  <c r="E5" i="3"/>
  <c r="E6" i="3"/>
  <c r="E7" i="3"/>
  <c r="E8" i="3"/>
  <c r="E9" i="3"/>
  <c r="E10" i="3"/>
  <c r="E11" i="3"/>
  <c r="E12" i="3"/>
  <c r="E3" i="3"/>
  <c r="F4" i="3"/>
  <c r="F5" i="3"/>
  <c r="F6" i="3"/>
  <c r="F7" i="3"/>
  <c r="F8" i="3"/>
  <c r="F9" i="3"/>
  <c r="F10" i="3"/>
  <c r="F11" i="3"/>
  <c r="F12" i="3"/>
  <c r="F3" i="3"/>
  <c r="D4" i="3"/>
  <c r="D5" i="3"/>
  <c r="D6" i="3"/>
  <c r="D7" i="3"/>
  <c r="D8" i="3"/>
  <c r="D9" i="3"/>
  <c r="D10" i="3"/>
  <c r="D11" i="3"/>
  <c r="D12" i="3"/>
  <c r="D3" i="3"/>
  <c r="J4" i="1" l="1"/>
  <c r="J5" i="1"/>
  <c r="J6" i="1"/>
  <c r="J7" i="1"/>
  <c r="J8" i="1"/>
  <c r="J9" i="1"/>
  <c r="J10" i="1"/>
  <c r="J11" i="1"/>
  <c r="J12" i="1"/>
  <c r="J13" i="1"/>
  <c r="I5" i="1"/>
  <c r="I6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<sst xmlns="http://schemas.openxmlformats.org/spreadsheetml/2006/main" count="207" uniqueCount="149">
  <si>
    <t>Produk</t>
  </si>
  <si>
    <t>Kode Barang</t>
  </si>
  <si>
    <t>Modal</t>
  </si>
  <si>
    <t>Harga</t>
  </si>
  <si>
    <t>Stok</t>
  </si>
  <si>
    <t>Untung/rugi?</t>
  </si>
  <si>
    <t>Status Stok</t>
  </si>
  <si>
    <t>Murah/Mahal?</t>
  </si>
  <si>
    <t>Barang 1</t>
  </si>
  <si>
    <t>C</t>
  </si>
  <si>
    <t>Barang 2</t>
  </si>
  <si>
    <t>B</t>
  </si>
  <si>
    <t>Barang 3</t>
  </si>
  <si>
    <t>A</t>
  </si>
  <si>
    <t>Barang 4</t>
  </si>
  <si>
    <t>Barang 5</t>
  </si>
  <si>
    <t>Barang 6</t>
  </si>
  <si>
    <t>Barang 7</t>
  </si>
  <si>
    <t>Barang 8</t>
  </si>
  <si>
    <t>Barang 9</t>
  </si>
  <si>
    <t>Barang 10</t>
  </si>
  <si>
    <t>Keterangan:</t>
  </si>
  <si>
    <t>Jika harga jual &gt; modal, maka untung. Jika harga jual &lt;= modal, maka rugi.</t>
  </si>
  <si>
    <t>Jika stok di bawah 60 pcs, harus Restock. Jika stok sama atau di atas 60, maka stok Aman.</t>
  </si>
  <si>
    <t>Murah &lt;</t>
  </si>
  <si>
    <t>Mahal &gt;=</t>
  </si>
  <si>
    <t>Nama Customer</t>
  </si>
  <si>
    <t>Total Spending</t>
  </si>
  <si>
    <t>Domisili</t>
  </si>
  <si>
    <t>Status Customer</t>
  </si>
  <si>
    <t>Lama Kirim</t>
  </si>
  <si>
    <t>Lama Pengiriman</t>
  </si>
  <si>
    <t>Ongki Natalia</t>
  </si>
  <si>
    <t>BDG</t>
  </si>
  <si>
    <t>JKT</t>
  </si>
  <si>
    <t>1 hari</t>
  </si>
  <si>
    <t>Dwi Monika</t>
  </si>
  <si>
    <t>2 hari</t>
  </si>
  <si>
    <t>Didik Setiaji</t>
  </si>
  <si>
    <t>SBY</t>
  </si>
  <si>
    <t>3 hari</t>
  </si>
  <si>
    <t>Reni Anggriawan</t>
  </si>
  <si>
    <t>Dina Wiayu</t>
  </si>
  <si>
    <t>Indah Novia</t>
  </si>
  <si>
    <t>Aisya Shaliha</t>
  </si>
  <si>
    <t>Desi Novitasari</t>
  </si>
  <si>
    <t>Tri Wulandari</t>
  </si>
  <si>
    <t>Ayu Sari</t>
  </si>
  <si>
    <t>Informasi:</t>
  </si>
  <si>
    <t>Jika spending di bawah 2 juta, maka status customer adalah Silver</t>
  </si>
  <si>
    <t>Jika spending antara 2-5 juta, maka status customer adalah Gold</t>
  </si>
  <si>
    <t>Jika spending di atas 5 juta, maka status customer adalah Platinum</t>
  </si>
  <si>
    <t>Nama Karyawan</t>
  </si>
  <si>
    <t>ID Karyawan</t>
  </si>
  <si>
    <t>Divisi</t>
  </si>
  <si>
    <t>Benefit</t>
  </si>
  <si>
    <t>Gender</t>
  </si>
  <si>
    <t>Kode Divisi</t>
  </si>
  <si>
    <t>Desy Ratnasari</t>
  </si>
  <si>
    <t>SA2019P</t>
  </si>
  <si>
    <t>SA</t>
  </si>
  <si>
    <t>Sales</t>
  </si>
  <si>
    <t>Endah Purwanti</t>
  </si>
  <si>
    <t>MK</t>
  </si>
  <si>
    <t>Marketing</t>
  </si>
  <si>
    <t>Andriono Indra</t>
  </si>
  <si>
    <t>MK2020L</t>
  </si>
  <si>
    <t>Winda Gayatri</t>
  </si>
  <si>
    <t>Septarina Putri</t>
  </si>
  <si>
    <t>MK2019P</t>
  </si>
  <si>
    <t>Kode Gender</t>
  </si>
  <si>
    <t>Yesi Novita</t>
  </si>
  <si>
    <t>MK2020P</t>
  </si>
  <si>
    <t>L</t>
  </si>
  <si>
    <t>Laki-laki</t>
  </si>
  <si>
    <t>Yusi Intan</t>
  </si>
  <si>
    <t>SA2020P</t>
  </si>
  <si>
    <t>P</t>
  </si>
  <si>
    <t>Perempuan</t>
  </si>
  <si>
    <t>Nentin Anggraeni</t>
  </si>
  <si>
    <t>Yumerty Nokas</t>
  </si>
  <si>
    <t>Satriya Handi</t>
  </si>
  <si>
    <t>SA2019L</t>
  </si>
  <si>
    <t>Divisi mengacu pada 2 huruf pertama di ID Karyawan</t>
  </si>
  <si>
    <t>Tahun masuk mengacu pada 4 karakter di tengah, dimulai dari karakter ketiga.</t>
  </si>
  <si>
    <t>Jika masuk di tahun 2019, maka benefit Lengkap. Jika tidak, Tidak Lengkap.</t>
  </si>
  <si>
    <t>Jenis kelamin mengacu pada karakter terakhir di ID Karyawan.</t>
  </si>
  <si>
    <t>Bulan 1</t>
  </si>
  <si>
    <t>Bulan 2</t>
  </si>
  <si>
    <t>Performa</t>
  </si>
  <si>
    <t>Gaji</t>
  </si>
  <si>
    <t>Komisi</t>
  </si>
  <si>
    <t>Bandung</t>
  </si>
  <si>
    <t>Jakarta</t>
  </si>
  <si>
    <t>Surabaya</t>
  </si>
  <si>
    <t>Performa "Baik" jika penjualan di 2 bulan selalu di atas Rp. 20 juta, jika tidak maka performa "Buruk".</t>
  </si>
  <si>
    <t>Gaji 4 juta jika domisili di Bandung atau Surabaya, sedangkan 5 juta jika di Jakarta.</t>
  </si>
  <si>
    <t>Komisi sebesar 15% jika total penjualan di atas Rp. 40 juta, jika tidak maka 10%.</t>
  </si>
  <si>
    <t>No</t>
  </si>
  <si>
    <t>Judul Buku</t>
  </si>
  <si>
    <t>Kategori</t>
  </si>
  <si>
    <t>Harga Buku</t>
  </si>
  <si>
    <t>Diskon</t>
  </si>
  <si>
    <t>Harga Setelah Diskon</t>
  </si>
  <si>
    <t>Harga Jual</t>
  </si>
  <si>
    <t>Buku Pertanian Organik</t>
  </si>
  <si>
    <t>1. kolom diskon diambil dari table diskon</t>
  </si>
  <si>
    <t>Buku Pertanian dan Industri</t>
  </si>
  <si>
    <t>2. harga jual = harga buku – harga setelah diskon</t>
  </si>
  <si>
    <t>Buku Hobi Pertanian</t>
  </si>
  <si>
    <t>Budidaya dan Bisnis Lada Skala Kecil</t>
  </si>
  <si>
    <t>Buku Pertanian Enzim Mikroba</t>
  </si>
  <si>
    <t>Buku Pertanian - Budidaya Cabai Panen Setiap Hari</t>
  </si>
  <si>
    <t>D</t>
  </si>
  <si>
    <t>Buku Pertanian Ramah Lingkungan</t>
  </si>
  <si>
    <t>Buku Analisa Bahan Makanan dan Pertanian</t>
  </si>
  <si>
    <t>DAFTAR UPAH KARYAWAN</t>
  </si>
  <si>
    <t>BULAN JANUARI 2023</t>
  </si>
  <si>
    <t>NO</t>
  </si>
  <si>
    <t>NAMA</t>
  </si>
  <si>
    <t>JAM KERJA</t>
  </si>
  <si>
    <t>JAM LEMBUR</t>
  </si>
  <si>
    <t>UPAH KERJA (KOTOR)</t>
  </si>
  <si>
    <t>UPAH LEMBUR</t>
  </si>
  <si>
    <t>TOTAL UPAH</t>
  </si>
  <si>
    <t>NOMINAL PAJAK</t>
  </si>
  <si>
    <t>TOTAL UPAH (NETTO)</t>
  </si>
  <si>
    <t>MADE ROMANIA</t>
  </si>
  <si>
    <t>PURNAMA</t>
  </si>
  <si>
    <t>ARIANA</t>
  </si>
  <si>
    <t>DWI GITA</t>
  </si>
  <si>
    <t>MAHARIAWAN</t>
  </si>
  <si>
    <t>MAS YOGA</t>
  </si>
  <si>
    <t>WIRANTA</t>
  </si>
  <si>
    <t>SURYA PRADNYANA</t>
  </si>
  <si>
    <t>Total Upah Seluruh Karyawan</t>
  </si>
  <si>
    <t>Rata-Rata Upah Seluruh Karyawan</t>
  </si>
  <si>
    <t>Upah Tertinggi Karyawan</t>
  </si>
  <si>
    <t>Upah Terendah Karyawan</t>
  </si>
  <si>
    <t>Autran Hitungan</t>
  </si>
  <si>
    <t>Upah Per Jam</t>
  </si>
  <si>
    <t>Upah Lembur</t>
  </si>
  <si>
    <t>Pajak</t>
  </si>
  <si>
    <t>Total Upah Netto ( Total Upah - Pajak )</t>
  </si>
  <si>
    <t>Kriteria Optional</t>
  </si>
  <si>
    <t>menggunakan referensi absolute untuk upah perjam, upah lembur dan pajak</t>
  </si>
  <si>
    <t>menambahkan pemisah ribuan dan simbil rupiah untuk mata uang</t>
  </si>
  <si>
    <t>mengurutkan nama2 karyawan secara ascending ( lakukan setelah semua rumus dikerjakan 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</si>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</sst>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p&quot;#,##0.00;[Red]\-&quot;Rp&quot;#,##0.00"/>
    <numFmt numFmtId="164" formatCode="0.00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9CC2E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wrapText="1"/>
    </xf>
    <xf numFmtId="164" fontId="1" fillId="0" borderId="5" xfId="0" applyNumberFormat="1" applyFont="1" applyBorder="1" applyAlignment="1">
      <alignment horizontal="right" wrapText="1"/>
    </xf>
    <xf numFmtId="164" fontId="1" fillId="0" borderId="6" xfId="0" applyNumberFormat="1" applyFont="1" applyBorder="1" applyAlignment="1">
      <alignment horizontal="right" wrapText="1"/>
    </xf>
    <xf numFmtId="164" fontId="1" fillId="0" borderId="3" xfId="0" applyNumberFormat="1" applyFont="1" applyBorder="1" applyAlignment="1">
      <alignment horizontal="right" wrapText="1"/>
    </xf>
    <xf numFmtId="164" fontId="0" fillId="0" borderId="0" xfId="0" applyNumberFormat="1"/>
    <xf numFmtId="0" fontId="1" fillId="0" borderId="2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 wrapText="1"/>
    </xf>
    <xf numFmtId="3" fontId="1" fillId="0" borderId="5" xfId="0" applyNumberFormat="1" applyFont="1" applyBorder="1" applyAlignment="1">
      <alignment horizontal="right" wrapText="1"/>
    </xf>
    <xf numFmtId="3" fontId="1" fillId="0" borderId="4" xfId="0" applyNumberFormat="1" applyFont="1" applyBorder="1" applyAlignment="1">
      <alignment horizontal="right" wrapText="1"/>
    </xf>
    <xf numFmtId="3" fontId="1" fillId="0" borderId="6" xfId="0" applyNumberFormat="1" applyFont="1" applyBorder="1" applyAlignment="1">
      <alignment horizontal="right" wrapText="1"/>
    </xf>
    <xf numFmtId="3" fontId="1" fillId="0" borderId="3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vertical="center" wrapText="1"/>
    </xf>
    <xf numFmtId="9" fontId="5" fillId="0" borderId="10" xfId="0" applyNumberFormat="1" applyFont="1" applyBorder="1" applyAlignment="1">
      <alignment vertical="center" wrapText="1"/>
    </xf>
    <xf numFmtId="8" fontId="5" fillId="0" borderId="10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2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center" wrapText="1"/>
    </xf>
    <xf numFmtId="0" fontId="1" fillId="3" borderId="10" xfId="0" applyFont="1" applyFill="1" applyBorder="1" applyAlignment="1">
      <alignment wrapText="1"/>
    </xf>
    <xf numFmtId="0" fontId="1" fillId="0" borderId="8" xfId="0" applyFont="1" applyBorder="1" applyAlignment="1">
      <alignment horizontal="right" wrapText="1"/>
    </xf>
    <xf numFmtId="9" fontId="1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7" borderId="19" xfId="0" applyFont="1" applyFill="1" applyBorder="1" applyAlignment="1">
      <alignment wrapText="1"/>
    </xf>
    <xf numFmtId="0" fontId="2" fillId="7" borderId="20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9" fontId="5" fillId="0" borderId="10" xfId="1" applyFont="1" applyBorder="1" applyAlignment="1">
      <alignment vertical="center" wrapText="1"/>
    </xf>
    <xf numFmtId="1" fontId="1" fillId="3" borderId="10" xfId="0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J22" sqref="J22"/>
    </sheetView>
  </sheetViews>
  <sheetFormatPr defaultRowHeight="15" x14ac:dyDescent="0.25"/>
  <cols>
    <col min="3" max="3" width="13.7109375" customWidth="1"/>
    <col min="4" max="4" width="13.5703125" customWidth="1"/>
    <col min="5" max="10" width="14.7109375" customWidth="1"/>
  </cols>
  <sheetData>
    <row r="2" spans="2:10" ht="15.75" thickBot="1" x14ac:dyDescent="0.3">
      <c r="B2" s="1"/>
      <c r="C2" s="2"/>
      <c r="D2" s="2"/>
      <c r="E2" s="2"/>
      <c r="F2" s="2"/>
      <c r="G2" s="2"/>
      <c r="H2" s="2"/>
      <c r="I2" s="2"/>
      <c r="J2" s="2"/>
    </row>
    <row r="3" spans="2:10" ht="30" customHeight="1" thickBot="1" x14ac:dyDescent="0.3">
      <c r="B3" s="3"/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</row>
    <row r="4" spans="2:10" ht="15.75" thickBot="1" x14ac:dyDescent="0.3">
      <c r="B4" s="3"/>
      <c r="C4" s="4" t="s">
        <v>8</v>
      </c>
      <c r="D4" s="5" t="s">
        <v>9</v>
      </c>
      <c r="E4" s="10">
        <v>77</v>
      </c>
      <c r="F4" s="11">
        <v>75</v>
      </c>
      <c r="G4" s="6">
        <v>81</v>
      </c>
      <c r="H4" s="5" t="str">
        <f>IF(F4&gt;E4,"untung","rugi")</f>
        <v>rugi</v>
      </c>
      <c r="I4" s="5" t="str">
        <f>IF(G4&lt;60, "restock","aman")</f>
        <v>aman</v>
      </c>
      <c r="J4" s="5" t="str">
        <f>IF(F4&lt;$D$19,"murah","mahal")</f>
        <v>mahal</v>
      </c>
    </row>
    <row r="5" spans="2:10" ht="15.75" thickBot="1" x14ac:dyDescent="0.3">
      <c r="B5" s="3"/>
      <c r="C5" s="4" t="s">
        <v>10</v>
      </c>
      <c r="D5" s="5" t="s">
        <v>11</v>
      </c>
      <c r="E5" s="12">
        <v>23</v>
      </c>
      <c r="F5" s="13">
        <v>25</v>
      </c>
      <c r="G5" s="6">
        <v>80</v>
      </c>
      <c r="H5" s="5" t="str">
        <f t="shared" ref="H5:H13" si="0">IF(F5&gt;E5,"untung","rugi")</f>
        <v>untung</v>
      </c>
      <c r="I5" s="5" t="str">
        <f t="shared" ref="I5:I13" si="1">IF(G5&lt;60, "restock","aman")</f>
        <v>aman</v>
      </c>
      <c r="J5" s="5" t="str">
        <f t="shared" ref="J5:J13" si="2">IF(F5&lt;$D$19,"murah","mahal")</f>
        <v>murah</v>
      </c>
    </row>
    <row r="6" spans="2:10" ht="15.75" thickBot="1" x14ac:dyDescent="0.3">
      <c r="B6" s="3"/>
      <c r="C6" s="4" t="s">
        <v>12</v>
      </c>
      <c r="D6" s="5" t="s">
        <v>13</v>
      </c>
      <c r="E6" s="12">
        <v>88</v>
      </c>
      <c r="F6" s="13">
        <v>99</v>
      </c>
      <c r="G6" s="6">
        <v>22</v>
      </c>
      <c r="H6" s="5" t="str">
        <f t="shared" si="0"/>
        <v>untung</v>
      </c>
      <c r="I6" s="5" t="str">
        <f t="shared" si="1"/>
        <v>restock</v>
      </c>
      <c r="J6" s="5" t="str">
        <f t="shared" si="2"/>
        <v>mahal</v>
      </c>
    </row>
    <row r="7" spans="2:10" ht="15.75" thickBot="1" x14ac:dyDescent="0.3">
      <c r="B7" s="3"/>
      <c r="C7" s="4" t="s">
        <v>14</v>
      </c>
      <c r="D7" s="5" t="s">
        <v>13</v>
      </c>
      <c r="E7" s="12">
        <v>52</v>
      </c>
      <c r="F7" s="13">
        <v>67</v>
      </c>
      <c r="G7" s="6">
        <v>58</v>
      </c>
      <c r="H7" s="5" t="str">
        <f t="shared" si="0"/>
        <v>untung</v>
      </c>
      <c r="I7" s="5" t="str">
        <f>IF(G7&lt;60, "restock","aman")</f>
        <v>restock</v>
      </c>
      <c r="J7" s="5" t="str">
        <f t="shared" si="2"/>
        <v>mahal</v>
      </c>
    </row>
    <row r="8" spans="2:10" ht="15.75" thickBot="1" x14ac:dyDescent="0.3">
      <c r="B8" s="3"/>
      <c r="C8" s="4" t="s">
        <v>15</v>
      </c>
      <c r="D8" s="5" t="s">
        <v>9</v>
      </c>
      <c r="E8" s="12">
        <v>46</v>
      </c>
      <c r="F8" s="13">
        <v>49</v>
      </c>
      <c r="G8" s="6">
        <v>73</v>
      </c>
      <c r="H8" s="5" t="str">
        <f t="shared" si="0"/>
        <v>untung</v>
      </c>
      <c r="I8" s="5" t="str">
        <f t="shared" si="1"/>
        <v>aman</v>
      </c>
      <c r="J8" s="5" t="str">
        <f t="shared" si="2"/>
        <v>murah</v>
      </c>
    </row>
    <row r="9" spans="2:10" ht="15.75" thickBot="1" x14ac:dyDescent="0.3">
      <c r="B9" s="3"/>
      <c r="C9" s="4" t="s">
        <v>16</v>
      </c>
      <c r="D9" s="5" t="s">
        <v>9</v>
      </c>
      <c r="E9" s="12">
        <v>79</v>
      </c>
      <c r="F9" s="13">
        <v>85</v>
      </c>
      <c r="G9" s="6">
        <v>73</v>
      </c>
      <c r="H9" s="5" t="str">
        <f t="shared" si="0"/>
        <v>untung</v>
      </c>
      <c r="I9" s="5" t="str">
        <f t="shared" si="1"/>
        <v>aman</v>
      </c>
      <c r="J9" s="5" t="str">
        <f t="shared" si="2"/>
        <v>mahal</v>
      </c>
    </row>
    <row r="10" spans="2:10" ht="15.75" thickBot="1" x14ac:dyDescent="0.3">
      <c r="B10" s="3"/>
      <c r="C10" s="4" t="s">
        <v>17</v>
      </c>
      <c r="D10" s="5" t="s">
        <v>11</v>
      </c>
      <c r="E10" s="12">
        <v>35</v>
      </c>
      <c r="F10" s="13">
        <v>55</v>
      </c>
      <c r="G10" s="6">
        <v>13</v>
      </c>
      <c r="H10" s="5" t="str">
        <f t="shared" si="0"/>
        <v>untung</v>
      </c>
      <c r="I10" s="5" t="str">
        <f t="shared" si="1"/>
        <v>restock</v>
      </c>
      <c r="J10" s="5" t="str">
        <f t="shared" si="2"/>
        <v>mahal</v>
      </c>
    </row>
    <row r="11" spans="2:10" ht="15.75" thickBot="1" x14ac:dyDescent="0.3">
      <c r="B11" s="3"/>
      <c r="C11" s="4" t="s">
        <v>18</v>
      </c>
      <c r="D11" s="5" t="s">
        <v>9</v>
      </c>
      <c r="E11" s="12">
        <v>95</v>
      </c>
      <c r="F11" s="13">
        <v>97</v>
      </c>
      <c r="G11" s="6">
        <v>59</v>
      </c>
      <c r="H11" s="5" t="str">
        <f t="shared" si="0"/>
        <v>untung</v>
      </c>
      <c r="I11" s="5" t="str">
        <f t="shared" si="1"/>
        <v>restock</v>
      </c>
      <c r="J11" s="5" t="str">
        <f t="shared" si="2"/>
        <v>mahal</v>
      </c>
    </row>
    <row r="12" spans="2:10" ht="15.75" thickBot="1" x14ac:dyDescent="0.3">
      <c r="B12" s="3"/>
      <c r="C12" s="4" t="s">
        <v>19</v>
      </c>
      <c r="D12" s="5" t="s">
        <v>13</v>
      </c>
      <c r="E12" s="12">
        <v>40</v>
      </c>
      <c r="F12" s="13">
        <v>38</v>
      </c>
      <c r="G12" s="6">
        <v>117</v>
      </c>
      <c r="H12" s="5" t="str">
        <f t="shared" si="0"/>
        <v>rugi</v>
      </c>
      <c r="I12" s="5" t="str">
        <f t="shared" si="1"/>
        <v>aman</v>
      </c>
      <c r="J12" s="5" t="str">
        <f t="shared" si="2"/>
        <v>murah</v>
      </c>
    </row>
    <row r="13" spans="2:10" ht="16.5" customHeight="1" thickBot="1" x14ac:dyDescent="0.3">
      <c r="B13" s="3"/>
      <c r="C13" s="4" t="s">
        <v>20</v>
      </c>
      <c r="D13" s="5" t="s">
        <v>9</v>
      </c>
      <c r="E13" s="12">
        <v>69</v>
      </c>
      <c r="F13" s="13">
        <v>42</v>
      </c>
      <c r="G13" s="6">
        <v>63</v>
      </c>
      <c r="H13" s="5" t="str">
        <f t="shared" si="0"/>
        <v>rugi</v>
      </c>
      <c r="I13" s="5" t="str">
        <f t="shared" si="1"/>
        <v>aman</v>
      </c>
      <c r="J13" s="5" t="str">
        <f t="shared" si="2"/>
        <v>murah</v>
      </c>
    </row>
    <row r="14" spans="2:10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25">
      <c r="B15" s="1"/>
      <c r="C15" s="7" t="s">
        <v>21</v>
      </c>
      <c r="D15" s="1"/>
      <c r="E15" s="1"/>
      <c r="F15" s="1"/>
      <c r="G15" s="1"/>
      <c r="H15" s="1"/>
      <c r="I15" s="1"/>
      <c r="J15" s="1"/>
    </row>
    <row r="16" spans="2:10" x14ac:dyDescent="0.25">
      <c r="B16" s="1"/>
      <c r="C16" s="8" t="s">
        <v>22</v>
      </c>
      <c r="D16" s="1"/>
      <c r="E16" s="1"/>
      <c r="F16" s="1"/>
      <c r="G16" s="1"/>
      <c r="H16" s="1"/>
      <c r="I16" s="1"/>
      <c r="J16" s="1"/>
    </row>
    <row r="17" spans="2:10" x14ac:dyDescent="0.25">
      <c r="B17" s="1"/>
      <c r="C17" s="8" t="s">
        <v>23</v>
      </c>
      <c r="D17" s="1"/>
      <c r="E17" s="1"/>
      <c r="F17" s="1"/>
      <c r="G17" s="1"/>
      <c r="H17" s="1"/>
      <c r="I17" s="1"/>
      <c r="J17" s="1"/>
    </row>
    <row r="18" spans="2:10" ht="15.75" thickBot="1" x14ac:dyDescent="0.3">
      <c r="B18" s="1"/>
      <c r="C18" s="2"/>
      <c r="D18" s="2"/>
      <c r="E18" s="1"/>
      <c r="F18" s="1"/>
      <c r="G18" s="1"/>
      <c r="H18" s="1"/>
      <c r="I18" s="1"/>
      <c r="J18" s="1"/>
    </row>
    <row r="19" spans="2:10" ht="15.75" thickBot="1" x14ac:dyDescent="0.3">
      <c r="B19" s="3"/>
      <c r="C19" s="4" t="s">
        <v>24</v>
      </c>
      <c r="D19" s="13">
        <v>50</v>
      </c>
      <c r="E19" s="1"/>
      <c r="F19" s="1"/>
      <c r="G19" s="1"/>
      <c r="H19" s="1"/>
      <c r="I19" s="1"/>
      <c r="J19" s="1"/>
    </row>
    <row r="20" spans="2:10" ht="15.75" thickBot="1" x14ac:dyDescent="0.3">
      <c r="B20" s="3"/>
      <c r="C20" s="4" t="s">
        <v>25</v>
      </c>
      <c r="D20" s="13">
        <v>70</v>
      </c>
      <c r="E20" s="1"/>
      <c r="F20" s="1"/>
      <c r="G20" s="1"/>
      <c r="H20" s="1"/>
      <c r="I20" s="1"/>
      <c r="J20" s="1"/>
    </row>
    <row r="21" spans="2:10" x14ac:dyDescent="0.25">
      <c r="D2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8" sqref="H8"/>
    </sheetView>
  </sheetViews>
  <sheetFormatPr defaultRowHeight="15" x14ac:dyDescent="0.25"/>
  <cols>
    <col min="2" max="6" width="17.28515625" customWidth="1"/>
    <col min="8" max="8" width="12.7109375" customWidth="1"/>
    <col min="9" max="9" width="15.85546875" customWidth="1"/>
  </cols>
  <sheetData>
    <row r="1" spans="1:9" ht="15.75" thickBot="1" x14ac:dyDescent="0.3"/>
    <row r="2" spans="1:9" ht="32.25" customHeight="1" thickBot="1" x14ac:dyDescent="0.3">
      <c r="A2" s="15"/>
      <c r="B2" s="16" t="s">
        <v>26</v>
      </c>
      <c r="C2" s="16" t="s">
        <v>27</v>
      </c>
      <c r="D2" s="16" t="s">
        <v>28</v>
      </c>
      <c r="E2" s="16" t="s">
        <v>29</v>
      </c>
      <c r="F2" s="16" t="s">
        <v>30</v>
      </c>
      <c r="G2" s="3"/>
      <c r="H2" s="16" t="s">
        <v>28</v>
      </c>
      <c r="I2" s="16" t="s">
        <v>31</v>
      </c>
    </row>
    <row r="3" spans="1:9" ht="21" customHeight="1" thickBot="1" x14ac:dyDescent="0.3">
      <c r="A3" s="3"/>
      <c r="B3" s="4" t="s">
        <v>32</v>
      </c>
      <c r="C3" s="32">
        <v>3610155</v>
      </c>
      <c r="D3" s="18" t="s">
        <v>33</v>
      </c>
      <c r="E3" s="4" t="str">
        <f>IF(C3&lt;2000000,"Silver",IF(C3&gt;5000000,"Gold","Platinum"))</f>
        <v>Platinum</v>
      </c>
      <c r="F3" s="4" t="str">
        <f>IF(D3="JKT","Jakarta",IF(D3="BDG","Bandung","Surabaya"))</f>
        <v>Bandung</v>
      </c>
      <c r="G3" s="3"/>
      <c r="H3" s="4" t="s">
        <v>34</v>
      </c>
      <c r="I3" s="4" t="s">
        <v>35</v>
      </c>
    </row>
    <row r="4" spans="1:9" ht="21" customHeight="1" thickBot="1" x14ac:dyDescent="0.3">
      <c r="A4" s="3"/>
      <c r="B4" s="4" t="s">
        <v>36</v>
      </c>
      <c r="C4" s="32">
        <v>6017983</v>
      </c>
      <c r="D4" s="18" t="s">
        <v>34</v>
      </c>
      <c r="E4" s="4" t="str">
        <f t="shared" ref="E4:E12" si="0">IF(C4&lt;2000000,"Silver",IF(C4&gt;5000000,"Gold","Platinum"))</f>
        <v>Gold</v>
      </c>
      <c r="F4" s="4" t="str">
        <f t="shared" ref="F4:F12" si="1">IF(D4="JKT","Jakarta",IF(D4="BDG","Bandung","Surabaya"))</f>
        <v>Jakarta</v>
      </c>
      <c r="G4" s="3"/>
      <c r="H4" s="4" t="s">
        <v>33</v>
      </c>
      <c r="I4" s="4" t="s">
        <v>37</v>
      </c>
    </row>
    <row r="5" spans="1:9" ht="21" customHeight="1" thickBot="1" x14ac:dyDescent="0.3">
      <c r="A5" s="3"/>
      <c r="B5" s="4" t="s">
        <v>38</v>
      </c>
      <c r="C5" s="32">
        <v>1393027</v>
      </c>
      <c r="D5" s="18" t="s">
        <v>39</v>
      </c>
      <c r="E5" s="4" t="str">
        <f t="shared" si="0"/>
        <v>Silver</v>
      </c>
      <c r="F5" s="4" t="str">
        <f t="shared" si="1"/>
        <v>Surabaya</v>
      </c>
      <c r="G5" s="3"/>
      <c r="H5" s="4" t="s">
        <v>39</v>
      </c>
      <c r="I5" s="4" t="s">
        <v>40</v>
      </c>
    </row>
    <row r="6" spans="1:9" ht="21" customHeight="1" thickBot="1" x14ac:dyDescent="0.3">
      <c r="A6" s="3"/>
      <c r="B6" s="4" t="s">
        <v>41</v>
      </c>
      <c r="C6" s="32">
        <v>2996053</v>
      </c>
      <c r="D6" s="18" t="s">
        <v>34</v>
      </c>
      <c r="E6" s="4" t="str">
        <f t="shared" si="0"/>
        <v>Platinum</v>
      </c>
      <c r="F6" s="4" t="str">
        <f t="shared" si="1"/>
        <v>Jakarta</v>
      </c>
      <c r="G6" s="1"/>
      <c r="H6" s="1"/>
      <c r="I6" s="1"/>
    </row>
    <row r="7" spans="1:9" ht="21" customHeight="1" thickBot="1" x14ac:dyDescent="0.3">
      <c r="A7" s="3"/>
      <c r="B7" s="4" t="s">
        <v>42</v>
      </c>
      <c r="C7" s="32">
        <v>2036929</v>
      </c>
      <c r="D7" s="18" t="s">
        <v>33</v>
      </c>
      <c r="E7" s="4" t="str">
        <f t="shared" si="0"/>
        <v>Platinum</v>
      </c>
      <c r="F7" s="4" t="str">
        <f t="shared" si="1"/>
        <v>Bandung</v>
      </c>
      <c r="G7" s="1"/>
      <c r="H7" s="1"/>
      <c r="I7" s="1"/>
    </row>
    <row r="8" spans="1:9" ht="21" customHeight="1" thickBot="1" x14ac:dyDescent="0.3">
      <c r="A8" s="3"/>
      <c r="B8" s="4" t="s">
        <v>43</v>
      </c>
      <c r="C8" s="32">
        <v>6317758</v>
      </c>
      <c r="D8" s="18" t="s">
        <v>39</v>
      </c>
      <c r="E8" s="4" t="str">
        <f t="shared" si="0"/>
        <v>Gold</v>
      </c>
      <c r="F8" s="4" t="str">
        <f t="shared" si="1"/>
        <v>Surabaya</v>
      </c>
      <c r="G8" s="1"/>
      <c r="H8" s="1"/>
      <c r="I8" s="1"/>
    </row>
    <row r="9" spans="1:9" ht="21" customHeight="1" thickBot="1" x14ac:dyDescent="0.3">
      <c r="A9" s="3"/>
      <c r="B9" s="4" t="s">
        <v>44</v>
      </c>
      <c r="C9" s="32">
        <v>4796498</v>
      </c>
      <c r="D9" s="18" t="s">
        <v>34</v>
      </c>
      <c r="E9" s="4" t="str">
        <f t="shared" si="0"/>
        <v>Platinum</v>
      </c>
      <c r="F9" s="4" t="str">
        <f t="shared" si="1"/>
        <v>Jakarta</v>
      </c>
      <c r="G9" s="1"/>
      <c r="H9" s="1"/>
      <c r="I9" s="1"/>
    </row>
    <row r="10" spans="1:9" ht="21" customHeight="1" thickBot="1" x14ac:dyDescent="0.3">
      <c r="A10" s="3"/>
      <c r="B10" s="4" t="s">
        <v>45</v>
      </c>
      <c r="C10" s="32">
        <v>3426814</v>
      </c>
      <c r="D10" s="18" t="s">
        <v>39</v>
      </c>
      <c r="E10" s="4" t="str">
        <f t="shared" si="0"/>
        <v>Platinum</v>
      </c>
      <c r="F10" s="4" t="str">
        <f t="shared" si="1"/>
        <v>Surabaya</v>
      </c>
      <c r="G10" s="1"/>
      <c r="H10" s="1"/>
      <c r="I10" s="1"/>
    </row>
    <row r="11" spans="1:9" ht="21" customHeight="1" thickBot="1" x14ac:dyDescent="0.3">
      <c r="A11" s="3"/>
      <c r="B11" s="4" t="s">
        <v>46</v>
      </c>
      <c r="C11" s="32">
        <v>5731873</v>
      </c>
      <c r="D11" s="18" t="s">
        <v>34</v>
      </c>
      <c r="E11" s="4" t="str">
        <f t="shared" si="0"/>
        <v>Gold</v>
      </c>
      <c r="F11" s="4" t="str">
        <f t="shared" si="1"/>
        <v>Jakarta</v>
      </c>
      <c r="G11" s="1"/>
      <c r="H11" s="1"/>
      <c r="I11" s="1"/>
    </row>
    <row r="12" spans="1:9" ht="21" customHeight="1" thickBot="1" x14ac:dyDescent="0.3">
      <c r="A12" s="3"/>
      <c r="B12" s="4" t="s">
        <v>47</v>
      </c>
      <c r="C12" s="27">
        <v>1760000</v>
      </c>
      <c r="D12" s="18" t="s">
        <v>34</v>
      </c>
      <c r="E12" s="4" t="str">
        <f t="shared" si="0"/>
        <v>Silver</v>
      </c>
      <c r="F12" s="4" t="str">
        <f t="shared" si="1"/>
        <v>Jakarta</v>
      </c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ht="30" x14ac:dyDescent="0.25">
      <c r="A14" s="1"/>
      <c r="B14" s="17" t="s">
        <v>48</v>
      </c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8" t="s">
        <v>49</v>
      </c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8" t="s">
        <v>50</v>
      </c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8" t="s">
        <v>51</v>
      </c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3" sqref="E3:E12"/>
    </sheetView>
  </sheetViews>
  <sheetFormatPr defaultRowHeight="15" x14ac:dyDescent="0.25"/>
  <cols>
    <col min="2" max="6" width="17.42578125" style="23" customWidth="1"/>
    <col min="8" max="9" width="13.28515625" customWidth="1"/>
  </cols>
  <sheetData>
    <row r="1" spans="1:9" ht="15.75" thickBot="1" x14ac:dyDescent="0.3">
      <c r="A1" s="1"/>
      <c r="B1" s="20"/>
      <c r="C1" s="20"/>
      <c r="D1" s="20"/>
      <c r="E1" s="20"/>
      <c r="F1" s="20"/>
      <c r="G1" s="1"/>
      <c r="H1" s="2"/>
      <c r="I1" s="2"/>
    </row>
    <row r="2" spans="1:9" ht="30" customHeight="1" thickBot="1" x14ac:dyDescent="0.3">
      <c r="A2" s="15"/>
      <c r="B2" s="9" t="s">
        <v>52</v>
      </c>
      <c r="C2" s="9" t="s">
        <v>53</v>
      </c>
      <c r="D2" s="9" t="s">
        <v>54</v>
      </c>
      <c r="E2" s="9" t="s">
        <v>55</v>
      </c>
      <c r="F2" s="9" t="s">
        <v>56</v>
      </c>
      <c r="G2" s="3"/>
      <c r="H2" s="9" t="s">
        <v>57</v>
      </c>
      <c r="I2" s="9" t="s">
        <v>54</v>
      </c>
    </row>
    <row r="3" spans="1:9" ht="18.75" customHeight="1" thickBot="1" x14ac:dyDescent="0.3">
      <c r="A3" s="3"/>
      <c r="B3" s="18" t="s">
        <v>58</v>
      </c>
      <c r="C3" s="18" t="s">
        <v>59</v>
      </c>
      <c r="D3" s="18" t="str">
        <f>IF(LEFT(C3,2)="SA","Sales",IF(LEFT(C3,2)="MK","Marketing","Divisi Tidak Diketahui"))</f>
        <v>Sales</v>
      </c>
      <c r="E3" s="18" t="str">
        <f>IF(MID(C3,3,4)="2019","lengkap","tidak lengkap")</f>
        <v>lengkap</v>
      </c>
      <c r="F3" s="18" t="str">
        <f>IF(RIGHT(C3,1)="L","Laki-laki",IF(RIGHT(C3,1)="P","Perempuan","Tidak diketahui"))</f>
        <v>Perempuan</v>
      </c>
      <c r="G3" s="3"/>
      <c r="H3" s="4" t="s">
        <v>60</v>
      </c>
      <c r="I3" s="4" t="s">
        <v>61</v>
      </c>
    </row>
    <row r="4" spans="1:9" ht="18.75" customHeight="1" thickBot="1" x14ac:dyDescent="0.3">
      <c r="A4" s="3"/>
      <c r="B4" s="18" t="s">
        <v>62</v>
      </c>
      <c r="C4" s="18" t="s">
        <v>59</v>
      </c>
      <c r="D4" s="18" t="str">
        <f t="shared" ref="D4:D12" si="0">IF(LEFT(C4,2)="SA","Sales",IF(LEFT(C4,2)="MK","Marketing","Divisi Tidak Diketahui"))</f>
        <v>Sales</v>
      </c>
      <c r="E4" s="18" t="str">
        <f t="shared" ref="E4:E12" si="1">IF(MID(C4,3,4)="2019","lengkap","tidak lengkap")</f>
        <v>lengkap</v>
      </c>
      <c r="F4" s="18" t="str">
        <f t="shared" ref="F4:F12" si="2">IF(RIGHT(C4,1)="L","Laki-laki",IF(RIGHT(C4,1)="P","Perempuan","Tidak diketahui"))</f>
        <v>Perempuan</v>
      </c>
      <c r="G4" s="3"/>
      <c r="H4" s="4" t="s">
        <v>63</v>
      </c>
      <c r="I4" s="4" t="s">
        <v>64</v>
      </c>
    </row>
    <row r="5" spans="1:9" ht="18.75" customHeight="1" thickBot="1" x14ac:dyDescent="0.3">
      <c r="A5" s="3"/>
      <c r="B5" s="18" t="s">
        <v>65</v>
      </c>
      <c r="C5" s="18" t="s">
        <v>66</v>
      </c>
      <c r="D5" s="18" t="str">
        <f t="shared" si="0"/>
        <v>Marketing</v>
      </c>
      <c r="E5" s="18" t="str">
        <f t="shared" si="1"/>
        <v>tidak lengkap</v>
      </c>
      <c r="F5" s="18" t="str">
        <f t="shared" si="2"/>
        <v>Laki-laki</v>
      </c>
      <c r="G5" s="1"/>
      <c r="H5" s="1"/>
      <c r="I5" s="1"/>
    </row>
    <row r="6" spans="1:9" ht="18.75" customHeight="1" thickBot="1" x14ac:dyDescent="0.3">
      <c r="A6" s="3"/>
      <c r="B6" s="18" t="s">
        <v>67</v>
      </c>
      <c r="C6" s="18" t="s">
        <v>59</v>
      </c>
      <c r="D6" s="18" t="str">
        <f t="shared" si="0"/>
        <v>Sales</v>
      </c>
      <c r="E6" s="18" t="str">
        <f t="shared" si="1"/>
        <v>lengkap</v>
      </c>
      <c r="F6" s="18" t="str">
        <f t="shared" si="2"/>
        <v>Perempuan</v>
      </c>
      <c r="G6" s="1"/>
      <c r="H6" s="2"/>
      <c r="I6" s="2"/>
    </row>
    <row r="7" spans="1:9" ht="18.75" customHeight="1" thickBot="1" x14ac:dyDescent="0.3">
      <c r="A7" s="3"/>
      <c r="B7" s="18" t="s">
        <v>68</v>
      </c>
      <c r="C7" s="18" t="s">
        <v>69</v>
      </c>
      <c r="D7" s="18" t="str">
        <f t="shared" si="0"/>
        <v>Marketing</v>
      </c>
      <c r="E7" s="18" t="str">
        <f t="shared" si="1"/>
        <v>lengkap</v>
      </c>
      <c r="F7" s="18" t="str">
        <f t="shared" si="2"/>
        <v>Perempuan</v>
      </c>
      <c r="G7" s="3"/>
      <c r="H7" s="9" t="s">
        <v>70</v>
      </c>
      <c r="I7" s="9" t="s">
        <v>56</v>
      </c>
    </row>
    <row r="8" spans="1:9" ht="18.75" customHeight="1" thickBot="1" x14ac:dyDescent="0.3">
      <c r="A8" s="3"/>
      <c r="B8" s="18" t="s">
        <v>71</v>
      </c>
      <c r="C8" s="18" t="s">
        <v>72</v>
      </c>
      <c r="D8" s="18" t="str">
        <f t="shared" si="0"/>
        <v>Marketing</v>
      </c>
      <c r="E8" s="18" t="str">
        <f t="shared" si="1"/>
        <v>tidak lengkap</v>
      </c>
      <c r="F8" s="18" t="str">
        <f t="shared" si="2"/>
        <v>Perempuan</v>
      </c>
      <c r="G8" s="3"/>
      <c r="H8" s="4" t="s">
        <v>73</v>
      </c>
      <c r="I8" s="4" t="s">
        <v>74</v>
      </c>
    </row>
    <row r="9" spans="1:9" ht="18.75" customHeight="1" thickBot="1" x14ac:dyDescent="0.3">
      <c r="A9" s="3"/>
      <c r="B9" s="18" t="s">
        <v>75</v>
      </c>
      <c r="C9" s="18" t="s">
        <v>76</v>
      </c>
      <c r="D9" s="18" t="str">
        <f t="shared" si="0"/>
        <v>Sales</v>
      </c>
      <c r="E9" s="18" t="str">
        <f t="shared" si="1"/>
        <v>tidak lengkap</v>
      </c>
      <c r="F9" s="18" t="str">
        <f t="shared" si="2"/>
        <v>Perempuan</v>
      </c>
      <c r="G9" s="3"/>
      <c r="H9" s="4" t="s">
        <v>77</v>
      </c>
      <c r="I9" s="4" t="s">
        <v>78</v>
      </c>
    </row>
    <row r="10" spans="1:9" ht="18.75" customHeight="1" thickBot="1" x14ac:dyDescent="0.3">
      <c r="A10" s="3"/>
      <c r="B10" s="18" t="s">
        <v>79</v>
      </c>
      <c r="C10" s="18" t="s">
        <v>69</v>
      </c>
      <c r="D10" s="18" t="str">
        <f t="shared" si="0"/>
        <v>Marketing</v>
      </c>
      <c r="E10" s="18" t="str">
        <f t="shared" si="1"/>
        <v>lengkap</v>
      </c>
      <c r="F10" s="18" t="str">
        <f t="shared" si="2"/>
        <v>Perempuan</v>
      </c>
      <c r="G10" s="1"/>
      <c r="H10" s="1"/>
      <c r="I10" s="1"/>
    </row>
    <row r="11" spans="1:9" ht="18.75" customHeight="1" thickBot="1" x14ac:dyDescent="0.3">
      <c r="A11" s="3"/>
      <c r="B11" s="18" t="s">
        <v>80</v>
      </c>
      <c r="C11" s="18" t="s">
        <v>66</v>
      </c>
      <c r="D11" s="18" t="str">
        <f t="shared" si="0"/>
        <v>Marketing</v>
      </c>
      <c r="E11" s="18" t="str">
        <f t="shared" si="1"/>
        <v>tidak lengkap</v>
      </c>
      <c r="F11" s="18" t="str">
        <f t="shared" si="2"/>
        <v>Laki-laki</v>
      </c>
      <c r="G11" s="1"/>
      <c r="H11" s="1"/>
      <c r="I11" s="1"/>
    </row>
    <row r="12" spans="1:9" ht="18.75" customHeight="1" thickBot="1" x14ac:dyDescent="0.3">
      <c r="A12" s="3"/>
      <c r="B12" s="18" t="s">
        <v>81</v>
      </c>
      <c r="C12" s="18" t="s">
        <v>82</v>
      </c>
      <c r="D12" s="18" t="str">
        <f t="shared" si="0"/>
        <v>Sales</v>
      </c>
      <c r="E12" s="18" t="str">
        <f t="shared" si="1"/>
        <v>lengkap</v>
      </c>
      <c r="F12" s="18" t="str">
        <f t="shared" si="2"/>
        <v>Laki-laki</v>
      </c>
      <c r="G12" s="1"/>
      <c r="H12" s="1"/>
      <c r="I12" s="1"/>
    </row>
    <row r="13" spans="1:9" x14ac:dyDescent="0.25">
      <c r="A13" s="1"/>
      <c r="B13" s="21"/>
      <c r="C13" s="21"/>
      <c r="D13" s="21"/>
      <c r="E13" s="21"/>
      <c r="F13" s="21"/>
      <c r="G13" s="1"/>
      <c r="H13" s="1"/>
      <c r="I13" s="1"/>
    </row>
    <row r="14" spans="1:9" x14ac:dyDescent="0.25">
      <c r="A14" s="1"/>
      <c r="C14" s="22" t="s">
        <v>48</v>
      </c>
      <c r="D14" s="21"/>
      <c r="E14" s="21"/>
      <c r="F14" s="21"/>
      <c r="G14" s="1"/>
      <c r="H14" s="1"/>
      <c r="I14" s="1"/>
    </row>
    <row r="15" spans="1:9" x14ac:dyDescent="0.25">
      <c r="C15" s="24"/>
      <c r="D15" s="25"/>
    </row>
    <row r="16" spans="1:9" x14ac:dyDescent="0.25">
      <c r="C16" s="26" t="s">
        <v>83</v>
      </c>
      <c r="D16" s="25"/>
      <c r="E16" s="25"/>
      <c r="F16" s="1"/>
      <c r="G16" s="1"/>
    </row>
    <row r="17" spans="3:7" x14ac:dyDescent="0.25">
      <c r="C17" s="26" t="s">
        <v>84</v>
      </c>
      <c r="D17" s="25"/>
      <c r="E17" s="25"/>
      <c r="F17" s="1"/>
      <c r="G17" s="1"/>
    </row>
    <row r="18" spans="3:7" x14ac:dyDescent="0.25">
      <c r="C18" s="26" t="s">
        <v>85</v>
      </c>
      <c r="D18" s="25"/>
      <c r="E18" s="25"/>
      <c r="F18" s="1"/>
      <c r="G18" s="1"/>
    </row>
    <row r="19" spans="3:7" x14ac:dyDescent="0.25">
      <c r="C19" s="26" t="s">
        <v>86</v>
      </c>
      <c r="D19" s="25"/>
      <c r="E19" s="25"/>
      <c r="F19" s="1"/>
      <c r="G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" sqref="F2"/>
    </sheetView>
  </sheetViews>
  <sheetFormatPr defaultRowHeight="15" x14ac:dyDescent="0.25"/>
  <cols>
    <col min="2" max="7" width="16.42578125" customWidth="1"/>
    <col min="8" max="8" width="17.140625" customWidth="1"/>
  </cols>
  <sheetData>
    <row r="1" spans="1:8" ht="33.75" customHeight="1" thickBot="1" x14ac:dyDescent="0.3">
      <c r="A1" s="3"/>
      <c r="B1" s="16" t="s">
        <v>52</v>
      </c>
      <c r="C1" s="16" t="s">
        <v>28</v>
      </c>
      <c r="D1" s="16" t="s">
        <v>87</v>
      </c>
      <c r="E1" s="16" t="s">
        <v>88</v>
      </c>
      <c r="F1" s="16" t="s">
        <v>89</v>
      </c>
      <c r="G1" s="16" t="s">
        <v>90</v>
      </c>
      <c r="H1" s="16" t="s">
        <v>91</v>
      </c>
    </row>
    <row r="2" spans="1:8" ht="21" customHeight="1" thickBot="1" x14ac:dyDescent="0.3">
      <c r="A2" s="3"/>
      <c r="B2" s="4" t="s">
        <v>58</v>
      </c>
      <c r="C2" s="4" t="s">
        <v>92</v>
      </c>
      <c r="D2" s="30">
        <v>13000000</v>
      </c>
      <c r="E2" s="29">
        <v>28000000</v>
      </c>
      <c r="F2" s="4" t="str">
        <f>IF(AND(D2&gt;20000000, E2&gt;20000000), "Baik","Buruk")</f>
        <v>Buruk</v>
      </c>
      <c r="G2" s="4">
        <f>IF(OR(C2="Bandung",C2="Surabaya"),4000000,IF(C2="Jakarta",5000000,0))</f>
        <v>4000000</v>
      </c>
      <c r="H2" s="4">
        <f>IF(SUM(D2:E2)&gt;40000000,15%*SUM(D2:E2),10%*SUM(D2:E2))</f>
        <v>6150000</v>
      </c>
    </row>
    <row r="3" spans="1:8" ht="21" customHeight="1" thickBot="1" x14ac:dyDescent="0.3">
      <c r="A3" s="3"/>
      <c r="B3" s="4" t="s">
        <v>62</v>
      </c>
      <c r="C3" s="4" t="s">
        <v>93</v>
      </c>
      <c r="D3" s="31">
        <v>21000000</v>
      </c>
      <c r="E3" s="28">
        <v>23000000</v>
      </c>
      <c r="F3" s="4" t="str">
        <f>IF(AND(D3&gt;20000000, E3&gt;20000000), "Baik","Buruk")</f>
        <v>Baik</v>
      </c>
      <c r="G3" s="4">
        <f t="shared" ref="G3:G11" si="0">IF(OR(C3="Bandung",C3="Surabaya"),4000000,IF(C3="Jakarta",5000000,0))</f>
        <v>5000000</v>
      </c>
      <c r="H3" s="4">
        <f>IF(SUM(D3:E3)&gt;40000000,15%*SUM(D3:E3),10%*SUM(D3:E3))</f>
        <v>6600000</v>
      </c>
    </row>
    <row r="4" spans="1:8" ht="21" customHeight="1" thickBot="1" x14ac:dyDescent="0.3">
      <c r="A4" s="3"/>
      <c r="B4" s="4" t="s">
        <v>65</v>
      </c>
      <c r="C4" s="4" t="s">
        <v>92</v>
      </c>
      <c r="D4" s="28">
        <v>11000000</v>
      </c>
      <c r="E4" s="28">
        <v>44000000</v>
      </c>
      <c r="F4" s="4" t="str">
        <f t="shared" ref="F4:F11" si="1">IF(AND(D4&gt;20000000, E4&gt;20000000), "Baik","Buruk")</f>
        <v>Buruk</v>
      </c>
      <c r="G4" s="4">
        <f t="shared" si="0"/>
        <v>4000000</v>
      </c>
      <c r="H4" s="4">
        <f t="shared" ref="H4:H11" si="2">IF(SUM(D4:E4)&gt;40000000,15%*SUM(D4:E4),10%*SUM(D4:E4))</f>
        <v>8250000</v>
      </c>
    </row>
    <row r="5" spans="1:8" ht="21" customHeight="1" thickBot="1" x14ac:dyDescent="0.3">
      <c r="A5" s="3"/>
      <c r="B5" s="4" t="s">
        <v>67</v>
      </c>
      <c r="C5" s="4" t="s">
        <v>94</v>
      </c>
      <c r="D5" s="28">
        <v>12000000</v>
      </c>
      <c r="E5" s="28">
        <v>37000000</v>
      </c>
      <c r="F5" s="4" t="str">
        <f t="shared" si="1"/>
        <v>Buruk</v>
      </c>
      <c r="G5" s="4">
        <f t="shared" si="0"/>
        <v>4000000</v>
      </c>
      <c r="H5" s="4">
        <f t="shared" si="2"/>
        <v>7350000</v>
      </c>
    </row>
    <row r="6" spans="1:8" ht="21" customHeight="1" thickBot="1" x14ac:dyDescent="0.3">
      <c r="A6" s="3"/>
      <c r="B6" s="4" t="s">
        <v>68</v>
      </c>
      <c r="C6" s="4" t="s">
        <v>93</v>
      </c>
      <c r="D6" s="28">
        <v>21000000</v>
      </c>
      <c r="E6" s="28">
        <v>36000000</v>
      </c>
      <c r="F6" s="4" t="str">
        <f t="shared" si="1"/>
        <v>Baik</v>
      </c>
      <c r="G6" s="4">
        <f t="shared" si="0"/>
        <v>5000000</v>
      </c>
      <c r="H6" s="4">
        <f t="shared" si="2"/>
        <v>8550000</v>
      </c>
    </row>
    <row r="7" spans="1:8" ht="21" customHeight="1" thickBot="1" x14ac:dyDescent="0.3">
      <c r="A7" s="3"/>
      <c r="B7" s="4" t="s">
        <v>71</v>
      </c>
      <c r="C7" s="4" t="s">
        <v>93</v>
      </c>
      <c r="D7" s="28">
        <v>21000000</v>
      </c>
      <c r="E7" s="28">
        <v>16000000</v>
      </c>
      <c r="F7" s="4" t="str">
        <f t="shared" si="1"/>
        <v>Buruk</v>
      </c>
      <c r="G7" s="4">
        <f t="shared" si="0"/>
        <v>5000000</v>
      </c>
      <c r="H7" s="4">
        <f t="shared" si="2"/>
        <v>3700000</v>
      </c>
    </row>
    <row r="8" spans="1:8" ht="21" customHeight="1" thickBot="1" x14ac:dyDescent="0.3">
      <c r="A8" s="3"/>
      <c r="B8" s="4" t="s">
        <v>75</v>
      </c>
      <c r="C8" s="4" t="s">
        <v>94</v>
      </c>
      <c r="D8" s="28">
        <v>25000000</v>
      </c>
      <c r="E8" s="28">
        <v>36000000</v>
      </c>
      <c r="F8" s="4" t="str">
        <f t="shared" si="1"/>
        <v>Baik</v>
      </c>
      <c r="G8" s="4">
        <f t="shared" si="0"/>
        <v>4000000</v>
      </c>
      <c r="H8" s="4">
        <f t="shared" si="2"/>
        <v>9150000</v>
      </c>
    </row>
    <row r="9" spans="1:8" ht="21" customHeight="1" thickBot="1" x14ac:dyDescent="0.3">
      <c r="A9" s="3"/>
      <c r="B9" s="4" t="s">
        <v>79</v>
      </c>
      <c r="C9" s="4" t="s">
        <v>92</v>
      </c>
      <c r="D9" s="28">
        <v>13000000</v>
      </c>
      <c r="E9" s="28">
        <v>45000000</v>
      </c>
      <c r="F9" s="4" t="str">
        <f t="shared" si="1"/>
        <v>Buruk</v>
      </c>
      <c r="G9" s="4">
        <f t="shared" si="0"/>
        <v>4000000</v>
      </c>
      <c r="H9" s="4">
        <f t="shared" si="2"/>
        <v>8700000</v>
      </c>
    </row>
    <row r="10" spans="1:8" ht="21" customHeight="1" thickBot="1" x14ac:dyDescent="0.3">
      <c r="A10" s="3"/>
      <c r="B10" s="4" t="s">
        <v>80</v>
      </c>
      <c r="C10" s="4" t="s">
        <v>93</v>
      </c>
      <c r="D10" s="28">
        <v>24000000</v>
      </c>
      <c r="E10" s="28">
        <v>21000000</v>
      </c>
      <c r="F10" s="4" t="str">
        <f t="shared" si="1"/>
        <v>Baik</v>
      </c>
      <c r="G10" s="4">
        <f t="shared" si="0"/>
        <v>5000000</v>
      </c>
      <c r="H10" s="4">
        <f t="shared" si="2"/>
        <v>6750000</v>
      </c>
    </row>
    <row r="11" spans="1:8" ht="21" customHeight="1" thickBot="1" x14ac:dyDescent="0.3">
      <c r="A11" s="3"/>
      <c r="B11" s="4" t="s">
        <v>81</v>
      </c>
      <c r="C11" s="4" t="s">
        <v>94</v>
      </c>
      <c r="D11" s="28">
        <v>29000000</v>
      </c>
      <c r="E11" s="28">
        <v>45000000</v>
      </c>
      <c r="F11" s="4" t="str">
        <f t="shared" si="1"/>
        <v>Baik</v>
      </c>
      <c r="G11" s="4">
        <f t="shared" si="0"/>
        <v>4000000</v>
      </c>
      <c r="H11" s="4">
        <f t="shared" si="2"/>
        <v>11100000</v>
      </c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7" t="s">
        <v>48</v>
      </c>
      <c r="C13" s="19"/>
      <c r="D13" s="1"/>
      <c r="E13" s="1"/>
      <c r="F13" s="1"/>
      <c r="G13" s="1"/>
      <c r="H13" s="1"/>
    </row>
    <row r="14" spans="1:8" x14ac:dyDescent="0.25">
      <c r="A14" s="1"/>
      <c r="B14" s="8" t="s">
        <v>95</v>
      </c>
      <c r="C14" s="1"/>
      <c r="D14" s="1"/>
      <c r="E14" s="1"/>
      <c r="F14" s="1"/>
      <c r="G14" s="1"/>
      <c r="H14" s="1"/>
    </row>
    <row r="15" spans="1:8" x14ac:dyDescent="0.25">
      <c r="A15" s="1"/>
      <c r="B15" s="8" t="s">
        <v>96</v>
      </c>
      <c r="C15" s="1"/>
      <c r="D15" s="1"/>
      <c r="E15" s="1"/>
      <c r="F15" s="1"/>
      <c r="G15" s="1"/>
      <c r="H15" s="1"/>
    </row>
    <row r="16" spans="1:8" x14ac:dyDescent="0.25">
      <c r="A16" s="1"/>
      <c r="B16" s="8" t="s">
        <v>97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abSelected="1" zoomScale="85" zoomScaleNormal="85" workbookViewId="0">
      <selection activeCell="F5" sqref="F5"/>
    </sheetView>
  </sheetViews>
  <sheetFormatPr defaultRowHeight="15" x14ac:dyDescent="0.25"/>
  <cols>
    <col min="2" max="2" width="6.42578125" customWidth="1"/>
    <col min="3" max="3" width="35.85546875" customWidth="1"/>
    <col min="4" max="4" width="13.42578125" customWidth="1"/>
    <col min="5" max="5" width="15" customWidth="1"/>
    <col min="6" max="6" width="12.7109375" customWidth="1"/>
    <col min="7" max="7" width="15.85546875" customWidth="1"/>
    <col min="8" max="8" width="15.5703125" customWidth="1"/>
  </cols>
  <sheetData>
    <row r="1" spans="2:12" ht="15.75" thickBot="1" x14ac:dyDescent="0.3"/>
    <row r="2" spans="2:12" ht="36.75" customHeight="1" thickBot="1" x14ac:dyDescent="0.3">
      <c r="B2" s="33" t="s">
        <v>98</v>
      </c>
      <c r="C2" s="34" t="s">
        <v>99</v>
      </c>
      <c r="D2" s="34" t="s">
        <v>100</v>
      </c>
      <c r="E2" s="34" t="s">
        <v>101</v>
      </c>
      <c r="F2" s="34" t="s">
        <v>102</v>
      </c>
      <c r="G2" s="34" t="s">
        <v>103</v>
      </c>
      <c r="H2" s="34" t="s">
        <v>104</v>
      </c>
      <c r="I2" s="35"/>
      <c r="J2" s="35"/>
      <c r="K2" s="35"/>
      <c r="L2" s="35"/>
    </row>
    <row r="3" spans="2:12" ht="27" customHeight="1" thickBot="1" x14ac:dyDescent="0.3">
      <c r="B3" s="36">
        <v>1</v>
      </c>
      <c r="C3" s="37" t="s">
        <v>105</v>
      </c>
      <c r="D3" s="38" t="s">
        <v>9</v>
      </c>
      <c r="E3" s="39">
        <v>101.5</v>
      </c>
      <c r="F3" s="40">
        <f>VLOOKUP(D3, $E$16:$F$16, 2, FALSE)</f>
        <v>0.3</v>
      </c>
      <c r="G3" s="41">
        <f>E3-(E3*F3)</f>
        <v>71.05</v>
      </c>
      <c r="H3" s="39">
        <f>E3-G3</f>
        <v>30.450000000000003</v>
      </c>
      <c r="I3" s="42" t="s">
        <v>106</v>
      </c>
      <c r="J3" s="35"/>
      <c r="K3" s="35"/>
      <c r="L3" s="35"/>
    </row>
    <row r="4" spans="2:12" ht="27" customHeight="1" thickBot="1" x14ac:dyDescent="0.3">
      <c r="B4" s="36">
        <v>2</v>
      </c>
      <c r="C4" s="37" t="s">
        <v>107</v>
      </c>
      <c r="D4" s="38" t="s">
        <v>13</v>
      </c>
      <c r="E4" s="39">
        <v>69</v>
      </c>
      <c r="F4" s="66">
        <f>VLOOKUP(D4, $E$14:$F$14, 2, FALSE)</f>
        <v>0.2</v>
      </c>
      <c r="G4" s="41">
        <f>E4-(E4*F4)</f>
        <v>55.2</v>
      </c>
      <c r="H4" s="39">
        <f t="shared" ref="H4:H10" si="0">E4-G4</f>
        <v>13.799999999999997</v>
      </c>
      <c r="I4" s="42" t="s">
        <v>108</v>
      </c>
      <c r="J4" s="35"/>
      <c r="K4" s="35"/>
      <c r="L4" s="35"/>
    </row>
    <row r="5" spans="2:12" ht="27" customHeight="1" thickBot="1" x14ac:dyDescent="0.3">
      <c r="B5" s="36">
        <v>3</v>
      </c>
      <c r="C5" s="37" t="s">
        <v>109</v>
      </c>
      <c r="D5" s="38" t="s">
        <v>13</v>
      </c>
      <c r="E5" s="39">
        <v>43.5</v>
      </c>
      <c r="F5" s="66">
        <f t="shared" ref="F5:F10" si="1">VLOOKUP(D5, $E$14:$F$14, 2, FALSE)</f>
        <v>0.2</v>
      </c>
      <c r="G5" s="41">
        <f t="shared" ref="G5:G10" si="2">E5-(E5*F5)</f>
        <v>34.799999999999997</v>
      </c>
      <c r="H5" s="39">
        <f t="shared" si="0"/>
        <v>8.7000000000000028</v>
      </c>
      <c r="I5" s="35"/>
      <c r="J5" s="35"/>
      <c r="K5" s="35"/>
      <c r="L5" s="35"/>
    </row>
    <row r="6" spans="2:12" ht="27" customHeight="1" thickBot="1" x14ac:dyDescent="0.3">
      <c r="B6" s="36">
        <v>4</v>
      </c>
      <c r="C6" s="37" t="s">
        <v>110</v>
      </c>
      <c r="D6" s="38" t="s">
        <v>13</v>
      </c>
      <c r="E6" s="39">
        <v>40.5</v>
      </c>
      <c r="F6" s="66">
        <f t="shared" si="1"/>
        <v>0.2</v>
      </c>
      <c r="G6" s="41">
        <f t="shared" si="2"/>
        <v>32.4</v>
      </c>
      <c r="H6" s="39">
        <f t="shared" si="0"/>
        <v>8.1000000000000014</v>
      </c>
      <c r="I6" s="35"/>
      <c r="J6" s="35"/>
      <c r="K6" s="35"/>
      <c r="L6" s="35"/>
    </row>
    <row r="7" spans="2:12" ht="27" customHeight="1" thickBot="1" x14ac:dyDescent="0.3">
      <c r="B7" s="36">
        <v>5</v>
      </c>
      <c r="C7" s="37" t="s">
        <v>111</v>
      </c>
      <c r="D7" s="38" t="s">
        <v>11</v>
      </c>
      <c r="E7" s="39">
        <v>120</v>
      </c>
      <c r="F7" s="66">
        <f>VLOOKUP(D7, $E$15:$F$15, 2, FALSE)</f>
        <v>0.25</v>
      </c>
      <c r="G7" s="41">
        <f t="shared" si="2"/>
        <v>90</v>
      </c>
      <c r="H7" s="39">
        <f t="shared" si="0"/>
        <v>30</v>
      </c>
      <c r="I7" s="35"/>
      <c r="J7" s="35"/>
      <c r="K7" s="35"/>
      <c r="L7" s="35"/>
    </row>
    <row r="8" spans="2:12" ht="27" customHeight="1" thickBot="1" x14ac:dyDescent="0.3">
      <c r="B8" s="36">
        <v>6</v>
      </c>
      <c r="C8" s="37" t="s">
        <v>112</v>
      </c>
      <c r="D8" s="38" t="s">
        <v>113</v>
      </c>
      <c r="E8" s="39">
        <v>30</v>
      </c>
      <c r="F8" s="66">
        <f>VLOOKUP(D8, $E$17:$F$17, 2, FALSE)</f>
        <v>0</v>
      </c>
      <c r="G8" s="41">
        <f t="shared" si="2"/>
        <v>30</v>
      </c>
      <c r="H8" s="39">
        <f t="shared" si="0"/>
        <v>0</v>
      </c>
      <c r="I8" s="35"/>
      <c r="J8" s="35"/>
      <c r="K8" s="35"/>
      <c r="L8" s="35"/>
    </row>
    <row r="9" spans="2:12" ht="27" customHeight="1" thickBot="1" x14ac:dyDescent="0.3">
      <c r="B9" s="36">
        <v>7</v>
      </c>
      <c r="C9" s="37" t="s">
        <v>114</v>
      </c>
      <c r="D9" s="38" t="s">
        <v>113</v>
      </c>
      <c r="E9" s="39">
        <v>20</v>
      </c>
      <c r="F9" s="66">
        <f>VLOOKUP(D9, $E$17:$F$17, 2, FALSE)</f>
        <v>0</v>
      </c>
      <c r="G9" s="41">
        <f t="shared" si="2"/>
        <v>20</v>
      </c>
      <c r="H9" s="39">
        <f t="shared" si="0"/>
        <v>0</v>
      </c>
      <c r="I9" s="35"/>
      <c r="J9" s="35"/>
      <c r="K9" s="35"/>
      <c r="L9" s="35"/>
    </row>
    <row r="10" spans="2:12" ht="27" customHeight="1" thickBot="1" x14ac:dyDescent="0.3">
      <c r="B10" s="36">
        <v>8</v>
      </c>
      <c r="C10" s="37" t="s">
        <v>115</v>
      </c>
      <c r="D10" s="38" t="s">
        <v>13</v>
      </c>
      <c r="E10" s="39">
        <v>60</v>
      </c>
      <c r="F10" s="66">
        <f t="shared" si="1"/>
        <v>0.2</v>
      </c>
      <c r="G10" s="41">
        <f t="shared" si="2"/>
        <v>48</v>
      </c>
      <c r="H10" s="39">
        <f t="shared" si="0"/>
        <v>12</v>
      </c>
      <c r="I10" s="35"/>
      <c r="J10" s="56" t="s">
        <v>148</v>
      </c>
      <c r="K10" s="35"/>
      <c r="L10" s="35"/>
    </row>
    <row r="11" spans="2:12" ht="15.75" thickBot="1" x14ac:dyDescent="0.3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2:12" ht="15.75" thickBot="1" x14ac:dyDescent="0.3">
      <c r="B12" s="35"/>
      <c r="C12" s="35"/>
      <c r="D12" s="35"/>
      <c r="E12" s="43"/>
      <c r="F12" s="43"/>
      <c r="G12" s="43"/>
      <c r="H12" s="35"/>
      <c r="I12" s="35"/>
      <c r="J12" s="35"/>
      <c r="K12" s="35"/>
      <c r="L12" s="35"/>
    </row>
    <row r="13" spans="2:12" ht="15.75" thickBot="1" x14ac:dyDescent="0.3">
      <c r="B13" s="35"/>
      <c r="C13" s="35"/>
      <c r="D13" s="44"/>
      <c r="E13" s="45" t="s">
        <v>100</v>
      </c>
      <c r="F13" s="45" t="s">
        <v>102</v>
      </c>
      <c r="G13" s="46"/>
      <c r="H13" s="35"/>
      <c r="I13" s="35"/>
      <c r="J13" s="35"/>
      <c r="K13" s="35"/>
      <c r="L13" s="35"/>
    </row>
    <row r="14" spans="2:12" ht="15.75" thickBot="1" x14ac:dyDescent="0.3">
      <c r="B14" s="35"/>
      <c r="C14" s="35"/>
      <c r="D14" s="44"/>
      <c r="E14" s="38" t="s">
        <v>13</v>
      </c>
      <c r="F14" s="47">
        <v>0.2</v>
      </c>
      <c r="G14" s="37"/>
      <c r="H14" s="35"/>
      <c r="I14" s="35"/>
      <c r="J14" s="35"/>
      <c r="K14" s="35"/>
      <c r="L14" s="35"/>
    </row>
    <row r="15" spans="2:12" ht="15.75" thickBot="1" x14ac:dyDescent="0.3">
      <c r="B15" s="35"/>
      <c r="C15" s="35"/>
      <c r="D15" s="44"/>
      <c r="E15" s="38" t="s">
        <v>11</v>
      </c>
      <c r="F15" s="47">
        <v>0.25</v>
      </c>
      <c r="G15" s="37"/>
      <c r="H15" s="35"/>
      <c r="I15" s="35"/>
      <c r="J15" s="35"/>
      <c r="K15" s="35"/>
      <c r="L15" s="35"/>
    </row>
    <row r="16" spans="2:12" ht="15.75" thickBot="1" x14ac:dyDescent="0.3">
      <c r="B16" s="35"/>
      <c r="C16" s="35"/>
      <c r="D16" s="44"/>
      <c r="E16" s="38" t="s">
        <v>9</v>
      </c>
      <c r="F16" s="47">
        <v>0.3</v>
      </c>
      <c r="G16" s="37"/>
      <c r="H16" s="35"/>
      <c r="I16" s="35"/>
      <c r="J16" s="35"/>
      <c r="K16" s="35"/>
      <c r="L16" s="35"/>
    </row>
    <row r="17" spans="2:12" ht="15.75" thickBot="1" x14ac:dyDescent="0.3">
      <c r="B17" s="35"/>
      <c r="C17" s="35"/>
      <c r="D17" s="44"/>
      <c r="E17" s="38" t="s">
        <v>113</v>
      </c>
      <c r="F17" s="47">
        <v>0</v>
      </c>
      <c r="G17" s="37"/>
      <c r="H17" s="35"/>
      <c r="I17" s="35"/>
      <c r="J17" s="35"/>
      <c r="K17" s="35"/>
      <c r="L17" s="35"/>
    </row>
    <row r="18" spans="2:12" ht="15.75" thickBot="1" x14ac:dyDescent="0.3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2:12" ht="15.75" thickBot="1" x14ac:dyDescent="0.3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2:12" ht="15.75" thickBot="1" x14ac:dyDescent="0.3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2:12" ht="15.75" thickBot="1" x14ac:dyDescent="0.3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2:12" ht="15.75" thickBot="1" x14ac:dyDescent="0.3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2:12" ht="15.75" thickBot="1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2:12" ht="15.75" thickBot="1" x14ac:dyDescent="0.3">
      <c r="I24" s="35"/>
      <c r="J24" s="35"/>
      <c r="K24" s="35"/>
      <c r="L24" s="3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I6" sqref="I6"/>
    </sheetView>
  </sheetViews>
  <sheetFormatPr defaultRowHeight="15" x14ac:dyDescent="0.25"/>
  <cols>
    <col min="1" max="1" width="8" customWidth="1"/>
    <col min="2" max="9" width="15.5703125" customWidth="1"/>
  </cols>
  <sheetData>
    <row r="1" spans="1:9" ht="17.25" thickTop="1" thickBot="1" x14ac:dyDescent="0.3">
      <c r="A1" s="60" t="s">
        <v>116</v>
      </c>
      <c r="B1" s="61"/>
      <c r="C1" s="61"/>
      <c r="D1" s="61"/>
      <c r="E1" s="61"/>
      <c r="F1" s="61"/>
      <c r="G1" s="61"/>
      <c r="H1" s="61"/>
      <c r="I1" s="62"/>
    </row>
    <row r="2" spans="1:9" ht="16.5" thickBot="1" x14ac:dyDescent="0.3">
      <c r="A2" s="63" t="s">
        <v>117</v>
      </c>
      <c r="B2" s="64"/>
      <c r="C2" s="64"/>
      <c r="D2" s="64"/>
      <c r="E2" s="64"/>
      <c r="F2" s="64"/>
      <c r="G2" s="64"/>
      <c r="H2" s="64"/>
      <c r="I2" s="65"/>
    </row>
    <row r="3" spans="1:9" ht="16.5" thickTop="1" thickBot="1" x14ac:dyDescent="0.3">
      <c r="A3" s="43"/>
      <c r="B3" s="43"/>
      <c r="C3" s="43"/>
      <c r="D3" s="43"/>
      <c r="E3" s="43"/>
      <c r="F3" s="43"/>
      <c r="G3" s="43"/>
      <c r="H3" s="43"/>
      <c r="I3" s="43"/>
    </row>
    <row r="4" spans="1:9" ht="31.5" customHeight="1" thickBot="1" x14ac:dyDescent="0.3">
      <c r="A4" s="48" t="s">
        <v>118</v>
      </c>
      <c r="B4" s="49" t="s">
        <v>119</v>
      </c>
      <c r="C4" s="49" t="s">
        <v>120</v>
      </c>
      <c r="D4" s="49" t="s">
        <v>121</v>
      </c>
      <c r="E4" s="49" t="s">
        <v>122</v>
      </c>
      <c r="F4" s="49" t="s">
        <v>123</v>
      </c>
      <c r="G4" s="49" t="s">
        <v>124</v>
      </c>
      <c r="H4" s="49" t="s">
        <v>125</v>
      </c>
      <c r="I4" s="49" t="s">
        <v>126</v>
      </c>
    </row>
    <row r="5" spans="1:9" ht="24.75" customHeight="1" thickBot="1" x14ac:dyDescent="0.3">
      <c r="A5" s="50">
        <v>1</v>
      </c>
      <c r="B5" s="51" t="s">
        <v>127</v>
      </c>
      <c r="C5" s="52">
        <v>45</v>
      </c>
      <c r="D5" s="52">
        <v>15</v>
      </c>
      <c r="E5" s="53">
        <f>C5*25000</f>
        <v>1125000</v>
      </c>
      <c r="F5" s="53">
        <f>D5*30000</f>
        <v>450000</v>
      </c>
      <c r="G5" s="53">
        <f>E5+F5</f>
        <v>1575000</v>
      </c>
      <c r="H5" s="53">
        <f>G5*5%</f>
        <v>78750</v>
      </c>
      <c r="I5" s="67">
        <f>G5-H5</f>
        <v>1496250</v>
      </c>
    </row>
    <row r="6" spans="1:9" ht="24.75" customHeight="1" thickBot="1" x14ac:dyDescent="0.3">
      <c r="A6" s="50">
        <v>2</v>
      </c>
      <c r="B6" s="51" t="s">
        <v>128</v>
      </c>
      <c r="C6" s="52">
        <v>48</v>
      </c>
      <c r="D6" s="52">
        <v>17</v>
      </c>
      <c r="E6" s="53">
        <f t="shared" ref="E6:E12" si="0">C6*25000</f>
        <v>1200000</v>
      </c>
      <c r="F6" s="53">
        <f t="shared" ref="F6:F12" si="1">D6*30000</f>
        <v>510000</v>
      </c>
      <c r="G6" s="53">
        <f t="shared" ref="G6:G12" si="2">E6+F6</f>
        <v>1710000</v>
      </c>
      <c r="H6" s="53">
        <f t="shared" ref="H6:H12" si="3">G6*5%</f>
        <v>85500</v>
      </c>
      <c r="I6" s="67">
        <f t="shared" ref="I6:I12" si="4">G6-H6</f>
        <v>1624500</v>
      </c>
    </row>
    <row r="7" spans="1:9" ht="24.75" customHeight="1" thickBot="1" x14ac:dyDescent="0.3">
      <c r="A7" s="50">
        <v>3</v>
      </c>
      <c r="B7" s="51" t="s">
        <v>129</v>
      </c>
      <c r="C7" s="52">
        <v>47</v>
      </c>
      <c r="D7" s="52">
        <v>16</v>
      </c>
      <c r="E7" s="53">
        <f t="shared" si="0"/>
        <v>1175000</v>
      </c>
      <c r="F7" s="53">
        <f t="shared" si="1"/>
        <v>480000</v>
      </c>
      <c r="G7" s="53">
        <f t="shared" si="2"/>
        <v>1655000</v>
      </c>
      <c r="H7" s="53">
        <f t="shared" si="3"/>
        <v>82750</v>
      </c>
      <c r="I7" s="67">
        <f t="shared" si="4"/>
        <v>1572250</v>
      </c>
    </row>
    <row r="8" spans="1:9" ht="24.75" customHeight="1" thickBot="1" x14ac:dyDescent="0.3">
      <c r="A8" s="50">
        <v>4</v>
      </c>
      <c r="B8" s="51" t="s">
        <v>130</v>
      </c>
      <c r="C8" s="52">
        <v>50</v>
      </c>
      <c r="D8" s="52">
        <v>15</v>
      </c>
      <c r="E8" s="53">
        <f t="shared" si="0"/>
        <v>1250000</v>
      </c>
      <c r="F8" s="53">
        <f t="shared" si="1"/>
        <v>450000</v>
      </c>
      <c r="G8" s="53">
        <f t="shared" si="2"/>
        <v>1700000</v>
      </c>
      <c r="H8" s="53">
        <f t="shared" si="3"/>
        <v>85000</v>
      </c>
      <c r="I8" s="67">
        <f t="shared" si="4"/>
        <v>1615000</v>
      </c>
    </row>
    <row r="9" spans="1:9" ht="24.75" customHeight="1" thickBot="1" x14ac:dyDescent="0.3">
      <c r="A9" s="50">
        <v>5</v>
      </c>
      <c r="B9" s="51" t="s">
        <v>131</v>
      </c>
      <c r="C9" s="52">
        <v>45</v>
      </c>
      <c r="D9" s="52">
        <v>10</v>
      </c>
      <c r="E9" s="53">
        <f t="shared" si="0"/>
        <v>1125000</v>
      </c>
      <c r="F9" s="53">
        <f t="shared" si="1"/>
        <v>300000</v>
      </c>
      <c r="G9" s="53">
        <f t="shared" si="2"/>
        <v>1425000</v>
      </c>
      <c r="H9" s="53">
        <f t="shared" si="3"/>
        <v>71250</v>
      </c>
      <c r="I9" s="67">
        <f t="shared" si="4"/>
        <v>1353750</v>
      </c>
    </row>
    <row r="10" spans="1:9" ht="24.75" customHeight="1" thickBot="1" x14ac:dyDescent="0.3">
      <c r="A10" s="50">
        <v>6</v>
      </c>
      <c r="B10" s="51" t="s">
        <v>132</v>
      </c>
      <c r="C10" s="52">
        <v>44</v>
      </c>
      <c r="D10" s="52">
        <v>12</v>
      </c>
      <c r="E10" s="53">
        <f t="shared" si="0"/>
        <v>1100000</v>
      </c>
      <c r="F10" s="53">
        <f t="shared" si="1"/>
        <v>360000</v>
      </c>
      <c r="G10" s="53">
        <f t="shared" si="2"/>
        <v>1460000</v>
      </c>
      <c r="H10" s="53">
        <f t="shared" si="3"/>
        <v>73000</v>
      </c>
      <c r="I10" s="67">
        <f t="shared" si="4"/>
        <v>1387000</v>
      </c>
    </row>
    <row r="11" spans="1:9" ht="24.75" customHeight="1" thickBot="1" x14ac:dyDescent="0.3">
      <c r="A11" s="50">
        <v>7</v>
      </c>
      <c r="B11" s="51" t="s">
        <v>133</v>
      </c>
      <c r="C11" s="52">
        <v>50</v>
      </c>
      <c r="D11" s="52">
        <v>11</v>
      </c>
      <c r="E11" s="53">
        <f t="shared" si="0"/>
        <v>1250000</v>
      </c>
      <c r="F11" s="53">
        <f t="shared" si="1"/>
        <v>330000</v>
      </c>
      <c r="G11" s="53">
        <f t="shared" si="2"/>
        <v>1580000</v>
      </c>
      <c r="H11" s="53">
        <f t="shared" si="3"/>
        <v>79000</v>
      </c>
      <c r="I11" s="67">
        <f t="shared" si="4"/>
        <v>1501000</v>
      </c>
    </row>
    <row r="12" spans="1:9" ht="32.25" customHeight="1" thickBot="1" x14ac:dyDescent="0.3">
      <c r="A12" s="50">
        <v>8</v>
      </c>
      <c r="B12" s="51" t="s">
        <v>134</v>
      </c>
      <c r="C12" s="52">
        <v>39</v>
      </c>
      <c r="D12" s="52">
        <v>10</v>
      </c>
      <c r="E12" s="53">
        <f t="shared" si="0"/>
        <v>975000</v>
      </c>
      <c r="F12" s="53">
        <f t="shared" si="1"/>
        <v>300000</v>
      </c>
      <c r="G12" s="53">
        <f t="shared" si="2"/>
        <v>1275000</v>
      </c>
      <c r="H12" s="53">
        <f t="shared" si="3"/>
        <v>63750</v>
      </c>
      <c r="I12" s="67">
        <f t="shared" si="4"/>
        <v>1211250</v>
      </c>
    </row>
    <row r="13" spans="1:9" ht="15.75" thickBot="1" x14ac:dyDescent="0.3">
      <c r="A13" s="57" t="s">
        <v>135</v>
      </c>
      <c r="B13" s="58"/>
      <c r="C13" s="58"/>
      <c r="D13" s="58"/>
      <c r="E13" s="58"/>
      <c r="F13" s="58"/>
      <c r="G13" s="58"/>
      <c r="H13" s="59"/>
      <c r="I13" s="53">
        <f>SUM(H5:H12)</f>
        <v>619000</v>
      </c>
    </row>
    <row r="14" spans="1:9" ht="15.75" thickBot="1" x14ac:dyDescent="0.3">
      <c r="A14" s="57" t="s">
        <v>136</v>
      </c>
      <c r="B14" s="58"/>
      <c r="C14" s="58"/>
      <c r="D14" s="58"/>
      <c r="E14" s="58"/>
      <c r="F14" s="58"/>
      <c r="G14" s="58"/>
      <c r="H14" s="59"/>
      <c r="I14" s="53">
        <f>AVERAGE(H5:H12)</f>
        <v>77375</v>
      </c>
    </row>
    <row r="15" spans="1:9" ht="15.75" thickBot="1" x14ac:dyDescent="0.3">
      <c r="A15" s="57" t="s">
        <v>137</v>
      </c>
      <c r="B15" s="58"/>
      <c r="C15" s="58"/>
      <c r="D15" s="58"/>
      <c r="E15" s="58"/>
      <c r="F15" s="58"/>
      <c r="G15" s="58"/>
      <c r="H15" s="59"/>
      <c r="I15" s="53">
        <f>MAX(H5:H12)</f>
        <v>85500</v>
      </c>
    </row>
    <row r="16" spans="1:9" ht="15.75" thickBot="1" x14ac:dyDescent="0.3">
      <c r="A16" s="57" t="s">
        <v>138</v>
      </c>
      <c r="B16" s="58"/>
      <c r="C16" s="58"/>
      <c r="D16" s="58"/>
      <c r="E16" s="58"/>
      <c r="F16" s="58"/>
      <c r="G16" s="58"/>
      <c r="H16" s="59"/>
      <c r="I16" s="53">
        <f>MIN(H5:H12)</f>
        <v>63750</v>
      </c>
    </row>
    <row r="17" spans="1:9" ht="15.75" thickBot="1" x14ac:dyDescent="0.3">
      <c r="A17" s="35"/>
      <c r="B17" s="35"/>
      <c r="C17" s="35"/>
      <c r="D17" s="35"/>
      <c r="E17" s="35"/>
      <c r="F17" s="35"/>
      <c r="G17" s="35"/>
      <c r="H17" s="35"/>
      <c r="I17" s="35"/>
    </row>
    <row r="18" spans="1:9" ht="15.75" thickBot="1" x14ac:dyDescent="0.3">
      <c r="B18" s="35" t="s">
        <v>139</v>
      </c>
      <c r="C18" s="35"/>
      <c r="D18" s="35"/>
      <c r="E18" s="35"/>
      <c r="F18" s="35"/>
      <c r="G18" s="35"/>
    </row>
    <row r="19" spans="1:9" ht="15.75" thickBot="1" x14ac:dyDescent="0.3">
      <c r="B19" s="35" t="s">
        <v>140</v>
      </c>
      <c r="C19" s="54">
        <v>25000</v>
      </c>
      <c r="D19" s="35"/>
      <c r="E19" s="54">
        <v>1000000</v>
      </c>
      <c r="F19" s="54">
        <v>50000</v>
      </c>
      <c r="G19" s="35"/>
    </row>
    <row r="20" spans="1:9" ht="15.75" thickBot="1" x14ac:dyDescent="0.3">
      <c r="B20" s="35" t="s">
        <v>141</v>
      </c>
      <c r="C20" s="54">
        <v>30000</v>
      </c>
      <c r="D20" s="35"/>
      <c r="E20" s="35"/>
      <c r="F20" s="35"/>
      <c r="G20" s="35"/>
    </row>
    <row r="21" spans="1:9" ht="15.75" thickBot="1" x14ac:dyDescent="0.3">
      <c r="B21" s="35" t="s">
        <v>142</v>
      </c>
      <c r="C21" s="55">
        <v>0.05</v>
      </c>
      <c r="D21" s="35"/>
      <c r="E21" s="35"/>
      <c r="F21" s="35"/>
      <c r="G21" s="35"/>
    </row>
    <row r="22" spans="1:9" ht="15.75" thickBot="1" x14ac:dyDescent="0.3">
      <c r="B22" s="42" t="s">
        <v>143</v>
      </c>
      <c r="C22" s="35"/>
      <c r="D22" s="35"/>
      <c r="E22" s="35"/>
      <c r="F22" s="35"/>
      <c r="G22" s="35"/>
    </row>
    <row r="23" spans="1:9" ht="15.75" thickBot="1" x14ac:dyDescent="0.3">
      <c r="B23" s="35"/>
      <c r="C23" s="35"/>
      <c r="D23" s="35"/>
      <c r="E23" s="35"/>
      <c r="F23" s="35"/>
      <c r="G23" s="35"/>
    </row>
    <row r="24" spans="1:9" ht="30.75" thickBot="1" x14ac:dyDescent="0.3">
      <c r="B24" s="56" t="s">
        <v>144</v>
      </c>
      <c r="C24" s="35"/>
      <c r="D24" s="35"/>
      <c r="E24" s="35"/>
      <c r="F24" s="35"/>
      <c r="G24" s="35"/>
    </row>
    <row r="25" spans="1:9" ht="15.75" thickBot="1" x14ac:dyDescent="0.3">
      <c r="B25" s="42" t="s">
        <v>145</v>
      </c>
      <c r="C25" s="35"/>
      <c r="D25" s="35"/>
      <c r="E25" s="35"/>
      <c r="F25" s="35"/>
      <c r="G25" s="35"/>
    </row>
    <row r="26" spans="1:9" ht="15.75" thickBot="1" x14ac:dyDescent="0.3">
      <c r="B26" s="42" t="s">
        <v>146</v>
      </c>
      <c r="C26" s="35"/>
      <c r="D26" s="35"/>
      <c r="E26" s="35"/>
      <c r="F26" s="35"/>
      <c r="G26" s="35"/>
    </row>
    <row r="27" spans="1:9" ht="15.75" thickBot="1" x14ac:dyDescent="0.3">
      <c r="B27" s="42" t="s">
        <v>147</v>
      </c>
      <c r="C27" s="35"/>
      <c r="D27" s="35"/>
      <c r="E27" s="35"/>
      <c r="F27" s="35"/>
      <c r="G27" s="35"/>
    </row>
  </sheetData>
  <mergeCells count="6">
    <mergeCell ref="A16:H16"/>
    <mergeCell ref="A1:I1"/>
    <mergeCell ref="A2:I2"/>
    <mergeCell ref="A13:H13"/>
    <mergeCell ref="A14:H14"/>
    <mergeCell ref="A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 single</vt:lpstr>
      <vt:lpstr>if bertingkat</vt:lpstr>
      <vt:lpstr>if dengan left, mid, right</vt:lpstr>
      <vt:lpstr>if dengan and dan or</vt:lpstr>
      <vt:lpstr>soal</vt:lpstr>
      <vt:lpstr>soal upah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Jakia Sri Rahmawati</dc:creator>
  <cp:lastModifiedBy>Jakia Sri Rahmawati</cp:lastModifiedBy>
  <dcterms:created xsi:type="dcterms:W3CDTF">2025-01-20T02:28:31Z</dcterms:created>
  <dcterms:modified xsi:type="dcterms:W3CDTF">2025-02-05T15:47:54Z</dcterms:modified>
</cp:coreProperties>
</file>