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Downloads/"/>
    </mc:Choice>
  </mc:AlternateContent>
  <xr:revisionPtr revIDLastSave="0" documentId="13_ncr:1_{519FFAEE-A139-7E42-A5F5-C17B0DAD1BDA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OFFSET(Einstellungen!$D$2,,,COUNTIF(Einstellungen!$D$2:$D$20,"&gt;"""),)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9" l="1"/>
  <c r="O4" i="9" l="1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3" i="9"/>
  <c r="C35" i="9"/>
  <c r="O28" i="9" l="1"/>
  <c r="N28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3" i="9"/>
  <c r="J30" i="9"/>
  <c r="J29" i="9"/>
  <c r="O29" i="9"/>
  <c r="P4" i="9" l="1"/>
  <c r="P5" i="9"/>
  <c r="P6" i="9"/>
  <c r="P8" i="9"/>
  <c r="P9" i="9"/>
  <c r="P10" i="9"/>
  <c r="P12" i="9"/>
  <c r="P13" i="9"/>
  <c r="P14" i="9"/>
  <c r="P16" i="9"/>
  <c r="P17" i="9"/>
  <c r="P18" i="9"/>
  <c r="P20" i="9"/>
  <c r="P21" i="9"/>
  <c r="P22" i="9"/>
  <c r="P24" i="9"/>
  <c r="P25" i="9"/>
  <c r="P26" i="9"/>
  <c r="P28" i="9"/>
  <c r="P3" i="9"/>
  <c r="P27" i="9" l="1"/>
  <c r="P23" i="9"/>
  <c r="P19" i="9"/>
  <c r="P15" i="9"/>
  <c r="P11" i="9"/>
  <c r="P7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3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8" i="9"/>
  <c r="F18" i="9" s="1"/>
  <c r="D17" i="14" s="1"/>
  <c r="E14" i="9"/>
  <c r="F14" i="9" s="1"/>
  <c r="D13" i="14" s="1"/>
  <c r="E10" i="9"/>
  <c r="F10" i="9" s="1"/>
  <c r="D9" i="14" s="1"/>
  <c r="A1" i="8"/>
  <c r="H29" i="9"/>
  <c r="I29" i="9"/>
  <c r="K29" i="9"/>
  <c r="L29" i="9"/>
  <c r="H30" i="9"/>
  <c r="I30" i="9"/>
  <c r="K30" i="9"/>
  <c r="L30" i="9"/>
  <c r="E6" i="9"/>
  <c r="F6" i="9" s="1"/>
  <c r="D5" i="14" s="1"/>
  <c r="Y6" i="9" l="1"/>
  <c r="W6" i="9"/>
  <c r="Z6" i="9"/>
  <c r="V6" i="9"/>
  <c r="Y10" i="9"/>
  <c r="W10" i="9"/>
  <c r="Z10" i="9"/>
  <c r="V10" i="9"/>
  <c r="Y14" i="9"/>
  <c r="W14" i="9"/>
  <c r="Z14" i="9"/>
  <c r="V14" i="9"/>
  <c r="Y18" i="9"/>
  <c r="W18" i="9"/>
  <c r="Z18" i="9"/>
  <c r="V18" i="9"/>
  <c r="Y22" i="9"/>
  <c r="W22" i="9"/>
  <c r="Z22" i="9"/>
  <c r="X22" i="9"/>
  <c r="V22" i="9"/>
  <c r="Y26" i="9"/>
  <c r="W26" i="9"/>
  <c r="Z26" i="9"/>
  <c r="X26" i="9"/>
  <c r="V26" i="9"/>
  <c r="E7" i="9"/>
  <c r="M8" i="10" s="1"/>
  <c r="Z7" i="9"/>
  <c r="V7" i="9"/>
  <c r="Y7" i="9"/>
  <c r="W7" i="9"/>
  <c r="E11" i="9"/>
  <c r="F11" i="9" s="1"/>
  <c r="D10" i="14" s="1"/>
  <c r="Z11" i="9"/>
  <c r="V11" i="9"/>
  <c r="Y11" i="9"/>
  <c r="W11" i="9"/>
  <c r="E15" i="9"/>
  <c r="F15" i="9" s="1"/>
  <c r="D14" i="14" s="1"/>
  <c r="Z15" i="9"/>
  <c r="V15" i="9"/>
  <c r="Y15" i="9"/>
  <c r="W15" i="9"/>
  <c r="E19" i="9"/>
  <c r="F19" i="9" s="1"/>
  <c r="D18" i="14" s="1"/>
  <c r="Z19" i="9"/>
  <c r="X19" i="9"/>
  <c r="V19" i="9"/>
  <c r="Y19" i="9"/>
  <c r="W19" i="9"/>
  <c r="Z23" i="9"/>
  <c r="X23" i="9"/>
  <c r="V23" i="9"/>
  <c r="Y23" i="9"/>
  <c r="W23" i="9"/>
  <c r="Y4" i="9"/>
  <c r="W4" i="9"/>
  <c r="Z4" i="9"/>
  <c r="V4" i="9"/>
  <c r="E8" i="9"/>
  <c r="Y8" i="9"/>
  <c r="W8" i="9"/>
  <c r="Z8" i="9"/>
  <c r="V8" i="9"/>
  <c r="E12" i="9"/>
  <c r="F12" i="9" s="1"/>
  <c r="D11" i="14" s="1"/>
  <c r="Y12" i="9"/>
  <c r="W12" i="9"/>
  <c r="Z12" i="9"/>
  <c r="V12" i="9"/>
  <c r="E16" i="9"/>
  <c r="Y16" i="9"/>
  <c r="W16" i="9"/>
  <c r="Z16" i="9"/>
  <c r="V16" i="9"/>
  <c r="Y20" i="9"/>
  <c r="W20" i="9"/>
  <c r="Z20" i="9"/>
  <c r="X20" i="9"/>
  <c r="V20" i="9"/>
  <c r="Y24" i="9"/>
  <c r="W24" i="9"/>
  <c r="Z24" i="9"/>
  <c r="V24" i="9"/>
  <c r="E5" i="9"/>
  <c r="F5" i="9" s="1"/>
  <c r="D4" i="14" s="1"/>
  <c r="Z5" i="9"/>
  <c r="V5" i="9"/>
  <c r="Y5" i="9"/>
  <c r="W5" i="9"/>
  <c r="E9" i="9"/>
  <c r="F9" i="9" s="1"/>
  <c r="D8" i="14" s="1"/>
  <c r="Z9" i="9"/>
  <c r="V9" i="9"/>
  <c r="Y9" i="9"/>
  <c r="W9" i="9"/>
  <c r="E13" i="9"/>
  <c r="Z13" i="9"/>
  <c r="V13" i="9"/>
  <c r="Y13" i="9"/>
  <c r="W13" i="9"/>
  <c r="Z17" i="9"/>
  <c r="V17" i="9"/>
  <c r="Y17" i="9"/>
  <c r="W17" i="9"/>
  <c r="Z21" i="9"/>
  <c r="X21" i="9"/>
  <c r="V21" i="9"/>
  <c r="Y21" i="9"/>
  <c r="W21" i="9"/>
  <c r="Z25" i="9"/>
  <c r="X25" i="9"/>
  <c r="V25" i="9"/>
  <c r="Y25" i="9"/>
  <c r="W25" i="9"/>
  <c r="Z3" i="9"/>
  <c r="W3" i="9"/>
  <c r="Y3" i="9"/>
  <c r="V3" i="9"/>
  <c r="Z27" i="9"/>
  <c r="Y27" i="9"/>
  <c r="W27" i="9"/>
  <c r="V27" i="9"/>
  <c r="S14" i="9"/>
  <c r="S6" i="9"/>
  <c r="S18" i="9"/>
  <c r="S10" i="9"/>
  <c r="E17" i="9"/>
  <c r="F17" i="9" s="1"/>
  <c r="D16" i="14" s="1"/>
  <c r="M29" i="9"/>
  <c r="N29" i="9"/>
  <c r="E27" i="9"/>
  <c r="F27" i="9" s="1"/>
  <c r="D26" i="14" s="1"/>
  <c r="E25" i="9"/>
  <c r="F25" i="9" s="1"/>
  <c r="D24" i="14" s="1"/>
  <c r="E23" i="9"/>
  <c r="F23" i="9" s="1"/>
  <c r="D22" i="14" s="1"/>
  <c r="E26" i="9"/>
  <c r="F26" i="9" s="1"/>
  <c r="D25" i="14" s="1"/>
  <c r="E24" i="9"/>
  <c r="F24" i="9" s="1"/>
  <c r="D23" i="14" s="1"/>
  <c r="E22" i="9"/>
  <c r="F22" i="9" s="1"/>
  <c r="D21" i="14" s="1"/>
  <c r="E20" i="9"/>
  <c r="F20" i="9" s="1"/>
  <c r="D19" i="14" s="1"/>
  <c r="M19" i="10"/>
  <c r="M15" i="10"/>
  <c r="M11" i="10"/>
  <c r="M7" i="10"/>
  <c r="E21" i="9"/>
  <c r="F21" i="9" s="1"/>
  <c r="D20" i="14" s="1"/>
  <c r="S9" i="9" l="1"/>
  <c r="M10" i="10"/>
  <c r="M16" i="10"/>
  <c r="M12" i="10"/>
  <c r="S11" i="9"/>
  <c r="L20" i="10"/>
  <c r="K20" i="10" s="1"/>
  <c r="S19" i="9"/>
  <c r="S12" i="9"/>
  <c r="M20" i="10"/>
  <c r="S15" i="9"/>
  <c r="M17" i="10"/>
  <c r="F16" i="9"/>
  <c r="L17" i="10" s="1"/>
  <c r="K17" i="10" s="1"/>
  <c r="M14" i="10"/>
  <c r="F13" i="9"/>
  <c r="L14" i="10" s="1"/>
  <c r="K14" i="10" s="1"/>
  <c r="M13" i="10"/>
  <c r="F8" i="9"/>
  <c r="D7" i="14" s="1"/>
  <c r="F7" i="9"/>
  <c r="D6" i="14" s="1"/>
  <c r="M9" i="10"/>
  <c r="M6" i="10"/>
  <c r="M28" i="10"/>
  <c r="S21" i="9"/>
  <c r="M25" i="10"/>
  <c r="M24" i="10"/>
  <c r="S26" i="9"/>
  <c r="M21" i="10"/>
  <c r="S24" i="9"/>
  <c r="S23" i="9"/>
  <c r="L16" i="10"/>
  <c r="K16" i="10" s="1"/>
  <c r="L10" i="10"/>
  <c r="K10" i="10" s="1"/>
  <c r="L6" i="10"/>
  <c r="K6" i="10" s="1"/>
  <c r="L11" i="10"/>
  <c r="K11" i="10" s="1"/>
  <c r="L19" i="10"/>
  <c r="K19" i="10" s="1"/>
  <c r="L12" i="10"/>
  <c r="K12" i="10" s="1"/>
  <c r="L7" i="10"/>
  <c r="K7" i="10" s="1"/>
  <c r="L15" i="10"/>
  <c r="K15" i="10" s="1"/>
  <c r="S22" i="9"/>
  <c r="S25" i="9"/>
  <c r="S27" i="9"/>
  <c r="M18" i="10"/>
  <c r="M26" i="10"/>
  <c r="P29" i="9"/>
  <c r="M23" i="10"/>
  <c r="M27" i="10"/>
  <c r="L13" i="10"/>
  <c r="K13" i="10" s="1"/>
  <c r="E4" i="9"/>
  <c r="F4" i="9" s="1"/>
  <c r="D3" i="14" s="1"/>
  <c r="M22" i="10"/>
  <c r="E3" i="9"/>
  <c r="F3" i="9" s="1"/>
  <c r="D2" i="14" s="1"/>
  <c r="S7" i="9" l="1"/>
  <c r="L8" i="10"/>
  <c r="K8" i="10" s="1"/>
  <c r="S8" i="9"/>
  <c r="L9" i="10"/>
  <c r="K9" i="10" s="1"/>
  <c r="D15" i="14"/>
  <c r="S16" i="9"/>
  <c r="D12" i="14"/>
  <c r="S13" i="9"/>
  <c r="S3" i="9"/>
  <c r="S5" i="9"/>
  <c r="L26" i="10"/>
  <c r="K26" i="10" s="1"/>
  <c r="L23" i="10"/>
  <c r="K23" i="10" s="1"/>
  <c r="L22" i="10"/>
  <c r="K22" i="10" s="1"/>
  <c r="S4" i="9"/>
  <c r="L24" i="10"/>
  <c r="K24" i="10" s="1"/>
  <c r="L25" i="10"/>
  <c r="K25" i="10" s="1"/>
  <c r="L27" i="10"/>
  <c r="K27" i="10" s="1"/>
  <c r="L18" i="10"/>
  <c r="K18" i="10" s="1"/>
  <c r="S17" i="9"/>
  <c r="S20" i="9"/>
  <c r="L21" i="10"/>
  <c r="K21" i="10" s="1"/>
  <c r="L28" i="10"/>
  <c r="K28" i="10" s="1"/>
  <c r="M5" i="10"/>
  <c r="M4" i="10"/>
  <c r="L5" i="10" l="1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30" i="9"/>
  <c r="F29" i="9" a="1"/>
  <c r="F29" i="9" s="1"/>
  <c r="X18" i="9" l="1"/>
  <c r="X24" i="9"/>
  <c r="X16" i="9"/>
  <c r="X17" i="9"/>
  <c r="X14" i="9"/>
  <c r="X15" i="9"/>
  <c r="X10" i="9"/>
  <c r="X12" i="9"/>
  <c r="X9" i="9"/>
  <c r="X11" i="9"/>
  <c r="X7" i="9"/>
  <c r="X8" i="9"/>
  <c r="X4" i="9"/>
  <c r="X6" i="9"/>
  <c r="X13" i="9"/>
  <c r="X5" i="9"/>
  <c r="K29" i="10"/>
  <c r="X3" i="9"/>
  <c r="X27" i="9"/>
  <c r="D1" i="8"/>
</calcChain>
</file>

<file path=xl/sharedStrings.xml><?xml version="1.0" encoding="utf-8"?>
<sst xmlns="http://schemas.openxmlformats.org/spreadsheetml/2006/main" count="149" uniqueCount="125">
  <si>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</si>
  <si>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</si>
  <si>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</si>
  <si>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</si>
  <si>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</si>
  <si>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</si>
  <si>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</si>
  <si>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</si>
  <si>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</si>
  <si>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</si>
  <si>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</si>
  <si>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</si>
  <si>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</si>
  <si>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</si>
  <si>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</si>
  <si>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</si>
  <si>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</si>
  <si>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</si>
  <si>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</si>
  <si>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</si>
  <si>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</si>
  <si>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</si>
  <si>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</si>
  <si>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</si>
  <si>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</si>
  <si>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</si>
  <si>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</si>
  <si>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</si>
  <si>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</si>
  <si>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</si>
  <si>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</si>
  <si>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</si>
  <si>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</si>
  <si>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</si>
  <si>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</si>
  <si>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</si>
  <si>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</si>
  <si>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</si>
  <si>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</si>
  <si>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</si>
  <si>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</si>
  <si>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</si>
  <si>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</si>
  <si>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</si>
  <si>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</si>
  <si>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</si>
  <si>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</si>
  <si>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</si>
  <si>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</si>
  <si>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</si>
  <si>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</si>
  <si>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</si>
  <si>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</si>
  <si>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</si>
  <si>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</si>
  <si>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</si>
  <si>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</si>
  <si>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t>SS2020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</si>
  <si>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</si>
  <si>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</si>
  <si>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>EXAMEN</t>
  </si>
  <si>
    <t xml:space="preserve">2
</t>
  </si>
  <si>
    <t xml:space="preserve">3
</t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</si>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</sst>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0" fontId="1" fillId="2" borderId="0" xfId="1" applyNumberFormat="1" applyFill="1" applyBorder="1" applyAlignment="1" applyProtection="1">
      <alignment horizontal="center" vertical="center"/>
    </xf>
    <xf numFmtId="16" fontId="1" fillId="2" borderId="1" xfId="1" quotePrefix="1" applyNumberFormat="1" applyFill="1" applyBorder="1" applyAlignment="1" applyProtection="1">
      <alignment horizontal="center" vertical="center" wrapText="1"/>
    </xf>
    <xf numFmtId="0" fontId="1" fillId="2" borderId="1" xfId="1" quotePrefix="1" applyFill="1" applyBorder="1" applyAlignment="1" applyProtection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 applyProtection="1">
      <alignment vertical="top" wrapText="1"/>
    </xf>
    <xf numFmtId="0" fontId="1" fillId="5" borderId="0" xfId="1" applyFill="1" applyAlignment="1" applyProtection="1">
      <alignment horizontal="left"/>
    </xf>
    <xf numFmtId="0" fontId="1" fillId="2" borderId="4" xfId="1" applyFill="1" applyBorder="1" applyAlignment="1" applyProtection="1">
      <alignment horizontal="center" vertical="center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2">
    <cellStyle name="Normal" xfId="0" builtinId="0"/>
    <cellStyle name="Standard 2" xfId="1" xr:uid="{00000000-0005-0000-0000-000001000000}"/>
  </cellStyles>
  <dxfs count="13">
    <dxf>
      <numFmt numFmtId="0" formatCode="General"/>
    </dxf>
    <dxf>
      <numFmt numFmtId="0" formatCode="General"/>
    </dxf>
    <dxf>
      <numFmt numFmtId="166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IF(Notenliste!D3=0," ",Notenliste!D3)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IF(Notenliste!D3&lt;&gt;0,Notenliste!$B$34," ")</calculatedColumnFormula>
    </tableColumn>
    <tableColumn id="4" xr3:uid="{00000000-0010-0000-0000-000004000000}" name="Note" dataDxfId="4" totalsRowDxfId="3">
      <calculatedColumnFormula>IF(Notenliste!F3="KP"," ",IF(Notenliste!F3="NB","nicht bestanden",Notenliste!F3))</calculatedColumnFormula>
    </tableColumn>
    <tableColumn id="5" xr3:uid="{00000000-0010-0000-0000-000005000000}" name="Datum" dataDxfId="2">
      <calculatedColumnFormula>IF(Notenliste!D3&lt;&gt;0,Notenliste!$B$38,"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tabSelected="1" workbookViewId="0">
      <selection activeCell="B2" sqref="B2:G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5" customWidth="1"/>
    <col min="4" max="4" width="14" customWidth="1"/>
    <col min="5" max="5" width="18.5" style="15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5" hidden="1"/>
    <col min="16384" max="16384" width="16.5" hidden="1" customWidth="1"/>
  </cols>
  <sheetData>
    <row r="1" spans="1:9" x14ac:dyDescent="0.2">
      <c r="A1" s="45" t="s">
        <v>24</v>
      </c>
      <c r="B1" s="45" t="s">
        <v>17</v>
      </c>
      <c r="C1" s="45" t="s">
        <v>18</v>
      </c>
      <c r="D1" s="45" t="s">
        <v>26</v>
      </c>
      <c r="E1" s="65" t="s">
        <v>25</v>
      </c>
      <c r="F1" s="45" t="s">
        <v>19</v>
      </c>
      <c r="G1" s="45" t="s">
        <v>20</v>
      </c>
      <c r="H1" s="45" t="s">
        <v>21</v>
      </c>
      <c r="I1" s="45" t="s">
        <v>22</v>
      </c>
    </row>
    <row r="2" spans="1:9" x14ac:dyDescent="0.2">
      <c r="A2" s="22">
        <v>1</v>
      </c>
      <c r="B2" s="114" t="s">
        <v>119</v>
      </c>
      <c r="C2" s="115" t="s">
        <v>120</v>
      </c>
      <c r="D2" s="115" t="s">
        <v>121</v>
      </c>
      <c r="E2" s="115" t="s">
        <v>122</v>
      </c>
      <c r="F2" s="115" t="s">
        <v>123</v>
      </c>
      <c r="G2" s="116" t="s">
        <v>124</v>
      </c>
      <c r="H2" s="43"/>
      <c r="I2" s="43"/>
    </row>
    <row r="3" spans="1:9" x14ac:dyDescent="0.2">
      <c r="A3" s="22">
        <v>2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22">
        <v>3</v>
      </c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22">
        <v>4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22">
        <v>5</v>
      </c>
      <c r="B6" s="43"/>
      <c r="C6" s="43"/>
      <c r="D6" s="43"/>
      <c r="E6" s="43"/>
      <c r="F6" s="43"/>
      <c r="G6" s="43"/>
      <c r="H6" s="43"/>
      <c r="I6" s="43"/>
    </row>
    <row r="7" spans="1:9" x14ac:dyDescent="0.2">
      <c r="A7" s="22">
        <v>6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22">
        <v>7</v>
      </c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22">
        <v>8</v>
      </c>
      <c r="B9" s="43"/>
      <c r="C9" s="43"/>
      <c r="D9" s="43"/>
      <c r="E9" s="43"/>
      <c r="F9" s="43"/>
      <c r="G9" s="43"/>
      <c r="H9" s="43"/>
      <c r="I9" s="43"/>
    </row>
    <row r="10" spans="1:9" x14ac:dyDescent="0.2">
      <c r="A10" s="22">
        <v>9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2">
      <c r="A11" s="22">
        <v>10</v>
      </c>
      <c r="B11" s="43"/>
      <c r="C11" s="43"/>
      <c r="D11" s="43"/>
      <c r="E11" s="43"/>
      <c r="F11" s="43"/>
      <c r="G11" s="43"/>
      <c r="H11" s="43"/>
      <c r="I11" s="43"/>
    </row>
    <row r="12" spans="1:9" x14ac:dyDescent="0.2">
      <c r="A12" s="22">
        <v>11</v>
      </c>
      <c r="B12" s="43"/>
      <c r="C12" s="43"/>
      <c r="D12" s="43"/>
      <c r="E12" s="43"/>
      <c r="F12" s="43"/>
      <c r="G12" s="43"/>
      <c r="H12" s="43"/>
      <c r="I12" s="43"/>
    </row>
    <row r="13" spans="1:9" x14ac:dyDescent="0.2">
      <c r="A13" s="22">
        <v>12</v>
      </c>
      <c r="B13" s="43"/>
      <c r="C13" s="43"/>
      <c r="D13" s="43"/>
      <c r="E13" s="43"/>
      <c r="F13" s="43"/>
      <c r="G13" s="43"/>
      <c r="H13" s="43"/>
      <c r="I13" s="43"/>
    </row>
    <row r="14" spans="1:9" x14ac:dyDescent="0.2">
      <c r="A14" s="22">
        <v>13</v>
      </c>
      <c r="B14" s="43"/>
      <c r="C14" s="43"/>
      <c r="D14" s="43"/>
      <c r="E14" s="43"/>
      <c r="F14" s="43"/>
      <c r="G14" s="43"/>
      <c r="H14" s="43"/>
      <c r="I14" s="43"/>
    </row>
    <row r="15" spans="1:9" x14ac:dyDescent="0.2">
      <c r="A15" s="22">
        <v>14</v>
      </c>
      <c r="B15" s="43"/>
      <c r="C15" s="43"/>
      <c r="D15" s="43"/>
      <c r="E15" s="43"/>
      <c r="F15" s="43"/>
      <c r="G15" s="43"/>
      <c r="H15" s="43"/>
      <c r="I15" s="43"/>
    </row>
    <row r="16" spans="1:9" x14ac:dyDescent="0.2">
      <c r="A16" s="22">
        <v>15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2">
      <c r="A17" s="22">
        <v>16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2">
      <c r="A18" s="22">
        <v>17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2">
      <c r="A19" s="22">
        <v>18</v>
      </c>
      <c r="B19" s="43"/>
      <c r="C19" s="43"/>
      <c r="D19" s="43"/>
      <c r="E19" s="43"/>
      <c r="F19" s="43"/>
      <c r="G19" s="43"/>
      <c r="H19" s="43"/>
      <c r="I19" s="43"/>
    </row>
    <row r="20" spans="1:9" x14ac:dyDescent="0.2">
      <c r="A20" s="22">
        <v>19</v>
      </c>
      <c r="B20" s="43"/>
      <c r="C20" s="43"/>
      <c r="D20" s="43"/>
      <c r="E20" s="43"/>
      <c r="F20" s="43"/>
      <c r="G20" s="43"/>
      <c r="H20" s="43"/>
      <c r="I20" s="43"/>
    </row>
    <row r="21" spans="1:9" x14ac:dyDescent="0.2">
      <c r="A21" s="22">
        <v>20</v>
      </c>
      <c r="B21" s="43"/>
      <c r="C21" s="43"/>
      <c r="D21" s="43"/>
      <c r="E21" s="43"/>
      <c r="F21" s="43"/>
      <c r="G21" s="43"/>
      <c r="H21" s="43"/>
      <c r="I21" s="43"/>
    </row>
    <row r="22" spans="1:9" x14ac:dyDescent="0.2">
      <c r="A22" s="22">
        <v>21</v>
      </c>
      <c r="B22" s="43"/>
      <c r="C22" s="43"/>
      <c r="D22" s="43"/>
      <c r="E22" s="43"/>
      <c r="F22" s="43"/>
      <c r="G22" s="43"/>
      <c r="H22" s="43"/>
      <c r="I22" s="43"/>
    </row>
    <row r="23" spans="1:9" x14ac:dyDescent="0.2">
      <c r="A23" s="22">
        <v>22</v>
      </c>
      <c r="B23" s="43"/>
      <c r="C23" s="43"/>
      <c r="D23" s="43"/>
      <c r="E23" s="43"/>
      <c r="F23" s="43"/>
      <c r="G23" s="43"/>
      <c r="H23" s="43"/>
      <c r="I23" s="43"/>
    </row>
    <row r="24" spans="1:9" x14ac:dyDescent="0.2">
      <c r="A24" s="22">
        <v>23</v>
      </c>
      <c r="B24" s="43"/>
      <c r="C24" s="43"/>
      <c r="D24" s="43"/>
      <c r="E24" s="44"/>
      <c r="F24" s="43"/>
      <c r="G24" s="43"/>
      <c r="H24" s="43"/>
      <c r="I24" s="43"/>
    </row>
    <row r="25" spans="1:9" x14ac:dyDescent="0.2">
      <c r="A25" s="22">
        <v>24</v>
      </c>
      <c r="B25" s="43"/>
      <c r="C25" s="43"/>
      <c r="D25" s="43"/>
      <c r="E25" s="44"/>
      <c r="F25" s="43"/>
      <c r="G25" s="43"/>
      <c r="H25" s="43"/>
      <c r="I25" s="43"/>
    </row>
    <row r="26" spans="1:9" x14ac:dyDescent="0.2">
      <c r="A26" s="22">
        <v>25</v>
      </c>
      <c r="B26" s="43"/>
      <c r="C26" s="43"/>
      <c r="D26" s="43"/>
      <c r="E26" s="44"/>
      <c r="F26" s="43"/>
      <c r="G26" s="43"/>
      <c r="H26" s="43"/>
      <c r="I26" s="43"/>
    </row>
  </sheetData>
  <sheetProtection formatColumns="0" selectLockedCells="1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9"/>
  <sheetViews>
    <sheetView zoomScaleNormal="100" workbookViewId="0">
      <selection activeCell="H3" sqref="H3"/>
    </sheetView>
  </sheetViews>
  <sheetFormatPr baseColWidth="10" defaultColWidth="0" defaultRowHeight="13" zeroHeight="1" x14ac:dyDescent="0.15"/>
  <cols>
    <col min="1" max="1" width="15.5" style="1" customWidth="1"/>
    <col min="2" max="2" width="18.33203125" style="1" customWidth="1"/>
    <col min="3" max="3" width="11.5" style="3" customWidth="1"/>
    <col min="4" max="4" width="10.6640625" style="3" customWidth="1"/>
    <col min="5" max="5" width="11.5" style="11" customWidth="1"/>
    <col min="6" max="6" width="8.5" style="1" customWidth="1"/>
    <col min="7" max="7" width="2.33203125" style="1" customWidth="1"/>
    <col min="8" max="8" width="6.1640625" style="2" customWidth="1"/>
    <col min="9" max="12" width="5.6640625" style="2" customWidth="1"/>
    <col min="13" max="13" width="8.1640625" style="2" customWidth="1"/>
    <col min="14" max="15" width="7.5" style="2" customWidth="1"/>
    <col min="16" max="16" width="8" style="2" customWidth="1"/>
    <col min="17" max="17" width="2.6640625" style="1" customWidth="1"/>
    <col min="18" max="18" width="5.6640625" style="1" customWidth="1"/>
    <col min="19" max="19" width="5.6640625" style="2" customWidth="1"/>
    <col min="20" max="20" width="5.6640625" style="1" customWidth="1"/>
    <col min="21" max="21" width="2.6640625" style="1" customWidth="1"/>
    <col min="22" max="22" width="17.6640625" style="1" hidden="1"/>
    <col min="23" max="23" width="16" style="1" hidden="1"/>
    <col min="24" max="24" width="17.6640625" style="1" hidden="1"/>
    <col min="25" max="25" width="3" style="12" hidden="1"/>
    <col min="26" max="250" width="11.5" style="1" hidden="1"/>
    <col min="251" max="251" width="15.5" style="1" hidden="1"/>
    <col min="252" max="252" width="11.5" style="1" hidden="1"/>
    <col min="253" max="253" width="15.6640625" style="1" hidden="1"/>
    <col min="254" max="254" width="21.83203125" style="1" hidden="1"/>
    <col min="255" max="257" width="11.5" style="1" hidden="1"/>
    <col min="258" max="258" width="16" style="1" hidden="1"/>
    <col min="259" max="259" width="20.5" style="1" hidden="1"/>
    <col min="260" max="506" width="11.5" style="1" hidden="1"/>
    <col min="507" max="507" width="15.5" style="1" hidden="1"/>
    <col min="508" max="508" width="11.5" style="1" hidden="1"/>
    <col min="509" max="509" width="15.6640625" style="1" hidden="1"/>
    <col min="510" max="510" width="21.83203125" style="1" hidden="1"/>
    <col min="511" max="513" width="11.5" style="1" hidden="1"/>
    <col min="514" max="514" width="16" style="1" hidden="1"/>
    <col min="515" max="515" width="20.5" style="1" hidden="1"/>
    <col min="516" max="762" width="11.5" style="1" hidden="1"/>
    <col min="763" max="763" width="15.5" style="1" hidden="1"/>
    <col min="764" max="764" width="11.5" style="1" hidden="1"/>
    <col min="765" max="765" width="15.6640625" style="1" hidden="1"/>
    <col min="766" max="766" width="21.83203125" style="1" hidden="1"/>
    <col min="767" max="769" width="11.5" style="1" hidden="1"/>
    <col min="770" max="770" width="16" style="1" hidden="1"/>
    <col min="771" max="771" width="20.5" style="1" hidden="1"/>
    <col min="772" max="1018" width="11.5" style="1" hidden="1"/>
    <col min="1019" max="1019" width="15.5" style="1" hidden="1"/>
    <col min="1020" max="1020" width="11.5" style="1" hidden="1"/>
    <col min="1021" max="1021" width="15.6640625" style="1" hidden="1"/>
    <col min="1022" max="1022" width="21.83203125" style="1" hidden="1"/>
    <col min="1023" max="1025" width="11.5" style="1" hidden="1"/>
    <col min="1026" max="1026" width="16" style="1" hidden="1"/>
    <col min="1027" max="1027" width="20.5" style="1" hidden="1"/>
    <col min="1028" max="1274" width="11.5" style="1" hidden="1"/>
    <col min="1275" max="1275" width="15.5" style="1" hidden="1"/>
    <col min="1276" max="1276" width="11.5" style="1" hidden="1"/>
    <col min="1277" max="1277" width="15.6640625" style="1" hidden="1"/>
    <col min="1278" max="1278" width="21.83203125" style="1" hidden="1"/>
    <col min="1279" max="1281" width="11.5" style="1" hidden="1"/>
    <col min="1282" max="1282" width="16" style="1" hidden="1"/>
    <col min="1283" max="1283" width="20.5" style="1" hidden="1"/>
    <col min="1284" max="1530" width="11.5" style="1" hidden="1"/>
    <col min="1531" max="1531" width="15.5" style="1" hidden="1"/>
    <col min="1532" max="1532" width="11.5" style="1" hidden="1"/>
    <col min="1533" max="1533" width="15.6640625" style="1" hidden="1"/>
    <col min="1534" max="1534" width="21.83203125" style="1" hidden="1"/>
    <col min="1535" max="1537" width="11.5" style="1" hidden="1"/>
    <col min="1538" max="1538" width="16" style="1" hidden="1"/>
    <col min="1539" max="1539" width="20.5" style="1" hidden="1"/>
    <col min="1540" max="1786" width="11.5" style="1" hidden="1"/>
    <col min="1787" max="1787" width="15.5" style="1" hidden="1"/>
    <col min="1788" max="1788" width="11.5" style="1" hidden="1"/>
    <col min="1789" max="1789" width="15.6640625" style="1" hidden="1"/>
    <col min="1790" max="1790" width="21.83203125" style="1" hidden="1"/>
    <col min="1791" max="1793" width="11.5" style="1" hidden="1"/>
    <col min="1794" max="1794" width="16" style="1" hidden="1"/>
    <col min="1795" max="1795" width="20.5" style="1" hidden="1"/>
    <col min="1796" max="2042" width="11.5" style="1" hidden="1"/>
    <col min="2043" max="2043" width="15.5" style="1" hidden="1"/>
    <col min="2044" max="2044" width="11.5" style="1" hidden="1"/>
    <col min="2045" max="2045" width="15.6640625" style="1" hidden="1"/>
    <col min="2046" max="2046" width="21.83203125" style="1" hidden="1"/>
    <col min="2047" max="2049" width="11.5" style="1" hidden="1"/>
    <col min="2050" max="2050" width="16" style="1" hidden="1"/>
    <col min="2051" max="2051" width="20.5" style="1" hidden="1"/>
    <col min="2052" max="2298" width="11.5" style="1" hidden="1"/>
    <col min="2299" max="2299" width="15.5" style="1" hidden="1"/>
    <col min="2300" max="2300" width="11.5" style="1" hidden="1"/>
    <col min="2301" max="2301" width="15.6640625" style="1" hidden="1"/>
    <col min="2302" max="2302" width="21.83203125" style="1" hidden="1"/>
    <col min="2303" max="2305" width="11.5" style="1" hidden="1"/>
    <col min="2306" max="2306" width="16" style="1" hidden="1"/>
    <col min="2307" max="2307" width="20.5" style="1" hidden="1"/>
    <col min="2308" max="2554" width="11.5" style="1" hidden="1"/>
    <col min="2555" max="2555" width="15.5" style="1" hidden="1"/>
    <col min="2556" max="2556" width="11.5" style="1" hidden="1"/>
    <col min="2557" max="2557" width="15.6640625" style="1" hidden="1"/>
    <col min="2558" max="2558" width="21.83203125" style="1" hidden="1"/>
    <col min="2559" max="2561" width="11.5" style="1" hidden="1"/>
    <col min="2562" max="2562" width="16" style="1" hidden="1"/>
    <col min="2563" max="2563" width="20.5" style="1" hidden="1"/>
    <col min="2564" max="2810" width="11.5" style="1" hidden="1"/>
    <col min="2811" max="2811" width="15.5" style="1" hidden="1"/>
    <col min="2812" max="2812" width="11.5" style="1" hidden="1"/>
    <col min="2813" max="2813" width="15.6640625" style="1" hidden="1"/>
    <col min="2814" max="2814" width="21.83203125" style="1" hidden="1"/>
    <col min="2815" max="2817" width="11.5" style="1" hidden="1"/>
    <col min="2818" max="2818" width="16" style="1" hidden="1"/>
    <col min="2819" max="2819" width="20.5" style="1" hidden="1"/>
    <col min="2820" max="3066" width="11.5" style="1" hidden="1"/>
    <col min="3067" max="3067" width="15.5" style="1" hidden="1"/>
    <col min="3068" max="3068" width="11.5" style="1" hidden="1"/>
    <col min="3069" max="3069" width="15.6640625" style="1" hidden="1"/>
    <col min="3070" max="3070" width="21.83203125" style="1" hidden="1"/>
    <col min="3071" max="3073" width="11.5" style="1" hidden="1"/>
    <col min="3074" max="3074" width="16" style="1" hidden="1"/>
    <col min="3075" max="3075" width="20.5" style="1" hidden="1"/>
    <col min="3076" max="3322" width="11.5" style="1" hidden="1"/>
    <col min="3323" max="3323" width="15.5" style="1" hidden="1"/>
    <col min="3324" max="3324" width="11.5" style="1" hidden="1"/>
    <col min="3325" max="3325" width="15.6640625" style="1" hidden="1"/>
    <col min="3326" max="3326" width="21.83203125" style="1" hidden="1"/>
    <col min="3327" max="3329" width="11.5" style="1" hidden="1"/>
    <col min="3330" max="3330" width="16" style="1" hidden="1"/>
    <col min="3331" max="3331" width="20.5" style="1" hidden="1"/>
    <col min="3332" max="3578" width="11.5" style="1" hidden="1"/>
    <col min="3579" max="3579" width="15.5" style="1" hidden="1"/>
    <col min="3580" max="3580" width="11.5" style="1" hidden="1"/>
    <col min="3581" max="3581" width="15.6640625" style="1" hidden="1"/>
    <col min="3582" max="3582" width="21.83203125" style="1" hidden="1"/>
    <col min="3583" max="3585" width="11.5" style="1" hidden="1"/>
    <col min="3586" max="3586" width="16" style="1" hidden="1"/>
    <col min="3587" max="3587" width="20.5" style="1" hidden="1"/>
    <col min="3588" max="3834" width="11.5" style="1" hidden="1"/>
    <col min="3835" max="3835" width="15.5" style="1" hidden="1"/>
    <col min="3836" max="3836" width="11.5" style="1" hidden="1"/>
    <col min="3837" max="3837" width="15.6640625" style="1" hidden="1"/>
    <col min="3838" max="3838" width="21.83203125" style="1" hidden="1"/>
    <col min="3839" max="3841" width="11.5" style="1" hidden="1"/>
    <col min="3842" max="3842" width="16" style="1" hidden="1"/>
    <col min="3843" max="3843" width="20.5" style="1" hidden="1"/>
    <col min="3844" max="4090" width="11.5" style="1" hidden="1"/>
    <col min="4091" max="4091" width="15.5" style="1" hidden="1"/>
    <col min="4092" max="4092" width="11.5" style="1" hidden="1"/>
    <col min="4093" max="4093" width="15.6640625" style="1" hidden="1"/>
    <col min="4094" max="4094" width="21.83203125" style="1" hidden="1"/>
    <col min="4095" max="4097" width="11.5" style="1" hidden="1"/>
    <col min="4098" max="4098" width="16" style="1" hidden="1"/>
    <col min="4099" max="4099" width="20.5" style="1" hidden="1"/>
    <col min="4100" max="4346" width="11.5" style="1" hidden="1"/>
    <col min="4347" max="4347" width="15.5" style="1" hidden="1"/>
    <col min="4348" max="4348" width="11.5" style="1" hidden="1"/>
    <col min="4349" max="4349" width="15.6640625" style="1" hidden="1"/>
    <col min="4350" max="4350" width="21.83203125" style="1" hidden="1"/>
    <col min="4351" max="4353" width="11.5" style="1" hidden="1"/>
    <col min="4354" max="4354" width="16" style="1" hidden="1"/>
    <col min="4355" max="4355" width="20.5" style="1" hidden="1"/>
    <col min="4356" max="4602" width="11.5" style="1" hidden="1"/>
    <col min="4603" max="4603" width="15.5" style="1" hidden="1"/>
    <col min="4604" max="4604" width="11.5" style="1" hidden="1"/>
    <col min="4605" max="4605" width="15.6640625" style="1" hidden="1"/>
    <col min="4606" max="4606" width="21.83203125" style="1" hidden="1"/>
    <col min="4607" max="4609" width="11.5" style="1" hidden="1"/>
    <col min="4610" max="4610" width="16" style="1" hidden="1"/>
    <col min="4611" max="4611" width="20.5" style="1" hidden="1"/>
    <col min="4612" max="4858" width="11.5" style="1" hidden="1"/>
    <col min="4859" max="4859" width="15.5" style="1" hidden="1"/>
    <col min="4860" max="4860" width="11.5" style="1" hidden="1"/>
    <col min="4861" max="4861" width="15.6640625" style="1" hidden="1"/>
    <col min="4862" max="4862" width="21.83203125" style="1" hidden="1"/>
    <col min="4863" max="4865" width="11.5" style="1" hidden="1"/>
    <col min="4866" max="4866" width="16" style="1" hidden="1"/>
    <col min="4867" max="4867" width="20.5" style="1" hidden="1"/>
    <col min="4868" max="5114" width="11.5" style="1" hidden="1"/>
    <col min="5115" max="5115" width="15.5" style="1" hidden="1"/>
    <col min="5116" max="5116" width="11.5" style="1" hidden="1"/>
    <col min="5117" max="5117" width="15.6640625" style="1" hidden="1"/>
    <col min="5118" max="5118" width="21.83203125" style="1" hidden="1"/>
    <col min="5119" max="5121" width="11.5" style="1" hidden="1"/>
    <col min="5122" max="5122" width="16" style="1" hidden="1"/>
    <col min="5123" max="5123" width="20.5" style="1" hidden="1"/>
    <col min="5124" max="5370" width="11.5" style="1" hidden="1"/>
    <col min="5371" max="5371" width="15.5" style="1" hidden="1"/>
    <col min="5372" max="5372" width="11.5" style="1" hidden="1"/>
    <col min="5373" max="5373" width="15.6640625" style="1" hidden="1"/>
    <col min="5374" max="5374" width="21.83203125" style="1" hidden="1"/>
    <col min="5375" max="5377" width="11.5" style="1" hidden="1"/>
    <col min="5378" max="5378" width="16" style="1" hidden="1"/>
    <col min="5379" max="5379" width="20.5" style="1" hidden="1"/>
    <col min="5380" max="5626" width="11.5" style="1" hidden="1"/>
    <col min="5627" max="5627" width="15.5" style="1" hidden="1"/>
    <col min="5628" max="5628" width="11.5" style="1" hidden="1"/>
    <col min="5629" max="5629" width="15.6640625" style="1" hidden="1"/>
    <col min="5630" max="5630" width="21.83203125" style="1" hidden="1"/>
    <col min="5631" max="5633" width="11.5" style="1" hidden="1"/>
    <col min="5634" max="5634" width="16" style="1" hidden="1"/>
    <col min="5635" max="5635" width="20.5" style="1" hidden="1"/>
    <col min="5636" max="5882" width="11.5" style="1" hidden="1"/>
    <col min="5883" max="5883" width="15.5" style="1" hidden="1"/>
    <col min="5884" max="5884" width="11.5" style="1" hidden="1"/>
    <col min="5885" max="5885" width="15.6640625" style="1" hidden="1"/>
    <col min="5886" max="5886" width="21.83203125" style="1" hidden="1"/>
    <col min="5887" max="5889" width="11.5" style="1" hidden="1"/>
    <col min="5890" max="5890" width="16" style="1" hidden="1"/>
    <col min="5891" max="5891" width="20.5" style="1" hidden="1"/>
    <col min="5892" max="6138" width="11.5" style="1" hidden="1"/>
    <col min="6139" max="6139" width="15.5" style="1" hidden="1"/>
    <col min="6140" max="6140" width="11.5" style="1" hidden="1"/>
    <col min="6141" max="6141" width="15.6640625" style="1" hidden="1"/>
    <col min="6142" max="6142" width="21.83203125" style="1" hidden="1"/>
    <col min="6143" max="6145" width="11.5" style="1" hidden="1"/>
    <col min="6146" max="6146" width="16" style="1" hidden="1"/>
    <col min="6147" max="6147" width="20.5" style="1" hidden="1"/>
    <col min="6148" max="6394" width="11.5" style="1" hidden="1"/>
    <col min="6395" max="6395" width="15.5" style="1" hidden="1"/>
    <col min="6396" max="6396" width="11.5" style="1" hidden="1"/>
    <col min="6397" max="6397" width="15.6640625" style="1" hidden="1"/>
    <col min="6398" max="6398" width="21.83203125" style="1" hidden="1"/>
    <col min="6399" max="6401" width="11.5" style="1" hidden="1"/>
    <col min="6402" max="6402" width="16" style="1" hidden="1"/>
    <col min="6403" max="6403" width="20.5" style="1" hidden="1"/>
    <col min="6404" max="6650" width="11.5" style="1" hidden="1"/>
    <col min="6651" max="6651" width="15.5" style="1" hidden="1"/>
    <col min="6652" max="6652" width="11.5" style="1" hidden="1"/>
    <col min="6653" max="6653" width="15.6640625" style="1" hidden="1"/>
    <col min="6654" max="6654" width="21.83203125" style="1" hidden="1"/>
    <col min="6655" max="6657" width="11.5" style="1" hidden="1"/>
    <col min="6658" max="6658" width="16" style="1" hidden="1"/>
    <col min="6659" max="6659" width="20.5" style="1" hidden="1"/>
    <col min="6660" max="6906" width="11.5" style="1" hidden="1"/>
    <col min="6907" max="6907" width="15.5" style="1" hidden="1"/>
    <col min="6908" max="6908" width="11.5" style="1" hidden="1"/>
    <col min="6909" max="6909" width="15.6640625" style="1" hidden="1"/>
    <col min="6910" max="6910" width="21.83203125" style="1" hidden="1"/>
    <col min="6911" max="6913" width="11.5" style="1" hidden="1"/>
    <col min="6914" max="6914" width="16" style="1" hidden="1"/>
    <col min="6915" max="6915" width="20.5" style="1" hidden="1"/>
    <col min="6916" max="7162" width="11.5" style="1" hidden="1"/>
    <col min="7163" max="7163" width="15.5" style="1" hidden="1"/>
    <col min="7164" max="7164" width="11.5" style="1" hidden="1"/>
    <col min="7165" max="7165" width="15.6640625" style="1" hidden="1"/>
    <col min="7166" max="7166" width="21.83203125" style="1" hidden="1"/>
    <col min="7167" max="7169" width="11.5" style="1" hidden="1"/>
    <col min="7170" max="7170" width="16" style="1" hidden="1"/>
    <col min="7171" max="7171" width="20.5" style="1" hidden="1"/>
    <col min="7172" max="7418" width="11.5" style="1" hidden="1"/>
    <col min="7419" max="7419" width="15.5" style="1" hidden="1"/>
    <col min="7420" max="7420" width="11.5" style="1" hidden="1"/>
    <col min="7421" max="7421" width="15.6640625" style="1" hidden="1"/>
    <col min="7422" max="7422" width="21.83203125" style="1" hidden="1"/>
    <col min="7423" max="7425" width="11.5" style="1" hidden="1"/>
    <col min="7426" max="7426" width="16" style="1" hidden="1"/>
    <col min="7427" max="7427" width="20.5" style="1" hidden="1"/>
    <col min="7428" max="7674" width="11.5" style="1" hidden="1"/>
    <col min="7675" max="7675" width="15.5" style="1" hidden="1"/>
    <col min="7676" max="7676" width="11.5" style="1" hidden="1"/>
    <col min="7677" max="7677" width="15.6640625" style="1" hidden="1"/>
    <col min="7678" max="7678" width="21.83203125" style="1" hidden="1"/>
    <col min="7679" max="7681" width="11.5" style="1" hidden="1"/>
    <col min="7682" max="7682" width="16" style="1" hidden="1"/>
    <col min="7683" max="7683" width="20.5" style="1" hidden="1"/>
    <col min="7684" max="7930" width="11.5" style="1" hidden="1"/>
    <col min="7931" max="7931" width="15.5" style="1" hidden="1"/>
    <col min="7932" max="7932" width="11.5" style="1" hidden="1"/>
    <col min="7933" max="7933" width="15.6640625" style="1" hidden="1"/>
    <col min="7934" max="7934" width="21.83203125" style="1" hidden="1"/>
    <col min="7935" max="7937" width="11.5" style="1" hidden="1"/>
    <col min="7938" max="7938" width="16" style="1" hidden="1"/>
    <col min="7939" max="7939" width="20.5" style="1" hidden="1"/>
    <col min="7940" max="8186" width="11.5" style="1" hidden="1"/>
    <col min="8187" max="8187" width="15.5" style="1" hidden="1"/>
    <col min="8188" max="8188" width="11.5" style="1" hidden="1"/>
    <col min="8189" max="8189" width="15.6640625" style="1" hidden="1"/>
    <col min="8190" max="8190" width="21.83203125" style="1" hidden="1"/>
    <col min="8191" max="8193" width="11.5" style="1" hidden="1"/>
    <col min="8194" max="8194" width="16" style="1" hidden="1"/>
    <col min="8195" max="8195" width="20.5" style="1" hidden="1"/>
    <col min="8196" max="8442" width="11.5" style="1" hidden="1"/>
    <col min="8443" max="8443" width="15.5" style="1" hidden="1"/>
    <col min="8444" max="8444" width="11.5" style="1" hidden="1"/>
    <col min="8445" max="8445" width="15.6640625" style="1" hidden="1"/>
    <col min="8446" max="8446" width="21.83203125" style="1" hidden="1"/>
    <col min="8447" max="8449" width="11.5" style="1" hidden="1"/>
    <col min="8450" max="8450" width="16" style="1" hidden="1"/>
    <col min="8451" max="8451" width="20.5" style="1" hidden="1"/>
    <col min="8452" max="8698" width="11.5" style="1" hidden="1"/>
    <col min="8699" max="8699" width="15.5" style="1" hidden="1"/>
    <col min="8700" max="8700" width="11.5" style="1" hidden="1"/>
    <col min="8701" max="8701" width="15.6640625" style="1" hidden="1"/>
    <col min="8702" max="8702" width="21.83203125" style="1" hidden="1"/>
    <col min="8703" max="8705" width="11.5" style="1" hidden="1"/>
    <col min="8706" max="8706" width="16" style="1" hidden="1"/>
    <col min="8707" max="8707" width="20.5" style="1" hidden="1"/>
    <col min="8708" max="8954" width="11.5" style="1" hidden="1"/>
    <col min="8955" max="8955" width="15.5" style="1" hidden="1"/>
    <col min="8956" max="8956" width="11.5" style="1" hidden="1"/>
    <col min="8957" max="8957" width="15.6640625" style="1" hidden="1"/>
    <col min="8958" max="8958" width="21.83203125" style="1" hidden="1"/>
    <col min="8959" max="8961" width="11.5" style="1" hidden="1"/>
    <col min="8962" max="8962" width="16" style="1" hidden="1"/>
    <col min="8963" max="8963" width="20.5" style="1" hidden="1"/>
    <col min="8964" max="9210" width="11.5" style="1" hidden="1"/>
    <col min="9211" max="9211" width="15.5" style="1" hidden="1"/>
    <col min="9212" max="9212" width="11.5" style="1" hidden="1"/>
    <col min="9213" max="9213" width="15.6640625" style="1" hidden="1"/>
    <col min="9214" max="9214" width="21.83203125" style="1" hidden="1"/>
    <col min="9215" max="9217" width="11.5" style="1" hidden="1"/>
    <col min="9218" max="9218" width="16" style="1" hidden="1"/>
    <col min="9219" max="9219" width="20.5" style="1" hidden="1"/>
    <col min="9220" max="9466" width="11.5" style="1" hidden="1"/>
    <col min="9467" max="9467" width="15.5" style="1" hidden="1"/>
    <col min="9468" max="9468" width="11.5" style="1" hidden="1"/>
    <col min="9469" max="9469" width="15.6640625" style="1" hidden="1"/>
    <col min="9470" max="9470" width="21.83203125" style="1" hidden="1"/>
    <col min="9471" max="9473" width="11.5" style="1" hidden="1"/>
    <col min="9474" max="9474" width="16" style="1" hidden="1"/>
    <col min="9475" max="9475" width="20.5" style="1" hidden="1"/>
    <col min="9476" max="9722" width="11.5" style="1" hidden="1"/>
    <col min="9723" max="9723" width="15.5" style="1" hidden="1"/>
    <col min="9724" max="9724" width="11.5" style="1" hidden="1"/>
    <col min="9725" max="9725" width="15.6640625" style="1" hidden="1"/>
    <col min="9726" max="9726" width="21.83203125" style="1" hidden="1"/>
    <col min="9727" max="9729" width="11.5" style="1" hidden="1"/>
    <col min="9730" max="9730" width="16" style="1" hidden="1"/>
    <col min="9731" max="9731" width="20.5" style="1" hidden="1"/>
    <col min="9732" max="9978" width="11.5" style="1" hidden="1"/>
    <col min="9979" max="9979" width="15.5" style="1" hidden="1"/>
    <col min="9980" max="9980" width="11.5" style="1" hidden="1"/>
    <col min="9981" max="9981" width="15.6640625" style="1" hidden="1"/>
    <col min="9982" max="9982" width="21.83203125" style="1" hidden="1"/>
    <col min="9983" max="9985" width="11.5" style="1" hidden="1"/>
    <col min="9986" max="9986" width="16" style="1" hidden="1"/>
    <col min="9987" max="9987" width="20.5" style="1" hidden="1"/>
    <col min="9988" max="10234" width="11.5" style="1" hidden="1"/>
    <col min="10235" max="10235" width="15.5" style="1" hidden="1"/>
    <col min="10236" max="10236" width="11.5" style="1" hidden="1"/>
    <col min="10237" max="10237" width="15.6640625" style="1" hidden="1"/>
    <col min="10238" max="10238" width="21.83203125" style="1" hidden="1"/>
    <col min="10239" max="10241" width="11.5" style="1" hidden="1"/>
    <col min="10242" max="10242" width="16" style="1" hidden="1"/>
    <col min="10243" max="10243" width="20.5" style="1" hidden="1"/>
    <col min="10244" max="10490" width="11.5" style="1" hidden="1"/>
    <col min="10491" max="10491" width="15.5" style="1" hidden="1"/>
    <col min="10492" max="10492" width="11.5" style="1" hidden="1"/>
    <col min="10493" max="10493" width="15.6640625" style="1" hidden="1"/>
    <col min="10494" max="10494" width="21.83203125" style="1" hidden="1"/>
    <col min="10495" max="10497" width="11.5" style="1" hidden="1"/>
    <col min="10498" max="10498" width="16" style="1" hidden="1"/>
    <col min="10499" max="10499" width="20.5" style="1" hidden="1"/>
    <col min="10500" max="10746" width="11.5" style="1" hidden="1"/>
    <col min="10747" max="10747" width="15.5" style="1" hidden="1"/>
    <col min="10748" max="10748" width="11.5" style="1" hidden="1"/>
    <col min="10749" max="10749" width="15.6640625" style="1" hidden="1"/>
    <col min="10750" max="10750" width="21.83203125" style="1" hidden="1"/>
    <col min="10751" max="10753" width="11.5" style="1" hidden="1"/>
    <col min="10754" max="10754" width="16" style="1" hidden="1"/>
    <col min="10755" max="10755" width="20.5" style="1" hidden="1"/>
    <col min="10756" max="11002" width="11.5" style="1" hidden="1"/>
    <col min="11003" max="11003" width="15.5" style="1" hidden="1"/>
    <col min="11004" max="11004" width="11.5" style="1" hidden="1"/>
    <col min="11005" max="11005" width="15.6640625" style="1" hidden="1"/>
    <col min="11006" max="11006" width="21.83203125" style="1" hidden="1"/>
    <col min="11007" max="11009" width="11.5" style="1" hidden="1"/>
    <col min="11010" max="11010" width="16" style="1" hidden="1"/>
    <col min="11011" max="11011" width="20.5" style="1" hidden="1"/>
    <col min="11012" max="11258" width="11.5" style="1" hidden="1"/>
    <col min="11259" max="11259" width="15.5" style="1" hidden="1"/>
    <col min="11260" max="11260" width="11.5" style="1" hidden="1"/>
    <col min="11261" max="11261" width="15.6640625" style="1" hidden="1"/>
    <col min="11262" max="11262" width="21.83203125" style="1" hidden="1"/>
    <col min="11263" max="11265" width="11.5" style="1" hidden="1"/>
    <col min="11266" max="11266" width="16" style="1" hidden="1"/>
    <col min="11267" max="11267" width="20.5" style="1" hidden="1"/>
    <col min="11268" max="11514" width="11.5" style="1" hidden="1"/>
    <col min="11515" max="11515" width="15.5" style="1" hidden="1"/>
    <col min="11516" max="11516" width="11.5" style="1" hidden="1"/>
    <col min="11517" max="11517" width="15.6640625" style="1" hidden="1"/>
    <col min="11518" max="11518" width="21.83203125" style="1" hidden="1"/>
    <col min="11519" max="11521" width="11.5" style="1" hidden="1"/>
    <col min="11522" max="11522" width="16" style="1" hidden="1"/>
    <col min="11523" max="11523" width="20.5" style="1" hidden="1"/>
    <col min="11524" max="11770" width="11.5" style="1" hidden="1"/>
    <col min="11771" max="11771" width="15.5" style="1" hidden="1"/>
    <col min="11772" max="11772" width="11.5" style="1" hidden="1"/>
    <col min="11773" max="11773" width="15.6640625" style="1" hidden="1"/>
    <col min="11774" max="11774" width="21.83203125" style="1" hidden="1"/>
    <col min="11775" max="11777" width="11.5" style="1" hidden="1"/>
    <col min="11778" max="11778" width="16" style="1" hidden="1"/>
    <col min="11779" max="11779" width="20.5" style="1" hidden="1"/>
    <col min="11780" max="12026" width="11.5" style="1" hidden="1"/>
    <col min="12027" max="12027" width="15.5" style="1" hidden="1"/>
    <col min="12028" max="12028" width="11.5" style="1" hidden="1"/>
    <col min="12029" max="12029" width="15.6640625" style="1" hidden="1"/>
    <col min="12030" max="12030" width="21.83203125" style="1" hidden="1"/>
    <col min="12031" max="12033" width="11.5" style="1" hidden="1"/>
    <col min="12034" max="12034" width="16" style="1" hidden="1"/>
    <col min="12035" max="12035" width="20.5" style="1" hidden="1"/>
    <col min="12036" max="12282" width="11.5" style="1" hidden="1"/>
    <col min="12283" max="12283" width="15.5" style="1" hidden="1"/>
    <col min="12284" max="12284" width="11.5" style="1" hidden="1"/>
    <col min="12285" max="12285" width="15.6640625" style="1" hidden="1"/>
    <col min="12286" max="12286" width="21.83203125" style="1" hidden="1"/>
    <col min="12287" max="12289" width="11.5" style="1" hidden="1"/>
    <col min="12290" max="12290" width="16" style="1" hidden="1"/>
    <col min="12291" max="12291" width="20.5" style="1" hidden="1"/>
    <col min="12292" max="12538" width="11.5" style="1" hidden="1"/>
    <col min="12539" max="12539" width="15.5" style="1" hidden="1"/>
    <col min="12540" max="12540" width="11.5" style="1" hidden="1"/>
    <col min="12541" max="12541" width="15.6640625" style="1" hidden="1"/>
    <col min="12542" max="12542" width="21.83203125" style="1" hidden="1"/>
    <col min="12543" max="12545" width="11.5" style="1" hidden="1"/>
    <col min="12546" max="12546" width="16" style="1" hidden="1"/>
    <col min="12547" max="12547" width="20.5" style="1" hidden="1"/>
    <col min="12548" max="12794" width="11.5" style="1" hidden="1"/>
    <col min="12795" max="12795" width="15.5" style="1" hidden="1"/>
    <col min="12796" max="12796" width="11.5" style="1" hidden="1"/>
    <col min="12797" max="12797" width="15.6640625" style="1" hidden="1"/>
    <col min="12798" max="12798" width="21.83203125" style="1" hidden="1"/>
    <col min="12799" max="12801" width="11.5" style="1" hidden="1"/>
    <col min="12802" max="12802" width="16" style="1" hidden="1"/>
    <col min="12803" max="12803" width="20.5" style="1" hidden="1"/>
    <col min="12804" max="13050" width="11.5" style="1" hidden="1"/>
    <col min="13051" max="13051" width="15.5" style="1" hidden="1"/>
    <col min="13052" max="13052" width="11.5" style="1" hidden="1"/>
    <col min="13053" max="13053" width="15.6640625" style="1" hidden="1"/>
    <col min="13054" max="13054" width="21.83203125" style="1" hidden="1"/>
    <col min="13055" max="13057" width="11.5" style="1" hidden="1"/>
    <col min="13058" max="13058" width="16" style="1" hidden="1"/>
    <col min="13059" max="13059" width="20.5" style="1" hidden="1"/>
    <col min="13060" max="13306" width="11.5" style="1" hidden="1"/>
    <col min="13307" max="13307" width="15.5" style="1" hidden="1"/>
    <col min="13308" max="13308" width="11.5" style="1" hidden="1"/>
    <col min="13309" max="13309" width="15.6640625" style="1" hidden="1"/>
    <col min="13310" max="13310" width="21.83203125" style="1" hidden="1"/>
    <col min="13311" max="13313" width="11.5" style="1" hidden="1"/>
    <col min="13314" max="13314" width="16" style="1" hidden="1"/>
    <col min="13315" max="13315" width="20.5" style="1" hidden="1"/>
    <col min="13316" max="13562" width="11.5" style="1" hidden="1"/>
    <col min="13563" max="13563" width="15.5" style="1" hidden="1"/>
    <col min="13564" max="13564" width="11.5" style="1" hidden="1"/>
    <col min="13565" max="13565" width="15.6640625" style="1" hidden="1"/>
    <col min="13566" max="13566" width="21.83203125" style="1" hidden="1"/>
    <col min="13567" max="13569" width="11.5" style="1" hidden="1"/>
    <col min="13570" max="13570" width="16" style="1" hidden="1"/>
    <col min="13571" max="13571" width="20.5" style="1" hidden="1"/>
    <col min="13572" max="13818" width="11.5" style="1" hidden="1"/>
    <col min="13819" max="13819" width="15.5" style="1" hidden="1"/>
    <col min="13820" max="13820" width="11.5" style="1" hidden="1"/>
    <col min="13821" max="13821" width="15.6640625" style="1" hidden="1"/>
    <col min="13822" max="13822" width="21.83203125" style="1" hidden="1"/>
    <col min="13823" max="13825" width="11.5" style="1" hidden="1"/>
    <col min="13826" max="13826" width="16" style="1" hidden="1"/>
    <col min="13827" max="13827" width="20.5" style="1" hidden="1"/>
    <col min="13828" max="14074" width="11.5" style="1" hidden="1"/>
    <col min="14075" max="14075" width="15.5" style="1" hidden="1"/>
    <col min="14076" max="14076" width="11.5" style="1" hidden="1"/>
    <col min="14077" max="14077" width="15.6640625" style="1" hidden="1"/>
    <col min="14078" max="14078" width="21.83203125" style="1" hidden="1"/>
    <col min="14079" max="14081" width="11.5" style="1" hidden="1"/>
    <col min="14082" max="14082" width="16" style="1" hidden="1"/>
    <col min="14083" max="14083" width="20.5" style="1" hidden="1"/>
    <col min="14084" max="14330" width="11.5" style="1" hidden="1"/>
    <col min="14331" max="14331" width="15.5" style="1" hidden="1"/>
    <col min="14332" max="14332" width="11.5" style="1" hidden="1"/>
    <col min="14333" max="14333" width="15.6640625" style="1" hidden="1"/>
    <col min="14334" max="14334" width="21.83203125" style="1" hidden="1"/>
    <col min="14335" max="14337" width="11.5" style="1" hidden="1"/>
    <col min="14338" max="14338" width="16" style="1" hidden="1"/>
    <col min="14339" max="14339" width="20.5" style="1" hidden="1"/>
    <col min="14340" max="14586" width="11.5" style="1" hidden="1"/>
    <col min="14587" max="14587" width="15.5" style="1" hidden="1"/>
    <col min="14588" max="14588" width="11.5" style="1" hidden="1"/>
    <col min="14589" max="14589" width="15.6640625" style="1" hidden="1"/>
    <col min="14590" max="14590" width="21.83203125" style="1" hidden="1"/>
    <col min="14591" max="14593" width="11.5" style="1" hidden="1"/>
    <col min="14594" max="14594" width="16" style="1" hidden="1"/>
    <col min="14595" max="14595" width="20.5" style="1" hidden="1"/>
    <col min="14596" max="14842" width="11.5" style="1" hidden="1"/>
    <col min="14843" max="14843" width="15.5" style="1" hidden="1"/>
    <col min="14844" max="14844" width="11.5" style="1" hidden="1"/>
    <col min="14845" max="14845" width="15.6640625" style="1" hidden="1"/>
    <col min="14846" max="14846" width="21.83203125" style="1" hidden="1"/>
    <col min="14847" max="14849" width="11.5" style="1" hidden="1"/>
    <col min="14850" max="14850" width="16" style="1" hidden="1"/>
    <col min="14851" max="14851" width="20.5" style="1" hidden="1"/>
    <col min="14852" max="15098" width="11.5" style="1" hidden="1"/>
    <col min="15099" max="15099" width="15.5" style="1" hidden="1"/>
    <col min="15100" max="15100" width="11.5" style="1" hidden="1"/>
    <col min="15101" max="15101" width="15.6640625" style="1" hidden="1"/>
    <col min="15102" max="15102" width="21.83203125" style="1" hidden="1"/>
    <col min="15103" max="15105" width="11.5" style="1" hidden="1"/>
    <col min="15106" max="15106" width="16" style="1" hidden="1"/>
    <col min="15107" max="15107" width="20.5" style="1" hidden="1"/>
    <col min="15108" max="15354" width="11.5" style="1" hidden="1"/>
    <col min="15355" max="15355" width="15.5" style="1" hidden="1"/>
    <col min="15356" max="15356" width="11.5" style="1" hidden="1"/>
    <col min="15357" max="15357" width="15.6640625" style="1" hidden="1"/>
    <col min="15358" max="15358" width="21.83203125" style="1" hidden="1"/>
    <col min="15359" max="15361" width="11.5" style="1" hidden="1"/>
    <col min="15362" max="15362" width="16" style="1" hidden="1"/>
    <col min="15363" max="15363" width="20.5" style="1" hidden="1"/>
    <col min="15364" max="15610" width="11.5" style="1" hidden="1"/>
    <col min="15611" max="15611" width="15.5" style="1" hidden="1"/>
    <col min="15612" max="15612" width="11.5" style="1" hidden="1"/>
    <col min="15613" max="15613" width="15.6640625" style="1" hidden="1"/>
    <col min="15614" max="15614" width="21.83203125" style="1" hidden="1"/>
    <col min="15615" max="15617" width="11.5" style="1" hidden="1"/>
    <col min="15618" max="15618" width="16" style="1" hidden="1"/>
    <col min="15619" max="15619" width="20.5" style="1" hidden="1"/>
    <col min="15620" max="15866" width="11.5" style="1" hidden="1"/>
    <col min="15867" max="15867" width="15.5" style="1" hidden="1"/>
    <col min="15868" max="15868" width="11.5" style="1" hidden="1"/>
    <col min="15869" max="15869" width="15.6640625" style="1" hidden="1"/>
    <col min="15870" max="15870" width="21.83203125" style="1" hidden="1"/>
    <col min="15871" max="15873" width="11.5" style="1" hidden="1"/>
    <col min="15874" max="15874" width="16" style="1" hidden="1"/>
    <col min="15875" max="15875" width="20.5" style="1" hidden="1"/>
    <col min="15876" max="16122" width="11.5" style="1" hidden="1"/>
    <col min="16123" max="16123" width="15.5" style="1" hidden="1"/>
    <col min="16124" max="16124" width="11.5" style="1" hidden="1"/>
    <col min="16125" max="16125" width="15.6640625" style="1" hidden="1"/>
    <col min="16126" max="16126" width="21.83203125" style="1" hidden="1"/>
    <col min="16127" max="16129" width="11.5" style="1" hidden="1"/>
    <col min="16130" max="16130" width="16" style="1" hidden="1"/>
    <col min="16131" max="16131" width="20.5" style="1" hidden="1"/>
    <col min="16132" max="16132" width="11.5" style="1" hidden="1"/>
    <col min="16133" max="16133" width="16" style="1" hidden="1"/>
    <col min="16134" max="16134" width="20.5" style="1" hidden="1"/>
    <col min="16135" max="16135" width="16" style="1" hidden="1"/>
    <col min="16136" max="16138" width="20.5" style="1" hidden="1"/>
    <col min="16139" max="16384" width="11.5" style="1" hidden="1"/>
  </cols>
  <sheetData>
    <row r="1" spans="1:26" x14ac:dyDescent="0.15">
      <c r="H1" s="95" t="s">
        <v>60</v>
      </c>
      <c r="I1" s="95"/>
      <c r="J1" s="95"/>
    </row>
    <row r="2" spans="1:26" ht="57.75" customHeight="1" x14ac:dyDescent="0.15">
      <c r="A2" s="30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3"/>
      <c r="H2" s="82" t="s">
        <v>96</v>
      </c>
      <c r="I2" s="83" t="s">
        <v>97</v>
      </c>
      <c r="J2" s="83" t="s">
        <v>98</v>
      </c>
      <c r="K2" s="83" t="s">
        <v>61</v>
      </c>
      <c r="L2" s="31" t="s">
        <v>62</v>
      </c>
      <c r="M2" s="31" t="s">
        <v>59</v>
      </c>
      <c r="N2" s="31" t="s">
        <v>58</v>
      </c>
      <c r="O2" s="31" t="s">
        <v>63</v>
      </c>
      <c r="P2" s="32" t="s">
        <v>8</v>
      </c>
      <c r="Q2" s="4"/>
      <c r="R2" s="36" t="s">
        <v>34</v>
      </c>
      <c r="S2" s="46" t="s">
        <v>35</v>
      </c>
      <c r="T2" s="36" t="s">
        <v>29</v>
      </c>
      <c r="U2" s="4"/>
      <c r="V2" s="5" t="s">
        <v>38</v>
      </c>
      <c r="W2" s="5" t="s">
        <v>39</v>
      </c>
      <c r="X2" s="5" t="s">
        <v>40</v>
      </c>
      <c r="Y2" s="5" t="s">
        <v>7</v>
      </c>
      <c r="Z2" s="4" t="s">
        <v>6</v>
      </c>
    </row>
    <row r="3" spans="1:26" x14ac:dyDescent="0.15">
      <c r="A3" s="60" t="str">
        <f>RAWDATA!B2</f>
        <v>applicant.last_name</v>
      </c>
      <c r="B3" s="60" t="str">
        <f>RAWDATA!C2</f>
        <v>applicant.first_name</v>
      </c>
      <c r="C3" s="61" t="str">
        <f>RAWDATA!D2</f>
        <v>applicant.origin.short_name</v>
      </c>
      <c r="D3" s="61" t="str">
        <f>RAWDATA!E2</f>
        <v>applicant.tag</v>
      </c>
      <c r="E3" s="64">
        <f>ROUNDUP(P3/0.5,0)*0.5</f>
        <v>0</v>
      </c>
      <c r="F3" s="34" t="str">
        <f>LOOKUP(E3,{0,1,49.75,55.75,61.75,67.75,72.75,78.75,84.75,89.75,94.75,97.75},{"KP";"NB";4;3.7;3.3;3;2.7;2.3;2;1.7;1.3;1})</f>
        <v>KP</v>
      </c>
      <c r="G3" s="33"/>
      <c r="H3" s="62"/>
      <c r="I3" s="62"/>
      <c r="J3" s="62"/>
      <c r="K3" s="62"/>
      <c r="L3" s="62"/>
      <c r="M3" s="63">
        <f>SUM(H3:J3)</f>
        <v>0</v>
      </c>
      <c r="N3" s="63">
        <f>K3</f>
        <v>0</v>
      </c>
      <c r="O3" s="63">
        <f>L3</f>
        <v>0</v>
      </c>
      <c r="P3" s="63">
        <f>SUM(M3:O3)</f>
        <v>0</v>
      </c>
      <c r="Q3" s="4"/>
      <c r="R3" s="37"/>
      <c r="S3" s="38" t="str">
        <f t="shared" ref="S3:S27" si="0">IF(OR(F3="NB",F3="KP"),"","X")</f>
        <v/>
      </c>
      <c r="T3" s="39"/>
      <c r="U3" s="4"/>
      <c r="V3" s="2">
        <f>IF(P3&gt;0,$B$34,0)</f>
        <v>0</v>
      </c>
      <c r="W3" s="2">
        <f>IF(P3&gt;0,$B$33,0)</f>
        <v>0</v>
      </c>
      <c r="X3" s="10">
        <f>IF(P3&gt;0,$F$29,0)</f>
        <v>0</v>
      </c>
      <c r="Y3" s="1">
        <f>IF(P3&gt;0,$B$35,0)</f>
        <v>0</v>
      </c>
      <c r="Z3" s="1">
        <f>IF(P3&gt;0,$B$32,0)</f>
        <v>0</v>
      </c>
    </row>
    <row r="4" spans="1:26" x14ac:dyDescent="0.15">
      <c r="A4" s="60">
        <f>RAWDATA!B3</f>
        <v>0</v>
      </c>
      <c r="B4" s="60">
        <f>RAWDATA!C3</f>
        <v>0</v>
      </c>
      <c r="C4" s="61">
        <f>RAWDATA!D3</f>
        <v>0</v>
      </c>
      <c r="D4" s="61">
        <f>RAWDATA!E3</f>
        <v>0</v>
      </c>
      <c r="E4" s="64">
        <f t="shared" ref="E4:E27" si="1">ROUNDUP(P4/0.5,0)*0.5</f>
        <v>0</v>
      </c>
      <c r="F4" s="34" t="str">
        <f>LOOKUP(E4,{0,1,49.75,55.75,61.75,67.75,72.75,78.75,84.75,89.75,94.75,97.75},{"KP";"NB";4;3.7;3.3;3;2.7;2.3;2;1.7;1.3;1})</f>
        <v>KP</v>
      </c>
      <c r="G4" s="33"/>
      <c r="H4" s="62"/>
      <c r="I4" s="62"/>
      <c r="J4" s="62"/>
      <c r="K4" s="62"/>
      <c r="L4" s="62"/>
      <c r="M4" s="63">
        <f t="shared" ref="M4:M27" si="2">SUM(H4:J4)</f>
        <v>0</v>
      </c>
      <c r="N4" s="63">
        <f t="shared" ref="N4:N27" si="3">K4</f>
        <v>0</v>
      </c>
      <c r="O4" s="63">
        <f t="shared" ref="O4:O27" si="4">L4</f>
        <v>0</v>
      </c>
      <c r="P4" s="63">
        <f t="shared" ref="P4:P27" si="5">SUM(M4:O4)</f>
        <v>0</v>
      </c>
      <c r="Q4" s="4"/>
      <c r="R4" s="37"/>
      <c r="S4" s="38" t="str">
        <f t="shared" si="0"/>
        <v/>
      </c>
      <c r="T4" s="39"/>
      <c r="U4" s="4"/>
      <c r="V4" s="2">
        <f t="shared" ref="V4:V27" si="6">IF(P4&gt;0,$B$34,0)</f>
        <v>0</v>
      </c>
      <c r="W4" s="2">
        <f t="shared" ref="W4:W27" si="7">IF(P4&gt;0,$B$33,0)</f>
        <v>0</v>
      </c>
      <c r="X4" s="10">
        <f t="shared" ref="X4:X27" si="8">IF(P4&gt;0,$F$29,0)</f>
        <v>0</v>
      </c>
      <c r="Y4" s="1">
        <f t="shared" ref="Y4:Y27" si="9">IF(P4&gt;0,$B$35,0)</f>
        <v>0</v>
      </c>
      <c r="Z4" s="1">
        <f t="shared" ref="Z4:Z27" si="10">IF(P4&gt;0,$B$32,0)</f>
        <v>0</v>
      </c>
    </row>
    <row r="5" spans="1:26" x14ac:dyDescent="0.15">
      <c r="A5" s="60">
        <f>RAWDATA!B4</f>
        <v>0</v>
      </c>
      <c r="B5" s="60">
        <f>RAWDATA!C4</f>
        <v>0</v>
      </c>
      <c r="C5" s="61">
        <f>RAWDATA!D4</f>
        <v>0</v>
      </c>
      <c r="D5" s="61">
        <f>RAWDATA!E4</f>
        <v>0</v>
      </c>
      <c r="E5" s="64">
        <f t="shared" si="1"/>
        <v>0</v>
      </c>
      <c r="F5" s="34" t="str">
        <f>LOOKUP(E5,{0,1,49.75,55.75,61.75,67.75,72.75,78.75,84.75,89.75,94.75,97.75},{"KP";"NB";4;3.7;3.3;3;2.7;2.3;2;1.7;1.3;1})</f>
        <v>KP</v>
      </c>
      <c r="G5" s="33"/>
      <c r="H5" s="62"/>
      <c r="I5" s="62"/>
      <c r="J5" s="62"/>
      <c r="K5" s="62"/>
      <c r="L5" s="62"/>
      <c r="M5" s="63">
        <f t="shared" si="2"/>
        <v>0</v>
      </c>
      <c r="N5" s="63">
        <f t="shared" si="3"/>
        <v>0</v>
      </c>
      <c r="O5" s="63">
        <f t="shared" si="4"/>
        <v>0</v>
      </c>
      <c r="P5" s="63">
        <f t="shared" si="5"/>
        <v>0</v>
      </c>
      <c r="Q5" s="4"/>
      <c r="R5" s="37"/>
      <c r="S5" s="38" t="str">
        <f t="shared" si="0"/>
        <v/>
      </c>
      <c r="T5" s="39"/>
      <c r="U5" s="4"/>
      <c r="V5" s="2">
        <f t="shared" si="6"/>
        <v>0</v>
      </c>
      <c r="W5" s="2">
        <f t="shared" si="7"/>
        <v>0</v>
      </c>
      <c r="X5" s="10">
        <f t="shared" si="8"/>
        <v>0</v>
      </c>
      <c r="Y5" s="1">
        <f t="shared" si="9"/>
        <v>0</v>
      </c>
      <c r="Z5" s="1">
        <f t="shared" si="10"/>
        <v>0</v>
      </c>
    </row>
    <row r="6" spans="1:26" x14ac:dyDescent="0.15">
      <c r="A6" s="60">
        <f>RAWDATA!B5</f>
        <v>0</v>
      </c>
      <c r="B6" s="60">
        <f>RAWDATA!C5</f>
        <v>0</v>
      </c>
      <c r="C6" s="61">
        <f>RAWDATA!D5</f>
        <v>0</v>
      </c>
      <c r="D6" s="61">
        <f>RAWDATA!E5</f>
        <v>0</v>
      </c>
      <c r="E6" s="64">
        <f t="shared" si="1"/>
        <v>0</v>
      </c>
      <c r="F6" s="34" t="str">
        <f>LOOKUP(E6,{0,1,49.75,55.75,61.75,67.75,72.75,78.75,84.75,89.75,94.75,97.75},{"KP";"NB";4;3.7;3.3;3;2.7;2.3;2;1.7;1.3;1})</f>
        <v>KP</v>
      </c>
      <c r="G6" s="33"/>
      <c r="H6" s="62"/>
      <c r="I6" s="62"/>
      <c r="J6" s="62"/>
      <c r="K6" s="62"/>
      <c r="L6" s="62"/>
      <c r="M6" s="63">
        <f t="shared" si="2"/>
        <v>0</v>
      </c>
      <c r="N6" s="63">
        <f t="shared" si="3"/>
        <v>0</v>
      </c>
      <c r="O6" s="63">
        <f t="shared" si="4"/>
        <v>0</v>
      </c>
      <c r="P6" s="63">
        <f t="shared" si="5"/>
        <v>0</v>
      </c>
      <c r="Q6" s="4"/>
      <c r="R6" s="37"/>
      <c r="S6" s="38" t="str">
        <f t="shared" si="0"/>
        <v/>
      </c>
      <c r="T6" s="39"/>
      <c r="U6" s="4"/>
      <c r="V6" s="2">
        <f t="shared" si="6"/>
        <v>0</v>
      </c>
      <c r="W6" s="2">
        <f t="shared" si="7"/>
        <v>0</v>
      </c>
      <c r="X6" s="10">
        <f t="shared" si="8"/>
        <v>0</v>
      </c>
      <c r="Y6" s="1">
        <f t="shared" si="9"/>
        <v>0</v>
      </c>
      <c r="Z6" s="1">
        <f t="shared" si="10"/>
        <v>0</v>
      </c>
    </row>
    <row r="7" spans="1:26" x14ac:dyDescent="0.15">
      <c r="A7" s="60">
        <f>RAWDATA!B6</f>
        <v>0</v>
      </c>
      <c r="B7" s="60">
        <f>RAWDATA!C6</f>
        <v>0</v>
      </c>
      <c r="C7" s="61">
        <f>RAWDATA!D6</f>
        <v>0</v>
      </c>
      <c r="D7" s="61">
        <f>RAWDATA!E6</f>
        <v>0</v>
      </c>
      <c r="E7" s="64">
        <f t="shared" si="1"/>
        <v>0</v>
      </c>
      <c r="F7" s="34" t="str">
        <f>LOOKUP(E7,{0,1,49.75,55.75,61.75,67.75,72.75,78.75,84.75,89.75,94.75,97.75},{"KP";"NB";4;3.7;3.3;3;2.7;2.3;2;1.7;1.3;1})</f>
        <v>KP</v>
      </c>
      <c r="G7" s="33"/>
      <c r="H7" s="62"/>
      <c r="I7" s="62"/>
      <c r="J7" s="62"/>
      <c r="K7" s="62"/>
      <c r="L7" s="62"/>
      <c r="M7" s="63">
        <f t="shared" si="2"/>
        <v>0</v>
      </c>
      <c r="N7" s="63">
        <f t="shared" si="3"/>
        <v>0</v>
      </c>
      <c r="O7" s="63">
        <f t="shared" si="4"/>
        <v>0</v>
      </c>
      <c r="P7" s="63">
        <f t="shared" si="5"/>
        <v>0</v>
      </c>
      <c r="Q7" s="4"/>
      <c r="R7" s="37"/>
      <c r="S7" s="38" t="str">
        <f t="shared" si="0"/>
        <v/>
      </c>
      <c r="T7" s="39"/>
      <c r="U7" s="4"/>
      <c r="V7" s="2">
        <f t="shared" si="6"/>
        <v>0</v>
      </c>
      <c r="W7" s="2">
        <f t="shared" si="7"/>
        <v>0</v>
      </c>
      <c r="X7" s="10">
        <f t="shared" si="8"/>
        <v>0</v>
      </c>
      <c r="Y7" s="1">
        <f t="shared" si="9"/>
        <v>0</v>
      </c>
      <c r="Z7" s="1">
        <f t="shared" si="10"/>
        <v>0</v>
      </c>
    </row>
    <row r="8" spans="1:26" x14ac:dyDescent="0.15">
      <c r="A8" s="60">
        <f>RAWDATA!B7</f>
        <v>0</v>
      </c>
      <c r="B8" s="60">
        <f>RAWDATA!C7</f>
        <v>0</v>
      </c>
      <c r="C8" s="61">
        <f>RAWDATA!D7</f>
        <v>0</v>
      </c>
      <c r="D8" s="61">
        <f>RAWDATA!E7</f>
        <v>0</v>
      </c>
      <c r="E8" s="64">
        <f t="shared" si="1"/>
        <v>0</v>
      </c>
      <c r="F8" s="34" t="str">
        <f>LOOKUP(E8,{0,1,49.75,55.75,61.75,67.75,72.75,78.75,84.75,89.75,94.75,97.75},{"KP";"NB";4;3.7;3.3;3;2.7;2.3;2;1.7;1.3;1})</f>
        <v>KP</v>
      </c>
      <c r="G8" s="33"/>
      <c r="H8" s="62"/>
      <c r="I8" s="62"/>
      <c r="J8" s="62"/>
      <c r="K8" s="62"/>
      <c r="L8" s="62"/>
      <c r="M8" s="63">
        <f t="shared" si="2"/>
        <v>0</v>
      </c>
      <c r="N8" s="63">
        <f t="shared" si="3"/>
        <v>0</v>
      </c>
      <c r="O8" s="63">
        <f t="shared" si="4"/>
        <v>0</v>
      </c>
      <c r="P8" s="63">
        <f t="shared" si="5"/>
        <v>0</v>
      </c>
      <c r="Q8" s="4"/>
      <c r="R8" s="37"/>
      <c r="S8" s="38" t="str">
        <f t="shared" si="0"/>
        <v/>
      </c>
      <c r="T8" s="39"/>
      <c r="U8" s="4"/>
      <c r="V8" s="2">
        <f t="shared" si="6"/>
        <v>0</v>
      </c>
      <c r="W8" s="2">
        <f t="shared" si="7"/>
        <v>0</v>
      </c>
      <c r="X8" s="10">
        <f t="shared" si="8"/>
        <v>0</v>
      </c>
      <c r="Y8" s="1">
        <f t="shared" si="9"/>
        <v>0</v>
      </c>
      <c r="Z8" s="1">
        <f t="shared" si="10"/>
        <v>0</v>
      </c>
    </row>
    <row r="9" spans="1:26" x14ac:dyDescent="0.15">
      <c r="A9" s="60">
        <f>RAWDATA!B8</f>
        <v>0</v>
      </c>
      <c r="B9" s="60">
        <f>RAWDATA!C8</f>
        <v>0</v>
      </c>
      <c r="C9" s="61">
        <f>RAWDATA!D8</f>
        <v>0</v>
      </c>
      <c r="D9" s="61">
        <f>RAWDATA!E8</f>
        <v>0</v>
      </c>
      <c r="E9" s="64">
        <f t="shared" si="1"/>
        <v>0</v>
      </c>
      <c r="F9" s="34" t="str">
        <f>LOOKUP(E9,{0,1,49.75,55.75,61.75,67.75,72.75,78.75,84.75,89.75,94.75,97.75},{"KP";"NB";4;3.7;3.3;3;2.7;2.3;2;1.7;1.3;1})</f>
        <v>KP</v>
      </c>
      <c r="G9" s="33"/>
      <c r="H9" s="62"/>
      <c r="I9" s="62"/>
      <c r="J9" s="62"/>
      <c r="K9" s="62"/>
      <c r="L9" s="62"/>
      <c r="M9" s="63">
        <f t="shared" si="2"/>
        <v>0</v>
      </c>
      <c r="N9" s="63">
        <f t="shared" si="3"/>
        <v>0</v>
      </c>
      <c r="O9" s="63">
        <f t="shared" si="4"/>
        <v>0</v>
      </c>
      <c r="P9" s="63">
        <f t="shared" si="5"/>
        <v>0</v>
      </c>
      <c r="Q9" s="4"/>
      <c r="R9" s="37"/>
      <c r="S9" s="38" t="str">
        <f t="shared" si="0"/>
        <v/>
      </c>
      <c r="T9" s="39"/>
      <c r="U9" s="4"/>
      <c r="V9" s="2">
        <f t="shared" si="6"/>
        <v>0</v>
      </c>
      <c r="W9" s="2">
        <f t="shared" si="7"/>
        <v>0</v>
      </c>
      <c r="X9" s="10">
        <f t="shared" si="8"/>
        <v>0</v>
      </c>
      <c r="Y9" s="1">
        <f t="shared" si="9"/>
        <v>0</v>
      </c>
      <c r="Z9" s="1">
        <f t="shared" si="10"/>
        <v>0</v>
      </c>
    </row>
    <row r="10" spans="1:26" x14ac:dyDescent="0.15">
      <c r="A10" s="60">
        <f>RAWDATA!B9</f>
        <v>0</v>
      </c>
      <c r="B10" s="60">
        <f>RAWDATA!C9</f>
        <v>0</v>
      </c>
      <c r="C10" s="61">
        <f>RAWDATA!D9</f>
        <v>0</v>
      </c>
      <c r="D10" s="61">
        <f>RAWDATA!E9</f>
        <v>0</v>
      </c>
      <c r="E10" s="64">
        <f t="shared" si="1"/>
        <v>0</v>
      </c>
      <c r="F10" s="34" t="str">
        <f>LOOKUP(E10,{0,1,49.75,55.75,61.75,67.75,72.75,78.75,84.75,89.75,94.75,97.75},{"KP";"NB";4;3.7;3.3;3;2.7;2.3;2;1.7;1.3;1})</f>
        <v>KP</v>
      </c>
      <c r="G10" s="33"/>
      <c r="H10" s="62"/>
      <c r="I10" s="62"/>
      <c r="J10" s="62"/>
      <c r="K10" s="62"/>
      <c r="L10" s="62"/>
      <c r="M10" s="63">
        <f t="shared" si="2"/>
        <v>0</v>
      </c>
      <c r="N10" s="63">
        <f t="shared" si="3"/>
        <v>0</v>
      </c>
      <c r="O10" s="63">
        <f t="shared" si="4"/>
        <v>0</v>
      </c>
      <c r="P10" s="63">
        <f t="shared" si="5"/>
        <v>0</v>
      </c>
      <c r="Q10" s="4"/>
      <c r="R10" s="37"/>
      <c r="S10" s="38" t="str">
        <f t="shared" si="0"/>
        <v/>
      </c>
      <c r="T10" s="39"/>
      <c r="U10" s="4"/>
      <c r="V10" s="2">
        <f t="shared" si="6"/>
        <v>0</v>
      </c>
      <c r="W10" s="2">
        <f t="shared" si="7"/>
        <v>0</v>
      </c>
      <c r="X10" s="10">
        <f t="shared" si="8"/>
        <v>0</v>
      </c>
      <c r="Y10" s="1">
        <f t="shared" si="9"/>
        <v>0</v>
      </c>
      <c r="Z10" s="1">
        <f t="shared" si="10"/>
        <v>0</v>
      </c>
    </row>
    <row r="11" spans="1:26" x14ac:dyDescent="0.15">
      <c r="A11" s="60">
        <f>RAWDATA!B10</f>
        <v>0</v>
      </c>
      <c r="B11" s="60">
        <f>RAWDATA!C10</f>
        <v>0</v>
      </c>
      <c r="C11" s="61">
        <f>RAWDATA!D10</f>
        <v>0</v>
      </c>
      <c r="D11" s="61">
        <f>RAWDATA!E10</f>
        <v>0</v>
      </c>
      <c r="E11" s="64">
        <f t="shared" si="1"/>
        <v>0</v>
      </c>
      <c r="F11" s="34" t="str">
        <f>LOOKUP(E11,{0,1,49.75,55.75,61.75,67.75,72.75,78.75,84.75,89.75,94.75,97.75},{"KP";"NB";4;3.7;3.3;3;2.7;2.3;2;1.7;1.3;1})</f>
        <v>KP</v>
      </c>
      <c r="G11" s="33"/>
      <c r="H11" s="62"/>
      <c r="I11" s="62"/>
      <c r="J11" s="62"/>
      <c r="K11" s="62"/>
      <c r="L11" s="62"/>
      <c r="M11" s="63">
        <f t="shared" si="2"/>
        <v>0</v>
      </c>
      <c r="N11" s="63">
        <f t="shared" si="3"/>
        <v>0</v>
      </c>
      <c r="O11" s="63">
        <f t="shared" si="4"/>
        <v>0</v>
      </c>
      <c r="P11" s="63">
        <f t="shared" si="5"/>
        <v>0</v>
      </c>
      <c r="Q11" s="4"/>
      <c r="R11" s="37"/>
      <c r="S11" s="38" t="str">
        <f t="shared" si="0"/>
        <v/>
      </c>
      <c r="T11" s="39"/>
      <c r="U11" s="4"/>
      <c r="V11" s="2">
        <f t="shared" si="6"/>
        <v>0</v>
      </c>
      <c r="W11" s="2">
        <f t="shared" si="7"/>
        <v>0</v>
      </c>
      <c r="X11" s="10">
        <f t="shared" si="8"/>
        <v>0</v>
      </c>
      <c r="Y11" s="1">
        <f t="shared" si="9"/>
        <v>0</v>
      </c>
      <c r="Z11" s="1">
        <f t="shared" si="10"/>
        <v>0</v>
      </c>
    </row>
    <row r="12" spans="1:26" x14ac:dyDescent="0.15">
      <c r="A12" s="60">
        <f>RAWDATA!B11</f>
        <v>0</v>
      </c>
      <c r="B12" s="60">
        <f>RAWDATA!C11</f>
        <v>0</v>
      </c>
      <c r="C12" s="61">
        <f>RAWDATA!D11</f>
        <v>0</v>
      </c>
      <c r="D12" s="61">
        <f>RAWDATA!E11</f>
        <v>0</v>
      </c>
      <c r="E12" s="64">
        <f t="shared" si="1"/>
        <v>0</v>
      </c>
      <c r="F12" s="34" t="str">
        <f>LOOKUP(E12,{0,1,49.75,55.75,61.75,67.75,72.75,78.75,84.75,89.75,94.75,97.75},{"KP";"NB";4;3.7;3.3;3;2.7;2.3;2;1.7;1.3;1})</f>
        <v>KP</v>
      </c>
      <c r="G12" s="33"/>
      <c r="H12" s="62"/>
      <c r="I12" s="62"/>
      <c r="J12" s="62"/>
      <c r="K12" s="62"/>
      <c r="L12" s="62"/>
      <c r="M12" s="63">
        <f t="shared" si="2"/>
        <v>0</v>
      </c>
      <c r="N12" s="63">
        <f t="shared" si="3"/>
        <v>0</v>
      </c>
      <c r="O12" s="63">
        <f t="shared" si="4"/>
        <v>0</v>
      </c>
      <c r="P12" s="63">
        <f t="shared" si="5"/>
        <v>0</v>
      </c>
      <c r="Q12" s="4"/>
      <c r="R12" s="37"/>
      <c r="S12" s="38" t="str">
        <f t="shared" si="0"/>
        <v/>
      </c>
      <c r="T12" s="39"/>
      <c r="U12" s="4"/>
      <c r="V12" s="2">
        <f t="shared" si="6"/>
        <v>0</v>
      </c>
      <c r="W12" s="2">
        <f t="shared" si="7"/>
        <v>0</v>
      </c>
      <c r="X12" s="10">
        <f t="shared" si="8"/>
        <v>0</v>
      </c>
      <c r="Y12" s="1">
        <f t="shared" si="9"/>
        <v>0</v>
      </c>
      <c r="Z12" s="1">
        <f t="shared" si="10"/>
        <v>0</v>
      </c>
    </row>
    <row r="13" spans="1:26" x14ac:dyDescent="0.15">
      <c r="A13" s="60">
        <f>RAWDATA!B12</f>
        <v>0</v>
      </c>
      <c r="B13" s="60">
        <f>RAWDATA!C12</f>
        <v>0</v>
      </c>
      <c r="C13" s="61">
        <f>RAWDATA!D12</f>
        <v>0</v>
      </c>
      <c r="D13" s="61">
        <f>RAWDATA!E12</f>
        <v>0</v>
      </c>
      <c r="E13" s="64">
        <f t="shared" si="1"/>
        <v>0</v>
      </c>
      <c r="F13" s="34" t="str">
        <f>LOOKUP(E13,{0,1,49.75,55.75,61.75,67.75,72.75,78.75,84.75,89.75,94.75,97.75},{"KP";"NB";4;3.7;3.3;3;2.7;2.3;2;1.7;1.3;1})</f>
        <v>KP</v>
      </c>
      <c r="G13" s="33"/>
      <c r="H13" s="62"/>
      <c r="I13" s="62"/>
      <c r="J13" s="62"/>
      <c r="K13" s="62"/>
      <c r="L13" s="62"/>
      <c r="M13" s="63">
        <f t="shared" si="2"/>
        <v>0</v>
      </c>
      <c r="N13" s="63">
        <f t="shared" si="3"/>
        <v>0</v>
      </c>
      <c r="O13" s="63">
        <f t="shared" si="4"/>
        <v>0</v>
      </c>
      <c r="P13" s="63">
        <f t="shared" si="5"/>
        <v>0</v>
      </c>
      <c r="Q13" s="4"/>
      <c r="R13" s="37"/>
      <c r="S13" s="38" t="str">
        <f t="shared" si="0"/>
        <v/>
      </c>
      <c r="T13" s="39"/>
      <c r="U13" s="4"/>
      <c r="V13" s="2">
        <f t="shared" si="6"/>
        <v>0</v>
      </c>
      <c r="W13" s="2">
        <f t="shared" si="7"/>
        <v>0</v>
      </c>
      <c r="X13" s="10">
        <f t="shared" si="8"/>
        <v>0</v>
      </c>
      <c r="Y13" s="1">
        <f t="shared" si="9"/>
        <v>0</v>
      </c>
      <c r="Z13" s="1">
        <f t="shared" si="10"/>
        <v>0</v>
      </c>
    </row>
    <row r="14" spans="1:26" x14ac:dyDescent="0.15">
      <c r="A14" s="60">
        <f>RAWDATA!B13</f>
        <v>0</v>
      </c>
      <c r="B14" s="60">
        <f>RAWDATA!C13</f>
        <v>0</v>
      </c>
      <c r="C14" s="61">
        <f>RAWDATA!D13</f>
        <v>0</v>
      </c>
      <c r="D14" s="61">
        <f>RAWDATA!E13</f>
        <v>0</v>
      </c>
      <c r="E14" s="64">
        <f t="shared" si="1"/>
        <v>0</v>
      </c>
      <c r="F14" s="34" t="str">
        <f>LOOKUP(E14,{0,1,49.75,55.75,61.75,67.75,72.75,78.75,84.75,89.75,94.75,97.75},{"KP";"NB";4;3.7;3.3;3;2.7;2.3;2;1.7;1.3;1})</f>
        <v>KP</v>
      </c>
      <c r="G14" s="33"/>
      <c r="H14" s="62"/>
      <c r="I14" s="62"/>
      <c r="J14" s="62"/>
      <c r="K14" s="62"/>
      <c r="L14" s="62"/>
      <c r="M14" s="63">
        <f t="shared" si="2"/>
        <v>0</v>
      </c>
      <c r="N14" s="63">
        <f t="shared" si="3"/>
        <v>0</v>
      </c>
      <c r="O14" s="63">
        <f t="shared" si="4"/>
        <v>0</v>
      </c>
      <c r="P14" s="63">
        <f t="shared" si="5"/>
        <v>0</v>
      </c>
      <c r="Q14" s="4"/>
      <c r="R14" s="37"/>
      <c r="S14" s="38" t="str">
        <f t="shared" si="0"/>
        <v/>
      </c>
      <c r="T14" s="39"/>
      <c r="U14" s="4"/>
      <c r="V14" s="2">
        <f t="shared" si="6"/>
        <v>0</v>
      </c>
      <c r="W14" s="2">
        <f t="shared" si="7"/>
        <v>0</v>
      </c>
      <c r="X14" s="10">
        <f t="shared" si="8"/>
        <v>0</v>
      </c>
      <c r="Y14" s="1">
        <f t="shared" si="9"/>
        <v>0</v>
      </c>
      <c r="Z14" s="1">
        <f t="shared" si="10"/>
        <v>0</v>
      </c>
    </row>
    <row r="15" spans="1:26" x14ac:dyDescent="0.15">
      <c r="A15" s="60">
        <f>RAWDATA!B14</f>
        <v>0</v>
      </c>
      <c r="B15" s="60">
        <f>RAWDATA!C14</f>
        <v>0</v>
      </c>
      <c r="C15" s="61">
        <f>RAWDATA!D14</f>
        <v>0</v>
      </c>
      <c r="D15" s="61">
        <f>RAWDATA!E14</f>
        <v>0</v>
      </c>
      <c r="E15" s="64">
        <f t="shared" si="1"/>
        <v>0</v>
      </c>
      <c r="F15" s="34" t="str">
        <f>LOOKUP(E15,{0,1,49.75,55.75,61.75,67.75,72.75,78.75,84.75,89.75,94.75,97.75},{"KP";"NB";4;3.7;3.3;3;2.7;2.3;2;1.7;1.3;1})</f>
        <v>KP</v>
      </c>
      <c r="G15" s="33"/>
      <c r="H15" s="62"/>
      <c r="I15" s="62"/>
      <c r="J15" s="62"/>
      <c r="K15" s="62"/>
      <c r="L15" s="62"/>
      <c r="M15" s="63">
        <f t="shared" si="2"/>
        <v>0</v>
      </c>
      <c r="N15" s="63">
        <f t="shared" si="3"/>
        <v>0</v>
      </c>
      <c r="O15" s="63">
        <f t="shared" si="4"/>
        <v>0</v>
      </c>
      <c r="P15" s="63">
        <f t="shared" si="5"/>
        <v>0</v>
      </c>
      <c r="Q15" s="4"/>
      <c r="R15" s="37"/>
      <c r="S15" s="38" t="str">
        <f t="shared" si="0"/>
        <v/>
      </c>
      <c r="T15" s="39"/>
      <c r="U15" s="4"/>
      <c r="V15" s="2">
        <f t="shared" si="6"/>
        <v>0</v>
      </c>
      <c r="W15" s="2">
        <f t="shared" si="7"/>
        <v>0</v>
      </c>
      <c r="X15" s="10">
        <f t="shared" si="8"/>
        <v>0</v>
      </c>
      <c r="Y15" s="1">
        <f t="shared" si="9"/>
        <v>0</v>
      </c>
      <c r="Z15" s="1">
        <f t="shared" si="10"/>
        <v>0</v>
      </c>
    </row>
    <row r="16" spans="1:26" x14ac:dyDescent="0.15">
      <c r="A16" s="60">
        <f>RAWDATA!B15</f>
        <v>0</v>
      </c>
      <c r="B16" s="60">
        <f>RAWDATA!C15</f>
        <v>0</v>
      </c>
      <c r="C16" s="61">
        <f>RAWDATA!D15</f>
        <v>0</v>
      </c>
      <c r="D16" s="61">
        <f>RAWDATA!E15</f>
        <v>0</v>
      </c>
      <c r="E16" s="64">
        <f t="shared" si="1"/>
        <v>0</v>
      </c>
      <c r="F16" s="34" t="str">
        <f>LOOKUP(E16,{0,1,49.75,55.75,61.75,67.75,72.75,78.75,84.75,89.75,94.75,97.75},{"KP";"NB";4;3.7;3.3;3;2.7;2.3;2;1.7;1.3;1})</f>
        <v>KP</v>
      </c>
      <c r="G16" s="33"/>
      <c r="H16" s="62"/>
      <c r="I16" s="62"/>
      <c r="J16" s="62"/>
      <c r="K16" s="62"/>
      <c r="L16" s="62"/>
      <c r="M16" s="63">
        <f t="shared" si="2"/>
        <v>0</v>
      </c>
      <c r="N16" s="63">
        <f t="shared" si="3"/>
        <v>0</v>
      </c>
      <c r="O16" s="63">
        <f t="shared" si="4"/>
        <v>0</v>
      </c>
      <c r="P16" s="63">
        <f t="shared" si="5"/>
        <v>0</v>
      </c>
      <c r="Q16" s="4"/>
      <c r="R16" s="37"/>
      <c r="S16" s="38" t="str">
        <f t="shared" si="0"/>
        <v/>
      </c>
      <c r="T16" s="39"/>
      <c r="U16" s="4"/>
      <c r="V16" s="2">
        <f t="shared" si="6"/>
        <v>0</v>
      </c>
      <c r="W16" s="2">
        <f t="shared" si="7"/>
        <v>0</v>
      </c>
      <c r="X16" s="10">
        <f t="shared" si="8"/>
        <v>0</v>
      </c>
      <c r="Y16" s="1">
        <f t="shared" si="9"/>
        <v>0</v>
      </c>
      <c r="Z16" s="1">
        <f t="shared" si="10"/>
        <v>0</v>
      </c>
    </row>
    <row r="17" spans="1:26" x14ac:dyDescent="0.15">
      <c r="A17" s="60">
        <f>RAWDATA!B16</f>
        <v>0</v>
      </c>
      <c r="B17" s="60">
        <f>RAWDATA!C16</f>
        <v>0</v>
      </c>
      <c r="C17" s="61">
        <f>RAWDATA!D16</f>
        <v>0</v>
      </c>
      <c r="D17" s="61">
        <f>RAWDATA!E16</f>
        <v>0</v>
      </c>
      <c r="E17" s="64">
        <f t="shared" si="1"/>
        <v>0</v>
      </c>
      <c r="F17" s="34" t="str">
        <f>LOOKUP(E17,{0,1,49.75,55.75,61.75,67.75,72.75,78.75,84.75,89.75,94.75,97.75},{"KP";"NB";4;3.7;3.3;3;2.7;2.3;2;1.7;1.3;1})</f>
        <v>KP</v>
      </c>
      <c r="G17" s="33"/>
      <c r="H17" s="62"/>
      <c r="I17" s="62"/>
      <c r="J17" s="62"/>
      <c r="K17" s="62"/>
      <c r="L17" s="62"/>
      <c r="M17" s="63">
        <f t="shared" si="2"/>
        <v>0</v>
      </c>
      <c r="N17" s="63">
        <f t="shared" si="3"/>
        <v>0</v>
      </c>
      <c r="O17" s="63">
        <f t="shared" si="4"/>
        <v>0</v>
      </c>
      <c r="P17" s="63">
        <f t="shared" si="5"/>
        <v>0</v>
      </c>
      <c r="Q17" s="4"/>
      <c r="R17" s="37"/>
      <c r="S17" s="38" t="str">
        <f t="shared" si="0"/>
        <v/>
      </c>
      <c r="T17" s="39"/>
      <c r="U17" s="4"/>
      <c r="V17" s="2">
        <f t="shared" si="6"/>
        <v>0</v>
      </c>
      <c r="W17" s="2">
        <f t="shared" si="7"/>
        <v>0</v>
      </c>
      <c r="X17" s="10">
        <f t="shared" si="8"/>
        <v>0</v>
      </c>
      <c r="Y17" s="1">
        <f t="shared" si="9"/>
        <v>0</v>
      </c>
      <c r="Z17" s="1">
        <f t="shared" si="10"/>
        <v>0</v>
      </c>
    </row>
    <row r="18" spans="1:26" x14ac:dyDescent="0.15">
      <c r="A18" s="60">
        <f>RAWDATA!B17</f>
        <v>0</v>
      </c>
      <c r="B18" s="60">
        <f>RAWDATA!C17</f>
        <v>0</v>
      </c>
      <c r="C18" s="61">
        <f>RAWDATA!D17</f>
        <v>0</v>
      </c>
      <c r="D18" s="61">
        <f>RAWDATA!E17</f>
        <v>0</v>
      </c>
      <c r="E18" s="64">
        <f t="shared" si="1"/>
        <v>0</v>
      </c>
      <c r="F18" s="34" t="str">
        <f>LOOKUP(E18,{0,1,49.75,55.75,61.75,67.75,72.75,78.75,84.75,89.75,94.75,97.75},{"KP";"NB";4;3.7;3.3;3;2.7;2.3;2;1.7;1.3;1})</f>
        <v>KP</v>
      </c>
      <c r="G18" s="33"/>
      <c r="H18" s="62"/>
      <c r="I18" s="62"/>
      <c r="J18" s="62"/>
      <c r="K18" s="62"/>
      <c r="L18" s="62"/>
      <c r="M18" s="63">
        <f t="shared" si="2"/>
        <v>0</v>
      </c>
      <c r="N18" s="63">
        <f t="shared" si="3"/>
        <v>0</v>
      </c>
      <c r="O18" s="63">
        <f t="shared" si="4"/>
        <v>0</v>
      </c>
      <c r="P18" s="63">
        <f t="shared" si="5"/>
        <v>0</v>
      </c>
      <c r="Q18" s="4"/>
      <c r="R18" s="37"/>
      <c r="S18" s="38" t="str">
        <f t="shared" si="0"/>
        <v/>
      </c>
      <c r="T18" s="39"/>
      <c r="U18" s="4"/>
      <c r="V18" s="2">
        <f t="shared" si="6"/>
        <v>0</v>
      </c>
      <c r="W18" s="2">
        <f t="shared" si="7"/>
        <v>0</v>
      </c>
      <c r="X18" s="10">
        <f t="shared" si="8"/>
        <v>0</v>
      </c>
      <c r="Y18" s="1">
        <f t="shared" si="9"/>
        <v>0</v>
      </c>
      <c r="Z18" s="1">
        <f t="shared" si="10"/>
        <v>0</v>
      </c>
    </row>
    <row r="19" spans="1:26" x14ac:dyDescent="0.15">
      <c r="A19" s="60">
        <f>RAWDATA!B18</f>
        <v>0</v>
      </c>
      <c r="B19" s="60">
        <f>RAWDATA!C18</f>
        <v>0</v>
      </c>
      <c r="C19" s="61">
        <f>RAWDATA!D18</f>
        <v>0</v>
      </c>
      <c r="D19" s="61">
        <f>RAWDATA!E18</f>
        <v>0</v>
      </c>
      <c r="E19" s="64">
        <f t="shared" si="1"/>
        <v>0</v>
      </c>
      <c r="F19" s="34" t="str">
        <f>LOOKUP(E19,{0,1,49.75,55.75,61.75,67.75,72.75,78.75,84.75,89.75,94.75,97.75},{"KP";"NB";4;3.7;3.3;3;2.7;2.3;2;1.7;1.3;1})</f>
        <v>KP</v>
      </c>
      <c r="G19" s="33"/>
      <c r="H19" s="62"/>
      <c r="I19" s="62"/>
      <c r="J19" s="62"/>
      <c r="K19" s="62"/>
      <c r="L19" s="62"/>
      <c r="M19" s="63">
        <f t="shared" si="2"/>
        <v>0</v>
      </c>
      <c r="N19" s="63">
        <f t="shared" si="3"/>
        <v>0</v>
      </c>
      <c r="O19" s="63">
        <f t="shared" si="4"/>
        <v>0</v>
      </c>
      <c r="P19" s="63">
        <f t="shared" si="5"/>
        <v>0</v>
      </c>
      <c r="Q19" s="4"/>
      <c r="R19" s="37"/>
      <c r="S19" s="38" t="str">
        <f t="shared" si="0"/>
        <v/>
      </c>
      <c r="T19" s="39"/>
      <c r="U19" s="4"/>
      <c r="V19" s="2">
        <f t="shared" si="6"/>
        <v>0</v>
      </c>
      <c r="W19" s="2">
        <f t="shared" si="7"/>
        <v>0</v>
      </c>
      <c r="X19" s="10">
        <f t="shared" si="8"/>
        <v>0</v>
      </c>
      <c r="Y19" s="1">
        <f t="shared" si="9"/>
        <v>0</v>
      </c>
      <c r="Z19" s="1">
        <f t="shared" si="10"/>
        <v>0</v>
      </c>
    </row>
    <row r="20" spans="1:26" x14ac:dyDescent="0.15">
      <c r="A20" s="60">
        <f>RAWDATA!B19</f>
        <v>0</v>
      </c>
      <c r="B20" s="60">
        <f>RAWDATA!C19</f>
        <v>0</v>
      </c>
      <c r="C20" s="61">
        <f>RAWDATA!D19</f>
        <v>0</v>
      </c>
      <c r="D20" s="61">
        <f>RAWDATA!E19</f>
        <v>0</v>
      </c>
      <c r="E20" s="64">
        <f t="shared" si="1"/>
        <v>0</v>
      </c>
      <c r="F20" s="34" t="str">
        <f>LOOKUP(E20,{0,1,49.75,55.75,61.75,67.75,72.75,78.75,84.75,89.75,94.75,97.75},{"KP";"NB";4;3.7;3.3;3;2.7;2.3;2;1.7;1.3;1})</f>
        <v>KP</v>
      </c>
      <c r="G20" s="33"/>
      <c r="H20" s="62"/>
      <c r="I20" s="62"/>
      <c r="J20" s="62"/>
      <c r="K20" s="62"/>
      <c r="L20" s="62"/>
      <c r="M20" s="63">
        <f t="shared" si="2"/>
        <v>0</v>
      </c>
      <c r="N20" s="63">
        <f t="shared" si="3"/>
        <v>0</v>
      </c>
      <c r="O20" s="63">
        <f t="shared" si="4"/>
        <v>0</v>
      </c>
      <c r="P20" s="63">
        <f t="shared" si="5"/>
        <v>0</v>
      </c>
      <c r="Q20" s="4"/>
      <c r="R20" s="37"/>
      <c r="S20" s="38" t="str">
        <f t="shared" si="0"/>
        <v/>
      </c>
      <c r="T20" s="39"/>
      <c r="U20" s="4"/>
      <c r="V20" s="2">
        <f t="shared" si="6"/>
        <v>0</v>
      </c>
      <c r="W20" s="2">
        <f t="shared" si="7"/>
        <v>0</v>
      </c>
      <c r="X20" s="10">
        <f t="shared" si="8"/>
        <v>0</v>
      </c>
      <c r="Y20" s="1">
        <f t="shared" si="9"/>
        <v>0</v>
      </c>
      <c r="Z20" s="1">
        <f t="shared" si="10"/>
        <v>0</v>
      </c>
    </row>
    <row r="21" spans="1:26" x14ac:dyDescent="0.15">
      <c r="A21" s="60">
        <f>RAWDATA!B20</f>
        <v>0</v>
      </c>
      <c r="B21" s="60">
        <f>RAWDATA!C20</f>
        <v>0</v>
      </c>
      <c r="C21" s="61">
        <f>RAWDATA!D20</f>
        <v>0</v>
      </c>
      <c r="D21" s="61">
        <f>RAWDATA!E20</f>
        <v>0</v>
      </c>
      <c r="E21" s="64">
        <f t="shared" si="1"/>
        <v>0</v>
      </c>
      <c r="F21" s="34" t="str">
        <f>LOOKUP(E21,{0,1,49.75,55.75,61.75,67.75,72.75,78.75,84.75,89.75,94.75,97.75},{"KP";"NB";4;3.7;3.3;3;2.7;2.3;2;1.7;1.3;1})</f>
        <v>KP</v>
      </c>
      <c r="G21" s="33"/>
      <c r="H21" s="62"/>
      <c r="I21" s="62"/>
      <c r="J21" s="62"/>
      <c r="K21" s="62"/>
      <c r="L21" s="62"/>
      <c r="M21" s="63">
        <f t="shared" si="2"/>
        <v>0</v>
      </c>
      <c r="N21" s="63">
        <f t="shared" si="3"/>
        <v>0</v>
      </c>
      <c r="O21" s="63">
        <f t="shared" si="4"/>
        <v>0</v>
      </c>
      <c r="P21" s="63">
        <f t="shared" si="5"/>
        <v>0</v>
      </c>
      <c r="Q21" s="4"/>
      <c r="R21" s="37"/>
      <c r="S21" s="38" t="str">
        <f t="shared" si="0"/>
        <v/>
      </c>
      <c r="T21" s="39"/>
      <c r="U21" s="4"/>
      <c r="V21" s="2">
        <f t="shared" si="6"/>
        <v>0</v>
      </c>
      <c r="W21" s="2">
        <f t="shared" si="7"/>
        <v>0</v>
      </c>
      <c r="X21" s="10">
        <f t="shared" si="8"/>
        <v>0</v>
      </c>
      <c r="Y21" s="1">
        <f t="shared" si="9"/>
        <v>0</v>
      </c>
      <c r="Z21" s="1">
        <f t="shared" si="10"/>
        <v>0</v>
      </c>
    </row>
    <row r="22" spans="1:26" x14ac:dyDescent="0.15">
      <c r="A22" s="60">
        <f>RAWDATA!B21</f>
        <v>0</v>
      </c>
      <c r="B22" s="60">
        <f>RAWDATA!C21</f>
        <v>0</v>
      </c>
      <c r="C22" s="61">
        <f>RAWDATA!D21</f>
        <v>0</v>
      </c>
      <c r="D22" s="61">
        <f>RAWDATA!E21</f>
        <v>0</v>
      </c>
      <c r="E22" s="64">
        <f t="shared" si="1"/>
        <v>0</v>
      </c>
      <c r="F22" s="34" t="str">
        <f>LOOKUP(E22,{0,1,49.75,55.75,61.75,67.75,72.75,78.75,84.75,89.75,94.75,97.75},{"KP";"NB";4;3.7;3.3;3;2.7;2.3;2;1.7;1.3;1})</f>
        <v>KP</v>
      </c>
      <c r="G22" s="33"/>
      <c r="H22" s="62"/>
      <c r="I22" s="62"/>
      <c r="J22" s="62"/>
      <c r="K22" s="62"/>
      <c r="L22" s="62"/>
      <c r="M22" s="63">
        <f t="shared" si="2"/>
        <v>0</v>
      </c>
      <c r="N22" s="63">
        <f t="shared" si="3"/>
        <v>0</v>
      </c>
      <c r="O22" s="63">
        <f t="shared" si="4"/>
        <v>0</v>
      </c>
      <c r="P22" s="63">
        <f t="shared" si="5"/>
        <v>0</v>
      </c>
      <c r="Q22" s="4"/>
      <c r="R22" s="37"/>
      <c r="S22" s="38" t="str">
        <f t="shared" si="0"/>
        <v/>
      </c>
      <c r="T22" s="39"/>
      <c r="U22" s="4"/>
      <c r="V22" s="2">
        <f t="shared" si="6"/>
        <v>0</v>
      </c>
      <c r="W22" s="2">
        <f t="shared" si="7"/>
        <v>0</v>
      </c>
      <c r="X22" s="10">
        <f t="shared" si="8"/>
        <v>0</v>
      </c>
      <c r="Y22" s="1">
        <f t="shared" si="9"/>
        <v>0</v>
      </c>
      <c r="Z22" s="1">
        <f t="shared" si="10"/>
        <v>0</v>
      </c>
    </row>
    <row r="23" spans="1:26" x14ac:dyDescent="0.15">
      <c r="A23" s="60">
        <f>RAWDATA!B22</f>
        <v>0</v>
      </c>
      <c r="B23" s="60">
        <f>RAWDATA!C22</f>
        <v>0</v>
      </c>
      <c r="C23" s="61">
        <f>RAWDATA!D22</f>
        <v>0</v>
      </c>
      <c r="D23" s="61">
        <f>RAWDATA!E22</f>
        <v>0</v>
      </c>
      <c r="E23" s="64">
        <f t="shared" si="1"/>
        <v>0</v>
      </c>
      <c r="F23" s="34" t="str">
        <f>LOOKUP(E23,{0,1,49.75,55.75,61.75,67.75,72.75,78.75,84.75,89.75,94.75,97.75},{"KP";"NB";4;3.7;3.3;3;2.7;2.3;2;1.7;1.3;1})</f>
        <v>KP</v>
      </c>
      <c r="G23" s="33"/>
      <c r="H23" s="62"/>
      <c r="I23" s="62"/>
      <c r="J23" s="62"/>
      <c r="K23" s="62"/>
      <c r="L23" s="62"/>
      <c r="M23" s="63">
        <f t="shared" si="2"/>
        <v>0</v>
      </c>
      <c r="N23" s="63">
        <f t="shared" si="3"/>
        <v>0</v>
      </c>
      <c r="O23" s="63">
        <f t="shared" si="4"/>
        <v>0</v>
      </c>
      <c r="P23" s="63">
        <f t="shared" si="5"/>
        <v>0</v>
      </c>
      <c r="Q23" s="4"/>
      <c r="R23" s="37"/>
      <c r="S23" s="38" t="str">
        <f t="shared" si="0"/>
        <v/>
      </c>
      <c r="T23" s="39"/>
      <c r="U23" s="4"/>
      <c r="V23" s="2">
        <f t="shared" si="6"/>
        <v>0</v>
      </c>
      <c r="W23" s="2">
        <f t="shared" si="7"/>
        <v>0</v>
      </c>
      <c r="X23" s="10">
        <f t="shared" si="8"/>
        <v>0</v>
      </c>
      <c r="Y23" s="1">
        <f t="shared" si="9"/>
        <v>0</v>
      </c>
      <c r="Z23" s="1">
        <f t="shared" si="10"/>
        <v>0</v>
      </c>
    </row>
    <row r="24" spans="1:26" x14ac:dyDescent="0.15">
      <c r="A24" s="60">
        <f>RAWDATA!B23</f>
        <v>0</v>
      </c>
      <c r="B24" s="60">
        <f>RAWDATA!C23</f>
        <v>0</v>
      </c>
      <c r="C24" s="61">
        <f>RAWDATA!D23</f>
        <v>0</v>
      </c>
      <c r="D24" s="61">
        <f>RAWDATA!E23</f>
        <v>0</v>
      </c>
      <c r="E24" s="64">
        <f t="shared" si="1"/>
        <v>0</v>
      </c>
      <c r="F24" s="34" t="str">
        <f>LOOKUP(E24,{0,1,49.75,55.75,61.75,67.75,72.75,78.75,84.75,89.75,94.75,97.75},{"KP";"NB";4;3.7;3.3;3;2.7;2.3;2;1.7;1.3;1})</f>
        <v>KP</v>
      </c>
      <c r="G24" s="33"/>
      <c r="H24" s="62"/>
      <c r="I24" s="62"/>
      <c r="J24" s="62"/>
      <c r="K24" s="62"/>
      <c r="L24" s="62"/>
      <c r="M24" s="63">
        <f t="shared" si="2"/>
        <v>0</v>
      </c>
      <c r="N24" s="63">
        <f t="shared" si="3"/>
        <v>0</v>
      </c>
      <c r="O24" s="63">
        <f t="shared" si="4"/>
        <v>0</v>
      </c>
      <c r="P24" s="63">
        <f t="shared" si="5"/>
        <v>0</v>
      </c>
      <c r="Q24" s="4"/>
      <c r="R24" s="37"/>
      <c r="S24" s="38" t="str">
        <f t="shared" si="0"/>
        <v/>
      </c>
      <c r="T24" s="39"/>
      <c r="U24" s="4"/>
      <c r="V24" s="2">
        <f t="shared" si="6"/>
        <v>0</v>
      </c>
      <c r="W24" s="2">
        <f t="shared" si="7"/>
        <v>0</v>
      </c>
      <c r="X24" s="10">
        <f t="shared" si="8"/>
        <v>0</v>
      </c>
      <c r="Y24" s="1">
        <f t="shared" si="9"/>
        <v>0</v>
      </c>
      <c r="Z24" s="1">
        <f t="shared" si="10"/>
        <v>0</v>
      </c>
    </row>
    <row r="25" spans="1:26" x14ac:dyDescent="0.15">
      <c r="A25" s="60">
        <f>RAWDATA!B24</f>
        <v>0</v>
      </c>
      <c r="B25" s="60">
        <f>RAWDATA!C24</f>
        <v>0</v>
      </c>
      <c r="C25" s="61">
        <f>RAWDATA!D24</f>
        <v>0</v>
      </c>
      <c r="D25" s="61">
        <f>RAWDATA!E24</f>
        <v>0</v>
      </c>
      <c r="E25" s="64">
        <f t="shared" si="1"/>
        <v>0</v>
      </c>
      <c r="F25" s="34" t="str">
        <f>LOOKUP(E25,{0,1,49.75,55.75,61.75,67.75,72.75,78.75,84.75,89.75,94.75,97.75},{"KP";"NB";4;3.7;3.3;3;2.7;2.3;2;1.7;1.3;1})</f>
        <v>KP</v>
      </c>
      <c r="G25" s="33"/>
      <c r="H25" s="62"/>
      <c r="I25" s="62"/>
      <c r="J25" s="62"/>
      <c r="K25" s="62"/>
      <c r="L25" s="62"/>
      <c r="M25" s="63">
        <f t="shared" si="2"/>
        <v>0</v>
      </c>
      <c r="N25" s="63">
        <f t="shared" si="3"/>
        <v>0</v>
      </c>
      <c r="O25" s="63">
        <f t="shared" si="4"/>
        <v>0</v>
      </c>
      <c r="P25" s="63">
        <f t="shared" si="5"/>
        <v>0</v>
      </c>
      <c r="Q25" s="4"/>
      <c r="R25" s="37"/>
      <c r="S25" s="38" t="str">
        <f t="shared" si="0"/>
        <v/>
      </c>
      <c r="T25" s="39"/>
      <c r="U25" s="4"/>
      <c r="V25" s="2">
        <f t="shared" si="6"/>
        <v>0</v>
      </c>
      <c r="W25" s="2">
        <f t="shared" si="7"/>
        <v>0</v>
      </c>
      <c r="X25" s="10">
        <f t="shared" si="8"/>
        <v>0</v>
      </c>
      <c r="Y25" s="1">
        <f t="shared" si="9"/>
        <v>0</v>
      </c>
      <c r="Z25" s="1">
        <f t="shared" si="10"/>
        <v>0</v>
      </c>
    </row>
    <row r="26" spans="1:26" x14ac:dyDescent="0.15">
      <c r="A26" s="60">
        <f>RAWDATA!B25</f>
        <v>0</v>
      </c>
      <c r="B26" s="60">
        <f>RAWDATA!C25</f>
        <v>0</v>
      </c>
      <c r="C26" s="61">
        <f>RAWDATA!D25</f>
        <v>0</v>
      </c>
      <c r="D26" s="61">
        <f>RAWDATA!E25</f>
        <v>0</v>
      </c>
      <c r="E26" s="64">
        <f t="shared" si="1"/>
        <v>0</v>
      </c>
      <c r="F26" s="34" t="str">
        <f>LOOKUP(E26,{0,1,49.75,55.75,61.75,67.75,72.75,78.75,84.75,89.75,94.75,97.75},{"KP";"NB";4;3.7;3.3;3;2.7;2.3;2;1.7;1.3;1})</f>
        <v>KP</v>
      </c>
      <c r="G26" s="33"/>
      <c r="H26" s="62"/>
      <c r="I26" s="62"/>
      <c r="J26" s="62"/>
      <c r="K26" s="62"/>
      <c r="L26" s="62"/>
      <c r="M26" s="63">
        <f t="shared" si="2"/>
        <v>0</v>
      </c>
      <c r="N26" s="63">
        <f t="shared" si="3"/>
        <v>0</v>
      </c>
      <c r="O26" s="63">
        <f t="shared" si="4"/>
        <v>0</v>
      </c>
      <c r="P26" s="63">
        <f t="shared" si="5"/>
        <v>0</v>
      </c>
      <c r="Q26" s="4"/>
      <c r="R26" s="37"/>
      <c r="S26" s="38" t="str">
        <f t="shared" si="0"/>
        <v/>
      </c>
      <c r="T26" s="39"/>
      <c r="U26" s="4"/>
      <c r="V26" s="2">
        <f t="shared" si="6"/>
        <v>0</v>
      </c>
      <c r="W26" s="2">
        <f t="shared" si="7"/>
        <v>0</v>
      </c>
      <c r="X26" s="10">
        <f t="shared" si="8"/>
        <v>0</v>
      </c>
      <c r="Y26" s="1">
        <f t="shared" si="9"/>
        <v>0</v>
      </c>
      <c r="Z26" s="1">
        <f t="shared" si="10"/>
        <v>0</v>
      </c>
    </row>
    <row r="27" spans="1:26" x14ac:dyDescent="0.15">
      <c r="A27" s="60">
        <f>RAWDATA!B26</f>
        <v>0</v>
      </c>
      <c r="B27" s="60">
        <f>RAWDATA!C26</f>
        <v>0</v>
      </c>
      <c r="C27" s="61">
        <f>RAWDATA!D26</f>
        <v>0</v>
      </c>
      <c r="D27" s="61">
        <f>RAWDATA!E26</f>
        <v>0</v>
      </c>
      <c r="E27" s="64">
        <f t="shared" si="1"/>
        <v>0</v>
      </c>
      <c r="F27" s="34" t="str">
        <f>LOOKUP(E27,{0,1,49.75,55.75,61.75,67.75,72.75,78.75,84.75,89.75,94.75,97.75},{"KP";"NB";4;3.7;3.3;3;2.7;2.3;2;1.7;1.3;1})</f>
        <v>KP</v>
      </c>
      <c r="G27" s="33"/>
      <c r="H27" s="62"/>
      <c r="I27" s="62"/>
      <c r="J27" s="62"/>
      <c r="K27" s="62"/>
      <c r="L27" s="62"/>
      <c r="M27" s="63">
        <f t="shared" si="2"/>
        <v>0</v>
      </c>
      <c r="N27" s="63">
        <f t="shared" si="3"/>
        <v>0</v>
      </c>
      <c r="O27" s="63">
        <f t="shared" si="4"/>
        <v>0</v>
      </c>
      <c r="P27" s="63">
        <f t="shared" si="5"/>
        <v>0</v>
      </c>
      <c r="Q27" s="4"/>
      <c r="R27" s="37"/>
      <c r="S27" s="38" t="str">
        <f t="shared" si="0"/>
        <v/>
      </c>
      <c r="T27" s="39"/>
      <c r="U27" s="4"/>
      <c r="V27" s="2">
        <f t="shared" si="6"/>
        <v>0</v>
      </c>
      <c r="W27" s="2">
        <f t="shared" si="7"/>
        <v>0</v>
      </c>
      <c r="X27" s="10">
        <f t="shared" si="8"/>
        <v>0</v>
      </c>
      <c r="Y27" s="1">
        <f t="shared" si="9"/>
        <v>0</v>
      </c>
      <c r="Z27" s="1">
        <f t="shared" si="10"/>
        <v>0</v>
      </c>
    </row>
    <row r="28" spans="1:26" x14ac:dyDescent="0.15">
      <c r="A28" s="4"/>
      <c r="B28" s="4" t="s">
        <v>9</v>
      </c>
      <c r="C28" s="6"/>
      <c r="D28" s="6"/>
      <c r="E28" s="9"/>
      <c r="F28" s="4"/>
      <c r="G28" s="4"/>
      <c r="H28" s="5">
        <v>50</v>
      </c>
      <c r="I28" s="5">
        <v>10</v>
      </c>
      <c r="J28" s="5">
        <v>10</v>
      </c>
      <c r="K28" s="5">
        <v>20</v>
      </c>
      <c r="L28" s="5">
        <v>10</v>
      </c>
      <c r="M28" s="81">
        <f>SUM(H28:J28)</f>
        <v>70</v>
      </c>
      <c r="N28" s="81">
        <f>K28</f>
        <v>20</v>
      </c>
      <c r="O28" s="81">
        <f>L28</f>
        <v>10</v>
      </c>
      <c r="P28" s="81">
        <f>SUM(M28:O28)</f>
        <v>100</v>
      </c>
      <c r="Q28" s="4"/>
      <c r="R28" s="4"/>
      <c r="S28" s="5"/>
      <c r="T28" s="4"/>
      <c r="U28" s="4"/>
      <c r="W28" s="12"/>
    </row>
    <row r="29" spans="1:26" x14ac:dyDescent="0.15">
      <c r="B29" s="1" t="s">
        <v>56</v>
      </c>
      <c r="F29" s="10" t="e">
        <f t="array" ref="F29">AVERAGE(IF(ISNUMBER(F3:F27),F3:F27))</f>
        <v>#DIV/0!</v>
      </c>
      <c r="G29" s="4"/>
      <c r="H29" s="10" t="e">
        <f t="shared" ref="H29:N29" si="11">AVERAGEIF(H3:H27,"&gt;0")</f>
        <v>#DIV/0!</v>
      </c>
      <c r="I29" s="10" t="e">
        <f t="shared" si="11"/>
        <v>#DIV/0!</v>
      </c>
      <c r="J29" s="10" t="e">
        <f t="shared" ref="J29" si="12">AVERAGEIF(J3:J27,"&gt;0")</f>
        <v>#DIV/0!</v>
      </c>
      <c r="K29" s="10" t="e">
        <f t="shared" si="11"/>
        <v>#DIV/0!</v>
      </c>
      <c r="L29" s="10" t="e">
        <f t="shared" si="11"/>
        <v>#DIV/0!</v>
      </c>
      <c r="M29" s="10" t="e">
        <f t="shared" si="11"/>
        <v>#DIV/0!</v>
      </c>
      <c r="N29" s="10" t="e">
        <f t="shared" si="11"/>
        <v>#DIV/0!</v>
      </c>
      <c r="O29" s="10" t="e">
        <f t="shared" ref="O29" si="13">AVERAGEIF(O3:O27,"&gt;0")</f>
        <v>#DIV/0!</v>
      </c>
      <c r="P29" s="10" t="e">
        <f>AVERAGEIF(P3:P27,"&gt;0")</f>
        <v>#DIV/0!</v>
      </c>
      <c r="Q29" s="4"/>
      <c r="R29" s="4"/>
      <c r="S29" s="5"/>
      <c r="T29" s="4"/>
      <c r="U29" s="4"/>
      <c r="W29" s="12"/>
    </row>
    <row r="30" spans="1:26" x14ac:dyDescent="0.15">
      <c r="A30" s="4"/>
      <c r="B30" s="4" t="s">
        <v>10</v>
      </c>
      <c r="C30" s="6"/>
      <c r="D30" s="6"/>
      <c r="E30" s="9"/>
      <c r="F30" s="5" t="e">
        <f>ROUNDUP(STDEVP(F3:F19),1)</f>
        <v>#DIV/0!</v>
      </c>
      <c r="G30" s="4"/>
      <c r="H30" s="13" t="e">
        <f>ROUNDUP(STDEVP(H3:H27),1)</f>
        <v>#DIV/0!</v>
      </c>
      <c r="I30" s="13" t="e">
        <f t="shared" ref="I30:L30" si="14">ROUNDUP(STDEVP(I3:I27),1)</f>
        <v>#DIV/0!</v>
      </c>
      <c r="J30" s="13" t="e">
        <f t="shared" ref="J30" si="15">ROUNDUP(STDEVP(J3:J27),1)</f>
        <v>#DIV/0!</v>
      </c>
      <c r="K30" s="5" t="e">
        <f t="shared" si="14"/>
        <v>#DIV/0!</v>
      </c>
      <c r="L30" s="5" t="e">
        <f t="shared" si="14"/>
        <v>#DIV/0!</v>
      </c>
      <c r="M30" s="5"/>
      <c r="N30" s="5"/>
      <c r="O30" s="5"/>
      <c r="P30" s="5"/>
      <c r="Q30" s="4"/>
      <c r="R30" s="4"/>
      <c r="S30" s="5"/>
      <c r="T30" s="4"/>
      <c r="U30" s="4"/>
      <c r="W30" s="12"/>
    </row>
    <row r="31" spans="1:26" x14ac:dyDescent="0.15">
      <c r="A31" s="26"/>
      <c r="B31" s="26"/>
      <c r="C31" s="27"/>
      <c r="D31" s="27"/>
      <c r="E31" s="28"/>
      <c r="F31" s="26"/>
      <c r="G31" s="26"/>
      <c r="H31" s="29"/>
      <c r="I31" s="29"/>
      <c r="J31" s="29"/>
      <c r="K31" s="29"/>
      <c r="L31" s="29"/>
      <c r="M31" s="29"/>
      <c r="N31" s="29"/>
      <c r="O31" s="29"/>
      <c r="P31" s="29"/>
      <c r="Q31" s="26"/>
      <c r="R31" s="26"/>
      <c r="S31" s="29"/>
      <c r="T31" s="26"/>
      <c r="U31" s="26"/>
    </row>
    <row r="32" spans="1:26" ht="12.75" customHeight="1" x14ac:dyDescent="0.15">
      <c r="A32" s="4" t="s">
        <v>13</v>
      </c>
      <c r="B32" s="40" t="s">
        <v>88</v>
      </c>
      <c r="C32" s="27"/>
      <c r="E32" s="96" t="s">
        <v>32</v>
      </c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35"/>
    </row>
    <row r="33" spans="1:21" x14ac:dyDescent="0.15">
      <c r="A33" s="4" t="s">
        <v>14</v>
      </c>
      <c r="B33" s="41" t="s">
        <v>71</v>
      </c>
      <c r="C33" s="27"/>
      <c r="D33" s="93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35"/>
    </row>
    <row r="34" spans="1:21" x14ac:dyDescent="0.15">
      <c r="A34" s="4" t="s">
        <v>15</v>
      </c>
      <c r="B34" s="41" t="s">
        <v>89</v>
      </c>
      <c r="C34" s="27"/>
      <c r="D34" s="93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35"/>
    </row>
    <row r="35" spans="1:21" x14ac:dyDescent="0.15">
      <c r="A35" s="4" t="s">
        <v>16</v>
      </c>
      <c r="B35" s="40" t="s">
        <v>78</v>
      </c>
      <c r="C35" s="94" t="str">
        <f>VLOOKUP(B35,Einstellungen!A2:B20,2)</f>
        <v>Spanish 7</v>
      </c>
      <c r="D35" s="93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35"/>
    </row>
    <row r="36" spans="1:21" ht="14.25" customHeight="1" x14ac:dyDescent="0.15">
      <c r="A36" s="4" t="s">
        <v>44</v>
      </c>
      <c r="B36" s="40" t="s">
        <v>46</v>
      </c>
      <c r="C36" s="27"/>
      <c r="D36" s="93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35"/>
    </row>
    <row r="37" spans="1:21" x14ac:dyDescent="0.15">
      <c r="A37" s="4" t="s">
        <v>30</v>
      </c>
      <c r="B37" s="40" t="s">
        <v>57</v>
      </c>
      <c r="C37" s="27"/>
      <c r="D37" s="93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35"/>
    </row>
    <row r="38" spans="1:21" x14ac:dyDescent="0.15">
      <c r="A38" s="4" t="s">
        <v>55</v>
      </c>
      <c r="B38" s="76">
        <v>43862</v>
      </c>
      <c r="C38" s="27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26"/>
      <c r="R38" s="35"/>
      <c r="S38" s="29"/>
      <c r="T38" s="35"/>
      <c r="U38" s="35"/>
    </row>
    <row r="39" spans="1:21" hidden="1" x14ac:dyDescent="0.15">
      <c r="R39" s="26"/>
      <c r="S39" s="29"/>
      <c r="T39" s="26"/>
      <c r="U39" s="26"/>
    </row>
  </sheetData>
  <sheetProtection sheet="1" formatColumns="0" selectLockedCells="1"/>
  <mergeCells count="2">
    <mergeCell ref="H1:J1"/>
    <mergeCell ref="E32:T37"/>
  </mergeCells>
  <phoneticPr fontId="7" type="noConversion"/>
  <conditionalFormatting sqref="H3:H27">
    <cfRule type="cellIs" dxfId="12" priority="7" operator="greaterThan">
      <formula>$H$28</formula>
    </cfRule>
  </conditionalFormatting>
  <conditionalFormatting sqref="I3:I27">
    <cfRule type="cellIs" dxfId="11" priority="6" operator="greaterThan">
      <formula>$I$28</formula>
    </cfRule>
  </conditionalFormatting>
  <conditionalFormatting sqref="K3:K27">
    <cfRule type="cellIs" dxfId="10" priority="4" operator="greaterThan">
      <formula>$K$28</formula>
    </cfRule>
  </conditionalFormatting>
  <conditionalFormatting sqref="L3:L27">
    <cfRule type="cellIs" dxfId="9" priority="3" operator="greaterThan">
      <formula>$L$28</formula>
    </cfRule>
  </conditionalFormatting>
  <conditionalFormatting sqref="J3:J27">
    <cfRule type="cellIs" dxfId="8" priority="1" operator="greaterThan">
      <formula>$I$28</formula>
    </cfRule>
  </conditionalFormatting>
  <dataValidations count="4">
    <dataValidation type="list" allowBlank="1" showInputMessage="1" showErrorMessage="1" sqref="B32" xr:uid="{00000000-0002-0000-0100-000000000000}">
      <formula1>DOZENT</formula1>
    </dataValidation>
    <dataValidation type="list" allowBlank="1" showInputMessage="1" showErrorMessage="1" sqref="B33" xr:uid="{00000000-0002-0000-0100-000001000000}">
      <formula1>NIVEAU</formula1>
    </dataValidation>
    <dataValidation type="list" allowBlank="1" showInputMessage="1" showErrorMessage="1" sqref="B34" xr:uid="{00000000-0002-0000-0100-000002000000}">
      <formula1>ECTS</formula1>
    </dataValidation>
    <dataValidation type="list" allowBlank="1" showInputMessage="1" showErrorMessage="1" sqref="B35" xr:uid="{00000000-0002-0000-0100-000003000000}">
      <formula1>KURSNAME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7" t="str">
        <f>Notenliste!B35</f>
        <v>Spanisch 7</v>
      </c>
      <c r="B1" s="97"/>
      <c r="C1" s="8" t="s">
        <v>12</v>
      </c>
      <c r="D1" s="14" t="e">
        <f>Notenliste!F29</f>
        <v>#DIV/0!</v>
      </c>
    </row>
    <row r="2" spans="1:4" x14ac:dyDescent="0.2">
      <c r="A2" s="7" t="s">
        <v>5</v>
      </c>
      <c r="B2" s="7" t="s">
        <v>11</v>
      </c>
    </row>
    <row r="3" spans="1:4" x14ac:dyDescent="0.2">
      <c r="A3" s="7">
        <v>1</v>
      </c>
      <c r="B3" s="7">
        <f>COUNTIF(Notenliste!$F$3:$F$27,A3)</f>
        <v>0</v>
      </c>
    </row>
    <row r="4" spans="1:4" x14ac:dyDescent="0.2">
      <c r="A4" s="7">
        <v>1.3</v>
      </c>
      <c r="B4" s="7">
        <f>COUNTIF(Notenliste!$F$3:$F$27,A4)</f>
        <v>0</v>
      </c>
    </row>
    <row r="5" spans="1:4" x14ac:dyDescent="0.2">
      <c r="A5" s="7">
        <v>1.7</v>
      </c>
      <c r="B5" s="7">
        <f>COUNTIF(Notenliste!$F$3:$F$27,A5)</f>
        <v>0</v>
      </c>
    </row>
    <row r="6" spans="1:4" x14ac:dyDescent="0.2">
      <c r="A6" s="7">
        <v>2</v>
      </c>
      <c r="B6" s="7">
        <f>COUNTIF(Notenliste!$F$3:$F$27,A6)</f>
        <v>0</v>
      </c>
    </row>
    <row r="7" spans="1:4" x14ac:dyDescent="0.2">
      <c r="A7" s="7">
        <v>2.2999999999999998</v>
      </c>
      <c r="B7" s="7">
        <f>COUNTIF(Notenliste!$F$3:$F$27,A7)</f>
        <v>0</v>
      </c>
    </row>
    <row r="8" spans="1:4" x14ac:dyDescent="0.2">
      <c r="A8" s="7">
        <v>2.7</v>
      </c>
      <c r="B8" s="7">
        <f>COUNTIF(Notenliste!$F$3:$F$27,A8)</f>
        <v>0</v>
      </c>
    </row>
    <row r="9" spans="1:4" x14ac:dyDescent="0.2">
      <c r="A9" s="7">
        <v>3</v>
      </c>
      <c r="B9" s="7">
        <f>COUNTIF(Notenliste!$F$3:$F$27,A9)</f>
        <v>0</v>
      </c>
    </row>
    <row r="10" spans="1:4" x14ac:dyDescent="0.2">
      <c r="A10" s="7">
        <v>3.3</v>
      </c>
      <c r="B10" s="7">
        <f>COUNTIF(Notenliste!$F$3:$F$27,A10)</f>
        <v>0</v>
      </c>
    </row>
    <row r="11" spans="1:4" x14ac:dyDescent="0.2">
      <c r="A11" s="7">
        <v>3.7</v>
      </c>
      <c r="B11" s="7">
        <f>COUNTIF(Notenliste!$F$3:$F$27,A11)</f>
        <v>0</v>
      </c>
    </row>
    <row r="12" spans="1:4" x14ac:dyDescent="0.2">
      <c r="A12" s="7">
        <v>4</v>
      </c>
      <c r="B12" s="7">
        <f>COUNTIF(Notenliste!$F$3:$F$27,A12)</f>
        <v>0</v>
      </c>
    </row>
    <row r="13" spans="1:4" x14ac:dyDescent="0.2">
      <c r="A13" s="7" t="s">
        <v>31</v>
      </c>
      <c r="B13" s="7">
        <f>COUNTIF(Notenliste!$F$3:$F$27,A13)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"/>
  <cols>
    <col min="1" max="1" width="3.6640625" style="23" bestFit="1" customWidth="1"/>
    <col min="2" max="3" width="25.6640625" style="22" customWidth="1"/>
    <col min="4" max="5" width="10.6640625" style="24" customWidth="1"/>
    <col min="6" max="6" width="40.6640625" style="22" customWidth="1"/>
    <col min="7" max="7" width="20.6640625" style="22" customWidth="1"/>
    <col min="8" max="8" width="10.6640625" style="22" hidden="1" customWidth="1"/>
    <col min="9" max="9" width="9.33203125" style="22" hidden="1" customWidth="1"/>
    <col min="10" max="13" width="5.6640625" style="23" customWidth="1"/>
    <col min="14" max="14" width="5.6640625" style="22" customWidth="1"/>
    <col min="15" max="15" width="1.83203125" style="22" customWidth="1"/>
    <col min="16" max="16384" width="11.5" style="22" hidden="1"/>
  </cols>
  <sheetData>
    <row r="1" spans="1:15" ht="40" customHeight="1" x14ac:dyDescent="0.2">
      <c r="A1" s="98" t="str">
        <f>Notenliste!B35&amp;Notenliste!B36</f>
        <v>Spanisch 7a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79"/>
    </row>
    <row r="2" spans="1:15" s="42" customFormat="1" ht="20" customHeight="1" x14ac:dyDescent="0.2">
      <c r="A2" s="99" t="str">
        <f>"Dozent/in: "&amp;Notenliste!B32</f>
        <v>Dozent/in: Elena Moya Royo</v>
      </c>
      <c r="B2" s="99"/>
      <c r="C2" s="99"/>
      <c r="D2" s="99"/>
      <c r="E2" s="99"/>
      <c r="F2" s="99"/>
      <c r="G2" s="100" t="str">
        <f>"Semester: "&amp;Notenliste!B37</f>
        <v>Semester: SS2020</v>
      </c>
      <c r="H2" s="100"/>
      <c r="I2" s="100"/>
      <c r="J2" s="100"/>
      <c r="K2" s="100"/>
      <c r="L2" s="100"/>
      <c r="M2" s="100"/>
      <c r="N2" s="100"/>
      <c r="O2" s="70"/>
    </row>
    <row r="3" spans="1:15" s="18" customFormat="1" ht="60" customHeight="1" x14ac:dyDescent="0.2">
      <c r="A3" s="16" t="s">
        <v>24</v>
      </c>
      <c r="B3" s="17" t="s">
        <v>17</v>
      </c>
      <c r="C3" s="17" t="s">
        <v>18</v>
      </c>
      <c r="D3" s="16" t="s">
        <v>33</v>
      </c>
      <c r="E3" s="16" t="s">
        <v>27</v>
      </c>
      <c r="F3" s="17" t="s">
        <v>19</v>
      </c>
      <c r="G3" s="17" t="s">
        <v>20</v>
      </c>
      <c r="H3" s="16" t="s">
        <v>21</v>
      </c>
      <c r="I3" s="16" t="s">
        <v>22</v>
      </c>
      <c r="J3" s="25" t="s">
        <v>36</v>
      </c>
      <c r="K3" s="25" t="s">
        <v>37</v>
      </c>
      <c r="L3" s="25" t="s">
        <v>5</v>
      </c>
      <c r="M3" s="25" t="s">
        <v>23</v>
      </c>
      <c r="N3" s="25" t="s">
        <v>28</v>
      </c>
      <c r="O3" s="71"/>
    </row>
    <row r="4" spans="1:15" x14ac:dyDescent="0.2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UPPER(Notenliste!R3)</f>
        <v/>
      </c>
      <c r="K4" s="19" t="str">
        <f>IF(L4&lt;=4,"X","")</f>
        <v/>
      </c>
      <c r="L4" s="19" t="str">
        <f>Notenliste!F3</f>
        <v>KP</v>
      </c>
      <c r="M4" s="19">
        <f>Notenliste!E3</f>
        <v>0</v>
      </c>
      <c r="N4" s="19" t="str">
        <f>UPPER(Notenliste!T3)</f>
        <v/>
      </c>
      <c r="O4" s="69"/>
    </row>
    <row r="5" spans="1:15" x14ac:dyDescent="0.2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UPPER(Notenliste!R4)</f>
        <v/>
      </c>
      <c r="K5" s="19" t="str">
        <f t="shared" ref="K5:K28" si="0">IF(L5&lt;=4,"X","")</f>
        <v/>
      </c>
      <c r="L5" s="19" t="str">
        <f>Notenliste!F4</f>
        <v>KP</v>
      </c>
      <c r="M5" s="19">
        <f>Notenliste!E4</f>
        <v>0</v>
      </c>
      <c r="N5" s="19" t="str">
        <f>UPPER(Notenliste!T4)</f>
        <v/>
      </c>
      <c r="O5" s="69"/>
    </row>
    <row r="6" spans="1:15" x14ac:dyDescent="0.2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UPPER(Notenliste!R5)</f>
        <v/>
      </c>
      <c r="K6" s="19" t="str">
        <f t="shared" si="0"/>
        <v/>
      </c>
      <c r="L6" s="19" t="str">
        <f>Notenliste!F5</f>
        <v>KP</v>
      </c>
      <c r="M6" s="19">
        <f>Notenliste!E5</f>
        <v>0</v>
      </c>
      <c r="N6" s="19" t="str">
        <f>UPPER(Notenliste!T5)</f>
        <v/>
      </c>
      <c r="O6" s="69"/>
    </row>
    <row r="7" spans="1:15" x14ac:dyDescent="0.2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UPPER(Notenliste!R6)</f>
        <v/>
      </c>
      <c r="K7" s="19" t="str">
        <f t="shared" si="0"/>
        <v/>
      </c>
      <c r="L7" s="19" t="str">
        <f>Notenliste!F6</f>
        <v>KP</v>
      </c>
      <c r="M7" s="19">
        <f>Notenliste!E6</f>
        <v>0</v>
      </c>
      <c r="N7" s="19" t="str">
        <f>UPPER(Notenliste!T6)</f>
        <v/>
      </c>
      <c r="O7" s="69"/>
    </row>
    <row r="8" spans="1:15" x14ac:dyDescent="0.2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UPPER(Notenliste!R7)</f>
        <v/>
      </c>
      <c r="K8" s="19" t="str">
        <f t="shared" si="0"/>
        <v/>
      </c>
      <c r="L8" s="19" t="str">
        <f>Notenliste!F7</f>
        <v>KP</v>
      </c>
      <c r="M8" s="19">
        <f>Notenliste!E7</f>
        <v>0</v>
      </c>
      <c r="N8" s="19" t="str">
        <f>UPPER(Notenliste!T7)</f>
        <v/>
      </c>
      <c r="O8" s="69"/>
    </row>
    <row r="9" spans="1:15" x14ac:dyDescent="0.2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UPPER(Notenliste!R8)</f>
        <v/>
      </c>
      <c r="K9" s="19" t="str">
        <f t="shared" si="0"/>
        <v/>
      </c>
      <c r="L9" s="19" t="str">
        <f>Notenliste!F8</f>
        <v>KP</v>
      </c>
      <c r="M9" s="19">
        <f>Notenliste!E8</f>
        <v>0</v>
      </c>
      <c r="N9" s="19" t="str">
        <f>UPPER(Notenliste!T8)</f>
        <v/>
      </c>
      <c r="O9" s="69"/>
    </row>
    <row r="10" spans="1:15" x14ac:dyDescent="0.2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UPPER(Notenliste!R9)</f>
        <v/>
      </c>
      <c r="K10" s="19" t="str">
        <f t="shared" si="0"/>
        <v/>
      </c>
      <c r="L10" s="19" t="str">
        <f>Notenliste!F9</f>
        <v>KP</v>
      </c>
      <c r="M10" s="19">
        <f>Notenliste!E9</f>
        <v>0</v>
      </c>
      <c r="N10" s="19" t="str">
        <f>UPPER(Notenliste!T9)</f>
        <v/>
      </c>
      <c r="O10" s="69"/>
    </row>
    <row r="11" spans="1:15" x14ac:dyDescent="0.2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UPPER(Notenliste!R10)</f>
        <v/>
      </c>
      <c r="K11" s="19" t="str">
        <f t="shared" si="0"/>
        <v/>
      </c>
      <c r="L11" s="19" t="str">
        <f>Notenliste!F10</f>
        <v>KP</v>
      </c>
      <c r="M11" s="19">
        <f>Notenliste!E10</f>
        <v>0</v>
      </c>
      <c r="N11" s="19" t="str">
        <f>UPPER(Notenliste!T10)</f>
        <v/>
      </c>
      <c r="O11" s="69"/>
    </row>
    <row r="12" spans="1:15" x14ac:dyDescent="0.2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UPPER(Notenliste!R11)</f>
        <v/>
      </c>
      <c r="K12" s="19" t="str">
        <f t="shared" si="0"/>
        <v/>
      </c>
      <c r="L12" s="19" t="str">
        <f>Notenliste!F11</f>
        <v>KP</v>
      </c>
      <c r="M12" s="19">
        <f>Notenliste!E11</f>
        <v>0</v>
      </c>
      <c r="N12" s="19" t="str">
        <f>UPPER(Notenliste!T11)</f>
        <v/>
      </c>
      <c r="O12" s="69"/>
    </row>
    <row r="13" spans="1:15" x14ac:dyDescent="0.2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UPPER(Notenliste!R12)</f>
        <v/>
      </c>
      <c r="K13" s="19" t="str">
        <f t="shared" si="0"/>
        <v/>
      </c>
      <c r="L13" s="19" t="str">
        <f>Notenliste!F12</f>
        <v>KP</v>
      </c>
      <c r="M13" s="19">
        <f>Notenliste!E12</f>
        <v>0</v>
      </c>
      <c r="N13" s="19" t="str">
        <f>UPPER(Notenliste!T12)</f>
        <v/>
      </c>
      <c r="O13" s="69"/>
    </row>
    <row r="14" spans="1:15" x14ac:dyDescent="0.2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UPPER(Notenliste!R13)</f>
        <v/>
      </c>
      <c r="K14" s="19" t="str">
        <f t="shared" si="0"/>
        <v/>
      </c>
      <c r="L14" s="19" t="str">
        <f>Notenliste!F13</f>
        <v>KP</v>
      </c>
      <c r="M14" s="19">
        <f>Notenliste!E13</f>
        <v>0</v>
      </c>
      <c r="N14" s="19" t="str">
        <f>UPPER(Notenliste!T13)</f>
        <v/>
      </c>
      <c r="O14" s="69"/>
    </row>
    <row r="15" spans="1:15" x14ac:dyDescent="0.2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UPPER(Notenliste!R14)</f>
        <v/>
      </c>
      <c r="K15" s="19" t="str">
        <f t="shared" si="0"/>
        <v/>
      </c>
      <c r="L15" s="19" t="str">
        <f>Notenliste!F14</f>
        <v>KP</v>
      </c>
      <c r="M15" s="19">
        <f>Notenliste!E14</f>
        <v>0</v>
      </c>
      <c r="N15" s="19" t="str">
        <f>UPPER(Notenliste!T14)</f>
        <v/>
      </c>
      <c r="O15" s="69"/>
    </row>
    <row r="16" spans="1:15" x14ac:dyDescent="0.2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UPPER(Notenliste!R15)</f>
        <v/>
      </c>
      <c r="K16" s="19" t="str">
        <f t="shared" si="0"/>
        <v/>
      </c>
      <c r="L16" s="19" t="str">
        <f>Notenliste!F15</f>
        <v>KP</v>
      </c>
      <c r="M16" s="19">
        <f>Notenliste!E15</f>
        <v>0</v>
      </c>
      <c r="N16" s="19" t="str">
        <f>UPPER(Notenliste!T15)</f>
        <v/>
      </c>
      <c r="O16" s="69"/>
    </row>
    <row r="17" spans="1:15" x14ac:dyDescent="0.2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UPPER(Notenliste!R16)</f>
        <v/>
      </c>
      <c r="K17" s="19" t="str">
        <f t="shared" si="0"/>
        <v/>
      </c>
      <c r="L17" s="19" t="str">
        <f>Notenliste!F16</f>
        <v>KP</v>
      </c>
      <c r="M17" s="19">
        <f>Notenliste!E16</f>
        <v>0</v>
      </c>
      <c r="N17" s="19" t="str">
        <f>UPPER(Notenliste!T16)</f>
        <v/>
      </c>
      <c r="O17" s="69"/>
    </row>
    <row r="18" spans="1:15" x14ac:dyDescent="0.2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UPPER(Notenliste!R17)</f>
        <v/>
      </c>
      <c r="K18" s="19" t="str">
        <f t="shared" si="0"/>
        <v/>
      </c>
      <c r="L18" s="19" t="str">
        <f>Notenliste!F17</f>
        <v>KP</v>
      </c>
      <c r="M18" s="19">
        <f>Notenliste!E17</f>
        <v>0</v>
      </c>
      <c r="N18" s="19" t="str">
        <f>UPPER(Notenliste!T17)</f>
        <v/>
      </c>
      <c r="O18" s="69"/>
    </row>
    <row r="19" spans="1:15" x14ac:dyDescent="0.2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UPPER(Notenliste!R18)</f>
        <v/>
      </c>
      <c r="K19" s="19" t="str">
        <f t="shared" si="0"/>
        <v/>
      </c>
      <c r="L19" s="19" t="str">
        <f>Notenliste!F18</f>
        <v>KP</v>
      </c>
      <c r="M19" s="19">
        <f>Notenliste!E18</f>
        <v>0</v>
      </c>
      <c r="N19" s="19" t="str">
        <f>UPPER(Notenliste!T18)</f>
        <v/>
      </c>
      <c r="O19" s="69"/>
    </row>
    <row r="20" spans="1:15" x14ac:dyDescent="0.2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UPPER(Notenliste!R19)</f>
        <v/>
      </c>
      <c r="K20" s="19" t="str">
        <f t="shared" si="0"/>
        <v/>
      </c>
      <c r="L20" s="19" t="str">
        <f>Notenliste!F19</f>
        <v>KP</v>
      </c>
      <c r="M20" s="19">
        <f>Notenliste!E19</f>
        <v>0</v>
      </c>
      <c r="N20" s="19" t="str">
        <f>UPPER(Notenliste!T19)</f>
        <v/>
      </c>
      <c r="O20" s="69"/>
    </row>
    <row r="21" spans="1:15" x14ac:dyDescent="0.2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UPPER(Notenliste!R20)</f>
        <v/>
      </c>
      <c r="K21" s="19" t="str">
        <f t="shared" si="0"/>
        <v/>
      </c>
      <c r="L21" s="19" t="str">
        <f>Notenliste!F20</f>
        <v>KP</v>
      </c>
      <c r="M21" s="19">
        <f>Notenliste!E20</f>
        <v>0</v>
      </c>
      <c r="N21" s="19" t="str">
        <f>UPPER(Notenliste!T20)</f>
        <v/>
      </c>
      <c r="O21" s="69"/>
    </row>
    <row r="22" spans="1:15" x14ac:dyDescent="0.2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UPPER(Notenliste!R21)</f>
        <v/>
      </c>
      <c r="K22" s="19" t="str">
        <f t="shared" si="0"/>
        <v/>
      </c>
      <c r="L22" s="19" t="str">
        <f>Notenliste!F21</f>
        <v>KP</v>
      </c>
      <c r="M22" s="19">
        <f>Notenliste!E21</f>
        <v>0</v>
      </c>
      <c r="N22" s="19" t="str">
        <f>UPPER(Notenliste!T21)</f>
        <v/>
      </c>
      <c r="O22" s="69"/>
    </row>
    <row r="23" spans="1:15" x14ac:dyDescent="0.2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UPPER(Notenliste!R22)</f>
        <v/>
      </c>
      <c r="K23" s="19" t="str">
        <f t="shared" si="0"/>
        <v/>
      </c>
      <c r="L23" s="19" t="str">
        <f>Notenliste!F22</f>
        <v>KP</v>
      </c>
      <c r="M23" s="19">
        <f>Notenliste!E22</f>
        <v>0</v>
      </c>
      <c r="N23" s="19" t="str">
        <f>UPPER(Notenliste!T22)</f>
        <v/>
      </c>
      <c r="O23" s="69"/>
    </row>
    <row r="24" spans="1:15" x14ac:dyDescent="0.2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UPPER(Notenliste!R23)</f>
        <v/>
      </c>
      <c r="K24" s="19" t="str">
        <f t="shared" si="0"/>
        <v/>
      </c>
      <c r="L24" s="19" t="str">
        <f>Notenliste!F23</f>
        <v>KP</v>
      </c>
      <c r="M24" s="19">
        <f>Notenliste!E23</f>
        <v>0</v>
      </c>
      <c r="N24" s="19" t="str">
        <f>UPPER(Notenliste!T23)</f>
        <v/>
      </c>
      <c r="O24" s="69"/>
    </row>
    <row r="25" spans="1:15" x14ac:dyDescent="0.2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UPPER(Notenliste!R24)</f>
        <v/>
      </c>
      <c r="K25" s="19" t="str">
        <f t="shared" si="0"/>
        <v/>
      </c>
      <c r="L25" s="19" t="str">
        <f>Notenliste!F24</f>
        <v>KP</v>
      </c>
      <c r="M25" s="19">
        <f>Notenliste!E24</f>
        <v>0</v>
      </c>
      <c r="N25" s="19" t="str">
        <f>UPPER(Notenliste!T24)</f>
        <v/>
      </c>
      <c r="O25" s="69"/>
    </row>
    <row r="26" spans="1:15" x14ac:dyDescent="0.2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UPPER(Notenliste!R25)</f>
        <v/>
      </c>
      <c r="K26" s="19" t="str">
        <f t="shared" si="0"/>
        <v/>
      </c>
      <c r="L26" s="19" t="str">
        <f>Notenliste!F25</f>
        <v>KP</v>
      </c>
      <c r="M26" s="19">
        <f>Notenliste!E25</f>
        <v>0</v>
      </c>
      <c r="N26" s="19" t="str">
        <f>UPPER(Notenliste!T25)</f>
        <v/>
      </c>
      <c r="O26" s="69"/>
    </row>
    <row r="27" spans="1:15" x14ac:dyDescent="0.2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UPPER(Notenliste!R26)</f>
        <v/>
      </c>
      <c r="K27" s="19" t="str">
        <f t="shared" si="0"/>
        <v/>
      </c>
      <c r="L27" s="19" t="str">
        <f>Notenliste!F26</f>
        <v>KP</v>
      </c>
      <c r="M27" s="19">
        <f>Notenliste!E26</f>
        <v>0</v>
      </c>
      <c r="N27" s="19" t="str">
        <f>UPPER(Notenliste!T26)</f>
        <v/>
      </c>
      <c r="O27" s="69"/>
    </row>
    <row r="28" spans="1:15" x14ac:dyDescent="0.2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UPPER(Notenliste!R27)</f>
        <v/>
      </c>
      <c r="K28" s="19" t="str">
        <f t="shared" si="0"/>
        <v/>
      </c>
      <c r="L28" s="19" t="str">
        <f>Notenliste!F27</f>
        <v>KP</v>
      </c>
      <c r="M28" s="19">
        <f>Notenliste!E27</f>
        <v>0</v>
      </c>
      <c r="N28" s="19" t="str">
        <f>UPPER(Notenliste!T27)</f>
        <v/>
      </c>
      <c r="O28" s="69"/>
    </row>
    <row r="29" spans="1:15" x14ac:dyDescent="0.2">
      <c r="A29" s="66"/>
      <c r="B29" s="67"/>
      <c r="C29" s="67"/>
      <c r="D29" s="68"/>
      <c r="E29" s="68"/>
      <c r="F29" s="67"/>
      <c r="G29" s="67"/>
      <c r="H29" s="68"/>
      <c r="I29" s="68"/>
      <c r="J29" s="72">
        <f>COUNTIF(J4:J28,"X")</f>
        <v>0</v>
      </c>
      <c r="K29" s="72">
        <f>COUNTIF(K4:K28,"X")</f>
        <v>0</v>
      </c>
      <c r="L29" s="66"/>
      <c r="M29" s="66"/>
      <c r="N29" s="66"/>
      <c r="O29" s="69"/>
    </row>
    <row r="30" spans="1:15" x14ac:dyDescent="0.2">
      <c r="A30" s="101" t="s">
        <v>43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69"/>
    </row>
    <row r="31" spans="1:15" x14ac:dyDescent="0.2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69"/>
    </row>
    <row r="32" spans="1:15" x14ac:dyDescent="0.2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69"/>
    </row>
    <row r="33" spans="1:15" x14ac:dyDescent="0.2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69"/>
    </row>
    <row r="34" spans="1:15" x14ac:dyDescent="0.2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69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"/>
  <cols>
    <col min="1" max="1" width="3.6640625" style="23" bestFit="1" customWidth="1"/>
    <col min="2" max="2" width="20.5" style="22" bestFit="1" customWidth="1"/>
    <col min="3" max="3" width="17.5" style="22" customWidth="1"/>
    <col min="4" max="4" width="6.5" style="24" customWidth="1"/>
    <col min="5" max="5" width="9.6640625" style="24" customWidth="1"/>
    <col min="6" max="6" width="0.83203125" style="24" customWidth="1"/>
    <col min="7" max="20" width="4.6640625" style="24" customWidth="1"/>
    <col min="21" max="21" width="0.83203125" style="24" customWidth="1"/>
    <col min="22" max="22" width="5.6640625" style="58" customWidth="1"/>
    <col min="23" max="23" width="5.6640625" style="59" customWidth="1"/>
    <col min="24" max="24" width="5.6640625" style="43" customWidth="1"/>
    <col min="25" max="31" width="0" style="22" hidden="1" customWidth="1"/>
    <col min="32" max="16384" width="11.5" style="22" hidden="1"/>
  </cols>
  <sheetData>
    <row r="1" spans="1:24" ht="20" customHeight="1" x14ac:dyDescent="0.2">
      <c r="A1" s="106" t="str">
        <f>Notenliste!B35&amp;Notenliste!B36</f>
        <v>Spanisch 7a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</row>
    <row r="2" spans="1:24" ht="20" customHeight="1" x14ac:dyDescent="0.2">
      <c r="A2" s="106" t="s">
        <v>41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</row>
    <row r="3" spans="1:24" s="42" customFormat="1" ht="15" customHeight="1" x14ac:dyDescent="0.2">
      <c r="A3" s="107" t="str">
        <f>"Dozent/in: "&amp;Notenliste!B32</f>
        <v>Dozent/in: Elena Moya Royo</v>
      </c>
      <c r="B3" s="107"/>
      <c r="C3" s="107"/>
      <c r="D3" s="107"/>
      <c r="E3" s="107"/>
      <c r="F3" s="49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</row>
    <row r="4" spans="1:24" s="18" customFormat="1" ht="40.5" customHeight="1" x14ac:dyDescent="0.2">
      <c r="A4" s="103" t="s">
        <v>24</v>
      </c>
      <c r="B4" s="103" t="s">
        <v>17</v>
      </c>
      <c r="C4" s="103" t="s">
        <v>18</v>
      </c>
      <c r="D4" s="103" t="s">
        <v>33</v>
      </c>
      <c r="E4" s="112" t="s">
        <v>27</v>
      </c>
      <c r="F4" s="54"/>
      <c r="G4" s="4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1"/>
      <c r="V4" s="108" t="s">
        <v>36</v>
      </c>
      <c r="W4" s="110" t="s">
        <v>37</v>
      </c>
      <c r="X4" s="110" t="s">
        <v>42</v>
      </c>
    </row>
    <row r="5" spans="1:24" s="18" customFormat="1" x14ac:dyDescent="0.2">
      <c r="A5" s="104"/>
      <c r="B5" s="104"/>
      <c r="C5" s="104"/>
      <c r="D5" s="104"/>
      <c r="E5" s="113"/>
      <c r="F5" s="55"/>
      <c r="G5" s="48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0"/>
      <c r="V5" s="109"/>
      <c r="W5" s="111"/>
      <c r="X5" s="111"/>
    </row>
    <row r="6" spans="1:24" x14ac:dyDescent="0.2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3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3"/>
      <c r="V6" s="56"/>
      <c r="W6" s="57"/>
      <c r="X6" s="57"/>
    </row>
    <row r="7" spans="1:24" x14ac:dyDescent="0.2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7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47"/>
      <c r="V7" s="56"/>
      <c r="W7" s="57"/>
      <c r="X7" s="57"/>
    </row>
    <row r="8" spans="1:24" x14ac:dyDescent="0.2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7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47"/>
      <c r="V8" s="56"/>
      <c r="W8" s="57"/>
      <c r="X8" s="57"/>
    </row>
    <row r="9" spans="1:24" x14ac:dyDescent="0.2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7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47"/>
      <c r="V9" s="56"/>
      <c r="W9" s="57"/>
      <c r="X9" s="57"/>
    </row>
    <row r="10" spans="1:24" x14ac:dyDescent="0.2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7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47"/>
      <c r="V10" s="56"/>
      <c r="W10" s="57"/>
      <c r="X10" s="57"/>
    </row>
    <row r="11" spans="1:24" x14ac:dyDescent="0.2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7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47"/>
      <c r="V11" s="56"/>
      <c r="W11" s="57"/>
      <c r="X11" s="57"/>
    </row>
    <row r="12" spans="1:24" x14ac:dyDescent="0.2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7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47"/>
      <c r="V12" s="56"/>
      <c r="W12" s="57"/>
      <c r="X12" s="57"/>
    </row>
    <row r="13" spans="1:24" x14ac:dyDescent="0.2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7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47"/>
      <c r="V13" s="56"/>
      <c r="W13" s="57"/>
      <c r="X13" s="57"/>
    </row>
    <row r="14" spans="1:24" x14ac:dyDescent="0.2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7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47"/>
      <c r="V14" s="56"/>
      <c r="W14" s="57"/>
      <c r="X14" s="57"/>
    </row>
    <row r="15" spans="1:24" x14ac:dyDescent="0.2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7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47"/>
      <c r="V15" s="56"/>
      <c r="W15" s="57"/>
      <c r="X15" s="57"/>
    </row>
    <row r="16" spans="1:24" x14ac:dyDescent="0.2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7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47"/>
      <c r="V16" s="56"/>
      <c r="W16" s="57"/>
      <c r="X16" s="57"/>
    </row>
    <row r="17" spans="1:24" x14ac:dyDescent="0.2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7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47"/>
      <c r="V17" s="56"/>
      <c r="W17" s="57"/>
      <c r="X17" s="57"/>
    </row>
    <row r="18" spans="1:24" x14ac:dyDescent="0.2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7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47"/>
      <c r="V18" s="56"/>
      <c r="W18" s="57"/>
      <c r="X18" s="57"/>
    </row>
    <row r="19" spans="1:24" x14ac:dyDescent="0.2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7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47"/>
      <c r="V19" s="56"/>
      <c r="W19" s="57"/>
      <c r="X19" s="57"/>
    </row>
    <row r="20" spans="1:24" x14ac:dyDescent="0.2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7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47"/>
      <c r="V20" s="56"/>
      <c r="W20" s="57"/>
      <c r="X20" s="57"/>
    </row>
    <row r="21" spans="1:24" x14ac:dyDescent="0.2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7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47"/>
      <c r="V21" s="56"/>
      <c r="W21" s="57"/>
      <c r="X21" s="57"/>
    </row>
    <row r="22" spans="1:24" x14ac:dyDescent="0.2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7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47"/>
      <c r="V22" s="56"/>
      <c r="W22" s="57"/>
      <c r="X22" s="57"/>
    </row>
    <row r="23" spans="1:24" x14ac:dyDescent="0.2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47"/>
      <c r="V23" s="56"/>
      <c r="W23" s="57"/>
      <c r="X23" s="57"/>
    </row>
    <row r="24" spans="1:24" x14ac:dyDescent="0.2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7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47"/>
      <c r="V24" s="56"/>
      <c r="W24" s="57"/>
      <c r="X24" s="57"/>
    </row>
    <row r="25" spans="1:24" x14ac:dyDescent="0.2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7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47"/>
      <c r="V25" s="56"/>
      <c r="W25" s="57"/>
      <c r="X25" s="57"/>
    </row>
    <row r="26" spans="1:24" x14ac:dyDescent="0.2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7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47"/>
      <c r="V26" s="56"/>
      <c r="W26" s="57"/>
      <c r="X26" s="57"/>
    </row>
    <row r="27" spans="1:24" x14ac:dyDescent="0.2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7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47"/>
      <c r="V27" s="56"/>
      <c r="W27" s="57"/>
      <c r="X27" s="57"/>
    </row>
    <row r="28" spans="1:24" x14ac:dyDescent="0.2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7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47"/>
      <c r="V28" s="56"/>
      <c r="W28" s="57"/>
      <c r="X28" s="57"/>
    </row>
    <row r="29" spans="1:24" x14ac:dyDescent="0.2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7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47"/>
      <c r="V29" s="56"/>
      <c r="W29" s="57"/>
      <c r="X29" s="57"/>
    </row>
    <row r="30" spans="1:24" x14ac:dyDescent="0.2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2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2"/>
      <c r="V30" s="56"/>
      <c r="W30" s="57"/>
      <c r="X30" s="57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5" x14ac:dyDescent="0.2"/>
  <cols>
    <col min="1" max="1" width="18" style="77" customWidth="1"/>
    <col min="2" max="2" width="12.83203125" customWidth="1"/>
    <col min="4" max="4" width="15.5" style="74" customWidth="1"/>
    <col min="5" max="5" width="18.1640625" style="73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77" t="s">
        <v>25</v>
      </c>
      <c r="B1" t="s">
        <v>48</v>
      </c>
      <c r="C1" t="s">
        <v>49</v>
      </c>
      <c r="D1" s="75" t="s">
        <v>5</v>
      </c>
      <c r="E1" s="73" t="s">
        <v>50</v>
      </c>
      <c r="F1" t="s">
        <v>51</v>
      </c>
      <c r="G1" t="s">
        <v>52</v>
      </c>
      <c r="H1" t="s">
        <v>53</v>
      </c>
    </row>
    <row r="2" spans="1:8" x14ac:dyDescent="0.2">
      <c r="A2" s="77" t="str">
        <f>IF(Notenliste!D3=0," ",Notenliste!D3)</f>
        <v>applicant.tag</v>
      </c>
      <c r="C2" s="78" t="str">
        <f>IF(Notenliste!D3&lt;&gt;0,Notenliste!$B$34," ")</f>
        <v>2</v>
      </c>
      <c r="D2" s="80" t="str">
        <f>IF(Notenliste!F3="KP"," ",IF(Notenliste!F3="NB","nicht bestanden",Notenliste!F3))</f>
        <v xml:space="preserve"> </v>
      </c>
      <c r="E2" s="73">
        <f>IF(Notenliste!D3&lt;&gt;0,Notenliste!$B$38," ")</f>
        <v>43862</v>
      </c>
      <c r="F2" s="78"/>
      <c r="G2" s="78"/>
    </row>
    <row r="3" spans="1:8" x14ac:dyDescent="0.2">
      <c r="A3" s="77" t="str">
        <f>IF(Notenliste!D4=0," ",Notenliste!D4)</f>
        <v xml:space="preserve"> </v>
      </c>
      <c r="C3" s="78" t="str">
        <f>IF(Notenliste!D4&lt;&gt;0,Notenliste!$B$34," ")</f>
        <v xml:space="preserve"> </v>
      </c>
      <c r="D3" s="80" t="str">
        <f>IF(Notenliste!F4="KP"," ",IF(Notenliste!F4="NB","nicht bestanden",Notenliste!F4))</f>
        <v xml:space="preserve"> </v>
      </c>
      <c r="E3" s="73" t="str">
        <f>IF(Notenliste!D4&lt;&gt;0,Notenliste!$B$38," ")</f>
        <v xml:space="preserve"> </v>
      </c>
      <c r="F3" s="78"/>
      <c r="G3" s="78"/>
    </row>
    <row r="4" spans="1:8" x14ac:dyDescent="0.2">
      <c r="A4" s="77" t="str">
        <f>IF(Notenliste!D5=0," ",Notenliste!D5)</f>
        <v xml:space="preserve"> </v>
      </c>
      <c r="C4" s="78" t="str">
        <f>IF(Notenliste!D5&lt;&gt;0,Notenliste!$B$34," ")</f>
        <v xml:space="preserve"> </v>
      </c>
      <c r="D4" s="80" t="str">
        <f>IF(Notenliste!F5="KP"," ",IF(Notenliste!F5="NB","nicht bestanden",Notenliste!F5))</f>
        <v xml:space="preserve"> </v>
      </c>
      <c r="E4" s="73" t="str">
        <f>IF(Notenliste!D5&lt;&gt;0,Notenliste!$B$38," ")</f>
        <v xml:space="preserve"> </v>
      </c>
      <c r="F4" s="78"/>
      <c r="G4" s="78"/>
    </row>
    <row r="5" spans="1:8" x14ac:dyDescent="0.2">
      <c r="A5" s="77" t="str">
        <f>IF(Notenliste!D6=0," ",Notenliste!D6)</f>
        <v xml:space="preserve"> </v>
      </c>
      <c r="C5" s="78" t="str">
        <f>IF(Notenliste!D6&lt;&gt;0,Notenliste!$B$34," ")</f>
        <v xml:space="preserve"> </v>
      </c>
      <c r="D5" s="80" t="str">
        <f>IF(Notenliste!F6="KP"," ",IF(Notenliste!F6="NB","nicht bestanden",Notenliste!F6))</f>
        <v xml:space="preserve"> </v>
      </c>
      <c r="E5" s="73" t="str">
        <f>IF(Notenliste!D6&lt;&gt;0,Notenliste!$B$38," ")</f>
        <v xml:space="preserve"> </v>
      </c>
      <c r="F5" s="78"/>
      <c r="G5" s="78"/>
    </row>
    <row r="6" spans="1:8" x14ac:dyDescent="0.2">
      <c r="A6" s="77" t="str">
        <f>IF(Notenliste!D7=0," ",Notenliste!D7)</f>
        <v xml:space="preserve"> </v>
      </c>
      <c r="C6" s="78" t="str">
        <f>IF(Notenliste!D7&lt;&gt;0,Notenliste!$B$34," ")</f>
        <v xml:space="preserve"> </v>
      </c>
      <c r="D6" s="80" t="str">
        <f>IF(Notenliste!F7="KP"," ",IF(Notenliste!F7="NB","nicht bestanden",Notenliste!F7))</f>
        <v xml:space="preserve"> </v>
      </c>
      <c r="E6" s="73" t="str">
        <f>IF(Notenliste!D7&lt;&gt;0,Notenliste!$B$38," ")</f>
        <v xml:space="preserve"> </v>
      </c>
      <c r="F6" s="78"/>
      <c r="G6" s="78"/>
    </row>
    <row r="7" spans="1:8" x14ac:dyDescent="0.2">
      <c r="A7" s="77" t="str">
        <f>IF(Notenliste!D8=0," ",Notenliste!D8)</f>
        <v xml:space="preserve"> </v>
      </c>
      <c r="C7" s="78" t="str">
        <f>IF(Notenliste!D8&lt;&gt;0,Notenliste!$B$34," ")</f>
        <v xml:space="preserve"> </v>
      </c>
      <c r="D7" s="80" t="str">
        <f>IF(Notenliste!F8="KP"," ",IF(Notenliste!F8="NB","nicht bestanden",Notenliste!F8))</f>
        <v xml:space="preserve"> </v>
      </c>
      <c r="E7" s="73" t="str">
        <f>IF(Notenliste!D8&lt;&gt;0,Notenliste!$B$38," ")</f>
        <v xml:space="preserve"> </v>
      </c>
      <c r="F7" s="78"/>
      <c r="G7" s="78"/>
    </row>
    <row r="8" spans="1:8" x14ac:dyDescent="0.2">
      <c r="A8" s="77" t="str">
        <f>IF(Notenliste!D9=0," ",Notenliste!D9)</f>
        <v xml:space="preserve"> </v>
      </c>
      <c r="C8" s="78" t="str">
        <f>IF(Notenliste!D9&lt;&gt;0,Notenliste!$B$34," ")</f>
        <v xml:space="preserve"> </v>
      </c>
      <c r="D8" s="80" t="str">
        <f>IF(Notenliste!F9="KP"," ",IF(Notenliste!F9="NB","nicht bestanden",Notenliste!F9))</f>
        <v xml:space="preserve"> </v>
      </c>
      <c r="E8" s="73" t="str">
        <f>IF(Notenliste!D9&lt;&gt;0,Notenliste!$B$38," ")</f>
        <v xml:space="preserve"> </v>
      </c>
      <c r="F8" s="78"/>
      <c r="G8" s="78"/>
    </row>
    <row r="9" spans="1:8" x14ac:dyDescent="0.2">
      <c r="A9" s="77" t="str">
        <f>IF(Notenliste!D10=0," ",Notenliste!D10)</f>
        <v xml:space="preserve"> </v>
      </c>
      <c r="C9" s="78" t="str">
        <f>IF(Notenliste!D10&lt;&gt;0,Notenliste!$B$34," ")</f>
        <v xml:space="preserve"> </v>
      </c>
      <c r="D9" s="80" t="str">
        <f>IF(Notenliste!F10="KP"," ",IF(Notenliste!F10="NB","nicht bestanden",Notenliste!F10))</f>
        <v xml:space="preserve"> </v>
      </c>
      <c r="E9" s="73" t="str">
        <f>IF(Notenliste!D10&lt;&gt;0,Notenliste!$B$38," ")</f>
        <v xml:space="preserve"> </v>
      </c>
      <c r="F9" s="78"/>
      <c r="G9" s="78"/>
    </row>
    <row r="10" spans="1:8" x14ac:dyDescent="0.2">
      <c r="A10" s="77" t="str">
        <f>IF(Notenliste!D11=0," ",Notenliste!D11)</f>
        <v xml:space="preserve"> </v>
      </c>
      <c r="C10" s="78" t="str">
        <f>IF(Notenliste!D11&lt;&gt;0,Notenliste!$B$34," ")</f>
        <v xml:space="preserve"> </v>
      </c>
      <c r="D10" s="80" t="str">
        <f>IF(Notenliste!F11="KP"," ",IF(Notenliste!F11="NB","nicht bestanden",Notenliste!F11))</f>
        <v xml:space="preserve"> </v>
      </c>
      <c r="E10" s="73" t="str">
        <f>IF(Notenliste!D11&lt;&gt;0,Notenliste!$B$38," ")</f>
        <v xml:space="preserve"> </v>
      </c>
      <c r="F10" s="78"/>
      <c r="G10" s="78"/>
    </row>
    <row r="11" spans="1:8" x14ac:dyDescent="0.2">
      <c r="A11" s="77" t="str">
        <f>IF(Notenliste!D12=0," ",Notenliste!D12)</f>
        <v xml:space="preserve"> </v>
      </c>
      <c r="C11" s="78" t="str">
        <f>IF(Notenliste!D12&lt;&gt;0,Notenliste!$B$34," ")</f>
        <v xml:space="preserve"> </v>
      </c>
      <c r="D11" s="80" t="str">
        <f>IF(Notenliste!F12="KP"," ",IF(Notenliste!F12="NB","nicht bestanden",Notenliste!F12))</f>
        <v xml:space="preserve"> </v>
      </c>
      <c r="E11" s="73" t="str">
        <f>IF(Notenliste!D12&lt;&gt;0,Notenliste!$B$38," ")</f>
        <v xml:space="preserve"> </v>
      </c>
      <c r="F11" s="78"/>
      <c r="G11" s="78"/>
    </row>
    <row r="12" spans="1:8" x14ac:dyDescent="0.2">
      <c r="A12" s="77" t="str">
        <f>IF(Notenliste!D13=0," ",Notenliste!D13)</f>
        <v xml:space="preserve"> </v>
      </c>
      <c r="C12" s="78" t="str">
        <f>IF(Notenliste!D13&lt;&gt;0,Notenliste!$B$34," ")</f>
        <v xml:space="preserve"> </v>
      </c>
      <c r="D12" s="80" t="str">
        <f>IF(Notenliste!F13="KP"," ",IF(Notenliste!F13="NB","nicht bestanden",Notenliste!F13))</f>
        <v xml:space="preserve"> </v>
      </c>
      <c r="E12" s="73" t="str">
        <f>IF(Notenliste!D13&lt;&gt;0,Notenliste!$B$38," ")</f>
        <v xml:space="preserve"> </v>
      </c>
      <c r="F12" s="78"/>
      <c r="G12" s="78"/>
    </row>
    <row r="13" spans="1:8" x14ac:dyDescent="0.2">
      <c r="A13" s="77" t="str">
        <f>IF(Notenliste!D14=0," ",Notenliste!D14)</f>
        <v xml:space="preserve"> </v>
      </c>
      <c r="C13" s="78" t="str">
        <f>IF(Notenliste!D14&lt;&gt;0,Notenliste!$B$34," ")</f>
        <v xml:space="preserve"> </v>
      </c>
      <c r="D13" s="80" t="str">
        <f>IF(Notenliste!F14="KP"," ",IF(Notenliste!F14="NB","nicht bestanden",Notenliste!F14))</f>
        <v xml:space="preserve"> </v>
      </c>
      <c r="E13" s="73" t="str">
        <f>IF(Notenliste!D14&lt;&gt;0,Notenliste!$B$38," ")</f>
        <v xml:space="preserve"> </v>
      </c>
      <c r="F13" s="78"/>
      <c r="G13" s="78"/>
    </row>
    <row r="14" spans="1:8" x14ac:dyDescent="0.2">
      <c r="A14" s="77" t="str">
        <f>IF(Notenliste!D15=0," ",Notenliste!D15)</f>
        <v xml:space="preserve"> </v>
      </c>
      <c r="C14" s="78" t="str">
        <f>IF(Notenliste!D15&lt;&gt;0,Notenliste!$B$34," ")</f>
        <v xml:space="preserve"> </v>
      </c>
      <c r="D14" s="80" t="str">
        <f>IF(Notenliste!F15="KP"," ",IF(Notenliste!F15="NB","nicht bestanden",Notenliste!F15))</f>
        <v xml:space="preserve"> </v>
      </c>
      <c r="E14" s="73" t="str">
        <f>IF(Notenliste!D15&lt;&gt;0,Notenliste!$B$38," ")</f>
        <v xml:space="preserve"> </v>
      </c>
      <c r="F14" s="78"/>
      <c r="G14" s="78"/>
    </row>
    <row r="15" spans="1:8" x14ac:dyDescent="0.2">
      <c r="A15" s="77" t="str">
        <f>IF(Notenliste!D16=0," ",Notenliste!D16)</f>
        <v xml:space="preserve"> </v>
      </c>
      <c r="C15" s="78" t="str">
        <f>IF(Notenliste!D16&lt;&gt;0,Notenliste!$B$34," ")</f>
        <v xml:space="preserve"> </v>
      </c>
      <c r="D15" s="80" t="str">
        <f>IF(Notenliste!F16="KP"," ",IF(Notenliste!F16="NB","nicht bestanden",Notenliste!F16))</f>
        <v xml:space="preserve"> </v>
      </c>
      <c r="E15" s="73" t="str">
        <f>IF(Notenliste!D16&lt;&gt;0,Notenliste!$B$38," ")</f>
        <v xml:space="preserve"> </v>
      </c>
      <c r="F15" s="78"/>
      <c r="G15" s="78"/>
    </row>
    <row r="16" spans="1:8" x14ac:dyDescent="0.2">
      <c r="A16" s="77" t="str">
        <f>IF(Notenliste!D17=0," ",Notenliste!D17)</f>
        <v xml:space="preserve"> </v>
      </c>
      <c r="C16" s="78" t="str">
        <f>IF(Notenliste!D17&lt;&gt;0,Notenliste!$B$34," ")</f>
        <v xml:space="preserve"> </v>
      </c>
      <c r="D16" s="80" t="str">
        <f>IF(Notenliste!F17="KP"," ",IF(Notenliste!F17="NB","nicht bestanden",Notenliste!F17))</f>
        <v xml:space="preserve"> </v>
      </c>
      <c r="E16" s="73" t="str">
        <f>IF(Notenliste!D17&lt;&gt;0,Notenliste!$B$38," ")</f>
        <v xml:space="preserve"> </v>
      </c>
      <c r="F16" s="78"/>
      <c r="G16" s="78"/>
    </row>
    <row r="17" spans="1:7" x14ac:dyDescent="0.2">
      <c r="A17" s="77" t="str">
        <f>IF(Notenliste!D18=0," ",Notenliste!D18)</f>
        <v xml:space="preserve"> </v>
      </c>
      <c r="C17" s="78" t="str">
        <f>IF(Notenliste!D18&lt;&gt;0,Notenliste!$B$34," ")</f>
        <v xml:space="preserve"> </v>
      </c>
      <c r="D17" s="80" t="str">
        <f>IF(Notenliste!F18="KP"," ",IF(Notenliste!F18="NB","nicht bestanden",Notenliste!F18))</f>
        <v xml:space="preserve"> </v>
      </c>
      <c r="E17" s="73" t="str">
        <f>IF(Notenliste!D18&lt;&gt;0,Notenliste!$B$38," ")</f>
        <v xml:space="preserve"> </v>
      </c>
      <c r="F17" s="78"/>
      <c r="G17" s="78"/>
    </row>
    <row r="18" spans="1:7" x14ac:dyDescent="0.2">
      <c r="A18" s="77" t="str">
        <f>IF(Notenliste!D19=0," ",Notenliste!D19)</f>
        <v xml:space="preserve"> </v>
      </c>
      <c r="C18" s="78" t="str">
        <f>IF(Notenliste!D19&lt;&gt;0,Notenliste!$B$34," ")</f>
        <v xml:space="preserve"> </v>
      </c>
      <c r="D18" s="80" t="str">
        <f>IF(Notenliste!F19="KP"," ",IF(Notenliste!F19="NB","nicht bestanden",Notenliste!F19))</f>
        <v xml:space="preserve"> </v>
      </c>
      <c r="E18" s="73" t="str">
        <f>IF(Notenliste!D19&lt;&gt;0,Notenliste!$B$38," ")</f>
        <v xml:space="preserve"> </v>
      </c>
      <c r="F18" s="78"/>
      <c r="G18" s="78"/>
    </row>
    <row r="19" spans="1:7" x14ac:dyDescent="0.2">
      <c r="A19" s="77" t="str">
        <f>IF(Notenliste!D20=0," ",Notenliste!D20)</f>
        <v xml:space="preserve"> </v>
      </c>
      <c r="C19" s="78" t="str">
        <f>IF(Notenliste!D20&lt;&gt;0,Notenliste!$B$34," ")</f>
        <v xml:space="preserve"> </v>
      </c>
      <c r="D19" s="80" t="str">
        <f>IF(Notenliste!F20="KP"," ",IF(Notenliste!F20="NB","nicht bestanden",Notenliste!F20))</f>
        <v xml:space="preserve"> </v>
      </c>
      <c r="E19" s="73" t="str">
        <f>IF(Notenliste!D20&lt;&gt;0,Notenliste!$B$38," ")</f>
        <v xml:space="preserve"> </v>
      </c>
      <c r="F19" s="78"/>
      <c r="G19" s="78"/>
    </row>
    <row r="20" spans="1:7" x14ac:dyDescent="0.2">
      <c r="A20" s="77" t="str">
        <f>IF(Notenliste!D21=0," ",Notenliste!D21)</f>
        <v xml:space="preserve"> </v>
      </c>
      <c r="C20" s="78" t="str">
        <f>IF(Notenliste!D21&lt;&gt;0,Notenliste!$B$34," ")</f>
        <v xml:space="preserve"> </v>
      </c>
      <c r="D20" s="80" t="str">
        <f>IF(Notenliste!F21="KP"," ",IF(Notenliste!F21="NB","nicht bestanden",Notenliste!F21))</f>
        <v xml:space="preserve"> </v>
      </c>
      <c r="E20" s="73" t="str">
        <f>IF(Notenliste!D21&lt;&gt;0,Notenliste!$B$38," ")</f>
        <v xml:space="preserve"> </v>
      </c>
      <c r="F20" s="78"/>
      <c r="G20" s="78"/>
    </row>
    <row r="21" spans="1:7" x14ac:dyDescent="0.2">
      <c r="A21" s="77" t="str">
        <f>IF(Notenliste!D22=0," ",Notenliste!D22)</f>
        <v xml:space="preserve"> </v>
      </c>
      <c r="C21" s="78" t="str">
        <f>IF(Notenliste!D22&lt;&gt;0,Notenliste!$B$34," ")</f>
        <v xml:space="preserve"> </v>
      </c>
      <c r="D21" s="80" t="str">
        <f>IF(Notenliste!F22="KP"," ",IF(Notenliste!F22="NB","nicht bestanden",Notenliste!F22))</f>
        <v xml:space="preserve"> </v>
      </c>
      <c r="E21" s="73" t="str">
        <f>IF(Notenliste!D22&lt;&gt;0,Notenliste!$B$38," ")</f>
        <v xml:space="preserve"> </v>
      </c>
      <c r="F21" s="78"/>
      <c r="G21" s="78"/>
    </row>
    <row r="22" spans="1:7" x14ac:dyDescent="0.2">
      <c r="A22" s="77" t="str">
        <f>IF(Notenliste!D23=0," ",Notenliste!D23)</f>
        <v xml:space="preserve"> </v>
      </c>
      <c r="C22" s="78" t="str">
        <f>IF(Notenliste!D23&lt;&gt;0,Notenliste!$B$34," ")</f>
        <v xml:space="preserve"> </v>
      </c>
      <c r="D22" s="80" t="str">
        <f>IF(Notenliste!F23="KP"," ",IF(Notenliste!F23="NB","nicht bestanden",Notenliste!F23))</f>
        <v xml:space="preserve"> </v>
      </c>
      <c r="E22" s="73" t="str">
        <f>IF(Notenliste!D23&lt;&gt;0,Notenliste!$B$38," ")</f>
        <v xml:space="preserve"> </v>
      </c>
      <c r="F22" s="78"/>
      <c r="G22" s="78"/>
    </row>
    <row r="23" spans="1:7" x14ac:dyDescent="0.2">
      <c r="A23" s="77" t="str">
        <f>IF(Notenliste!D24=0," ",Notenliste!D24)</f>
        <v xml:space="preserve"> </v>
      </c>
      <c r="C23" s="78" t="str">
        <f>IF(Notenliste!D24&lt;&gt;0,Notenliste!$B$34," ")</f>
        <v xml:space="preserve"> </v>
      </c>
      <c r="D23" s="80" t="str">
        <f>IF(Notenliste!F24="KP"," ",IF(Notenliste!F24="NB","nicht bestanden",Notenliste!F24))</f>
        <v xml:space="preserve"> </v>
      </c>
      <c r="E23" s="73" t="str">
        <f>IF(Notenliste!D24&lt;&gt;0,Notenliste!$B$38," ")</f>
        <v xml:space="preserve"> </v>
      </c>
      <c r="F23" s="78"/>
      <c r="G23" s="78"/>
    </row>
    <row r="24" spans="1:7" x14ac:dyDescent="0.2">
      <c r="A24" s="77" t="str">
        <f>IF(Notenliste!D25=0," ",Notenliste!D25)</f>
        <v xml:space="preserve"> </v>
      </c>
      <c r="C24" s="78" t="str">
        <f>IF(Notenliste!D25&lt;&gt;0,Notenliste!$B$34," ")</f>
        <v xml:space="preserve"> </v>
      </c>
      <c r="D24" s="80" t="str">
        <f>IF(Notenliste!F25="KP"," ",IF(Notenliste!F25="NB","nicht bestanden",Notenliste!F25))</f>
        <v xml:space="preserve"> </v>
      </c>
      <c r="E24" s="73" t="str">
        <f>IF(Notenliste!D25&lt;&gt;0,Notenliste!$B$38," ")</f>
        <v xml:space="preserve"> </v>
      </c>
      <c r="F24" s="78"/>
      <c r="G24" s="78"/>
    </row>
    <row r="25" spans="1:7" x14ac:dyDescent="0.2">
      <c r="A25" s="77" t="str">
        <f>IF(Notenliste!D26=0," ",Notenliste!D26)</f>
        <v xml:space="preserve"> </v>
      </c>
      <c r="C25" s="78" t="str">
        <f>IF(Notenliste!D26&lt;&gt;0,Notenliste!$B$34," ")</f>
        <v xml:space="preserve"> </v>
      </c>
      <c r="D25" s="80" t="str">
        <f>IF(Notenliste!F26="KP"," ",IF(Notenliste!F26="NB","nicht bestanden",Notenliste!F26))</f>
        <v xml:space="preserve"> </v>
      </c>
      <c r="E25" s="73" t="str">
        <f>IF(Notenliste!D26&lt;&gt;0,Notenliste!$B$38," ")</f>
        <v xml:space="preserve"> </v>
      </c>
      <c r="F25" s="78"/>
      <c r="G25" s="78"/>
    </row>
    <row r="26" spans="1:7" x14ac:dyDescent="0.2">
      <c r="A26" s="77" t="str">
        <f>IF(Notenliste!D27=0," ",Notenliste!D27)</f>
        <v xml:space="preserve"> </v>
      </c>
      <c r="C26" s="78" t="str">
        <f>IF(Notenliste!D27&lt;&gt;0,Notenliste!$B$34," ")</f>
        <v xml:space="preserve"> </v>
      </c>
      <c r="D26" s="80" t="str">
        <f>IF(Notenliste!F27="KP"," ",IF(Notenliste!F27="NB","nicht bestanden",Notenliste!F27))</f>
        <v xml:space="preserve"> </v>
      </c>
      <c r="E26" s="73" t="str">
        <f>IF(Notenliste!D27&lt;&gt;0,Notenliste!$B$38," ")</f>
        <v xml:space="preserve"> </v>
      </c>
      <c r="F26" s="78"/>
      <c r="G26" s="78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16" sqref="A16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91"/>
  </cols>
  <sheetData>
    <row r="1" spans="1:8" ht="16" thickBot="1" x14ac:dyDescent="0.25">
      <c r="A1" s="84" t="s">
        <v>7</v>
      </c>
      <c r="B1" s="87" t="s">
        <v>72</v>
      </c>
      <c r="D1" s="84" t="s">
        <v>64</v>
      </c>
      <c r="F1" s="84" t="s">
        <v>87</v>
      </c>
      <c r="H1" s="88" t="s">
        <v>38</v>
      </c>
    </row>
    <row r="2" spans="1:8" x14ac:dyDescent="0.2">
      <c r="A2" s="85" t="s">
        <v>45</v>
      </c>
      <c r="B2" s="85" t="s">
        <v>54</v>
      </c>
      <c r="D2" s="85" t="s">
        <v>47</v>
      </c>
      <c r="F2" s="85" t="s">
        <v>88</v>
      </c>
      <c r="H2" s="92" t="s">
        <v>89</v>
      </c>
    </row>
    <row r="3" spans="1:8" x14ac:dyDescent="0.2">
      <c r="A3" s="85" t="s">
        <v>73</v>
      </c>
      <c r="B3" s="85" t="s">
        <v>81</v>
      </c>
      <c r="D3" s="85" t="s">
        <v>65</v>
      </c>
      <c r="F3" s="85" t="s">
        <v>99</v>
      </c>
      <c r="H3" s="92" t="s">
        <v>90</v>
      </c>
    </row>
    <row r="4" spans="1:8" x14ac:dyDescent="0.2">
      <c r="A4" s="85" t="s">
        <v>75</v>
      </c>
      <c r="B4" s="85" t="s">
        <v>82</v>
      </c>
      <c r="D4" s="85" t="s">
        <v>66</v>
      </c>
      <c r="F4" s="85" t="s">
        <v>100</v>
      </c>
      <c r="H4" s="92" t="s">
        <v>91</v>
      </c>
    </row>
    <row r="5" spans="1:8" x14ac:dyDescent="0.2">
      <c r="A5" s="85" t="s">
        <v>74</v>
      </c>
      <c r="B5" s="85" t="s">
        <v>83</v>
      </c>
      <c r="D5" s="85" t="s">
        <v>67</v>
      </c>
      <c r="F5" s="85" t="s">
        <v>101</v>
      </c>
      <c r="H5" s="89"/>
    </row>
    <row r="6" spans="1:8" x14ac:dyDescent="0.2">
      <c r="A6" s="85" t="s">
        <v>76</v>
      </c>
      <c r="B6" s="85" t="s">
        <v>84</v>
      </c>
      <c r="D6" s="85" t="s">
        <v>68</v>
      </c>
      <c r="F6" s="85" t="s">
        <v>102</v>
      </c>
      <c r="H6" s="89"/>
    </row>
    <row r="7" spans="1:8" x14ac:dyDescent="0.2">
      <c r="A7" s="85" t="s">
        <v>77</v>
      </c>
      <c r="B7" s="85" t="s">
        <v>85</v>
      </c>
      <c r="D7" s="85" t="s">
        <v>69</v>
      </c>
      <c r="F7" s="85" t="s">
        <v>103</v>
      </c>
      <c r="H7" s="89"/>
    </row>
    <row r="8" spans="1:8" x14ac:dyDescent="0.2">
      <c r="A8" s="85" t="s">
        <v>78</v>
      </c>
      <c r="B8" s="85" t="s">
        <v>86</v>
      </c>
      <c r="D8" s="85" t="s">
        <v>70</v>
      </c>
      <c r="F8" s="85" t="s">
        <v>104</v>
      </c>
      <c r="H8" s="89"/>
    </row>
    <row r="9" spans="1:8" x14ac:dyDescent="0.2">
      <c r="A9" s="85" t="s">
        <v>79</v>
      </c>
      <c r="B9" s="85" t="s">
        <v>80</v>
      </c>
      <c r="D9" s="85" t="s">
        <v>71</v>
      </c>
      <c r="F9" s="85" t="s">
        <v>105</v>
      </c>
      <c r="H9" s="89"/>
    </row>
    <row r="10" spans="1:8" x14ac:dyDescent="0.2">
      <c r="A10" s="85" t="s">
        <v>115</v>
      </c>
      <c r="B10" s="85" t="s">
        <v>92</v>
      </c>
      <c r="D10" s="85" t="s">
        <v>111</v>
      </c>
      <c r="F10" s="85" t="s">
        <v>106</v>
      </c>
      <c r="H10" s="89"/>
    </row>
    <row r="11" spans="1:8" x14ac:dyDescent="0.2">
      <c r="A11" s="85" t="s">
        <v>116</v>
      </c>
      <c r="B11" s="85" t="s">
        <v>93</v>
      </c>
      <c r="D11" s="85" t="s">
        <v>112</v>
      </c>
      <c r="F11" s="85" t="s">
        <v>107</v>
      </c>
      <c r="H11" s="89"/>
    </row>
    <row r="12" spans="1:8" x14ac:dyDescent="0.2">
      <c r="A12" s="85" t="s">
        <v>117</v>
      </c>
      <c r="B12" s="85" t="s">
        <v>94</v>
      </c>
      <c r="D12" s="85" t="s">
        <v>113</v>
      </c>
      <c r="F12" s="85" t="s">
        <v>108</v>
      </c>
      <c r="H12" s="89"/>
    </row>
    <row r="13" spans="1:8" x14ac:dyDescent="0.2">
      <c r="A13" s="85" t="s">
        <v>118</v>
      </c>
      <c r="B13" s="85" t="s">
        <v>95</v>
      </c>
      <c r="D13" s="85" t="s">
        <v>114</v>
      </c>
      <c r="F13" s="85" t="s">
        <v>109</v>
      </c>
      <c r="H13" s="89"/>
    </row>
    <row r="14" spans="1:8" x14ac:dyDescent="0.2">
      <c r="A14" s="85"/>
      <c r="B14" s="85"/>
      <c r="D14" s="85"/>
      <c r="F14" s="85" t="s">
        <v>110</v>
      </c>
      <c r="H14" s="89"/>
    </row>
    <row r="15" spans="1:8" x14ac:dyDescent="0.2">
      <c r="A15" s="85"/>
      <c r="B15" s="85"/>
      <c r="D15" s="85"/>
      <c r="F15" s="85"/>
      <c r="H15" s="89"/>
    </row>
    <row r="16" spans="1:8" x14ac:dyDescent="0.2">
      <c r="A16" s="85"/>
      <c r="B16" s="85"/>
      <c r="D16" s="85"/>
      <c r="F16" s="85"/>
      <c r="H16" s="89"/>
    </row>
    <row r="17" spans="1:8" x14ac:dyDescent="0.2">
      <c r="A17" s="85"/>
      <c r="B17" s="85"/>
      <c r="D17" s="85"/>
      <c r="F17" s="85"/>
      <c r="H17" s="89"/>
    </row>
    <row r="18" spans="1:8" x14ac:dyDescent="0.2">
      <c r="A18" s="85"/>
      <c r="B18" s="85"/>
      <c r="D18" s="85"/>
      <c r="F18" s="85"/>
      <c r="H18" s="89"/>
    </row>
    <row r="19" spans="1:8" x14ac:dyDescent="0.2">
      <c r="A19" s="85"/>
      <c r="B19" s="85"/>
      <c r="D19" s="85"/>
      <c r="F19" s="85"/>
      <c r="H19" s="89"/>
    </row>
    <row r="20" spans="1:8" ht="16" thickBot="1" x14ac:dyDescent="0.25">
      <c r="A20" s="86"/>
      <c r="B20" s="86"/>
      <c r="D20" s="86"/>
      <c r="F20" s="86"/>
      <c r="H20" s="9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Elena Moya Royo</dc:creator>
  <cp:lastModifiedBy>Tobias Dierich</cp:lastModifiedBy>
  <cp:lastPrinted>2020-06-18T07:03:12Z</cp:lastPrinted>
  <dcterms:created xsi:type="dcterms:W3CDTF">2013-02-04T17:25:48Z</dcterms:created>
  <dcterms:modified xsi:type="dcterms:W3CDTF">2022-01-25T08:39:31Z</dcterms:modified>
</cp:coreProperties>
</file>