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akob\Documents\MCI\optimization-of-a-heater---CFD-report\simulations\Grid_convergence\"/>
    </mc:Choice>
  </mc:AlternateContent>
  <xr:revisionPtr revIDLastSave="0" documentId="13_ncr:1_{BE975F94-A73C-4F2F-9480-033F3B75C6ED}" xr6:coauthVersionLast="47" xr6:coauthVersionMax="47" xr10:uidLastSave="{00000000-0000-0000-0000-000000000000}"/>
  <bookViews>
    <workbookView xWindow="25695" yWindow="0" windowWidth="26010" windowHeight="20985" activeTab="2" xr2:uid="{00000000-000D-0000-FFFF-FFFF00000000}"/>
  </bookViews>
  <sheets>
    <sheet name="Vorlage" sheetId="1" r:id="rId1"/>
    <sheet name="Project (laminar)" sheetId="2" r:id="rId2"/>
    <sheet name="Project (turbulent)" sheetId="3" r:id="rId3"/>
    <sheet name="Project (turbulent)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C13" i="4"/>
  <c r="D33" i="4" s="1"/>
  <c r="D35" i="4" s="1"/>
  <c r="D19" i="3"/>
  <c r="C13" i="3"/>
  <c r="D32" i="3" s="1"/>
  <c r="D19" i="2"/>
  <c r="C13" i="2"/>
  <c r="D20" i="2" s="1"/>
  <c r="D19" i="1"/>
  <c r="C13" i="1"/>
  <c r="D20" i="1" s="1"/>
  <c r="D32" i="4" l="1"/>
  <c r="D20" i="4"/>
  <c r="D34" i="3"/>
  <c r="D20" i="3"/>
  <c r="D33" i="3"/>
  <c r="D35" i="3" s="1"/>
  <c r="D32" i="2"/>
  <c r="D33" i="2"/>
  <c r="D35" i="2" s="1"/>
  <c r="D32" i="1"/>
  <c r="D33" i="1"/>
  <c r="D35" i="1" s="1"/>
  <c r="D42" i="4" l="1"/>
  <c r="D34" i="4"/>
  <c r="D42" i="3"/>
  <c r="D34" i="2"/>
  <c r="D42" i="2"/>
  <c r="D42" i="1"/>
  <c r="D34" i="1"/>
</calcChain>
</file>

<file path=xl/sharedStrings.xml><?xml version="1.0" encoding="utf-8"?>
<sst xmlns="http://schemas.openxmlformats.org/spreadsheetml/2006/main" count="96" uniqueCount="25">
  <si>
    <t>GRID CONVERGENCE STUDY</t>
  </si>
  <si>
    <t>extract</t>
  </si>
  <si>
    <t>m</t>
  </si>
  <si>
    <t>f = Variable</t>
  </si>
  <si>
    <t>dx</t>
  </si>
  <si>
    <t>norm grid spacing</t>
  </si>
  <si>
    <t>max(Velocity)</t>
  </si>
  <si>
    <t>Coarse (3)</t>
  </si>
  <si>
    <t>Medium (2)</t>
  </si>
  <si>
    <t>Fine (1)</t>
  </si>
  <si>
    <t>x_line @</t>
  </si>
  <si>
    <t>Effective Order of convergence</t>
  </si>
  <si>
    <t>r</t>
  </si>
  <si>
    <t>p</t>
  </si>
  <si>
    <t xml:space="preserve">Richardson Extrapolation </t>
  </si>
  <si>
    <t>f(dx=0)</t>
  </si>
  <si>
    <t>Grid Convergence Index (GCI)</t>
  </si>
  <si>
    <t>Fs</t>
  </si>
  <si>
    <t>GCI2,3</t>
  </si>
  <si>
    <t>GCI1,2</t>
  </si>
  <si>
    <t>Medium/Coarse</t>
  </si>
  <si>
    <t>Fine/Medium</t>
  </si>
  <si>
    <t>Asymptotic Range of Convergence</t>
  </si>
  <si>
    <t>AR</t>
  </si>
  <si>
    <t>Area avg.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</si>
</sst>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2" fontId="0" fillId="6" borderId="0" xfId="0" applyNumberFormat="1" applyFill="1"/>
    <xf numFmtId="0" fontId="5" fillId="0" borderId="0" xfId="0" applyFont="1"/>
    <xf numFmtId="164" fontId="0" fillId="6" borderId="0" xfId="0" applyNumberFormat="1" applyFill="1"/>
    <xf numFmtId="10" fontId="0" fillId="0" borderId="0" xfId="1" applyNumberFormat="1" applyFont="1"/>
    <xf numFmtId="0" fontId="4" fillId="7" borderId="0" xfId="0" applyFont="1" applyFill="1"/>
    <xf numFmtId="164" fontId="0" fillId="5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Vorlage!$C$7:$C$9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Vorlage!$D$7:$D$9</c:f>
              <c:numCache>
                <c:formatCode>General</c:formatCode>
                <c:ptCount val="3"/>
                <c:pt idx="0">
                  <c:v>0.14469000000000001</c:v>
                </c:pt>
                <c:pt idx="1">
                  <c:v>0.14688000000000001</c:v>
                </c:pt>
                <c:pt idx="2">
                  <c:v>0.14752000000000001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2-4F72-B0FC-49DBFC2364FC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Vorlage!$C$19:$C$20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Vorlage!$D$19:$D$20</c:f>
              <c:numCache>
                <c:formatCode>0.00000</c:formatCode>
                <c:ptCount val="2"/>
                <c:pt idx="0" formatCode="General">
                  <c:v>0.14752000000000001</c:v>
                </c:pt>
                <c:pt idx="1">
                  <c:v>0.14778425806451614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2-4F72-B0FC-49DBFC23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Norm. Grid Spacing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|v_MAX| @ extract /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(laminar)'!$C$7:$C$9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'Project (laminar)'!$D$7:$D$9</c:f>
              <c:numCache>
                <c:formatCode>General</c:formatCode>
                <c:ptCount val="3"/>
                <c:pt idx="0">
                  <c:v>305.52</c:v>
                </c:pt>
                <c:pt idx="1">
                  <c:v>303.52</c:v>
                </c:pt>
                <c:pt idx="2">
                  <c:v>303.24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1-466F-8827-0E9C7A5DD1AE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(laminar)'!$C$19:$C$20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'Project (laminar)'!$D$19:$D$20</c:f>
              <c:numCache>
                <c:formatCode>0.00000</c:formatCode>
                <c:ptCount val="2"/>
                <c:pt idx="0" formatCode="General">
                  <c:v>303.24</c:v>
                </c:pt>
                <c:pt idx="1">
                  <c:v>303.19441860465116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C1-466F-8827-0E9C7A5D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Norm. Grid Spacing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|v_MAX| @ extract /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(turbulent)'!$C$7:$C$9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'Project (turbulent)'!$D$7:$D$9</c:f>
              <c:numCache>
                <c:formatCode>General</c:formatCode>
                <c:ptCount val="3"/>
                <c:pt idx="0">
                  <c:v>305.62</c:v>
                </c:pt>
                <c:pt idx="1">
                  <c:v>304.95999999999998</c:v>
                </c:pt>
                <c:pt idx="2">
                  <c:v>304.69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E-4FD2-B0E4-08E54EC83F0B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(turbulent)'!$C$19:$C$20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'Project (turbulent)'!$D$19:$D$20</c:f>
              <c:numCache>
                <c:formatCode>0.00000</c:formatCode>
                <c:ptCount val="2"/>
                <c:pt idx="0" formatCode="General">
                  <c:v>304.69</c:v>
                </c:pt>
                <c:pt idx="1">
                  <c:v>304.50307692307695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E-4FD2-B0E4-08E54EC8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</a:t>
                </a:r>
                <a:r>
                  <a:rPr lang="en-US" baseline="0"/>
                  <a:t> size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 25 mm before outlet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(turbulent) (2)'!$C$7:$C$9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'Project (turbulent) (2)'!$D$7:$D$9</c:f>
              <c:numCache>
                <c:formatCode>General</c:formatCode>
                <c:ptCount val="3"/>
                <c:pt idx="0">
                  <c:v>304.95999999999998</c:v>
                </c:pt>
                <c:pt idx="1">
                  <c:v>304.69</c:v>
                </c:pt>
                <c:pt idx="2">
                  <c:v>304.66000000000003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7-4787-9568-2661F069FA8E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(turbulent) (2)'!$C$19:$C$20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'Project (turbulent) (2)'!$D$19:$D$20</c:f>
              <c:numCache>
                <c:formatCode>0.00000</c:formatCode>
                <c:ptCount val="2"/>
                <c:pt idx="0" formatCode="General">
                  <c:v>304.66000000000003</c:v>
                </c:pt>
                <c:pt idx="1">
                  <c:v>304.65625000000006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7-4787-9568-2661F069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Norm. Grid Spacing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|v_MAX| @ extract /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2320" y="259556"/>
          <a:ext cx="5439748" cy="153828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589609"/>
          <a:ext cx="1970680" cy="63649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917156"/>
          <a:ext cx="2243009" cy="63481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246077"/>
          <a:ext cx="1088572" cy="51707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7180384"/>
          <a:ext cx="1088571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85C8DF3-3B85-42BE-A9F8-8AAC9897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3583" y="251936"/>
          <a:ext cx="5653108" cy="147732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3B57FCE-A142-422D-BC51-F06C8C0F7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490549"/>
          <a:ext cx="2024020" cy="61363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A4068E4-1833-455A-9823-874CB5C9A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D4FF14D-EC18-44DE-82FB-F491CC40C6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764756"/>
          <a:ext cx="2296349" cy="61195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380A394-CB20-4F91-8E1B-A1FC2FC33F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040337"/>
          <a:ext cx="1111432" cy="49421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EBD9B09-C4F8-4993-BA5E-AF30037602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6898444"/>
          <a:ext cx="1111431" cy="453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946F349-C4B2-49FF-BA10-76E300FE4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3583" y="251936"/>
          <a:ext cx="5653108" cy="147732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55E7338-DFE3-456B-A2AB-8366CA1229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490549"/>
          <a:ext cx="2024020" cy="61363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820EB6-60E0-4C81-B862-63DD8A40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1B81FB6-6F4C-4F8B-998F-2858B90F37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764756"/>
          <a:ext cx="2296349" cy="61195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E7A5E3-EA43-4A82-AE4B-0E4398189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040337"/>
          <a:ext cx="1111432" cy="49421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70DC599-9567-47E1-A49A-BD5E1C5E0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6898444"/>
          <a:ext cx="1111431" cy="453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DBE3AFD-C53B-4509-BAA9-CD571452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9303" y="251936"/>
          <a:ext cx="5653108" cy="147732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C77AC03-C456-4011-9AE8-B346FD2C05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490549"/>
          <a:ext cx="2024020" cy="61363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ECD99E-A1A2-4AC6-A178-FD0C2F9C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1E92BD7-0CD6-44B7-A6E7-AFE079B5A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764756"/>
          <a:ext cx="2296349" cy="61195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466ACBD-7797-4900-BC1C-D010E9D311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040337"/>
          <a:ext cx="1111432" cy="49421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BC86BC8-0F91-4712-977F-4647A38B10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6898444"/>
          <a:ext cx="1111431" cy="453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opLeftCell="A4" zoomScaleNormal="100" workbookViewId="0">
      <selection activeCell="J27" sqref="J27"/>
    </sheetView>
  </sheetViews>
  <sheetFormatPr baseColWidth="10" defaultRowHeight="15" x14ac:dyDescent="0.25"/>
  <cols>
    <col min="1" max="1" width="11.42578125" customWidth="1"/>
    <col min="3" max="3" width="16.7109375" bestFit="1" customWidth="1"/>
    <col min="4" max="4" width="13.42578125" bestFit="1" customWidth="1"/>
  </cols>
  <sheetData>
    <row r="1" spans="1:4" s="1" customFormat="1" x14ac:dyDescent="0.25">
      <c r="A1" s="1" t="s">
        <v>0</v>
      </c>
    </row>
    <row r="3" spans="1:4" x14ac:dyDescent="0.25">
      <c r="A3" t="s">
        <v>1</v>
      </c>
      <c r="B3" t="s">
        <v>10</v>
      </c>
      <c r="C3">
        <v>0.9</v>
      </c>
      <c r="D3" t="s">
        <v>2</v>
      </c>
    </row>
    <row r="4" spans="1:4" x14ac:dyDescent="0.25">
      <c r="D4" t="s">
        <v>3</v>
      </c>
    </row>
    <row r="6" spans="1:4" x14ac:dyDescent="0.25">
      <c r="A6" s="3"/>
      <c r="B6" s="3" t="s">
        <v>4</v>
      </c>
      <c r="C6" s="3" t="s">
        <v>5</v>
      </c>
      <c r="D6" s="3" t="s">
        <v>6</v>
      </c>
    </row>
    <row r="7" spans="1:4" x14ac:dyDescent="0.25">
      <c r="A7" s="3" t="s">
        <v>7</v>
      </c>
      <c r="B7">
        <v>0.1</v>
      </c>
      <c r="C7" s="4">
        <v>4</v>
      </c>
      <c r="D7" s="2">
        <v>0.14469000000000001</v>
      </c>
    </row>
    <row r="8" spans="1:4" x14ac:dyDescent="0.25">
      <c r="A8" s="3" t="s">
        <v>8</v>
      </c>
      <c r="B8">
        <v>0.05</v>
      </c>
      <c r="C8" s="4">
        <v>2</v>
      </c>
      <c r="D8" s="2">
        <v>0.14688000000000001</v>
      </c>
    </row>
    <row r="9" spans="1:4" x14ac:dyDescent="0.25">
      <c r="A9" s="3" t="s">
        <v>9</v>
      </c>
      <c r="B9">
        <v>2.5000000000000001E-2</v>
      </c>
      <c r="C9" s="4">
        <v>1</v>
      </c>
      <c r="D9" s="2">
        <v>0.14752000000000001</v>
      </c>
    </row>
    <row r="11" spans="1:4" x14ac:dyDescent="0.25">
      <c r="A11" s="6" t="s">
        <v>11</v>
      </c>
    </row>
    <row r="12" spans="1:4" x14ac:dyDescent="0.25">
      <c r="A12" s="3" t="s">
        <v>12</v>
      </c>
      <c r="B12" s="2">
        <v>2</v>
      </c>
    </row>
    <row r="13" spans="1:4" x14ac:dyDescent="0.25">
      <c r="A13" s="3" t="s">
        <v>13</v>
      </c>
      <c r="C13" s="7">
        <f>LN((D7-D8)/(D8-D9))/LN(B12)</f>
        <v>1.7747870596011681</v>
      </c>
    </row>
    <row r="18" spans="1:4" x14ac:dyDescent="0.25">
      <c r="A18" s="6" t="s">
        <v>14</v>
      </c>
    </row>
    <row r="19" spans="1:4" x14ac:dyDescent="0.25">
      <c r="A19" s="8"/>
      <c r="B19" s="8"/>
      <c r="C19" s="8">
        <v>1</v>
      </c>
      <c r="D19" s="8">
        <f>D9</f>
        <v>0.14752000000000001</v>
      </c>
    </row>
    <row r="20" spans="1:4" x14ac:dyDescent="0.25">
      <c r="A20" t="s">
        <v>15</v>
      </c>
      <c r="C20" s="4">
        <v>0</v>
      </c>
      <c r="D20" s="9">
        <f>D9+((D9-D8)/((C8/C9)^(C13)-1))</f>
        <v>0.14778425806451614</v>
      </c>
    </row>
    <row r="25" spans="1:4" x14ac:dyDescent="0.25">
      <c r="A25" s="6" t="s">
        <v>16</v>
      </c>
    </row>
    <row r="27" spans="1:4" x14ac:dyDescent="0.25">
      <c r="A27" t="s">
        <v>17</v>
      </c>
      <c r="C27" s="2">
        <v>1.25</v>
      </c>
    </row>
    <row r="32" spans="1:4" x14ac:dyDescent="0.25">
      <c r="A32" s="11" t="s">
        <v>18</v>
      </c>
      <c r="B32" s="11" t="s">
        <v>20</v>
      </c>
      <c r="D32" s="12">
        <f>$C$27*ABS(D8-D7)/D8/($B$12^($C$13)-1)</f>
        <v>7.695551338815128E-3</v>
      </c>
    </row>
    <row r="33" spans="1:4" x14ac:dyDescent="0.25">
      <c r="A33" s="11" t="s">
        <v>19</v>
      </c>
      <c r="B33" s="11" t="s">
        <v>21</v>
      </c>
      <c r="D33" s="12">
        <f>$C$27*ABS(D9-D8)/D9/($B$12^($C$13)-1)</f>
        <v>2.2391715065425968E-3</v>
      </c>
    </row>
    <row r="34" spans="1:4" x14ac:dyDescent="0.25">
      <c r="D34" s="10">
        <f>D32</f>
        <v>7.695551338815128E-3</v>
      </c>
    </row>
    <row r="35" spans="1:4" x14ac:dyDescent="0.25">
      <c r="D35" s="10">
        <f>D33</f>
        <v>2.2391715065425968E-3</v>
      </c>
    </row>
    <row r="37" spans="1:4" x14ac:dyDescent="0.25">
      <c r="A37" s="6" t="s">
        <v>22</v>
      </c>
    </row>
    <row r="42" spans="1:4" x14ac:dyDescent="0.25">
      <c r="A42" s="5" t="s">
        <v>23</v>
      </c>
      <c r="D42" s="12">
        <f>D32/($B$12^$C$13*D33)</f>
        <v>1.0043572984749456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EF2F-DDBF-4B1D-B2AC-02804DC2005D}">
  <dimension ref="A1:D42"/>
  <sheetViews>
    <sheetView topLeftCell="A19" zoomScaleNormal="100" workbookViewId="0">
      <selection activeCell="E26" sqref="E26"/>
    </sheetView>
  </sheetViews>
  <sheetFormatPr baseColWidth="10" defaultRowHeight="15" x14ac:dyDescent="0.25"/>
  <cols>
    <col min="1" max="1" width="11.42578125" customWidth="1"/>
    <col min="3" max="3" width="16.7109375" bestFit="1" customWidth="1"/>
    <col min="4" max="4" width="13.42578125" bestFit="1" customWidth="1"/>
  </cols>
  <sheetData>
    <row r="1" spans="1:4" s="1" customFormat="1" x14ac:dyDescent="0.25">
      <c r="A1" s="1" t="s">
        <v>0</v>
      </c>
    </row>
    <row r="3" spans="1:4" x14ac:dyDescent="0.25">
      <c r="A3" t="s">
        <v>1</v>
      </c>
      <c r="B3" t="s">
        <v>10</v>
      </c>
      <c r="C3">
        <v>0.9</v>
      </c>
      <c r="D3" t="s">
        <v>2</v>
      </c>
    </row>
    <row r="4" spans="1:4" x14ac:dyDescent="0.25">
      <c r="D4" t="s">
        <v>3</v>
      </c>
    </row>
    <row r="6" spans="1:4" x14ac:dyDescent="0.25">
      <c r="A6" s="3"/>
      <c r="B6" s="3" t="s">
        <v>4</v>
      </c>
      <c r="C6" s="3" t="s">
        <v>5</v>
      </c>
      <c r="D6" s="3" t="s">
        <v>6</v>
      </c>
    </row>
    <row r="7" spans="1:4" x14ac:dyDescent="0.25">
      <c r="A7" s="3" t="s">
        <v>7</v>
      </c>
      <c r="B7">
        <v>0.1</v>
      </c>
      <c r="C7" s="4">
        <v>4</v>
      </c>
      <c r="D7" s="2">
        <v>305.52</v>
      </c>
    </row>
    <row r="8" spans="1:4" x14ac:dyDescent="0.25">
      <c r="A8" s="3" t="s">
        <v>8</v>
      </c>
      <c r="B8">
        <v>0.05</v>
      </c>
      <c r="C8" s="4">
        <v>2</v>
      </c>
      <c r="D8" s="2">
        <v>303.52</v>
      </c>
    </row>
    <row r="9" spans="1:4" x14ac:dyDescent="0.25">
      <c r="A9" s="3" t="s">
        <v>9</v>
      </c>
      <c r="B9">
        <v>2.5000000000000001E-2</v>
      </c>
      <c r="C9" s="4">
        <v>1</v>
      </c>
      <c r="D9" s="2">
        <v>303.24</v>
      </c>
    </row>
    <row r="11" spans="1:4" x14ac:dyDescent="0.25">
      <c r="A11" s="6" t="s">
        <v>11</v>
      </c>
    </row>
    <row r="12" spans="1:4" x14ac:dyDescent="0.25">
      <c r="A12" s="3" t="s">
        <v>12</v>
      </c>
      <c r="B12" s="2">
        <v>2</v>
      </c>
    </row>
    <row r="13" spans="1:4" x14ac:dyDescent="0.25">
      <c r="A13" s="3" t="s">
        <v>13</v>
      </c>
      <c r="C13" s="7">
        <f>LN((D7-D8)/(D8-D9))/LN(B12)</f>
        <v>2.8365012677172614</v>
      </c>
    </row>
    <row r="18" spans="1:4" x14ac:dyDescent="0.25">
      <c r="A18" s="6" t="s">
        <v>14</v>
      </c>
    </row>
    <row r="19" spans="1:4" x14ac:dyDescent="0.25">
      <c r="A19" s="8"/>
      <c r="B19" s="8"/>
      <c r="C19" s="8">
        <v>1</v>
      </c>
      <c r="D19" s="8">
        <f>D9</f>
        <v>303.24</v>
      </c>
    </row>
    <row r="20" spans="1:4" x14ac:dyDescent="0.25">
      <c r="A20" t="s">
        <v>15</v>
      </c>
      <c r="C20" s="4">
        <v>0</v>
      </c>
      <c r="D20" s="9">
        <f>D9+((D9-D8)/((C8/C9)^(C13)-1))</f>
        <v>303.19441860465116</v>
      </c>
    </row>
    <row r="25" spans="1:4" x14ac:dyDescent="0.25">
      <c r="A25" s="6" t="s">
        <v>16</v>
      </c>
    </row>
    <row r="27" spans="1:4" x14ac:dyDescent="0.25">
      <c r="A27" t="s">
        <v>17</v>
      </c>
      <c r="C27" s="2">
        <v>1.25</v>
      </c>
    </row>
    <row r="32" spans="1:4" x14ac:dyDescent="0.25">
      <c r="A32" s="11" t="s">
        <v>18</v>
      </c>
      <c r="B32" s="11" t="s">
        <v>20</v>
      </c>
      <c r="D32" s="12">
        <f>$C$27*ABS(D8-D7)/D8/($B$12^($C$13)-1)</f>
        <v>1.3408564318199802E-3</v>
      </c>
    </row>
    <row r="33" spans="1:4" x14ac:dyDescent="0.25">
      <c r="A33" s="11" t="s">
        <v>19</v>
      </c>
      <c r="B33" s="11" t="s">
        <v>21</v>
      </c>
      <c r="D33" s="12">
        <f>$C$27*ABS(D9-D8)/D9/($B$12^($C$13)-1)</f>
        <v>1.8789323369619609E-4</v>
      </c>
    </row>
    <row r="34" spans="1:4" x14ac:dyDescent="0.25">
      <c r="D34" s="10">
        <f>D32</f>
        <v>1.3408564318199802E-3</v>
      </c>
    </row>
    <row r="35" spans="1:4" x14ac:dyDescent="0.25">
      <c r="D35" s="10">
        <f>D33</f>
        <v>1.8789323369619609E-4</v>
      </c>
    </row>
    <row r="37" spans="1:4" x14ac:dyDescent="0.25">
      <c r="A37" s="6" t="s">
        <v>22</v>
      </c>
    </row>
    <row r="42" spans="1:4" x14ac:dyDescent="0.25">
      <c r="A42" s="5" t="s">
        <v>23</v>
      </c>
      <c r="D42" s="12">
        <f>D32/($B$12^$C$13*D33)</f>
        <v>0.99907749077490782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5E80-F101-4E63-9099-C0A13B56FCA8}">
  <dimension ref="A1:D42"/>
  <sheetViews>
    <sheetView tabSelected="1" topLeftCell="A7" zoomScaleNormal="100" workbookViewId="0">
      <selection activeCell="D35" sqref="D35"/>
    </sheetView>
  </sheetViews>
  <sheetFormatPr baseColWidth="10" defaultRowHeight="15" x14ac:dyDescent="0.25"/>
  <cols>
    <col min="1" max="1" width="11.42578125" customWidth="1"/>
    <col min="3" max="3" width="16.7109375" bestFit="1" customWidth="1"/>
    <col min="4" max="4" width="14.140625" bestFit="1" customWidth="1"/>
  </cols>
  <sheetData>
    <row r="1" spans="1:4" s="1" customFormat="1" x14ac:dyDescent="0.25">
      <c r="A1" s="1" t="s">
        <v>0</v>
      </c>
    </row>
    <row r="3" spans="1:4" x14ac:dyDescent="0.25">
      <c r="A3" t="s">
        <v>1</v>
      </c>
      <c r="B3" t="s">
        <v>10</v>
      </c>
      <c r="C3">
        <v>0.9</v>
      </c>
      <c r="D3" t="s">
        <v>2</v>
      </c>
    </row>
    <row r="4" spans="1:4" x14ac:dyDescent="0.25">
      <c r="D4" t="s">
        <v>3</v>
      </c>
    </row>
    <row r="6" spans="1:4" x14ac:dyDescent="0.25">
      <c r="A6" s="3"/>
      <c r="B6" s="3" t="s">
        <v>4</v>
      </c>
      <c r="C6" s="3" t="s">
        <v>5</v>
      </c>
      <c r="D6" s="3" t="s">
        <v>24</v>
      </c>
    </row>
    <row r="7" spans="1:4" x14ac:dyDescent="0.25">
      <c r="A7" s="3" t="s">
        <v>7</v>
      </c>
      <c r="B7">
        <v>0.1</v>
      </c>
      <c r="C7" s="4">
        <v>4</v>
      </c>
      <c r="D7" s="2">
        <v>305.62</v>
      </c>
    </row>
    <row r="8" spans="1:4" x14ac:dyDescent="0.25">
      <c r="A8" s="3" t="s">
        <v>8</v>
      </c>
      <c r="B8">
        <v>0.05</v>
      </c>
      <c r="C8" s="4">
        <v>2</v>
      </c>
      <c r="D8" s="2">
        <v>304.95999999999998</v>
      </c>
    </row>
    <row r="9" spans="1:4" x14ac:dyDescent="0.25">
      <c r="A9" s="3" t="s">
        <v>9</v>
      </c>
      <c r="B9">
        <v>2.5000000000000001E-2</v>
      </c>
      <c r="C9" s="4">
        <v>1</v>
      </c>
      <c r="D9" s="2">
        <v>304.69</v>
      </c>
    </row>
    <row r="11" spans="1:4" x14ac:dyDescent="0.25">
      <c r="A11" s="6" t="s">
        <v>11</v>
      </c>
    </row>
    <row r="12" spans="1:4" x14ac:dyDescent="0.25">
      <c r="A12" s="3" t="s">
        <v>12</v>
      </c>
      <c r="B12" s="2">
        <v>2</v>
      </c>
    </row>
    <row r="13" spans="1:4" x14ac:dyDescent="0.25">
      <c r="A13" s="3" t="s">
        <v>13</v>
      </c>
      <c r="C13" s="7">
        <f>LN((D7-D8)/(D8-D9))/LN(B12)</f>
        <v>1.2895066171951368</v>
      </c>
    </row>
    <row r="18" spans="1:4" x14ac:dyDescent="0.25">
      <c r="A18" s="6" t="s">
        <v>14</v>
      </c>
    </row>
    <row r="19" spans="1:4" x14ac:dyDescent="0.25">
      <c r="A19" s="8"/>
      <c r="B19" s="8"/>
      <c r="C19" s="8">
        <v>1</v>
      </c>
      <c r="D19" s="8">
        <f>D9</f>
        <v>304.69</v>
      </c>
    </row>
    <row r="20" spans="1:4" x14ac:dyDescent="0.25">
      <c r="A20" t="s">
        <v>15</v>
      </c>
      <c r="C20" s="4">
        <v>0</v>
      </c>
      <c r="D20" s="9">
        <f>D9+((D9-D8)/((C8/C9)^(C13)-1))</f>
        <v>304.50307692307695</v>
      </c>
    </row>
    <row r="25" spans="1:4" x14ac:dyDescent="0.25">
      <c r="A25" s="6" t="s">
        <v>16</v>
      </c>
    </row>
    <row r="27" spans="1:4" x14ac:dyDescent="0.25">
      <c r="A27" t="s">
        <v>17</v>
      </c>
      <c r="C27" s="2">
        <v>1.25</v>
      </c>
    </row>
    <row r="32" spans="1:4" x14ac:dyDescent="0.25">
      <c r="A32" s="11" t="s">
        <v>18</v>
      </c>
      <c r="B32" s="11" t="s">
        <v>20</v>
      </c>
      <c r="D32" s="12">
        <f>$C$27*ABS(D8-D7)/D8/($B$12^($C$13)-1)</f>
        <v>1.8728811849218457E-3</v>
      </c>
    </row>
    <row r="33" spans="1:4" x14ac:dyDescent="0.25">
      <c r="A33" s="11" t="s">
        <v>19</v>
      </c>
      <c r="B33" s="11" t="s">
        <v>21</v>
      </c>
      <c r="D33" s="12">
        <f>$C$27*ABS(D9-D8)/D9/($B$12^($C$13)-1)</f>
        <v>7.6685761316022444E-4</v>
      </c>
    </row>
    <row r="34" spans="1:4" x14ac:dyDescent="0.25">
      <c r="D34" s="10">
        <f>D32</f>
        <v>1.8728811849218457E-3</v>
      </c>
    </row>
    <row r="35" spans="1:4" x14ac:dyDescent="0.25">
      <c r="D35" s="10">
        <f>D33</f>
        <v>7.6685761316022444E-4</v>
      </c>
    </row>
    <row r="37" spans="1:4" x14ac:dyDescent="0.25">
      <c r="A37" s="6" t="s">
        <v>22</v>
      </c>
    </row>
    <row r="42" spans="1:4" x14ac:dyDescent="0.25">
      <c r="A42" s="5" t="s">
        <v>23</v>
      </c>
      <c r="D42" s="12">
        <f>D32/($B$12^$C$13*D33)</f>
        <v>0.99911463798530953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3333-2CFB-47FC-BD8B-B2157D00B61E}">
  <dimension ref="A1:D42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11.42578125" customWidth="1"/>
    <col min="3" max="3" width="16.7109375" bestFit="1" customWidth="1"/>
    <col min="4" max="4" width="14.140625" bestFit="1" customWidth="1"/>
  </cols>
  <sheetData>
    <row r="1" spans="1:4" s="1" customFormat="1" x14ac:dyDescent="0.25">
      <c r="A1" s="1" t="s">
        <v>0</v>
      </c>
    </row>
    <row r="3" spans="1:4" x14ac:dyDescent="0.25">
      <c r="A3" t="s">
        <v>1</v>
      </c>
      <c r="B3" t="s">
        <v>10</v>
      </c>
      <c r="C3">
        <v>0.9</v>
      </c>
      <c r="D3" t="s">
        <v>2</v>
      </c>
    </row>
    <row r="4" spans="1:4" x14ac:dyDescent="0.25">
      <c r="D4" t="s">
        <v>3</v>
      </c>
    </row>
    <row r="6" spans="1:4" x14ac:dyDescent="0.25">
      <c r="A6" s="3"/>
      <c r="B6" s="3" t="s">
        <v>4</v>
      </c>
      <c r="C6" s="3" t="s">
        <v>5</v>
      </c>
      <c r="D6" s="3" t="s">
        <v>24</v>
      </c>
    </row>
    <row r="7" spans="1:4" x14ac:dyDescent="0.25">
      <c r="A7" s="3" t="s">
        <v>7</v>
      </c>
      <c r="B7">
        <v>0.1</v>
      </c>
      <c r="C7" s="4">
        <v>2</v>
      </c>
      <c r="D7" s="2">
        <v>304.95999999999998</v>
      </c>
    </row>
    <row r="8" spans="1:4" x14ac:dyDescent="0.25">
      <c r="A8" s="3" t="s">
        <v>8</v>
      </c>
      <c r="B8">
        <v>0.05</v>
      </c>
      <c r="C8" s="4">
        <v>1</v>
      </c>
      <c r="D8" s="2">
        <v>304.69</v>
      </c>
    </row>
    <row r="9" spans="1:4" x14ac:dyDescent="0.25">
      <c r="A9" s="3" t="s">
        <v>9</v>
      </c>
      <c r="B9">
        <v>2.5000000000000001E-2</v>
      </c>
      <c r="C9" s="4">
        <v>0.5</v>
      </c>
      <c r="D9" s="2">
        <v>304.66000000000003</v>
      </c>
    </row>
    <row r="11" spans="1:4" x14ac:dyDescent="0.25">
      <c r="A11" s="6" t="s">
        <v>11</v>
      </c>
    </row>
    <row r="12" spans="1:4" x14ac:dyDescent="0.25">
      <c r="A12" s="3" t="s">
        <v>12</v>
      </c>
      <c r="B12" s="2">
        <v>2</v>
      </c>
    </row>
    <row r="13" spans="1:4" x14ac:dyDescent="0.25">
      <c r="A13" s="3" t="s">
        <v>13</v>
      </c>
      <c r="C13" s="7">
        <f>LN((D7-D8)/(D8-D9))/LN(B12)</f>
        <v>3.1699250014435276</v>
      </c>
    </row>
    <row r="18" spans="1:4" x14ac:dyDescent="0.25">
      <c r="A18" s="6" t="s">
        <v>14</v>
      </c>
    </row>
    <row r="19" spans="1:4" x14ac:dyDescent="0.25">
      <c r="A19" s="8"/>
      <c r="B19" s="8"/>
      <c r="C19" s="8">
        <v>1</v>
      </c>
      <c r="D19" s="8">
        <f>D9</f>
        <v>304.66000000000003</v>
      </c>
    </row>
    <row r="20" spans="1:4" x14ac:dyDescent="0.25">
      <c r="A20" t="s">
        <v>15</v>
      </c>
      <c r="C20" s="4">
        <v>0</v>
      </c>
      <c r="D20" s="9">
        <f>D9+((D9-D8)/((C8/C9)^(C13)-1))</f>
        <v>304.65625000000006</v>
      </c>
    </row>
    <row r="25" spans="1:4" x14ac:dyDescent="0.25">
      <c r="A25" s="6" t="s">
        <v>16</v>
      </c>
    </row>
    <row r="27" spans="1:4" x14ac:dyDescent="0.25">
      <c r="A27" t="s">
        <v>17</v>
      </c>
      <c r="C27" s="2">
        <v>1.25</v>
      </c>
    </row>
    <row r="32" spans="1:4" x14ac:dyDescent="0.25">
      <c r="A32" s="11" t="s">
        <v>18</v>
      </c>
      <c r="B32" s="11" t="s">
        <v>20</v>
      </c>
      <c r="D32" s="12">
        <f>$C$27*ABS(D8-D7)/D8/($B$12^($C$13)-1)</f>
        <v>1.3846040237604511E-4</v>
      </c>
    </row>
    <row r="33" spans="1:4" x14ac:dyDescent="0.25">
      <c r="A33" s="11" t="s">
        <v>19</v>
      </c>
      <c r="B33" s="11" t="s">
        <v>21</v>
      </c>
      <c r="D33" s="12">
        <f>$C$27*ABS(D9-D8)/D9/($B$12^($C$13)-1)</f>
        <v>1.538600407008237E-5</v>
      </c>
    </row>
    <row r="34" spans="1:4" x14ac:dyDescent="0.25">
      <c r="D34" s="10">
        <f>D32</f>
        <v>1.3846040237604511E-4</v>
      </c>
    </row>
    <row r="35" spans="1:4" x14ac:dyDescent="0.25">
      <c r="D35" s="10">
        <f>D33</f>
        <v>1.538600407008237E-5</v>
      </c>
    </row>
    <row r="37" spans="1:4" x14ac:dyDescent="0.25">
      <c r="A37" s="6" t="s">
        <v>22</v>
      </c>
    </row>
    <row r="42" spans="1:4" x14ac:dyDescent="0.25">
      <c r="A42" s="5" t="s">
        <v>23</v>
      </c>
      <c r="D42" s="12">
        <f>D32/($B$12^$C$13*D33)</f>
        <v>0.99990153926942127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Vorlage</vt:lpstr>
      <vt:lpstr>Project (laminar)</vt:lpstr>
      <vt:lpstr>Project (turbulent)</vt:lpstr>
      <vt:lpstr>Project (turbulent) (2)</vt:lpstr>
    </vt:vector>
  </TitlesOfParts>
  <Company>MCI - Management Center Innsbruck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Adam Jakob Spindler</cp:lastModifiedBy>
  <dcterms:created xsi:type="dcterms:W3CDTF">2022-01-19T10:07:56Z</dcterms:created>
  <dcterms:modified xsi:type="dcterms:W3CDTF">2025-01-07T18:38:49Z</dcterms:modified>
</cp:coreProperties>
</file>