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0084\ownCloud - J.M. van der Meer@hzresearchdrive.data.surfsara.nl2\2562 ZET\WP1\transport_kompas\input\"/>
    </mc:Choice>
  </mc:AlternateContent>
  <xr:revisionPtr revIDLastSave="0" documentId="13_ncr:1_{0D1888EB-DE3C-4425-9EA6-4416110E0FA3}" xr6:coauthVersionLast="47" xr6:coauthVersionMax="47" xr10:uidLastSave="{00000000-0000-0000-0000-000000000000}"/>
  <bookViews>
    <workbookView xWindow="-120" yWindow="-120" windowWidth="29040" windowHeight="15840" tabRatio="500" firstSheet="12" activeTab="13" xr2:uid="{00000000-000D-0000-FFFF-FFFF00000000}"/>
  </bookViews>
  <sheets>
    <sheet name="laag 1" sheetId="1" r:id="rId1"/>
    <sheet name="laag 2" sheetId="21" r:id="rId2"/>
    <sheet name="laag 3" sheetId="22" r:id="rId3"/>
    <sheet name="laag 4" sheetId="23" r:id="rId4"/>
    <sheet name="laag 5" sheetId="2" r:id="rId5"/>
    <sheet name="laag 6" sheetId="20" r:id="rId6"/>
    <sheet name="laag 7" sheetId="3" r:id="rId7"/>
    <sheet name="midden 1" sheetId="4" r:id="rId8"/>
    <sheet name="midden 2" sheetId="17" r:id="rId9"/>
    <sheet name="midden 3" sheetId="18" r:id="rId10"/>
    <sheet name="midden 4" sheetId="19" r:id="rId11"/>
    <sheet name="midden 5" sheetId="5" r:id="rId12"/>
    <sheet name="midden 6" sheetId="16" r:id="rId13"/>
    <sheet name="midden 7" sheetId="6" r:id="rId14"/>
    <sheet name="hoog 1" sheetId="7" r:id="rId15"/>
    <sheet name="hoog 2" sheetId="13" r:id="rId16"/>
    <sheet name="hoog 3" sheetId="14" r:id="rId17"/>
    <sheet name="hoog 4" sheetId="15" r:id="rId18"/>
    <sheet name="hoog 5" sheetId="8" r:id="rId19"/>
    <sheet name="hoog 6" sheetId="12" r:id="rId20"/>
    <sheet name="hoog 7" sheetId="9" r:id="rId21"/>
    <sheet name="parameters" sheetId="10" r:id="rId22"/>
    <sheet name="constant" sheetId="11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9" l="1"/>
  <c r="B2" i="9"/>
  <c r="B3" i="12"/>
  <c r="B2" i="12"/>
  <c r="B3" i="8"/>
  <c r="B2" i="8"/>
  <c r="B3" i="15"/>
  <c r="B2" i="15"/>
  <c r="B3" i="14"/>
  <c r="B2" i="14"/>
  <c r="B3" i="13"/>
  <c r="B2" i="13"/>
  <c r="B3" i="7"/>
  <c r="B2" i="7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A1" i="9" s="1"/>
  <c r="B9" i="10"/>
  <c r="B12" i="10"/>
  <c r="T1" i="1" l="1"/>
  <c r="U1" i="1"/>
  <c r="L1" i="1"/>
  <c r="M1" i="1"/>
  <c r="F1" i="1"/>
  <c r="N1" i="1"/>
  <c r="V1" i="1"/>
  <c r="G1" i="1"/>
  <c r="O1" i="1"/>
  <c r="W1" i="1"/>
  <c r="D1" i="1"/>
  <c r="E1" i="1"/>
  <c r="H1" i="1"/>
  <c r="P1" i="1"/>
  <c r="X1" i="1"/>
  <c r="Z1" i="1"/>
  <c r="I1" i="1"/>
  <c r="Q1" i="1"/>
  <c r="Y1" i="1"/>
  <c r="B1" i="1"/>
  <c r="J1" i="1"/>
  <c r="R1" i="1"/>
  <c r="C1" i="1"/>
  <c r="K1" i="1"/>
  <c r="S1" i="1"/>
  <c r="AA1" i="1"/>
  <c r="E1" i="21"/>
  <c r="U1" i="21"/>
  <c r="D1" i="21"/>
  <c r="M1" i="21"/>
  <c r="N1" i="21"/>
  <c r="V1" i="21"/>
  <c r="G1" i="21"/>
  <c r="O1" i="21"/>
  <c r="W1" i="21"/>
  <c r="L1" i="21"/>
  <c r="F1" i="21"/>
  <c r="H1" i="21"/>
  <c r="P1" i="21"/>
  <c r="X1" i="21"/>
  <c r="I1" i="21"/>
  <c r="Q1" i="21"/>
  <c r="Y1" i="21"/>
  <c r="T1" i="21"/>
  <c r="B1" i="21"/>
  <c r="J1" i="21"/>
  <c r="R1" i="21"/>
  <c r="Z1" i="21"/>
  <c r="C1" i="21"/>
  <c r="K1" i="21"/>
  <c r="S1" i="21"/>
  <c r="AA1" i="21"/>
  <c r="K1" i="22"/>
  <c r="S1" i="22"/>
  <c r="AA1" i="22"/>
  <c r="N1" i="22"/>
  <c r="C1" i="22"/>
  <c r="D1" i="22"/>
  <c r="T1" i="22"/>
  <c r="M1" i="22"/>
  <c r="U1" i="22"/>
  <c r="G1" i="22"/>
  <c r="W1" i="22"/>
  <c r="H1" i="22"/>
  <c r="P1" i="22"/>
  <c r="X1" i="22"/>
  <c r="I1" i="22"/>
  <c r="Q1" i="22"/>
  <c r="Y1" i="22"/>
  <c r="L1" i="22"/>
  <c r="E1" i="22"/>
  <c r="F1" i="22"/>
  <c r="V1" i="22"/>
  <c r="O1" i="22"/>
  <c r="B1" i="22"/>
  <c r="J1" i="22"/>
  <c r="R1" i="22"/>
  <c r="Z1" i="22"/>
  <c r="D1" i="23"/>
  <c r="U1" i="23"/>
  <c r="V1" i="23"/>
  <c r="L1" i="23"/>
  <c r="M1" i="23"/>
  <c r="N1" i="23"/>
  <c r="G1" i="23"/>
  <c r="O1" i="23"/>
  <c r="W1" i="23"/>
  <c r="T1" i="23"/>
  <c r="E1" i="23"/>
  <c r="F1" i="23"/>
  <c r="H1" i="23"/>
  <c r="P1" i="23"/>
  <c r="X1" i="23"/>
  <c r="I1" i="23"/>
  <c r="Q1" i="23"/>
  <c r="Y1" i="23"/>
  <c r="B1" i="23"/>
  <c r="J1" i="23"/>
  <c r="R1" i="23"/>
  <c r="Z1" i="23"/>
  <c r="C1" i="23"/>
  <c r="K1" i="23"/>
  <c r="S1" i="23"/>
  <c r="AA1" i="23"/>
  <c r="U1" i="2"/>
  <c r="E1" i="2"/>
  <c r="F1" i="2"/>
  <c r="N1" i="2"/>
  <c r="V1" i="2"/>
  <c r="T1" i="2"/>
  <c r="O1" i="2"/>
  <c r="W1" i="2"/>
  <c r="D1" i="2"/>
  <c r="H1" i="2"/>
  <c r="P1" i="2"/>
  <c r="X1" i="2"/>
  <c r="I1" i="2"/>
  <c r="Q1" i="2"/>
  <c r="Y1" i="2"/>
  <c r="L1" i="2"/>
  <c r="G1" i="2"/>
  <c r="B1" i="2"/>
  <c r="J1" i="2"/>
  <c r="R1" i="2"/>
  <c r="Z1" i="2"/>
  <c r="M1" i="2"/>
  <c r="C1" i="2"/>
  <c r="K1" i="2"/>
  <c r="S1" i="2"/>
  <c r="AA1" i="2"/>
  <c r="L1" i="20"/>
  <c r="E1" i="20"/>
  <c r="U1" i="20"/>
  <c r="N1" i="20"/>
  <c r="O1" i="20"/>
  <c r="X1" i="20"/>
  <c r="I1" i="20"/>
  <c r="Q1" i="20"/>
  <c r="Y1" i="20"/>
  <c r="B1" i="20"/>
  <c r="J1" i="20"/>
  <c r="R1" i="20"/>
  <c r="Z1" i="20"/>
  <c r="D1" i="20"/>
  <c r="T1" i="20"/>
  <c r="M1" i="20"/>
  <c r="F1" i="20"/>
  <c r="V1" i="20"/>
  <c r="G1" i="20"/>
  <c r="W1" i="20"/>
  <c r="H1" i="20"/>
  <c r="P1" i="20"/>
  <c r="C1" i="20"/>
  <c r="K1" i="20"/>
  <c r="S1" i="20"/>
  <c r="AA1" i="20"/>
  <c r="L1" i="3"/>
  <c r="U1" i="3"/>
  <c r="C1" i="3"/>
  <c r="S1" i="3"/>
  <c r="AA1" i="3"/>
  <c r="E1" i="3"/>
  <c r="M1" i="3"/>
  <c r="F1" i="3"/>
  <c r="N1" i="3"/>
  <c r="V1" i="3"/>
  <c r="K1" i="3"/>
  <c r="T1" i="3"/>
  <c r="W1" i="3"/>
  <c r="P1" i="3"/>
  <c r="X1" i="3"/>
  <c r="I1" i="3"/>
  <c r="Q1" i="3"/>
  <c r="Y1" i="3"/>
  <c r="D1" i="3"/>
  <c r="G1" i="3"/>
  <c r="O1" i="3"/>
  <c r="H1" i="3"/>
  <c r="B1" i="3"/>
  <c r="J1" i="3"/>
  <c r="R1" i="3"/>
  <c r="Z1" i="3"/>
  <c r="U1" i="4"/>
  <c r="D1" i="4"/>
  <c r="M1" i="4"/>
  <c r="V1" i="4"/>
  <c r="G1" i="4"/>
  <c r="O1" i="4"/>
  <c r="W1" i="4"/>
  <c r="L1" i="4"/>
  <c r="X1" i="4"/>
  <c r="I1" i="4"/>
  <c r="Q1" i="4"/>
  <c r="Y1" i="4"/>
  <c r="T1" i="4"/>
  <c r="F1" i="4"/>
  <c r="H1" i="4"/>
  <c r="B1" i="4"/>
  <c r="J1" i="4"/>
  <c r="R1" i="4"/>
  <c r="Z1" i="4"/>
  <c r="E1" i="4"/>
  <c r="N1" i="4"/>
  <c r="P1" i="4"/>
  <c r="C1" i="4"/>
  <c r="K1" i="4"/>
  <c r="S1" i="4"/>
  <c r="AA1" i="4"/>
  <c r="E1" i="17"/>
  <c r="L1" i="17"/>
  <c r="V1" i="17"/>
  <c r="W1" i="17"/>
  <c r="I1" i="17"/>
  <c r="Q1" i="17"/>
  <c r="Y1" i="17"/>
  <c r="D1" i="17"/>
  <c r="T1" i="17"/>
  <c r="M1" i="17"/>
  <c r="U1" i="17"/>
  <c r="F1" i="17"/>
  <c r="N1" i="17"/>
  <c r="G1" i="17"/>
  <c r="O1" i="17"/>
  <c r="H1" i="17"/>
  <c r="P1" i="17"/>
  <c r="X1" i="17"/>
  <c r="B1" i="17"/>
  <c r="J1" i="17"/>
  <c r="R1" i="17"/>
  <c r="Z1" i="17"/>
  <c r="C1" i="17"/>
  <c r="K1" i="17"/>
  <c r="S1" i="17"/>
  <c r="AA1" i="17"/>
  <c r="M1" i="18"/>
  <c r="C1" i="18"/>
  <c r="AA1" i="18"/>
  <c r="T1" i="18"/>
  <c r="F1" i="18"/>
  <c r="G1" i="18"/>
  <c r="O1" i="18"/>
  <c r="W1" i="18"/>
  <c r="K1" i="18"/>
  <c r="D1" i="18"/>
  <c r="E1" i="18"/>
  <c r="N1" i="18"/>
  <c r="H1" i="18"/>
  <c r="P1" i="18"/>
  <c r="X1" i="18"/>
  <c r="I1" i="18"/>
  <c r="Q1" i="18"/>
  <c r="Y1" i="18"/>
  <c r="S1" i="18"/>
  <c r="L1" i="18"/>
  <c r="U1" i="18"/>
  <c r="V1" i="18"/>
  <c r="B1" i="18"/>
  <c r="J1" i="18"/>
  <c r="R1" i="18"/>
  <c r="Z1" i="18"/>
  <c r="D1" i="19"/>
  <c r="E1" i="19"/>
  <c r="F1" i="19"/>
  <c r="N1" i="19"/>
  <c r="V1" i="19"/>
  <c r="U1" i="19"/>
  <c r="G1" i="19"/>
  <c r="O1" i="19"/>
  <c r="W1" i="19"/>
  <c r="M1" i="19"/>
  <c r="H1" i="19"/>
  <c r="P1" i="19"/>
  <c r="X1" i="19"/>
  <c r="I1" i="19"/>
  <c r="Q1" i="19"/>
  <c r="Y1" i="19"/>
  <c r="T1" i="19"/>
  <c r="B1" i="19"/>
  <c r="J1" i="19"/>
  <c r="R1" i="19"/>
  <c r="Z1" i="19"/>
  <c r="L1" i="19"/>
  <c r="C1" i="19"/>
  <c r="K1" i="19"/>
  <c r="S1" i="19"/>
  <c r="AA1" i="19"/>
  <c r="Y1" i="5"/>
  <c r="J1" i="5"/>
  <c r="C1" i="5"/>
  <c r="AA1" i="5"/>
  <c r="L1" i="5"/>
  <c r="T1" i="5"/>
  <c r="E1" i="5"/>
  <c r="M1" i="5"/>
  <c r="U1" i="5"/>
  <c r="Q1" i="5"/>
  <c r="R1" i="5"/>
  <c r="S1" i="5"/>
  <c r="N1" i="5"/>
  <c r="G1" i="5"/>
  <c r="O1" i="5"/>
  <c r="W1" i="5"/>
  <c r="I1" i="5"/>
  <c r="B1" i="5"/>
  <c r="Z1" i="5"/>
  <c r="K1" i="5"/>
  <c r="D1" i="5"/>
  <c r="F1" i="5"/>
  <c r="V1" i="5"/>
  <c r="H1" i="5"/>
  <c r="P1" i="5"/>
  <c r="X1" i="5"/>
  <c r="L1" i="16"/>
  <c r="D1" i="16"/>
  <c r="U1" i="16"/>
  <c r="F1" i="16"/>
  <c r="N1" i="16"/>
  <c r="V1" i="16"/>
  <c r="G1" i="16"/>
  <c r="O1" i="16"/>
  <c r="W1" i="16"/>
  <c r="E1" i="16"/>
  <c r="P1" i="16"/>
  <c r="X1" i="16"/>
  <c r="I1" i="16"/>
  <c r="Q1" i="16"/>
  <c r="Y1" i="16"/>
  <c r="T1" i="16"/>
  <c r="H1" i="16"/>
  <c r="B1" i="16"/>
  <c r="J1" i="16"/>
  <c r="R1" i="16"/>
  <c r="Z1" i="16"/>
  <c r="M1" i="16"/>
  <c r="C1" i="16"/>
  <c r="K1" i="16"/>
  <c r="S1" i="16"/>
  <c r="AA1" i="16"/>
  <c r="S1" i="6"/>
  <c r="U1" i="6"/>
  <c r="C1" i="6"/>
  <c r="AA1" i="6"/>
  <c r="T1" i="6"/>
  <c r="F1" i="6"/>
  <c r="N1" i="6"/>
  <c r="V1" i="6"/>
  <c r="D1" i="6"/>
  <c r="M1" i="6"/>
  <c r="O1" i="6"/>
  <c r="P1" i="6"/>
  <c r="X1" i="6"/>
  <c r="I1" i="6"/>
  <c r="Q1" i="6"/>
  <c r="Y1" i="6"/>
  <c r="K1" i="6"/>
  <c r="L1" i="6"/>
  <c r="E1" i="6"/>
  <c r="G1" i="6"/>
  <c r="W1" i="6"/>
  <c r="H1" i="6"/>
  <c r="B1" i="6"/>
  <c r="J1" i="6"/>
  <c r="R1" i="6"/>
  <c r="Z1" i="6"/>
  <c r="P1" i="7"/>
  <c r="C1" i="7"/>
  <c r="S1" i="7"/>
  <c r="D1" i="7"/>
  <c r="T1" i="7"/>
  <c r="M1" i="7"/>
  <c r="F1" i="7"/>
  <c r="N1" i="7"/>
  <c r="V1" i="7"/>
  <c r="H1" i="7"/>
  <c r="X1" i="7"/>
  <c r="K1" i="7"/>
  <c r="AA1" i="7"/>
  <c r="L1" i="7"/>
  <c r="E1" i="7"/>
  <c r="U1" i="7"/>
  <c r="G1" i="7"/>
  <c r="O1" i="7"/>
  <c r="W1" i="7"/>
  <c r="I1" i="7"/>
  <c r="Q1" i="7"/>
  <c r="Y1" i="7"/>
  <c r="B1" i="7"/>
  <c r="J1" i="7"/>
  <c r="R1" i="7"/>
  <c r="Z1" i="7"/>
  <c r="U1" i="13"/>
  <c r="E1" i="13"/>
  <c r="N1" i="13"/>
  <c r="G1" i="13"/>
  <c r="O1" i="13"/>
  <c r="W1" i="13"/>
  <c r="L1" i="13"/>
  <c r="V1" i="13"/>
  <c r="H1" i="13"/>
  <c r="P1" i="13"/>
  <c r="X1" i="13"/>
  <c r="I1" i="13"/>
  <c r="Q1" i="13"/>
  <c r="Y1" i="13"/>
  <c r="D1" i="13"/>
  <c r="T1" i="13"/>
  <c r="F1" i="13"/>
  <c r="B1" i="13"/>
  <c r="J1" i="13"/>
  <c r="R1" i="13"/>
  <c r="Z1" i="13"/>
  <c r="M1" i="13"/>
  <c r="C1" i="13"/>
  <c r="K1" i="13"/>
  <c r="S1" i="13"/>
  <c r="AA1" i="13"/>
  <c r="D1" i="14"/>
  <c r="U1" i="14"/>
  <c r="T1" i="14"/>
  <c r="E1" i="14"/>
  <c r="M1" i="14"/>
  <c r="F1" i="14"/>
  <c r="N1" i="14"/>
  <c r="V1" i="14"/>
  <c r="L1" i="14"/>
  <c r="G1" i="14"/>
  <c r="O1" i="14"/>
  <c r="W1" i="14"/>
  <c r="H1" i="14"/>
  <c r="P1" i="14"/>
  <c r="X1" i="14"/>
  <c r="I1" i="14"/>
  <c r="Q1" i="14"/>
  <c r="Y1" i="14"/>
  <c r="B1" i="14"/>
  <c r="J1" i="14"/>
  <c r="R1" i="14"/>
  <c r="Z1" i="14"/>
  <c r="C1" i="14"/>
  <c r="K1" i="14"/>
  <c r="S1" i="14"/>
  <c r="AA1" i="14"/>
  <c r="K1" i="15"/>
  <c r="L1" i="15"/>
  <c r="T1" i="15"/>
  <c r="F1" i="15"/>
  <c r="V1" i="15"/>
  <c r="AA1" i="15"/>
  <c r="E1" i="15"/>
  <c r="N1" i="15"/>
  <c r="O1" i="15"/>
  <c r="H1" i="15"/>
  <c r="P1" i="15"/>
  <c r="X1" i="15"/>
  <c r="I1" i="15"/>
  <c r="Q1" i="15"/>
  <c r="Y1" i="15"/>
  <c r="C1" i="15"/>
  <c r="S1" i="15"/>
  <c r="D1" i="15"/>
  <c r="M1" i="15"/>
  <c r="U1" i="15"/>
  <c r="G1" i="15"/>
  <c r="W1" i="15"/>
  <c r="B1" i="15"/>
  <c r="J1" i="15"/>
  <c r="R1" i="15"/>
  <c r="Z1" i="15"/>
  <c r="M1" i="8"/>
  <c r="V1" i="8"/>
  <c r="L1" i="8"/>
  <c r="E1" i="8"/>
  <c r="U1" i="8"/>
  <c r="F1" i="8"/>
  <c r="N1" i="8"/>
  <c r="G1" i="8"/>
  <c r="O1" i="8"/>
  <c r="W1" i="8"/>
  <c r="D1" i="8"/>
  <c r="T1" i="8"/>
  <c r="H1" i="8"/>
  <c r="P1" i="8"/>
  <c r="X1" i="8"/>
  <c r="I1" i="8"/>
  <c r="Q1" i="8"/>
  <c r="Y1" i="8"/>
  <c r="B1" i="8"/>
  <c r="J1" i="8"/>
  <c r="R1" i="8"/>
  <c r="Z1" i="8"/>
  <c r="C1" i="8"/>
  <c r="K1" i="8"/>
  <c r="S1" i="8"/>
  <c r="AA1" i="8"/>
  <c r="T1" i="12"/>
  <c r="N1" i="12"/>
  <c r="V1" i="12"/>
  <c r="U1" i="12"/>
  <c r="W1" i="12"/>
  <c r="E1" i="12"/>
  <c r="O1" i="12"/>
  <c r="H1" i="12"/>
  <c r="P1" i="12"/>
  <c r="X1" i="12"/>
  <c r="I1" i="12"/>
  <c r="Q1" i="12"/>
  <c r="Y1" i="12"/>
  <c r="D1" i="12"/>
  <c r="M1" i="12"/>
  <c r="G1" i="12"/>
  <c r="B1" i="12"/>
  <c r="J1" i="12"/>
  <c r="R1" i="12"/>
  <c r="Z1" i="12"/>
  <c r="L1" i="12"/>
  <c r="F1" i="12"/>
  <c r="C1" i="12"/>
  <c r="K1" i="12"/>
  <c r="S1" i="12"/>
  <c r="AA1" i="12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13" i="1"/>
  <c r="B17" i="1"/>
  <c r="B13" i="21"/>
  <c r="B17" i="21"/>
  <c r="B13" i="22"/>
  <c r="B17" i="22"/>
  <c r="B17" i="23"/>
  <c r="B13" i="23"/>
  <c r="B17" i="2"/>
  <c r="B13" i="2"/>
  <c r="B17" i="20"/>
  <c r="B13" i="20"/>
  <c r="B13" i="3"/>
  <c r="B17" i="3"/>
  <c r="B13" i="18"/>
  <c r="B13" i="17"/>
  <c r="B17" i="17"/>
  <c r="B13" i="4"/>
  <c r="B17" i="4"/>
  <c r="B17" i="18"/>
  <c r="B13" i="19"/>
  <c r="B17" i="19"/>
  <c r="B13" i="5"/>
  <c r="B17" i="5"/>
  <c r="B13" i="16"/>
  <c r="B17" i="16"/>
  <c r="B13" i="6"/>
  <c r="B17" i="6"/>
  <c r="B17" i="7"/>
  <c r="B17" i="13"/>
  <c r="B17" i="14"/>
  <c r="B17" i="15"/>
  <c r="B17" i="8"/>
  <c r="B17" i="12"/>
  <c r="B17" i="9"/>
  <c r="C17" i="9" l="1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C17" i="14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C17" i="16"/>
  <c r="D17" i="16" s="1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C17" i="21"/>
  <c r="D17" i="21" s="1"/>
  <c r="E17" i="21" s="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C17" i="22"/>
  <c r="D17" i="22" s="1"/>
  <c r="E17" i="22" s="1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C17" i="23"/>
  <c r="D17" i="23" s="1"/>
  <c r="E17" i="23" s="1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C17" i="20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B14" i="2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C13" i="21"/>
  <c r="D13" i="21" s="1"/>
  <c r="E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B14" i="22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B14" i="23"/>
  <c r="C14" i="23" s="1"/>
  <c r="D14" i="23" s="1"/>
  <c r="E14" i="23" s="1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C13" i="23"/>
  <c r="D13" i="23" s="1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C13" i="20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B14" i="17"/>
  <c r="C14" i="17" s="1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B14" i="18"/>
  <c r="C14" i="18" s="1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4" i="16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B14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B13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B14" i="13"/>
  <c r="C14" i="13" s="1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B13" i="13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B13" i="12"/>
  <c r="C13" i="12" s="1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B14" i="9"/>
  <c r="C14" i="9" s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B13" i="9"/>
  <c r="C13" i="9" s="1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G25" i="2" l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F25" i="20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G25" i="5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F25" i="16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F25" i="14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G25" i="8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C2" i="8" l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C2" i="19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C2" i="4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C2" i="3"/>
  <c r="C2" i="20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C2" i="23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C2" i="22"/>
  <c r="C2" i="21"/>
  <c r="D2" i="21" s="1"/>
  <c r="E2" i="21" s="1"/>
  <c r="F2" i="21" s="1"/>
  <c r="G2" i="21" s="1"/>
  <c r="H2" i="21" s="1"/>
  <c r="I2" i="21" s="1"/>
  <c r="J2" i="21" s="1"/>
  <c r="C2" i="1"/>
  <c r="D2" i="1" s="1"/>
  <c r="E2" i="1" s="1"/>
  <c r="F2" i="1" s="1"/>
  <c r="G2" i="1" s="1"/>
  <c r="H2" i="1" s="1"/>
  <c r="I2" i="1" s="1"/>
  <c r="J2" i="1" s="1"/>
  <c r="K2" i="1" s="1"/>
  <c r="L2" i="1" l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C70" i="2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D68" i="2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C68" i="2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B60" i="2"/>
  <c r="B59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F57" i="2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D57" i="2"/>
  <c r="C57" i="2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C55" i="2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C47" i="2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C46" i="2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C43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C37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F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C31" i="2"/>
  <c r="D31" i="2" s="1"/>
  <c r="E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C28" i="2"/>
  <c r="D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D20" i="2"/>
  <c r="C20" i="2"/>
  <c r="C19" i="2"/>
  <c r="D19" i="2" s="1"/>
  <c r="E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Q9" i="2"/>
  <c r="R9" i="2" s="1"/>
  <c r="S9" i="2" s="1"/>
  <c r="T9" i="2" s="1"/>
  <c r="U9" i="2" s="1"/>
  <c r="V9" i="2" s="1"/>
  <c r="W9" i="2" s="1"/>
  <c r="X9" i="2" s="1"/>
  <c r="Y9" i="2" s="1"/>
  <c r="Z9" i="2" s="1"/>
  <c r="AA9" i="2" s="1"/>
  <c r="P9" i="2"/>
  <c r="O9" i="2"/>
  <c r="N9" i="2"/>
  <c r="M9" i="2"/>
  <c r="L9" i="2"/>
  <c r="K9" i="2"/>
  <c r="J9" i="2"/>
  <c r="I9" i="2"/>
  <c r="H9" i="2"/>
  <c r="G9" i="2"/>
  <c r="B9" i="2"/>
  <c r="B21" i="2" s="1"/>
  <c r="Q8" i="2"/>
  <c r="R8" i="2" s="1"/>
  <c r="S8" i="2" s="1"/>
  <c r="T8" i="2" s="1"/>
  <c r="U8" i="2" s="1"/>
  <c r="V8" i="2" s="1"/>
  <c r="W8" i="2" s="1"/>
  <c r="X8" i="2" s="1"/>
  <c r="Y8" i="2" s="1"/>
  <c r="Z8" i="2" s="1"/>
  <c r="AA8" i="2" s="1"/>
  <c r="P8" i="2"/>
  <c r="O8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8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C4" i="2"/>
  <c r="C3" i="2"/>
  <c r="C9" i="2" s="1"/>
  <c r="C70" i="5"/>
  <c r="D70" i="5" s="1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D69" i="5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C69" i="5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C68" i="5"/>
  <c r="C67" i="5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C65" i="5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C63" i="5"/>
  <c r="C62" i="5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C61" i="5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B60" i="5"/>
  <c r="B59" i="5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F57" i="5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C57" i="5"/>
  <c r="D57" i="5" s="1"/>
  <c r="N56" i="5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L54" i="5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C54" i="5"/>
  <c r="D54" i="5" s="1"/>
  <c r="E54" i="5" s="1"/>
  <c r="F54" i="5" s="1"/>
  <c r="G54" i="5" s="1"/>
  <c r="H54" i="5" s="1"/>
  <c r="I54" i="5" s="1"/>
  <c r="J54" i="5" s="1"/>
  <c r="K54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C52" i="5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C39" i="5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K33" i="5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C33" i="5"/>
  <c r="D33" i="5" s="1"/>
  <c r="E33" i="5" s="1"/>
  <c r="F33" i="5" s="1"/>
  <c r="G33" i="5" s="1"/>
  <c r="H33" i="5" s="1"/>
  <c r="I33" i="5" s="1"/>
  <c r="J33" i="5" s="1"/>
  <c r="F32" i="5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C32" i="5"/>
  <c r="D32" i="5" s="1"/>
  <c r="E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C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C27" i="5"/>
  <c r="D27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0" i="5"/>
  <c r="D20" i="5" s="1"/>
  <c r="C19" i="5"/>
  <c r="D19" i="5" s="1"/>
  <c r="E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6" i="5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V9" i="5"/>
  <c r="W9" i="5" s="1"/>
  <c r="X9" i="5" s="1"/>
  <c r="Y9" i="5" s="1"/>
  <c r="Z9" i="5" s="1"/>
  <c r="AA9" i="5" s="1"/>
  <c r="Q9" i="5"/>
  <c r="R9" i="5" s="1"/>
  <c r="S9" i="5" s="1"/>
  <c r="T9" i="5" s="1"/>
  <c r="U9" i="5" s="1"/>
  <c r="P9" i="5"/>
  <c r="O9" i="5"/>
  <c r="N9" i="5"/>
  <c r="M9" i="5"/>
  <c r="L9" i="5"/>
  <c r="K9" i="5"/>
  <c r="J9" i="5"/>
  <c r="I9" i="5"/>
  <c r="H9" i="5"/>
  <c r="G9" i="5"/>
  <c r="B9" i="5"/>
  <c r="B21" i="5" s="1"/>
  <c r="Q8" i="5"/>
  <c r="R8" i="5" s="1"/>
  <c r="S8" i="5" s="1"/>
  <c r="T8" i="5" s="1"/>
  <c r="U8" i="5" s="1"/>
  <c r="V8" i="5" s="1"/>
  <c r="W8" i="5" s="1"/>
  <c r="X8" i="5" s="1"/>
  <c r="Y8" i="5" s="1"/>
  <c r="Z8" i="5" s="1"/>
  <c r="AA8" i="5" s="1"/>
  <c r="P8" i="5"/>
  <c r="O8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C6" i="5"/>
  <c r="D6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C4" i="5"/>
  <c r="C3" i="5"/>
  <c r="C9" i="5" s="1"/>
  <c r="G70" i="23"/>
  <c r="H70" i="23" s="1"/>
  <c r="I70" i="23" s="1"/>
  <c r="J70" i="23" s="1"/>
  <c r="K70" i="23" s="1"/>
  <c r="L70" i="23" s="1"/>
  <c r="M70" i="23" s="1"/>
  <c r="N70" i="23" s="1"/>
  <c r="O70" i="23" s="1"/>
  <c r="P70" i="23" s="1"/>
  <c r="Q70" i="23" s="1"/>
  <c r="R70" i="23" s="1"/>
  <c r="S70" i="23" s="1"/>
  <c r="T70" i="23" s="1"/>
  <c r="U70" i="23" s="1"/>
  <c r="V70" i="23" s="1"/>
  <c r="W70" i="23" s="1"/>
  <c r="X70" i="23" s="1"/>
  <c r="Y70" i="23" s="1"/>
  <c r="Z70" i="23" s="1"/>
  <c r="AA70" i="23" s="1"/>
  <c r="D70" i="23"/>
  <c r="E70" i="23" s="1"/>
  <c r="F70" i="23" s="1"/>
  <c r="C70" i="23"/>
  <c r="C69" i="23"/>
  <c r="D69" i="23" s="1"/>
  <c r="E69" i="23" s="1"/>
  <c r="F69" i="23" s="1"/>
  <c r="G69" i="23" s="1"/>
  <c r="H69" i="23" s="1"/>
  <c r="I69" i="23" s="1"/>
  <c r="J69" i="23" s="1"/>
  <c r="K69" i="23" s="1"/>
  <c r="L69" i="23" s="1"/>
  <c r="M69" i="23" s="1"/>
  <c r="N69" i="23" s="1"/>
  <c r="O69" i="23" s="1"/>
  <c r="P69" i="23" s="1"/>
  <c r="Q69" i="23" s="1"/>
  <c r="R69" i="23" s="1"/>
  <c r="S69" i="23" s="1"/>
  <c r="T69" i="23" s="1"/>
  <c r="U69" i="23" s="1"/>
  <c r="V69" i="23" s="1"/>
  <c r="W69" i="23" s="1"/>
  <c r="X69" i="23" s="1"/>
  <c r="Y69" i="23" s="1"/>
  <c r="Z69" i="23" s="1"/>
  <c r="AA69" i="23" s="1"/>
  <c r="D68" i="23"/>
  <c r="E68" i="23" s="1"/>
  <c r="F68" i="23" s="1"/>
  <c r="G68" i="23" s="1"/>
  <c r="H68" i="23" s="1"/>
  <c r="I68" i="23" s="1"/>
  <c r="J68" i="23" s="1"/>
  <c r="K68" i="23" s="1"/>
  <c r="L68" i="23" s="1"/>
  <c r="M68" i="23" s="1"/>
  <c r="N68" i="23" s="1"/>
  <c r="O68" i="23" s="1"/>
  <c r="P68" i="23" s="1"/>
  <c r="Q68" i="23" s="1"/>
  <c r="R68" i="23" s="1"/>
  <c r="S68" i="23" s="1"/>
  <c r="T68" i="23" s="1"/>
  <c r="U68" i="23" s="1"/>
  <c r="V68" i="23" s="1"/>
  <c r="W68" i="23" s="1"/>
  <c r="X68" i="23" s="1"/>
  <c r="Y68" i="23" s="1"/>
  <c r="Z68" i="23" s="1"/>
  <c r="AA68" i="23" s="1"/>
  <c r="C68" i="23"/>
  <c r="D67" i="23"/>
  <c r="E67" i="23" s="1"/>
  <c r="F67" i="23" s="1"/>
  <c r="G67" i="23" s="1"/>
  <c r="H67" i="23" s="1"/>
  <c r="I67" i="23" s="1"/>
  <c r="J67" i="23" s="1"/>
  <c r="K67" i="23" s="1"/>
  <c r="L67" i="23" s="1"/>
  <c r="M67" i="23" s="1"/>
  <c r="N67" i="23" s="1"/>
  <c r="O67" i="23" s="1"/>
  <c r="P67" i="23" s="1"/>
  <c r="Q67" i="23" s="1"/>
  <c r="R67" i="23" s="1"/>
  <c r="S67" i="23" s="1"/>
  <c r="T67" i="23" s="1"/>
  <c r="U67" i="23" s="1"/>
  <c r="V67" i="23" s="1"/>
  <c r="W67" i="23" s="1"/>
  <c r="X67" i="23" s="1"/>
  <c r="Y67" i="23" s="1"/>
  <c r="Z67" i="23" s="1"/>
  <c r="AA67" i="23" s="1"/>
  <c r="C67" i="23"/>
  <c r="O66" i="23"/>
  <c r="P66" i="23" s="1"/>
  <c r="Q66" i="23" s="1"/>
  <c r="R66" i="23" s="1"/>
  <c r="S66" i="23" s="1"/>
  <c r="T66" i="23" s="1"/>
  <c r="U66" i="23" s="1"/>
  <c r="V66" i="23" s="1"/>
  <c r="W66" i="23" s="1"/>
  <c r="X66" i="23" s="1"/>
  <c r="Y66" i="23" s="1"/>
  <c r="Z66" i="23" s="1"/>
  <c r="AA66" i="23" s="1"/>
  <c r="C66" i="23"/>
  <c r="D66" i="23" s="1"/>
  <c r="E66" i="23" s="1"/>
  <c r="F66" i="23" s="1"/>
  <c r="G66" i="23" s="1"/>
  <c r="H66" i="23" s="1"/>
  <c r="I66" i="23" s="1"/>
  <c r="J66" i="23" s="1"/>
  <c r="K66" i="23" s="1"/>
  <c r="L66" i="23" s="1"/>
  <c r="M66" i="23" s="1"/>
  <c r="N66" i="23" s="1"/>
  <c r="C65" i="23"/>
  <c r="D65" i="23" s="1"/>
  <c r="E65" i="23" s="1"/>
  <c r="F65" i="23" s="1"/>
  <c r="G65" i="23" s="1"/>
  <c r="H65" i="23" s="1"/>
  <c r="I65" i="23" s="1"/>
  <c r="J65" i="23" s="1"/>
  <c r="K65" i="23" s="1"/>
  <c r="L65" i="23" s="1"/>
  <c r="M65" i="23" s="1"/>
  <c r="N65" i="23" s="1"/>
  <c r="O65" i="23" s="1"/>
  <c r="P65" i="23" s="1"/>
  <c r="Q65" i="23" s="1"/>
  <c r="R65" i="23" s="1"/>
  <c r="S65" i="23" s="1"/>
  <c r="T65" i="23" s="1"/>
  <c r="U65" i="23" s="1"/>
  <c r="V65" i="23" s="1"/>
  <c r="W65" i="23" s="1"/>
  <c r="X65" i="23" s="1"/>
  <c r="Y65" i="23" s="1"/>
  <c r="Z65" i="23" s="1"/>
  <c r="AA65" i="23" s="1"/>
  <c r="E64" i="23"/>
  <c r="F64" i="23" s="1"/>
  <c r="G64" i="23" s="1"/>
  <c r="H64" i="23" s="1"/>
  <c r="I64" i="23" s="1"/>
  <c r="J64" i="23" s="1"/>
  <c r="K64" i="23" s="1"/>
  <c r="L64" i="23" s="1"/>
  <c r="M64" i="23" s="1"/>
  <c r="N64" i="23" s="1"/>
  <c r="O64" i="23" s="1"/>
  <c r="P64" i="23" s="1"/>
  <c r="Q64" i="23" s="1"/>
  <c r="R64" i="23" s="1"/>
  <c r="S64" i="23" s="1"/>
  <c r="T64" i="23" s="1"/>
  <c r="U64" i="23" s="1"/>
  <c r="V64" i="23" s="1"/>
  <c r="W64" i="23" s="1"/>
  <c r="X64" i="23" s="1"/>
  <c r="Y64" i="23" s="1"/>
  <c r="Z64" i="23" s="1"/>
  <c r="AA64" i="23" s="1"/>
  <c r="C64" i="23"/>
  <c r="D64" i="23" s="1"/>
  <c r="C63" i="23"/>
  <c r="D63" i="23" s="1"/>
  <c r="E63" i="23" s="1"/>
  <c r="F63" i="23" s="1"/>
  <c r="G63" i="23" s="1"/>
  <c r="H63" i="23" s="1"/>
  <c r="I63" i="23" s="1"/>
  <c r="J63" i="23" s="1"/>
  <c r="K63" i="23" s="1"/>
  <c r="L63" i="23" s="1"/>
  <c r="M63" i="23" s="1"/>
  <c r="N63" i="23" s="1"/>
  <c r="O63" i="23" s="1"/>
  <c r="P63" i="23" s="1"/>
  <c r="Q63" i="23" s="1"/>
  <c r="R63" i="23" s="1"/>
  <c r="S63" i="23" s="1"/>
  <c r="T63" i="23" s="1"/>
  <c r="U63" i="23" s="1"/>
  <c r="V63" i="23" s="1"/>
  <c r="W63" i="23" s="1"/>
  <c r="X63" i="23" s="1"/>
  <c r="Y63" i="23" s="1"/>
  <c r="Z63" i="23" s="1"/>
  <c r="AA63" i="23" s="1"/>
  <c r="C62" i="23"/>
  <c r="D62" i="23" s="1"/>
  <c r="E62" i="23" s="1"/>
  <c r="F62" i="23" s="1"/>
  <c r="G62" i="23" s="1"/>
  <c r="H62" i="23" s="1"/>
  <c r="I62" i="23" s="1"/>
  <c r="J62" i="23" s="1"/>
  <c r="K62" i="23" s="1"/>
  <c r="L62" i="23" s="1"/>
  <c r="M62" i="23" s="1"/>
  <c r="N62" i="23" s="1"/>
  <c r="O62" i="23" s="1"/>
  <c r="P62" i="23" s="1"/>
  <c r="Q62" i="23" s="1"/>
  <c r="R62" i="23" s="1"/>
  <c r="S62" i="23" s="1"/>
  <c r="T62" i="23" s="1"/>
  <c r="U62" i="23" s="1"/>
  <c r="V62" i="23" s="1"/>
  <c r="W62" i="23" s="1"/>
  <c r="X62" i="23" s="1"/>
  <c r="Y62" i="23" s="1"/>
  <c r="Z62" i="23" s="1"/>
  <c r="AA62" i="23" s="1"/>
  <c r="D61" i="23"/>
  <c r="E61" i="23" s="1"/>
  <c r="F61" i="23" s="1"/>
  <c r="G61" i="23" s="1"/>
  <c r="H61" i="23" s="1"/>
  <c r="I61" i="23" s="1"/>
  <c r="J61" i="23" s="1"/>
  <c r="K61" i="23" s="1"/>
  <c r="L61" i="23" s="1"/>
  <c r="M61" i="23" s="1"/>
  <c r="N61" i="23" s="1"/>
  <c r="O61" i="23" s="1"/>
  <c r="P61" i="23" s="1"/>
  <c r="Q61" i="23" s="1"/>
  <c r="R61" i="23" s="1"/>
  <c r="S61" i="23" s="1"/>
  <c r="T61" i="23" s="1"/>
  <c r="U61" i="23" s="1"/>
  <c r="V61" i="23" s="1"/>
  <c r="W61" i="23" s="1"/>
  <c r="X61" i="23" s="1"/>
  <c r="Y61" i="23" s="1"/>
  <c r="Z61" i="23" s="1"/>
  <c r="AA61" i="23" s="1"/>
  <c r="C61" i="23"/>
  <c r="B60" i="23"/>
  <c r="B59" i="23"/>
  <c r="E58" i="23"/>
  <c r="F58" i="23" s="1"/>
  <c r="G58" i="23" s="1"/>
  <c r="H58" i="23" s="1"/>
  <c r="I58" i="23" s="1"/>
  <c r="J58" i="23" s="1"/>
  <c r="K58" i="23" s="1"/>
  <c r="L58" i="23" s="1"/>
  <c r="M58" i="23" s="1"/>
  <c r="N58" i="23" s="1"/>
  <c r="O58" i="23" s="1"/>
  <c r="P58" i="23" s="1"/>
  <c r="Q58" i="23" s="1"/>
  <c r="R58" i="23" s="1"/>
  <c r="S58" i="23" s="1"/>
  <c r="T58" i="23" s="1"/>
  <c r="U58" i="23" s="1"/>
  <c r="V58" i="23" s="1"/>
  <c r="W58" i="23" s="1"/>
  <c r="X58" i="23" s="1"/>
  <c r="Y58" i="23" s="1"/>
  <c r="Z58" i="23" s="1"/>
  <c r="AA58" i="23" s="1"/>
  <c r="C58" i="23"/>
  <c r="D58" i="23" s="1"/>
  <c r="F57" i="23"/>
  <c r="G57" i="23" s="1"/>
  <c r="H57" i="23" s="1"/>
  <c r="I57" i="23" s="1"/>
  <c r="J57" i="23" s="1"/>
  <c r="K57" i="23" s="1"/>
  <c r="L57" i="23" s="1"/>
  <c r="M57" i="23" s="1"/>
  <c r="N57" i="23" s="1"/>
  <c r="O57" i="23" s="1"/>
  <c r="P57" i="23" s="1"/>
  <c r="Q57" i="23" s="1"/>
  <c r="R57" i="23" s="1"/>
  <c r="S57" i="23" s="1"/>
  <c r="T57" i="23" s="1"/>
  <c r="U57" i="23" s="1"/>
  <c r="V57" i="23" s="1"/>
  <c r="W57" i="23" s="1"/>
  <c r="X57" i="23" s="1"/>
  <c r="Y57" i="23" s="1"/>
  <c r="Z57" i="23" s="1"/>
  <c r="AA57" i="23" s="1"/>
  <c r="D57" i="23"/>
  <c r="C57" i="23"/>
  <c r="F56" i="23"/>
  <c r="G56" i="23" s="1"/>
  <c r="H56" i="23" s="1"/>
  <c r="I56" i="23" s="1"/>
  <c r="J56" i="23" s="1"/>
  <c r="K56" i="23" s="1"/>
  <c r="L56" i="23" s="1"/>
  <c r="M56" i="23" s="1"/>
  <c r="N56" i="23" s="1"/>
  <c r="O56" i="23" s="1"/>
  <c r="P56" i="23" s="1"/>
  <c r="Q56" i="23" s="1"/>
  <c r="R56" i="23" s="1"/>
  <c r="S56" i="23" s="1"/>
  <c r="T56" i="23" s="1"/>
  <c r="U56" i="23" s="1"/>
  <c r="V56" i="23" s="1"/>
  <c r="W56" i="23" s="1"/>
  <c r="X56" i="23" s="1"/>
  <c r="Y56" i="23" s="1"/>
  <c r="Z56" i="23" s="1"/>
  <c r="AA56" i="23" s="1"/>
  <c r="C56" i="23"/>
  <c r="D56" i="23" s="1"/>
  <c r="E56" i="23" s="1"/>
  <c r="C55" i="23"/>
  <c r="D55" i="23" s="1"/>
  <c r="E55" i="23" s="1"/>
  <c r="F55" i="23" s="1"/>
  <c r="G55" i="23" s="1"/>
  <c r="H55" i="23" s="1"/>
  <c r="I55" i="23" s="1"/>
  <c r="J55" i="23" s="1"/>
  <c r="K55" i="23" s="1"/>
  <c r="L55" i="23" s="1"/>
  <c r="M55" i="23" s="1"/>
  <c r="N55" i="23" s="1"/>
  <c r="O55" i="23" s="1"/>
  <c r="P55" i="23" s="1"/>
  <c r="Q55" i="23" s="1"/>
  <c r="R55" i="23" s="1"/>
  <c r="S55" i="23" s="1"/>
  <c r="T55" i="23" s="1"/>
  <c r="U55" i="23" s="1"/>
  <c r="V55" i="23" s="1"/>
  <c r="W55" i="23" s="1"/>
  <c r="X55" i="23" s="1"/>
  <c r="Y55" i="23" s="1"/>
  <c r="Z55" i="23" s="1"/>
  <c r="AA55" i="23" s="1"/>
  <c r="C54" i="23"/>
  <c r="D54" i="23" s="1"/>
  <c r="E54" i="23" s="1"/>
  <c r="F54" i="23" s="1"/>
  <c r="G54" i="23" s="1"/>
  <c r="H54" i="23" s="1"/>
  <c r="I54" i="23" s="1"/>
  <c r="J54" i="23" s="1"/>
  <c r="K54" i="23" s="1"/>
  <c r="L54" i="23" s="1"/>
  <c r="M54" i="23" s="1"/>
  <c r="N54" i="23" s="1"/>
  <c r="O54" i="23" s="1"/>
  <c r="P54" i="23" s="1"/>
  <c r="Q54" i="23" s="1"/>
  <c r="R54" i="23" s="1"/>
  <c r="S54" i="23" s="1"/>
  <c r="T54" i="23" s="1"/>
  <c r="U54" i="23" s="1"/>
  <c r="V54" i="23" s="1"/>
  <c r="W54" i="23" s="1"/>
  <c r="X54" i="23" s="1"/>
  <c r="Y54" i="23" s="1"/>
  <c r="Z54" i="23" s="1"/>
  <c r="AA54" i="23" s="1"/>
  <c r="E53" i="23"/>
  <c r="F53" i="23" s="1"/>
  <c r="G53" i="23" s="1"/>
  <c r="H53" i="23" s="1"/>
  <c r="I53" i="23" s="1"/>
  <c r="J53" i="23" s="1"/>
  <c r="K53" i="23" s="1"/>
  <c r="L53" i="23" s="1"/>
  <c r="M53" i="23" s="1"/>
  <c r="N53" i="23" s="1"/>
  <c r="O53" i="23" s="1"/>
  <c r="P53" i="23" s="1"/>
  <c r="Q53" i="23" s="1"/>
  <c r="R53" i="23" s="1"/>
  <c r="S53" i="23" s="1"/>
  <c r="T53" i="23" s="1"/>
  <c r="U53" i="23" s="1"/>
  <c r="V53" i="23" s="1"/>
  <c r="W53" i="23" s="1"/>
  <c r="X53" i="23" s="1"/>
  <c r="Y53" i="23" s="1"/>
  <c r="Z53" i="23" s="1"/>
  <c r="AA53" i="23" s="1"/>
  <c r="C53" i="23"/>
  <c r="D53" i="23" s="1"/>
  <c r="C52" i="23"/>
  <c r="D52" i="23" s="1"/>
  <c r="E52" i="23" s="1"/>
  <c r="F52" i="23" s="1"/>
  <c r="G52" i="23" s="1"/>
  <c r="H52" i="23" s="1"/>
  <c r="I52" i="23" s="1"/>
  <c r="J52" i="23" s="1"/>
  <c r="K52" i="23" s="1"/>
  <c r="L52" i="23" s="1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W52" i="23" s="1"/>
  <c r="X52" i="23" s="1"/>
  <c r="Y52" i="23" s="1"/>
  <c r="Z52" i="23" s="1"/>
  <c r="AA52" i="23" s="1"/>
  <c r="G51" i="23"/>
  <c r="H51" i="23" s="1"/>
  <c r="I51" i="23" s="1"/>
  <c r="J51" i="23" s="1"/>
  <c r="K51" i="23" s="1"/>
  <c r="L51" i="23" s="1"/>
  <c r="M51" i="23" s="1"/>
  <c r="N51" i="23" s="1"/>
  <c r="O51" i="23" s="1"/>
  <c r="P51" i="23" s="1"/>
  <c r="Q51" i="23" s="1"/>
  <c r="R51" i="23" s="1"/>
  <c r="S51" i="23" s="1"/>
  <c r="T51" i="23" s="1"/>
  <c r="U51" i="23" s="1"/>
  <c r="V51" i="23" s="1"/>
  <c r="W51" i="23" s="1"/>
  <c r="X51" i="23" s="1"/>
  <c r="Y51" i="23" s="1"/>
  <c r="Z51" i="23" s="1"/>
  <c r="AA51" i="23" s="1"/>
  <c r="C51" i="23"/>
  <c r="D51" i="23" s="1"/>
  <c r="E51" i="23" s="1"/>
  <c r="F51" i="23" s="1"/>
  <c r="C50" i="23"/>
  <c r="D50" i="23" s="1"/>
  <c r="E50" i="23" s="1"/>
  <c r="F50" i="23" s="1"/>
  <c r="G50" i="23" s="1"/>
  <c r="H50" i="23" s="1"/>
  <c r="I50" i="23" s="1"/>
  <c r="J50" i="23" s="1"/>
  <c r="K50" i="23" s="1"/>
  <c r="L50" i="23" s="1"/>
  <c r="M50" i="23" s="1"/>
  <c r="N50" i="23" s="1"/>
  <c r="O50" i="23" s="1"/>
  <c r="P50" i="23" s="1"/>
  <c r="Q50" i="23" s="1"/>
  <c r="R50" i="23" s="1"/>
  <c r="S50" i="23" s="1"/>
  <c r="T50" i="23" s="1"/>
  <c r="U50" i="23" s="1"/>
  <c r="V50" i="23" s="1"/>
  <c r="W50" i="23" s="1"/>
  <c r="X50" i="23" s="1"/>
  <c r="Y50" i="23" s="1"/>
  <c r="Z50" i="23" s="1"/>
  <c r="AA50" i="23" s="1"/>
  <c r="C49" i="23"/>
  <c r="D49" i="23" s="1"/>
  <c r="E49" i="23" s="1"/>
  <c r="F49" i="23" s="1"/>
  <c r="G49" i="23" s="1"/>
  <c r="H49" i="23" s="1"/>
  <c r="I49" i="23" s="1"/>
  <c r="J49" i="23" s="1"/>
  <c r="K49" i="23" s="1"/>
  <c r="L49" i="23" s="1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W49" i="23" s="1"/>
  <c r="X49" i="23" s="1"/>
  <c r="Y49" i="23" s="1"/>
  <c r="Z49" i="23" s="1"/>
  <c r="AA49" i="23" s="1"/>
  <c r="K48" i="23"/>
  <c r="L48" i="23" s="1"/>
  <c r="M48" i="23" s="1"/>
  <c r="N48" i="23" s="1"/>
  <c r="O48" i="23" s="1"/>
  <c r="P48" i="23" s="1"/>
  <c r="Q48" i="23" s="1"/>
  <c r="R48" i="23" s="1"/>
  <c r="S48" i="23" s="1"/>
  <c r="T48" i="23" s="1"/>
  <c r="U48" i="23" s="1"/>
  <c r="V48" i="23" s="1"/>
  <c r="W48" i="23" s="1"/>
  <c r="X48" i="23" s="1"/>
  <c r="Y48" i="23" s="1"/>
  <c r="Z48" i="23" s="1"/>
  <c r="AA48" i="23" s="1"/>
  <c r="C48" i="23"/>
  <c r="D48" i="23" s="1"/>
  <c r="E48" i="23" s="1"/>
  <c r="F48" i="23" s="1"/>
  <c r="G48" i="23" s="1"/>
  <c r="H48" i="23" s="1"/>
  <c r="I48" i="23" s="1"/>
  <c r="J48" i="23" s="1"/>
  <c r="C47" i="23"/>
  <c r="D47" i="23" s="1"/>
  <c r="E47" i="23" s="1"/>
  <c r="F47" i="23" s="1"/>
  <c r="G47" i="23" s="1"/>
  <c r="H47" i="23" s="1"/>
  <c r="I47" i="23" s="1"/>
  <c r="J47" i="23" s="1"/>
  <c r="K47" i="23" s="1"/>
  <c r="L47" i="23" s="1"/>
  <c r="M47" i="23" s="1"/>
  <c r="N47" i="23" s="1"/>
  <c r="O47" i="23" s="1"/>
  <c r="P47" i="23" s="1"/>
  <c r="Q47" i="23" s="1"/>
  <c r="R47" i="23" s="1"/>
  <c r="S47" i="23" s="1"/>
  <c r="T47" i="23" s="1"/>
  <c r="U47" i="23" s="1"/>
  <c r="V47" i="23" s="1"/>
  <c r="W47" i="23" s="1"/>
  <c r="X47" i="23" s="1"/>
  <c r="Y47" i="23" s="1"/>
  <c r="Z47" i="23" s="1"/>
  <c r="AA47" i="23" s="1"/>
  <c r="C46" i="23"/>
  <c r="D46" i="23" s="1"/>
  <c r="E46" i="23" s="1"/>
  <c r="F46" i="23" s="1"/>
  <c r="G46" i="23" s="1"/>
  <c r="H46" i="23" s="1"/>
  <c r="I46" i="23" s="1"/>
  <c r="J46" i="23" s="1"/>
  <c r="K46" i="23" s="1"/>
  <c r="L46" i="23" s="1"/>
  <c r="M46" i="23" s="1"/>
  <c r="N46" i="23" s="1"/>
  <c r="O46" i="23" s="1"/>
  <c r="P46" i="23" s="1"/>
  <c r="Q46" i="23" s="1"/>
  <c r="R46" i="23" s="1"/>
  <c r="S46" i="23" s="1"/>
  <c r="T46" i="23" s="1"/>
  <c r="U46" i="23" s="1"/>
  <c r="V46" i="23" s="1"/>
  <c r="W46" i="23" s="1"/>
  <c r="X46" i="23" s="1"/>
  <c r="Y46" i="23" s="1"/>
  <c r="Z46" i="23" s="1"/>
  <c r="AA46" i="23" s="1"/>
  <c r="V45" i="23"/>
  <c r="W45" i="23" s="1"/>
  <c r="X45" i="23" s="1"/>
  <c r="Y45" i="23" s="1"/>
  <c r="Z45" i="23" s="1"/>
  <c r="AA45" i="23" s="1"/>
  <c r="D45" i="23"/>
  <c r="E45" i="23" s="1"/>
  <c r="F45" i="23" s="1"/>
  <c r="G45" i="23" s="1"/>
  <c r="H45" i="23" s="1"/>
  <c r="I45" i="23" s="1"/>
  <c r="J45" i="23" s="1"/>
  <c r="K45" i="23" s="1"/>
  <c r="L45" i="23" s="1"/>
  <c r="M45" i="23" s="1"/>
  <c r="N45" i="23" s="1"/>
  <c r="O45" i="23" s="1"/>
  <c r="P45" i="23" s="1"/>
  <c r="Q45" i="23" s="1"/>
  <c r="R45" i="23" s="1"/>
  <c r="S45" i="23" s="1"/>
  <c r="T45" i="23" s="1"/>
  <c r="U45" i="23" s="1"/>
  <c r="C45" i="23"/>
  <c r="C44" i="23"/>
  <c r="D44" i="23" s="1"/>
  <c r="E44" i="23" s="1"/>
  <c r="F44" i="23" s="1"/>
  <c r="G44" i="23" s="1"/>
  <c r="H44" i="23" s="1"/>
  <c r="I44" i="23" s="1"/>
  <c r="J44" i="23" s="1"/>
  <c r="K44" i="23" s="1"/>
  <c r="L44" i="23" s="1"/>
  <c r="M44" i="23" s="1"/>
  <c r="N44" i="23" s="1"/>
  <c r="O44" i="23" s="1"/>
  <c r="P44" i="23" s="1"/>
  <c r="Q44" i="23" s="1"/>
  <c r="R44" i="23" s="1"/>
  <c r="S44" i="23" s="1"/>
  <c r="T44" i="23" s="1"/>
  <c r="U44" i="23" s="1"/>
  <c r="V44" i="23" s="1"/>
  <c r="W44" i="23" s="1"/>
  <c r="X44" i="23" s="1"/>
  <c r="Y44" i="23" s="1"/>
  <c r="Z44" i="23" s="1"/>
  <c r="AA44" i="23" s="1"/>
  <c r="X43" i="23"/>
  <c r="Y43" i="23" s="1"/>
  <c r="Z43" i="23" s="1"/>
  <c r="AA43" i="23" s="1"/>
  <c r="J43" i="23"/>
  <c r="K43" i="23" s="1"/>
  <c r="L43" i="23" s="1"/>
  <c r="M43" i="23" s="1"/>
  <c r="N43" i="23" s="1"/>
  <c r="O43" i="23" s="1"/>
  <c r="P43" i="23" s="1"/>
  <c r="Q43" i="23" s="1"/>
  <c r="R43" i="23" s="1"/>
  <c r="S43" i="23" s="1"/>
  <c r="T43" i="23" s="1"/>
  <c r="U43" i="23" s="1"/>
  <c r="V43" i="23" s="1"/>
  <c r="W43" i="23" s="1"/>
  <c r="C43" i="23"/>
  <c r="D43" i="23" s="1"/>
  <c r="E43" i="23" s="1"/>
  <c r="F43" i="23" s="1"/>
  <c r="G43" i="23" s="1"/>
  <c r="H43" i="23" s="1"/>
  <c r="I43" i="23" s="1"/>
  <c r="H42" i="23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S42" i="23" s="1"/>
  <c r="T42" i="23" s="1"/>
  <c r="U42" i="23" s="1"/>
  <c r="V42" i="23" s="1"/>
  <c r="W42" i="23" s="1"/>
  <c r="X42" i="23" s="1"/>
  <c r="Y42" i="23" s="1"/>
  <c r="Z42" i="23" s="1"/>
  <c r="AA42" i="23" s="1"/>
  <c r="C42" i="23"/>
  <c r="D42" i="23" s="1"/>
  <c r="E42" i="23" s="1"/>
  <c r="F42" i="23" s="1"/>
  <c r="G42" i="23" s="1"/>
  <c r="D41" i="23"/>
  <c r="E41" i="23" s="1"/>
  <c r="F41" i="23" s="1"/>
  <c r="G41" i="23" s="1"/>
  <c r="H41" i="23" s="1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S41" i="23" s="1"/>
  <c r="T41" i="23" s="1"/>
  <c r="U41" i="23" s="1"/>
  <c r="V41" i="23" s="1"/>
  <c r="W41" i="23" s="1"/>
  <c r="X41" i="23" s="1"/>
  <c r="Y41" i="23" s="1"/>
  <c r="Z41" i="23" s="1"/>
  <c r="AA41" i="23" s="1"/>
  <c r="C41" i="23"/>
  <c r="C40" i="23"/>
  <c r="D40" i="23" s="1"/>
  <c r="E40" i="23" s="1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W40" i="23" s="1"/>
  <c r="X40" i="23" s="1"/>
  <c r="Y40" i="23" s="1"/>
  <c r="Z40" i="23" s="1"/>
  <c r="AA40" i="23" s="1"/>
  <c r="D39" i="23"/>
  <c r="E39" i="23" s="1"/>
  <c r="F39" i="23" s="1"/>
  <c r="G39" i="23" s="1"/>
  <c r="H39" i="23" s="1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T39" i="23" s="1"/>
  <c r="U39" i="23" s="1"/>
  <c r="V39" i="23" s="1"/>
  <c r="W39" i="23" s="1"/>
  <c r="X39" i="23" s="1"/>
  <c r="Y39" i="23" s="1"/>
  <c r="Z39" i="23" s="1"/>
  <c r="AA39" i="23" s="1"/>
  <c r="C39" i="23"/>
  <c r="D38" i="23"/>
  <c r="E38" i="23" s="1"/>
  <c r="F38" i="23" s="1"/>
  <c r="G38" i="23" s="1"/>
  <c r="H38" i="23" s="1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U38" i="23" s="1"/>
  <c r="V38" i="23" s="1"/>
  <c r="W38" i="23" s="1"/>
  <c r="X38" i="23" s="1"/>
  <c r="Y38" i="23" s="1"/>
  <c r="Z38" i="23" s="1"/>
  <c r="AA38" i="23" s="1"/>
  <c r="C38" i="23"/>
  <c r="F37" i="23"/>
  <c r="G37" i="23" s="1"/>
  <c r="H37" i="23" s="1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U37" i="23" s="1"/>
  <c r="V37" i="23" s="1"/>
  <c r="W37" i="23" s="1"/>
  <c r="X37" i="23" s="1"/>
  <c r="Y37" i="23" s="1"/>
  <c r="Z37" i="23" s="1"/>
  <c r="AA37" i="23" s="1"/>
  <c r="C37" i="23"/>
  <c r="D37" i="23" s="1"/>
  <c r="E37" i="23" s="1"/>
  <c r="D36" i="23"/>
  <c r="E36" i="23" s="1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W36" i="23" s="1"/>
  <c r="X36" i="23" s="1"/>
  <c r="Y36" i="23" s="1"/>
  <c r="Z36" i="23" s="1"/>
  <c r="AA36" i="23" s="1"/>
  <c r="C36" i="23"/>
  <c r="G35" i="23"/>
  <c r="H35" i="23" s="1"/>
  <c r="I35" i="23" s="1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W35" i="23" s="1"/>
  <c r="X35" i="23" s="1"/>
  <c r="Y35" i="23" s="1"/>
  <c r="Z35" i="23" s="1"/>
  <c r="AA35" i="23" s="1"/>
  <c r="C35" i="23"/>
  <c r="D35" i="23" s="1"/>
  <c r="E35" i="23" s="1"/>
  <c r="F35" i="23" s="1"/>
  <c r="C34" i="23"/>
  <c r="D34" i="23" s="1"/>
  <c r="E34" i="23" s="1"/>
  <c r="F34" i="23" s="1"/>
  <c r="G34" i="23" s="1"/>
  <c r="H34" i="23" s="1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W34" i="23" s="1"/>
  <c r="X34" i="23" s="1"/>
  <c r="Y34" i="23" s="1"/>
  <c r="Z34" i="23" s="1"/>
  <c r="AA34" i="23" s="1"/>
  <c r="D33" i="23"/>
  <c r="E33" i="23" s="1"/>
  <c r="F33" i="23" s="1"/>
  <c r="G33" i="23" s="1"/>
  <c r="H33" i="23" s="1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Y33" i="23" s="1"/>
  <c r="Z33" i="23" s="1"/>
  <c r="AA33" i="23" s="1"/>
  <c r="C33" i="23"/>
  <c r="C32" i="23"/>
  <c r="D32" i="23" s="1"/>
  <c r="E32" i="23" s="1"/>
  <c r="F32" i="23" s="1"/>
  <c r="G32" i="23" s="1"/>
  <c r="H32" i="23" s="1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C31" i="23"/>
  <c r="D31" i="23" s="1"/>
  <c r="E31" i="23" s="1"/>
  <c r="F31" i="23" s="1"/>
  <c r="G31" i="23" s="1"/>
  <c r="H31" i="23" s="1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Y31" i="23" s="1"/>
  <c r="Z31" i="23" s="1"/>
  <c r="AA31" i="23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C30" i="23"/>
  <c r="F29" i="23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C29" i="23"/>
  <c r="D29" i="23" s="1"/>
  <c r="E29" i="23" s="1"/>
  <c r="C28" i="23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C22" i="23"/>
  <c r="D22" i="23" s="1"/>
  <c r="E22" i="23" s="1"/>
  <c r="C20" i="23"/>
  <c r="D20" i="23" s="1"/>
  <c r="C19" i="23"/>
  <c r="D19" i="23" s="1"/>
  <c r="E19" i="23" s="1"/>
  <c r="S18" i="23"/>
  <c r="T18" i="23" s="1"/>
  <c r="U18" i="23" s="1"/>
  <c r="V18" i="23" s="1"/>
  <c r="W18" i="23" s="1"/>
  <c r="X18" i="23" s="1"/>
  <c r="Y18" i="23" s="1"/>
  <c r="Z18" i="23" s="1"/>
  <c r="AA18" i="23" s="1"/>
  <c r="C18" i="23"/>
  <c r="D18" i="23" s="1"/>
  <c r="E18" i="23" s="1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D16" i="23"/>
  <c r="E16" i="23" s="1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C16" i="23"/>
  <c r="S15" i="23"/>
  <c r="T15" i="23" s="1"/>
  <c r="U15" i="23" s="1"/>
  <c r="V15" i="23" s="1"/>
  <c r="W15" i="23" s="1"/>
  <c r="X15" i="23" s="1"/>
  <c r="Y15" i="23" s="1"/>
  <c r="Z15" i="23" s="1"/>
  <c r="AA15" i="23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Q15" i="23" s="1"/>
  <c r="C15" i="23"/>
  <c r="D15" i="23" s="1"/>
  <c r="D12" i="23"/>
  <c r="E12" i="23" s="1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C12" i="23"/>
  <c r="S11" i="23"/>
  <c r="T11" i="23" s="1"/>
  <c r="U11" i="23" s="1"/>
  <c r="V11" i="23" s="1"/>
  <c r="W11" i="23" s="1"/>
  <c r="X11" i="23" s="1"/>
  <c r="Y11" i="23" s="1"/>
  <c r="Z11" i="23" s="1"/>
  <c r="AA11" i="23" s="1"/>
  <c r="C11" i="23"/>
  <c r="D11" i="23" s="1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H9" i="23"/>
  <c r="G9" i="23"/>
  <c r="B9" i="23"/>
  <c r="B21" i="23" s="1"/>
  <c r="V8" i="23"/>
  <c r="W8" i="23" s="1"/>
  <c r="X8" i="23" s="1"/>
  <c r="Y8" i="23" s="1"/>
  <c r="Z8" i="23" s="1"/>
  <c r="AA8" i="23" s="1"/>
  <c r="S8" i="23"/>
  <c r="T8" i="23" s="1"/>
  <c r="U8" i="23" s="1"/>
  <c r="P8" i="23"/>
  <c r="Q8" i="23" s="1"/>
  <c r="O8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C8" i="23"/>
  <c r="D8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C7" i="23"/>
  <c r="G6" i="23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C6" i="23"/>
  <c r="D6" i="23" s="1"/>
  <c r="E6" i="23" s="1"/>
  <c r="F6" i="23" s="1"/>
  <c r="S5" i="23"/>
  <c r="T5" i="23" s="1"/>
  <c r="U5" i="23" s="1"/>
  <c r="V5" i="23" s="1"/>
  <c r="W5" i="23" s="1"/>
  <c r="X5" i="23" s="1"/>
  <c r="Y5" i="23" s="1"/>
  <c r="Z5" i="23" s="1"/>
  <c r="AA5" i="23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C5" i="23"/>
  <c r="D5" i="23" s="1"/>
  <c r="C4" i="23"/>
  <c r="C60" i="23" s="1"/>
  <c r="C3" i="23"/>
  <c r="C70" i="19"/>
  <c r="D70" i="19" s="1"/>
  <c r="E70" i="19" s="1"/>
  <c r="F70" i="19" s="1"/>
  <c r="G70" i="19" s="1"/>
  <c r="H70" i="19" s="1"/>
  <c r="I70" i="19" s="1"/>
  <c r="J70" i="19" s="1"/>
  <c r="K70" i="19" s="1"/>
  <c r="L70" i="19" s="1"/>
  <c r="M70" i="19" s="1"/>
  <c r="N70" i="19" s="1"/>
  <c r="O70" i="19" s="1"/>
  <c r="P70" i="19" s="1"/>
  <c r="Q70" i="19" s="1"/>
  <c r="R70" i="19" s="1"/>
  <c r="S70" i="19" s="1"/>
  <c r="T70" i="19" s="1"/>
  <c r="U70" i="19" s="1"/>
  <c r="V70" i="19" s="1"/>
  <c r="W70" i="19" s="1"/>
  <c r="X70" i="19" s="1"/>
  <c r="Y70" i="19" s="1"/>
  <c r="Z70" i="19" s="1"/>
  <c r="AA70" i="19" s="1"/>
  <c r="C69" i="19"/>
  <c r="D69" i="19" s="1"/>
  <c r="E69" i="19" s="1"/>
  <c r="F69" i="19" s="1"/>
  <c r="G69" i="19" s="1"/>
  <c r="H69" i="19" s="1"/>
  <c r="I69" i="19" s="1"/>
  <c r="J69" i="19" s="1"/>
  <c r="K69" i="19" s="1"/>
  <c r="L69" i="19" s="1"/>
  <c r="M69" i="19" s="1"/>
  <c r="N69" i="19" s="1"/>
  <c r="O69" i="19" s="1"/>
  <c r="P69" i="19" s="1"/>
  <c r="Q69" i="19" s="1"/>
  <c r="R69" i="19" s="1"/>
  <c r="S69" i="19" s="1"/>
  <c r="T69" i="19" s="1"/>
  <c r="U69" i="19" s="1"/>
  <c r="V69" i="19" s="1"/>
  <c r="W69" i="19" s="1"/>
  <c r="X69" i="19" s="1"/>
  <c r="Y69" i="19" s="1"/>
  <c r="Z69" i="19" s="1"/>
  <c r="AA69" i="19" s="1"/>
  <c r="D68" i="19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Q68" i="19" s="1"/>
  <c r="R68" i="19" s="1"/>
  <c r="S68" i="19" s="1"/>
  <c r="T68" i="19" s="1"/>
  <c r="U68" i="19" s="1"/>
  <c r="V68" i="19" s="1"/>
  <c r="W68" i="19" s="1"/>
  <c r="X68" i="19" s="1"/>
  <c r="Y68" i="19" s="1"/>
  <c r="Z68" i="19" s="1"/>
  <c r="AA68" i="19" s="1"/>
  <c r="C68" i="19"/>
  <c r="C67" i="19"/>
  <c r="D67" i="19" s="1"/>
  <c r="E67" i="19" s="1"/>
  <c r="F67" i="19" s="1"/>
  <c r="G67" i="19" s="1"/>
  <c r="H67" i="19" s="1"/>
  <c r="I67" i="19" s="1"/>
  <c r="J67" i="19" s="1"/>
  <c r="K67" i="19" s="1"/>
  <c r="L67" i="19" s="1"/>
  <c r="M67" i="19" s="1"/>
  <c r="N67" i="19" s="1"/>
  <c r="O67" i="19" s="1"/>
  <c r="P67" i="19" s="1"/>
  <c r="Q67" i="19" s="1"/>
  <c r="R67" i="19" s="1"/>
  <c r="S67" i="19" s="1"/>
  <c r="T67" i="19" s="1"/>
  <c r="U67" i="19" s="1"/>
  <c r="V67" i="19" s="1"/>
  <c r="W67" i="19" s="1"/>
  <c r="X67" i="19" s="1"/>
  <c r="Y67" i="19" s="1"/>
  <c r="Z67" i="19" s="1"/>
  <c r="AA67" i="19" s="1"/>
  <c r="C66" i="19"/>
  <c r="D66" i="19" s="1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Q66" i="19" s="1"/>
  <c r="R66" i="19" s="1"/>
  <c r="S66" i="19" s="1"/>
  <c r="T66" i="19" s="1"/>
  <c r="U66" i="19" s="1"/>
  <c r="V66" i="19" s="1"/>
  <c r="W66" i="19" s="1"/>
  <c r="X66" i="19" s="1"/>
  <c r="Y66" i="19" s="1"/>
  <c r="Z66" i="19" s="1"/>
  <c r="AA66" i="19" s="1"/>
  <c r="C65" i="19"/>
  <c r="D65" i="19" s="1"/>
  <c r="E65" i="19" s="1"/>
  <c r="F65" i="19" s="1"/>
  <c r="G65" i="19" s="1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Q64" i="19" s="1"/>
  <c r="R64" i="19" s="1"/>
  <c r="S64" i="19" s="1"/>
  <c r="T64" i="19" s="1"/>
  <c r="U64" i="19" s="1"/>
  <c r="V64" i="19" s="1"/>
  <c r="W64" i="19" s="1"/>
  <c r="X64" i="19" s="1"/>
  <c r="Y64" i="19" s="1"/>
  <c r="Z64" i="19" s="1"/>
  <c r="AA64" i="19" s="1"/>
  <c r="C64" i="19"/>
  <c r="C63" i="19"/>
  <c r="D63" i="19" s="1"/>
  <c r="E63" i="19" s="1"/>
  <c r="F63" i="19" s="1"/>
  <c r="G63" i="19" s="1"/>
  <c r="H63" i="19" s="1"/>
  <c r="I63" i="19" s="1"/>
  <c r="J63" i="19" s="1"/>
  <c r="K63" i="19" s="1"/>
  <c r="L63" i="19" s="1"/>
  <c r="M63" i="19" s="1"/>
  <c r="N63" i="19" s="1"/>
  <c r="O63" i="19" s="1"/>
  <c r="P63" i="19" s="1"/>
  <c r="Q63" i="19" s="1"/>
  <c r="R63" i="19" s="1"/>
  <c r="S63" i="19" s="1"/>
  <c r="T63" i="19" s="1"/>
  <c r="U63" i="19" s="1"/>
  <c r="V63" i="19" s="1"/>
  <c r="W63" i="19" s="1"/>
  <c r="X63" i="19" s="1"/>
  <c r="Y63" i="19" s="1"/>
  <c r="Z63" i="19" s="1"/>
  <c r="AA63" i="19" s="1"/>
  <c r="C62" i="19"/>
  <c r="D62" i="19" s="1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Q62" i="19" s="1"/>
  <c r="R62" i="19" s="1"/>
  <c r="S62" i="19" s="1"/>
  <c r="T62" i="19" s="1"/>
  <c r="U62" i="19" s="1"/>
  <c r="V62" i="19" s="1"/>
  <c r="W62" i="19" s="1"/>
  <c r="X62" i="19" s="1"/>
  <c r="Y62" i="19" s="1"/>
  <c r="Z62" i="19" s="1"/>
  <c r="AA62" i="19" s="1"/>
  <c r="D61" i="19"/>
  <c r="E61" i="19" s="1"/>
  <c r="F61" i="19" s="1"/>
  <c r="G61" i="19" s="1"/>
  <c r="H61" i="19" s="1"/>
  <c r="I61" i="19" s="1"/>
  <c r="J61" i="19" s="1"/>
  <c r="K61" i="19" s="1"/>
  <c r="L61" i="19" s="1"/>
  <c r="M61" i="19" s="1"/>
  <c r="N61" i="19" s="1"/>
  <c r="O61" i="19" s="1"/>
  <c r="P61" i="19" s="1"/>
  <c r="Q61" i="19" s="1"/>
  <c r="R61" i="19" s="1"/>
  <c r="S61" i="19" s="1"/>
  <c r="T61" i="19" s="1"/>
  <c r="U61" i="19" s="1"/>
  <c r="V61" i="19" s="1"/>
  <c r="W61" i="19" s="1"/>
  <c r="X61" i="19" s="1"/>
  <c r="Y61" i="19" s="1"/>
  <c r="Z61" i="19" s="1"/>
  <c r="AA61" i="19" s="1"/>
  <c r="C61" i="19"/>
  <c r="B60" i="19"/>
  <c r="B59" i="19"/>
  <c r="C58" i="19"/>
  <c r="D58" i="19" s="1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T58" i="19" s="1"/>
  <c r="U58" i="19" s="1"/>
  <c r="V58" i="19" s="1"/>
  <c r="W58" i="19" s="1"/>
  <c r="X58" i="19" s="1"/>
  <c r="Y58" i="19" s="1"/>
  <c r="Z58" i="19" s="1"/>
  <c r="AA58" i="19" s="1"/>
  <c r="G57" i="19"/>
  <c r="H57" i="19" s="1"/>
  <c r="I57" i="19" s="1"/>
  <c r="J57" i="19" s="1"/>
  <c r="K57" i="19" s="1"/>
  <c r="L57" i="19" s="1"/>
  <c r="M57" i="19" s="1"/>
  <c r="N57" i="19" s="1"/>
  <c r="O57" i="19" s="1"/>
  <c r="P57" i="19" s="1"/>
  <c r="Q57" i="19" s="1"/>
  <c r="R57" i="19" s="1"/>
  <c r="S57" i="19" s="1"/>
  <c r="T57" i="19" s="1"/>
  <c r="U57" i="19" s="1"/>
  <c r="V57" i="19" s="1"/>
  <c r="W57" i="19" s="1"/>
  <c r="X57" i="19" s="1"/>
  <c r="Y57" i="19" s="1"/>
  <c r="Z57" i="19" s="1"/>
  <c r="AA57" i="19" s="1"/>
  <c r="F57" i="19"/>
  <c r="D57" i="19"/>
  <c r="C57" i="19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P56" i="19" s="1"/>
  <c r="Q56" i="19" s="1"/>
  <c r="R56" i="19" s="1"/>
  <c r="S56" i="19" s="1"/>
  <c r="T56" i="19" s="1"/>
  <c r="U56" i="19" s="1"/>
  <c r="V56" i="19" s="1"/>
  <c r="W56" i="19" s="1"/>
  <c r="X56" i="19" s="1"/>
  <c r="Y56" i="19" s="1"/>
  <c r="Z56" i="19" s="1"/>
  <c r="AA56" i="19" s="1"/>
  <c r="C56" i="19"/>
  <c r="C55" i="19"/>
  <c r="D55" i="19" s="1"/>
  <c r="E55" i="19" s="1"/>
  <c r="F55" i="19" s="1"/>
  <c r="G55" i="19" s="1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D54" i="19"/>
  <c r="E54" i="19" s="1"/>
  <c r="F54" i="19" s="1"/>
  <c r="G54" i="19" s="1"/>
  <c r="H54" i="19" s="1"/>
  <c r="I54" i="19" s="1"/>
  <c r="J54" i="19" s="1"/>
  <c r="K54" i="19" s="1"/>
  <c r="L54" i="19" s="1"/>
  <c r="M54" i="19" s="1"/>
  <c r="N54" i="19" s="1"/>
  <c r="O54" i="19" s="1"/>
  <c r="P54" i="19" s="1"/>
  <c r="Q54" i="19" s="1"/>
  <c r="R54" i="19" s="1"/>
  <c r="S54" i="19" s="1"/>
  <c r="T54" i="19" s="1"/>
  <c r="U54" i="19" s="1"/>
  <c r="V54" i="19" s="1"/>
  <c r="W54" i="19" s="1"/>
  <c r="X54" i="19" s="1"/>
  <c r="Y54" i="19" s="1"/>
  <c r="Z54" i="19" s="1"/>
  <c r="AA54" i="19" s="1"/>
  <c r="C54" i="19"/>
  <c r="C53" i="19"/>
  <c r="D53" i="19" s="1"/>
  <c r="E53" i="19" s="1"/>
  <c r="F53" i="19" s="1"/>
  <c r="G53" i="19" s="1"/>
  <c r="H53" i="19" s="1"/>
  <c r="I53" i="19" s="1"/>
  <c r="J53" i="19" s="1"/>
  <c r="K53" i="19" s="1"/>
  <c r="L53" i="19" s="1"/>
  <c r="M53" i="19" s="1"/>
  <c r="N53" i="19" s="1"/>
  <c r="O53" i="19" s="1"/>
  <c r="P53" i="19" s="1"/>
  <c r="Q53" i="19" s="1"/>
  <c r="R53" i="19" s="1"/>
  <c r="S53" i="19" s="1"/>
  <c r="T53" i="19" s="1"/>
  <c r="U53" i="19" s="1"/>
  <c r="V53" i="19" s="1"/>
  <c r="W53" i="19" s="1"/>
  <c r="X53" i="19" s="1"/>
  <c r="Y53" i="19" s="1"/>
  <c r="Z53" i="19" s="1"/>
  <c r="AA53" i="19" s="1"/>
  <c r="C52" i="19"/>
  <c r="D52" i="19" s="1"/>
  <c r="E52" i="19" s="1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P52" i="19" s="1"/>
  <c r="Q52" i="19" s="1"/>
  <c r="R52" i="19" s="1"/>
  <c r="S52" i="19" s="1"/>
  <c r="T52" i="19" s="1"/>
  <c r="U52" i="19" s="1"/>
  <c r="V52" i="19" s="1"/>
  <c r="W52" i="19" s="1"/>
  <c r="X52" i="19" s="1"/>
  <c r="Y52" i="19" s="1"/>
  <c r="Z52" i="19" s="1"/>
  <c r="AA52" i="19" s="1"/>
  <c r="C51" i="19"/>
  <c r="D51" i="19" s="1"/>
  <c r="E51" i="19" s="1"/>
  <c r="F51" i="19" s="1"/>
  <c r="G51" i="19" s="1"/>
  <c r="H51" i="19" s="1"/>
  <c r="I51" i="19" s="1"/>
  <c r="J51" i="19" s="1"/>
  <c r="K51" i="19" s="1"/>
  <c r="L51" i="19" s="1"/>
  <c r="M51" i="19" s="1"/>
  <c r="N51" i="19" s="1"/>
  <c r="O51" i="19" s="1"/>
  <c r="P51" i="19" s="1"/>
  <c r="Q51" i="19" s="1"/>
  <c r="R51" i="19" s="1"/>
  <c r="S51" i="19" s="1"/>
  <c r="T51" i="19" s="1"/>
  <c r="U51" i="19" s="1"/>
  <c r="V51" i="19" s="1"/>
  <c r="W51" i="19" s="1"/>
  <c r="X51" i="19" s="1"/>
  <c r="Y51" i="19" s="1"/>
  <c r="Z51" i="19" s="1"/>
  <c r="AA51" i="19" s="1"/>
  <c r="C50" i="19"/>
  <c r="D50" i="19" s="1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D49" i="19"/>
  <c r="E49" i="19" s="1"/>
  <c r="F49" i="19" s="1"/>
  <c r="G49" i="19" s="1"/>
  <c r="H49" i="19" s="1"/>
  <c r="I49" i="19" s="1"/>
  <c r="J49" i="19" s="1"/>
  <c r="K49" i="19" s="1"/>
  <c r="L49" i="19" s="1"/>
  <c r="M49" i="19" s="1"/>
  <c r="N49" i="19" s="1"/>
  <c r="O49" i="19" s="1"/>
  <c r="P49" i="19" s="1"/>
  <c r="Q49" i="19" s="1"/>
  <c r="R49" i="19" s="1"/>
  <c r="S49" i="19" s="1"/>
  <c r="T49" i="19" s="1"/>
  <c r="U49" i="19" s="1"/>
  <c r="V49" i="19" s="1"/>
  <c r="W49" i="19" s="1"/>
  <c r="X49" i="19" s="1"/>
  <c r="Y49" i="19" s="1"/>
  <c r="Z49" i="19" s="1"/>
  <c r="AA49" i="19" s="1"/>
  <c r="C49" i="19"/>
  <c r="G48" i="19"/>
  <c r="H48" i="19" s="1"/>
  <c r="I48" i="19" s="1"/>
  <c r="J48" i="19" s="1"/>
  <c r="K48" i="19" s="1"/>
  <c r="L48" i="19" s="1"/>
  <c r="M48" i="19" s="1"/>
  <c r="N48" i="19" s="1"/>
  <c r="O48" i="19" s="1"/>
  <c r="P48" i="19" s="1"/>
  <c r="Q48" i="19" s="1"/>
  <c r="R48" i="19" s="1"/>
  <c r="S48" i="19" s="1"/>
  <c r="T48" i="19" s="1"/>
  <c r="U48" i="19" s="1"/>
  <c r="V48" i="19" s="1"/>
  <c r="W48" i="19" s="1"/>
  <c r="X48" i="19" s="1"/>
  <c r="Y48" i="19" s="1"/>
  <c r="Z48" i="19" s="1"/>
  <c r="AA48" i="19" s="1"/>
  <c r="C48" i="19"/>
  <c r="D48" i="19" s="1"/>
  <c r="E48" i="19" s="1"/>
  <c r="F48" i="19" s="1"/>
  <c r="C47" i="19"/>
  <c r="D47" i="19" s="1"/>
  <c r="E47" i="19" s="1"/>
  <c r="F47" i="19" s="1"/>
  <c r="G47" i="19" s="1"/>
  <c r="H47" i="19" s="1"/>
  <c r="I47" i="19" s="1"/>
  <c r="J47" i="19" s="1"/>
  <c r="K47" i="19" s="1"/>
  <c r="L47" i="19" s="1"/>
  <c r="M47" i="19" s="1"/>
  <c r="N47" i="19" s="1"/>
  <c r="O47" i="19" s="1"/>
  <c r="P47" i="19" s="1"/>
  <c r="Q47" i="19" s="1"/>
  <c r="R47" i="19" s="1"/>
  <c r="S47" i="19" s="1"/>
  <c r="T47" i="19" s="1"/>
  <c r="U47" i="19" s="1"/>
  <c r="V47" i="19" s="1"/>
  <c r="W47" i="19" s="1"/>
  <c r="X47" i="19" s="1"/>
  <c r="Y47" i="19" s="1"/>
  <c r="Z47" i="19" s="1"/>
  <c r="AA47" i="19" s="1"/>
  <c r="D46" i="19"/>
  <c r="E46" i="19" s="1"/>
  <c r="F46" i="19" s="1"/>
  <c r="G46" i="19" s="1"/>
  <c r="H46" i="19" s="1"/>
  <c r="I46" i="19" s="1"/>
  <c r="J46" i="19" s="1"/>
  <c r="K46" i="19" s="1"/>
  <c r="L46" i="19" s="1"/>
  <c r="M46" i="19" s="1"/>
  <c r="N46" i="19" s="1"/>
  <c r="O46" i="19" s="1"/>
  <c r="P46" i="19" s="1"/>
  <c r="Q46" i="19" s="1"/>
  <c r="R46" i="19" s="1"/>
  <c r="S46" i="19" s="1"/>
  <c r="T46" i="19" s="1"/>
  <c r="U46" i="19" s="1"/>
  <c r="V46" i="19" s="1"/>
  <c r="W46" i="19" s="1"/>
  <c r="X46" i="19" s="1"/>
  <c r="Y46" i="19" s="1"/>
  <c r="Z46" i="19" s="1"/>
  <c r="AA46" i="19" s="1"/>
  <c r="C46" i="19"/>
  <c r="E45" i="19"/>
  <c r="F45" i="19" s="1"/>
  <c r="G45" i="19" s="1"/>
  <c r="H45" i="19" s="1"/>
  <c r="I45" i="19" s="1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C45" i="19"/>
  <c r="D45" i="19" s="1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44" i="19" s="1"/>
  <c r="Q44" i="19" s="1"/>
  <c r="R44" i="19" s="1"/>
  <c r="S44" i="19" s="1"/>
  <c r="T44" i="19" s="1"/>
  <c r="U44" i="19" s="1"/>
  <c r="V44" i="19" s="1"/>
  <c r="W44" i="19" s="1"/>
  <c r="X44" i="19" s="1"/>
  <c r="Y44" i="19" s="1"/>
  <c r="Z44" i="19" s="1"/>
  <c r="AA44" i="19" s="1"/>
  <c r="C44" i="19"/>
  <c r="D44" i="19" s="1"/>
  <c r="E44" i="19" s="1"/>
  <c r="E43" i="19"/>
  <c r="F43" i="19" s="1"/>
  <c r="G43" i="19" s="1"/>
  <c r="H43" i="19" s="1"/>
  <c r="I43" i="19" s="1"/>
  <c r="J43" i="19" s="1"/>
  <c r="K43" i="19" s="1"/>
  <c r="L43" i="19" s="1"/>
  <c r="M43" i="19" s="1"/>
  <c r="N43" i="19" s="1"/>
  <c r="O43" i="19" s="1"/>
  <c r="P43" i="19" s="1"/>
  <c r="Q43" i="19" s="1"/>
  <c r="R43" i="19" s="1"/>
  <c r="S43" i="19" s="1"/>
  <c r="T43" i="19" s="1"/>
  <c r="U43" i="19" s="1"/>
  <c r="V43" i="19" s="1"/>
  <c r="W43" i="19" s="1"/>
  <c r="X43" i="19" s="1"/>
  <c r="Y43" i="19" s="1"/>
  <c r="Z43" i="19" s="1"/>
  <c r="AA43" i="19" s="1"/>
  <c r="C43" i="19"/>
  <c r="D43" i="19" s="1"/>
  <c r="C42" i="19"/>
  <c r="D42" i="19" s="1"/>
  <c r="E42" i="19" s="1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Q42" i="19" s="1"/>
  <c r="R42" i="19" s="1"/>
  <c r="S42" i="19" s="1"/>
  <c r="T42" i="19" s="1"/>
  <c r="U42" i="19" s="1"/>
  <c r="V42" i="19" s="1"/>
  <c r="W42" i="19" s="1"/>
  <c r="X42" i="19" s="1"/>
  <c r="Y42" i="19" s="1"/>
  <c r="Z42" i="19" s="1"/>
  <c r="AA42" i="19" s="1"/>
  <c r="C41" i="19"/>
  <c r="D41" i="19" s="1"/>
  <c r="E41" i="19" s="1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Q41" i="19" s="1"/>
  <c r="R41" i="19" s="1"/>
  <c r="S41" i="19" s="1"/>
  <c r="T41" i="19" s="1"/>
  <c r="U41" i="19" s="1"/>
  <c r="V41" i="19" s="1"/>
  <c r="W41" i="19" s="1"/>
  <c r="X41" i="19" s="1"/>
  <c r="Y41" i="19" s="1"/>
  <c r="Z41" i="19" s="1"/>
  <c r="AA41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C40" i="19"/>
  <c r="D40" i="19" s="1"/>
  <c r="E40" i="19" s="1"/>
  <c r="G39" i="19"/>
  <c r="H39" i="19" s="1"/>
  <c r="I39" i="19" s="1"/>
  <c r="J39" i="19" s="1"/>
  <c r="K39" i="19" s="1"/>
  <c r="L39" i="19" s="1"/>
  <c r="M39" i="19" s="1"/>
  <c r="N39" i="19" s="1"/>
  <c r="O39" i="19" s="1"/>
  <c r="P39" i="19" s="1"/>
  <c r="Q39" i="19" s="1"/>
  <c r="R39" i="19" s="1"/>
  <c r="S39" i="19" s="1"/>
  <c r="T39" i="19" s="1"/>
  <c r="U39" i="19" s="1"/>
  <c r="V39" i="19" s="1"/>
  <c r="W39" i="19" s="1"/>
  <c r="X39" i="19" s="1"/>
  <c r="Y39" i="19" s="1"/>
  <c r="Z39" i="19" s="1"/>
  <c r="AA39" i="19" s="1"/>
  <c r="C39" i="19"/>
  <c r="D39" i="19" s="1"/>
  <c r="E39" i="19" s="1"/>
  <c r="F39" i="19" s="1"/>
  <c r="C38" i="19"/>
  <c r="D38" i="19" s="1"/>
  <c r="E38" i="19" s="1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P38" i="19" s="1"/>
  <c r="Q38" i="19" s="1"/>
  <c r="R38" i="19" s="1"/>
  <c r="S38" i="19" s="1"/>
  <c r="T38" i="19" s="1"/>
  <c r="U38" i="19" s="1"/>
  <c r="V38" i="19" s="1"/>
  <c r="W38" i="19" s="1"/>
  <c r="X38" i="19" s="1"/>
  <c r="Y38" i="19" s="1"/>
  <c r="Z38" i="19" s="1"/>
  <c r="AA38" i="19" s="1"/>
  <c r="C37" i="19"/>
  <c r="D37" i="19" s="1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C36" i="19"/>
  <c r="D36" i="19" s="1"/>
  <c r="E36" i="19" s="1"/>
  <c r="F36" i="19" s="1"/>
  <c r="G36" i="19" s="1"/>
  <c r="H36" i="19" s="1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V36" i="19" s="1"/>
  <c r="W36" i="19" s="1"/>
  <c r="X36" i="19" s="1"/>
  <c r="Y36" i="19" s="1"/>
  <c r="Z36" i="19" s="1"/>
  <c r="AA36" i="19" s="1"/>
  <c r="C35" i="19"/>
  <c r="D35" i="19" s="1"/>
  <c r="E35" i="19" s="1"/>
  <c r="F35" i="19" s="1"/>
  <c r="G35" i="19" s="1"/>
  <c r="H35" i="19" s="1"/>
  <c r="I35" i="19" s="1"/>
  <c r="J35" i="19" s="1"/>
  <c r="K35" i="19" s="1"/>
  <c r="L35" i="19" s="1"/>
  <c r="M35" i="19" s="1"/>
  <c r="N35" i="19" s="1"/>
  <c r="O35" i="19" s="1"/>
  <c r="P35" i="19" s="1"/>
  <c r="Q35" i="19" s="1"/>
  <c r="R35" i="19" s="1"/>
  <c r="S35" i="19" s="1"/>
  <c r="T35" i="19" s="1"/>
  <c r="U35" i="19" s="1"/>
  <c r="V35" i="19" s="1"/>
  <c r="W35" i="19" s="1"/>
  <c r="X35" i="19" s="1"/>
  <c r="Y35" i="19" s="1"/>
  <c r="Z35" i="19" s="1"/>
  <c r="AA35" i="19" s="1"/>
  <c r="D34" i="19"/>
  <c r="E34" i="19" s="1"/>
  <c r="F34" i="19" s="1"/>
  <c r="G34" i="19" s="1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C34" i="19"/>
  <c r="C33" i="19"/>
  <c r="D33" i="19" s="1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3" i="19" s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C31" i="19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C30" i="19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D28" i="19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C28" i="19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C22" i="19"/>
  <c r="D22" i="19" s="1"/>
  <c r="E22" i="19" s="1"/>
  <c r="B21" i="19"/>
  <c r="C20" i="19"/>
  <c r="D20" i="19" s="1"/>
  <c r="C19" i="19"/>
  <c r="D19" i="19" s="1"/>
  <c r="E19" i="19" s="1"/>
  <c r="S18" i="19"/>
  <c r="T18" i="19" s="1"/>
  <c r="U18" i="19" s="1"/>
  <c r="V18" i="19" s="1"/>
  <c r="W18" i="19" s="1"/>
  <c r="X18" i="19" s="1"/>
  <c r="Y18" i="19" s="1"/>
  <c r="Z18" i="19" s="1"/>
  <c r="AA18" i="19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C16" i="19"/>
  <c r="S15" i="19"/>
  <c r="T15" i="19" s="1"/>
  <c r="U15" i="19" s="1"/>
  <c r="V15" i="19" s="1"/>
  <c r="W15" i="19" s="1"/>
  <c r="X15" i="19" s="1"/>
  <c r="Y15" i="19" s="1"/>
  <c r="Z15" i="19" s="1"/>
  <c r="AA15" i="19" s="1"/>
  <c r="D15" i="19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C15" i="19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C12" i="19"/>
  <c r="D12" i="19" s="1"/>
  <c r="U11" i="19"/>
  <c r="V11" i="19" s="1"/>
  <c r="W11" i="19" s="1"/>
  <c r="X11" i="19" s="1"/>
  <c r="Y11" i="19" s="1"/>
  <c r="Z11" i="19" s="1"/>
  <c r="AA11" i="19" s="1"/>
  <c r="S11" i="19"/>
  <c r="T11" i="19" s="1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C11" i="19"/>
  <c r="H9" i="19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G9" i="19"/>
  <c r="C9" i="19"/>
  <c r="C21" i="19" s="1"/>
  <c r="B9" i="19"/>
  <c r="S8" i="19"/>
  <c r="T8" i="19" s="1"/>
  <c r="U8" i="19" s="1"/>
  <c r="V8" i="19" s="1"/>
  <c r="W8" i="19" s="1"/>
  <c r="X8" i="19" s="1"/>
  <c r="Y8" i="19" s="1"/>
  <c r="Z8" i="19" s="1"/>
  <c r="AA8" i="19" s="1"/>
  <c r="O8" i="19"/>
  <c r="P8" i="19" s="1"/>
  <c r="Q8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S5" i="19"/>
  <c r="T5" i="19" s="1"/>
  <c r="U5" i="19" s="1"/>
  <c r="V5" i="19" s="1"/>
  <c r="W5" i="19" s="1"/>
  <c r="X5" i="19" s="1"/>
  <c r="Y5" i="19" s="1"/>
  <c r="Z5" i="19" s="1"/>
  <c r="AA5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C4" i="19"/>
  <c r="D4" i="19" s="1"/>
  <c r="D3" i="19"/>
  <c r="D9" i="19" s="1"/>
  <c r="D21" i="19" s="1"/>
  <c r="C3" i="19"/>
  <c r="C70" i="22"/>
  <c r="D70" i="22" s="1"/>
  <c r="E70" i="22" s="1"/>
  <c r="F70" i="22" s="1"/>
  <c r="G70" i="22" s="1"/>
  <c r="H70" i="22" s="1"/>
  <c r="I70" i="22" s="1"/>
  <c r="J70" i="22" s="1"/>
  <c r="K70" i="22" s="1"/>
  <c r="L70" i="22" s="1"/>
  <c r="M70" i="22" s="1"/>
  <c r="N70" i="22" s="1"/>
  <c r="O70" i="22" s="1"/>
  <c r="P70" i="22" s="1"/>
  <c r="Q70" i="22" s="1"/>
  <c r="R70" i="22" s="1"/>
  <c r="S70" i="22" s="1"/>
  <c r="T70" i="22" s="1"/>
  <c r="U70" i="22" s="1"/>
  <c r="V70" i="22" s="1"/>
  <c r="W70" i="22" s="1"/>
  <c r="X70" i="22" s="1"/>
  <c r="Y70" i="22" s="1"/>
  <c r="Z70" i="22" s="1"/>
  <c r="AA70" i="22" s="1"/>
  <c r="D69" i="22"/>
  <c r="E69" i="22" s="1"/>
  <c r="F69" i="22" s="1"/>
  <c r="G69" i="22" s="1"/>
  <c r="H69" i="22" s="1"/>
  <c r="I69" i="22" s="1"/>
  <c r="J69" i="22" s="1"/>
  <c r="K69" i="22" s="1"/>
  <c r="L69" i="22" s="1"/>
  <c r="M69" i="22" s="1"/>
  <c r="N69" i="22" s="1"/>
  <c r="O69" i="22" s="1"/>
  <c r="P69" i="22" s="1"/>
  <c r="Q69" i="22" s="1"/>
  <c r="R69" i="22" s="1"/>
  <c r="S69" i="22" s="1"/>
  <c r="T69" i="22" s="1"/>
  <c r="U69" i="22" s="1"/>
  <c r="V69" i="22" s="1"/>
  <c r="W69" i="22" s="1"/>
  <c r="X69" i="22" s="1"/>
  <c r="Y69" i="22" s="1"/>
  <c r="Z69" i="22" s="1"/>
  <c r="AA69" i="22" s="1"/>
  <c r="C69" i="22"/>
  <c r="F68" i="22"/>
  <c r="G68" i="22" s="1"/>
  <c r="H68" i="22" s="1"/>
  <c r="I68" i="22" s="1"/>
  <c r="J68" i="22" s="1"/>
  <c r="K68" i="22" s="1"/>
  <c r="L68" i="22" s="1"/>
  <c r="M68" i="22" s="1"/>
  <c r="N68" i="22" s="1"/>
  <c r="O68" i="22" s="1"/>
  <c r="P68" i="22" s="1"/>
  <c r="Q68" i="22" s="1"/>
  <c r="R68" i="22" s="1"/>
  <c r="S68" i="22" s="1"/>
  <c r="T68" i="22" s="1"/>
  <c r="U68" i="22" s="1"/>
  <c r="V68" i="22" s="1"/>
  <c r="W68" i="22" s="1"/>
  <c r="X68" i="22" s="1"/>
  <c r="Y68" i="22" s="1"/>
  <c r="Z68" i="22" s="1"/>
  <c r="AA68" i="22" s="1"/>
  <c r="E68" i="22"/>
  <c r="D68" i="22"/>
  <c r="C68" i="22"/>
  <c r="F67" i="22"/>
  <c r="G67" i="22" s="1"/>
  <c r="H67" i="22" s="1"/>
  <c r="I67" i="22" s="1"/>
  <c r="J67" i="22" s="1"/>
  <c r="K67" i="22" s="1"/>
  <c r="L67" i="22" s="1"/>
  <c r="M67" i="22" s="1"/>
  <c r="N67" i="22" s="1"/>
  <c r="O67" i="22" s="1"/>
  <c r="P67" i="22" s="1"/>
  <c r="Q67" i="22" s="1"/>
  <c r="R67" i="22" s="1"/>
  <c r="S67" i="22" s="1"/>
  <c r="T67" i="22" s="1"/>
  <c r="U67" i="22" s="1"/>
  <c r="V67" i="22" s="1"/>
  <c r="W67" i="22" s="1"/>
  <c r="X67" i="22" s="1"/>
  <c r="Y67" i="22" s="1"/>
  <c r="Z67" i="22" s="1"/>
  <c r="AA67" i="22" s="1"/>
  <c r="C67" i="22"/>
  <c r="D67" i="22" s="1"/>
  <c r="E67" i="22" s="1"/>
  <c r="G66" i="22"/>
  <c r="H66" i="22" s="1"/>
  <c r="I66" i="22" s="1"/>
  <c r="J66" i="22" s="1"/>
  <c r="K66" i="22" s="1"/>
  <c r="L66" i="22" s="1"/>
  <c r="M66" i="22" s="1"/>
  <c r="N66" i="22" s="1"/>
  <c r="O66" i="22" s="1"/>
  <c r="P66" i="22" s="1"/>
  <c r="Q66" i="22" s="1"/>
  <c r="R66" i="22" s="1"/>
  <c r="S66" i="22" s="1"/>
  <c r="T66" i="22" s="1"/>
  <c r="U66" i="22" s="1"/>
  <c r="V66" i="22" s="1"/>
  <c r="W66" i="22" s="1"/>
  <c r="X66" i="22" s="1"/>
  <c r="Y66" i="22" s="1"/>
  <c r="Z66" i="22" s="1"/>
  <c r="AA66" i="22" s="1"/>
  <c r="D66" i="22"/>
  <c r="E66" i="22" s="1"/>
  <c r="F66" i="22" s="1"/>
  <c r="C66" i="22"/>
  <c r="C65" i="22"/>
  <c r="D65" i="22" s="1"/>
  <c r="E65" i="22" s="1"/>
  <c r="F65" i="22" s="1"/>
  <c r="G65" i="22" s="1"/>
  <c r="H65" i="22" s="1"/>
  <c r="I65" i="22" s="1"/>
  <c r="J65" i="22" s="1"/>
  <c r="K65" i="22" s="1"/>
  <c r="L65" i="22" s="1"/>
  <c r="M65" i="22" s="1"/>
  <c r="N65" i="22" s="1"/>
  <c r="O65" i="22" s="1"/>
  <c r="P65" i="22" s="1"/>
  <c r="Q65" i="22" s="1"/>
  <c r="R65" i="22" s="1"/>
  <c r="S65" i="22" s="1"/>
  <c r="T65" i="22" s="1"/>
  <c r="U65" i="22" s="1"/>
  <c r="V65" i="22" s="1"/>
  <c r="W65" i="22" s="1"/>
  <c r="X65" i="22" s="1"/>
  <c r="Y65" i="22" s="1"/>
  <c r="Z65" i="22" s="1"/>
  <c r="AA65" i="22" s="1"/>
  <c r="C64" i="22"/>
  <c r="D64" i="22" s="1"/>
  <c r="E64" i="22" s="1"/>
  <c r="F64" i="22" s="1"/>
  <c r="G64" i="22" s="1"/>
  <c r="H64" i="22" s="1"/>
  <c r="I64" i="22" s="1"/>
  <c r="J64" i="22" s="1"/>
  <c r="K64" i="22" s="1"/>
  <c r="L64" i="22" s="1"/>
  <c r="M64" i="22" s="1"/>
  <c r="N64" i="22" s="1"/>
  <c r="O64" i="22" s="1"/>
  <c r="P64" i="22" s="1"/>
  <c r="Q64" i="22" s="1"/>
  <c r="R64" i="22" s="1"/>
  <c r="S64" i="22" s="1"/>
  <c r="T64" i="22" s="1"/>
  <c r="U64" i="22" s="1"/>
  <c r="V64" i="22" s="1"/>
  <c r="W64" i="22" s="1"/>
  <c r="X64" i="22" s="1"/>
  <c r="Y64" i="22" s="1"/>
  <c r="Z64" i="22" s="1"/>
  <c r="AA64" i="22" s="1"/>
  <c r="J63" i="22"/>
  <c r="K63" i="22" s="1"/>
  <c r="L63" i="22" s="1"/>
  <c r="M63" i="22" s="1"/>
  <c r="N63" i="22" s="1"/>
  <c r="O63" i="22" s="1"/>
  <c r="P63" i="22" s="1"/>
  <c r="Q63" i="22" s="1"/>
  <c r="R63" i="22" s="1"/>
  <c r="S63" i="22" s="1"/>
  <c r="T63" i="22" s="1"/>
  <c r="U63" i="22" s="1"/>
  <c r="V63" i="22" s="1"/>
  <c r="W63" i="22" s="1"/>
  <c r="X63" i="22" s="1"/>
  <c r="Y63" i="22" s="1"/>
  <c r="Z63" i="22" s="1"/>
  <c r="AA63" i="22" s="1"/>
  <c r="G63" i="22"/>
  <c r="H63" i="22" s="1"/>
  <c r="I63" i="22" s="1"/>
  <c r="C63" i="22"/>
  <c r="D63" i="22" s="1"/>
  <c r="E63" i="22" s="1"/>
  <c r="F63" i="22" s="1"/>
  <c r="C62" i="22"/>
  <c r="D62" i="22" s="1"/>
  <c r="E62" i="22" s="1"/>
  <c r="F62" i="22" s="1"/>
  <c r="G62" i="22" s="1"/>
  <c r="H62" i="22" s="1"/>
  <c r="I62" i="22" s="1"/>
  <c r="J62" i="22" s="1"/>
  <c r="K62" i="22" s="1"/>
  <c r="L62" i="22" s="1"/>
  <c r="M62" i="22" s="1"/>
  <c r="N62" i="22" s="1"/>
  <c r="O62" i="22" s="1"/>
  <c r="P62" i="22" s="1"/>
  <c r="Q62" i="22" s="1"/>
  <c r="R62" i="22" s="1"/>
  <c r="S62" i="22" s="1"/>
  <c r="T62" i="22" s="1"/>
  <c r="U62" i="22" s="1"/>
  <c r="V62" i="22" s="1"/>
  <c r="W62" i="22" s="1"/>
  <c r="X62" i="22" s="1"/>
  <c r="Y62" i="22" s="1"/>
  <c r="Z62" i="22" s="1"/>
  <c r="AA62" i="22" s="1"/>
  <c r="C61" i="22"/>
  <c r="D61" i="22" s="1"/>
  <c r="E61" i="22" s="1"/>
  <c r="F61" i="22" s="1"/>
  <c r="G61" i="22" s="1"/>
  <c r="H61" i="22" s="1"/>
  <c r="I61" i="22" s="1"/>
  <c r="J61" i="22" s="1"/>
  <c r="K61" i="22" s="1"/>
  <c r="L61" i="22" s="1"/>
  <c r="M61" i="22" s="1"/>
  <c r="N61" i="22" s="1"/>
  <c r="O61" i="22" s="1"/>
  <c r="P61" i="22" s="1"/>
  <c r="Q61" i="22" s="1"/>
  <c r="R61" i="22" s="1"/>
  <c r="S61" i="22" s="1"/>
  <c r="T61" i="22" s="1"/>
  <c r="U61" i="22" s="1"/>
  <c r="V61" i="22" s="1"/>
  <c r="W61" i="22" s="1"/>
  <c r="X61" i="22" s="1"/>
  <c r="Y61" i="22" s="1"/>
  <c r="Z61" i="22" s="1"/>
  <c r="AA61" i="22" s="1"/>
  <c r="B60" i="22"/>
  <c r="B59" i="22"/>
  <c r="D58" i="22"/>
  <c r="E58" i="22" s="1"/>
  <c r="F58" i="22" s="1"/>
  <c r="G58" i="22" s="1"/>
  <c r="H58" i="22" s="1"/>
  <c r="I58" i="22" s="1"/>
  <c r="J58" i="22" s="1"/>
  <c r="K58" i="22" s="1"/>
  <c r="L58" i="22" s="1"/>
  <c r="M58" i="22" s="1"/>
  <c r="N58" i="22" s="1"/>
  <c r="O58" i="22" s="1"/>
  <c r="P58" i="22" s="1"/>
  <c r="Q58" i="22" s="1"/>
  <c r="R58" i="22" s="1"/>
  <c r="S58" i="22" s="1"/>
  <c r="T58" i="22" s="1"/>
  <c r="U58" i="22" s="1"/>
  <c r="V58" i="22" s="1"/>
  <c r="W58" i="22" s="1"/>
  <c r="X58" i="22" s="1"/>
  <c r="Y58" i="22" s="1"/>
  <c r="Z58" i="22" s="1"/>
  <c r="AA58" i="22" s="1"/>
  <c r="C58" i="22"/>
  <c r="F57" i="22"/>
  <c r="G57" i="22" s="1"/>
  <c r="H57" i="22" s="1"/>
  <c r="I57" i="22" s="1"/>
  <c r="J57" i="22" s="1"/>
  <c r="K57" i="22" s="1"/>
  <c r="L57" i="22" s="1"/>
  <c r="M57" i="22" s="1"/>
  <c r="N57" i="22" s="1"/>
  <c r="O57" i="22" s="1"/>
  <c r="P57" i="22" s="1"/>
  <c r="Q57" i="22" s="1"/>
  <c r="R57" i="22" s="1"/>
  <c r="S57" i="22" s="1"/>
  <c r="T57" i="22" s="1"/>
  <c r="U57" i="22" s="1"/>
  <c r="V57" i="22" s="1"/>
  <c r="W57" i="22" s="1"/>
  <c r="X57" i="22" s="1"/>
  <c r="Y57" i="22" s="1"/>
  <c r="Z57" i="22" s="1"/>
  <c r="AA57" i="22" s="1"/>
  <c r="D57" i="22"/>
  <c r="C57" i="22"/>
  <c r="C56" i="22"/>
  <c r="D56" i="22" s="1"/>
  <c r="E56" i="22" s="1"/>
  <c r="F56" i="22" s="1"/>
  <c r="G56" i="22" s="1"/>
  <c r="H56" i="22" s="1"/>
  <c r="I56" i="22" s="1"/>
  <c r="J56" i="22" s="1"/>
  <c r="K56" i="22" s="1"/>
  <c r="L56" i="22" s="1"/>
  <c r="M56" i="22" s="1"/>
  <c r="N56" i="22" s="1"/>
  <c r="O56" i="22" s="1"/>
  <c r="P56" i="22" s="1"/>
  <c r="Q56" i="22" s="1"/>
  <c r="R56" i="22" s="1"/>
  <c r="S56" i="22" s="1"/>
  <c r="T56" i="22" s="1"/>
  <c r="U56" i="22" s="1"/>
  <c r="V56" i="22" s="1"/>
  <c r="W56" i="22" s="1"/>
  <c r="X56" i="22" s="1"/>
  <c r="Y56" i="22" s="1"/>
  <c r="Z56" i="22" s="1"/>
  <c r="AA56" i="22" s="1"/>
  <c r="D55" i="22"/>
  <c r="E55" i="22" s="1"/>
  <c r="F55" i="22" s="1"/>
  <c r="G55" i="22" s="1"/>
  <c r="H55" i="22" s="1"/>
  <c r="I55" i="22" s="1"/>
  <c r="J55" i="22" s="1"/>
  <c r="K55" i="22" s="1"/>
  <c r="L55" i="22" s="1"/>
  <c r="M55" i="22" s="1"/>
  <c r="N55" i="22" s="1"/>
  <c r="O55" i="22" s="1"/>
  <c r="P55" i="22" s="1"/>
  <c r="Q55" i="22" s="1"/>
  <c r="R55" i="22" s="1"/>
  <c r="S55" i="22" s="1"/>
  <c r="T55" i="22" s="1"/>
  <c r="U55" i="22" s="1"/>
  <c r="V55" i="22" s="1"/>
  <c r="W55" i="22" s="1"/>
  <c r="X55" i="22" s="1"/>
  <c r="Y55" i="22" s="1"/>
  <c r="Z55" i="22" s="1"/>
  <c r="AA55" i="22" s="1"/>
  <c r="C55" i="22"/>
  <c r="C54" i="22"/>
  <c r="D54" i="22" s="1"/>
  <c r="E54" i="22" s="1"/>
  <c r="F54" i="22" s="1"/>
  <c r="G54" i="22" s="1"/>
  <c r="H54" i="22" s="1"/>
  <c r="I54" i="22" s="1"/>
  <c r="J54" i="22" s="1"/>
  <c r="K54" i="22" s="1"/>
  <c r="L54" i="22" s="1"/>
  <c r="M54" i="22" s="1"/>
  <c r="N54" i="22" s="1"/>
  <c r="O54" i="22" s="1"/>
  <c r="P54" i="22" s="1"/>
  <c r="Q54" i="22" s="1"/>
  <c r="R54" i="22" s="1"/>
  <c r="S54" i="22" s="1"/>
  <c r="T54" i="22" s="1"/>
  <c r="U54" i="22" s="1"/>
  <c r="V54" i="22" s="1"/>
  <c r="W54" i="22" s="1"/>
  <c r="X54" i="22" s="1"/>
  <c r="Y54" i="22" s="1"/>
  <c r="Z54" i="22" s="1"/>
  <c r="AA54" i="22" s="1"/>
  <c r="J53" i="22"/>
  <c r="K53" i="22" s="1"/>
  <c r="L53" i="22" s="1"/>
  <c r="M53" i="22" s="1"/>
  <c r="N53" i="22" s="1"/>
  <c r="O53" i="22" s="1"/>
  <c r="P53" i="22" s="1"/>
  <c r="Q53" i="22" s="1"/>
  <c r="R53" i="22" s="1"/>
  <c r="S53" i="22" s="1"/>
  <c r="T53" i="22" s="1"/>
  <c r="U53" i="22" s="1"/>
  <c r="V53" i="22" s="1"/>
  <c r="W53" i="22" s="1"/>
  <c r="X53" i="22" s="1"/>
  <c r="Y53" i="22" s="1"/>
  <c r="Z53" i="22" s="1"/>
  <c r="AA53" i="22" s="1"/>
  <c r="C53" i="22"/>
  <c r="D53" i="22" s="1"/>
  <c r="E53" i="22" s="1"/>
  <c r="F53" i="22" s="1"/>
  <c r="G53" i="22" s="1"/>
  <c r="H53" i="22" s="1"/>
  <c r="I53" i="22" s="1"/>
  <c r="C52" i="22"/>
  <c r="D52" i="22" s="1"/>
  <c r="E52" i="22" s="1"/>
  <c r="F52" i="22" s="1"/>
  <c r="G52" i="22" s="1"/>
  <c r="H52" i="22" s="1"/>
  <c r="I52" i="22" s="1"/>
  <c r="J52" i="22" s="1"/>
  <c r="K52" i="22" s="1"/>
  <c r="L52" i="22" s="1"/>
  <c r="M52" i="22" s="1"/>
  <c r="N52" i="22" s="1"/>
  <c r="O52" i="22" s="1"/>
  <c r="P52" i="22" s="1"/>
  <c r="Q52" i="22" s="1"/>
  <c r="R52" i="22" s="1"/>
  <c r="S52" i="22" s="1"/>
  <c r="T52" i="22" s="1"/>
  <c r="U52" i="22" s="1"/>
  <c r="V52" i="22" s="1"/>
  <c r="W52" i="22" s="1"/>
  <c r="X52" i="22" s="1"/>
  <c r="Y52" i="22" s="1"/>
  <c r="Z52" i="22" s="1"/>
  <c r="AA52" i="22" s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C51" i="22"/>
  <c r="C50" i="22"/>
  <c r="D50" i="22" s="1"/>
  <c r="E50" i="22" s="1"/>
  <c r="F50" i="22" s="1"/>
  <c r="G50" i="22" s="1"/>
  <c r="H50" i="22" s="1"/>
  <c r="I50" i="22" s="1"/>
  <c r="J50" i="22" s="1"/>
  <c r="K50" i="22" s="1"/>
  <c r="L50" i="22" s="1"/>
  <c r="M50" i="22" s="1"/>
  <c r="N50" i="22" s="1"/>
  <c r="O50" i="22" s="1"/>
  <c r="P50" i="22" s="1"/>
  <c r="Q50" i="22" s="1"/>
  <c r="R50" i="22" s="1"/>
  <c r="S50" i="22" s="1"/>
  <c r="T50" i="22" s="1"/>
  <c r="U50" i="22" s="1"/>
  <c r="V50" i="22" s="1"/>
  <c r="W50" i="22" s="1"/>
  <c r="X50" i="22" s="1"/>
  <c r="Y50" i="22" s="1"/>
  <c r="Z50" i="22" s="1"/>
  <c r="AA50" i="22" s="1"/>
  <c r="D49" i="22"/>
  <c r="E49" i="22" s="1"/>
  <c r="F49" i="22" s="1"/>
  <c r="G49" i="22" s="1"/>
  <c r="H49" i="22" s="1"/>
  <c r="I49" i="22" s="1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U49" i="22" s="1"/>
  <c r="V49" i="22" s="1"/>
  <c r="W49" i="22" s="1"/>
  <c r="X49" i="22" s="1"/>
  <c r="Y49" i="22" s="1"/>
  <c r="Z49" i="22" s="1"/>
  <c r="AA49" i="22" s="1"/>
  <c r="C49" i="22"/>
  <c r="C48" i="22"/>
  <c r="D48" i="22" s="1"/>
  <c r="E48" i="22" s="1"/>
  <c r="F48" i="22" s="1"/>
  <c r="G48" i="22" s="1"/>
  <c r="H48" i="22" s="1"/>
  <c r="I48" i="22" s="1"/>
  <c r="J48" i="22" s="1"/>
  <c r="K48" i="22" s="1"/>
  <c r="L48" i="22" s="1"/>
  <c r="M48" i="22" s="1"/>
  <c r="N48" i="22" s="1"/>
  <c r="O48" i="22" s="1"/>
  <c r="P48" i="22" s="1"/>
  <c r="Q48" i="22" s="1"/>
  <c r="R48" i="22" s="1"/>
  <c r="S48" i="22" s="1"/>
  <c r="T48" i="22" s="1"/>
  <c r="U48" i="22" s="1"/>
  <c r="V48" i="22" s="1"/>
  <c r="W48" i="22" s="1"/>
  <c r="X48" i="22" s="1"/>
  <c r="Y48" i="22" s="1"/>
  <c r="Z48" i="22" s="1"/>
  <c r="AA48" i="22" s="1"/>
  <c r="C47" i="22"/>
  <c r="D47" i="22" s="1"/>
  <c r="E47" i="22" s="1"/>
  <c r="F47" i="22" s="1"/>
  <c r="G47" i="22" s="1"/>
  <c r="H47" i="22" s="1"/>
  <c r="I47" i="22" s="1"/>
  <c r="J47" i="22" s="1"/>
  <c r="K47" i="22" s="1"/>
  <c r="L47" i="22" s="1"/>
  <c r="M47" i="22" s="1"/>
  <c r="N47" i="22" s="1"/>
  <c r="O47" i="22" s="1"/>
  <c r="P47" i="22" s="1"/>
  <c r="Q47" i="22" s="1"/>
  <c r="R47" i="22" s="1"/>
  <c r="S47" i="22" s="1"/>
  <c r="T47" i="22" s="1"/>
  <c r="U47" i="22" s="1"/>
  <c r="V47" i="22" s="1"/>
  <c r="W47" i="22" s="1"/>
  <c r="X47" i="22" s="1"/>
  <c r="Y47" i="22" s="1"/>
  <c r="Z47" i="22" s="1"/>
  <c r="AA47" i="22" s="1"/>
  <c r="C46" i="22"/>
  <c r="D46" i="22" s="1"/>
  <c r="E46" i="22" s="1"/>
  <c r="F46" i="22" s="1"/>
  <c r="G46" i="22" s="1"/>
  <c r="H46" i="22" s="1"/>
  <c r="I46" i="22" s="1"/>
  <c r="J46" i="22" s="1"/>
  <c r="K46" i="22" s="1"/>
  <c r="L46" i="22" s="1"/>
  <c r="M46" i="22" s="1"/>
  <c r="N46" i="22" s="1"/>
  <c r="O46" i="22" s="1"/>
  <c r="P46" i="22" s="1"/>
  <c r="Q46" i="22" s="1"/>
  <c r="R46" i="22" s="1"/>
  <c r="S46" i="22" s="1"/>
  <c r="T46" i="22" s="1"/>
  <c r="U46" i="22" s="1"/>
  <c r="V46" i="22" s="1"/>
  <c r="W46" i="22" s="1"/>
  <c r="X46" i="22" s="1"/>
  <c r="Y46" i="22" s="1"/>
  <c r="Z46" i="22" s="1"/>
  <c r="AA46" i="22" s="1"/>
  <c r="M45" i="22"/>
  <c r="N45" i="22" s="1"/>
  <c r="O45" i="22" s="1"/>
  <c r="P45" i="22" s="1"/>
  <c r="Q45" i="22" s="1"/>
  <c r="R45" i="22" s="1"/>
  <c r="S45" i="22" s="1"/>
  <c r="T45" i="22" s="1"/>
  <c r="U45" i="22" s="1"/>
  <c r="V45" i="22" s="1"/>
  <c r="W45" i="22" s="1"/>
  <c r="X45" i="22" s="1"/>
  <c r="Y45" i="22" s="1"/>
  <c r="Z45" i="22" s="1"/>
  <c r="AA45" i="22" s="1"/>
  <c r="E45" i="22"/>
  <c r="F45" i="22" s="1"/>
  <c r="G45" i="22" s="1"/>
  <c r="H45" i="22" s="1"/>
  <c r="I45" i="22" s="1"/>
  <c r="J45" i="22" s="1"/>
  <c r="K45" i="22" s="1"/>
  <c r="L45" i="22" s="1"/>
  <c r="C45" i="22"/>
  <c r="D45" i="22" s="1"/>
  <c r="C44" i="22"/>
  <c r="D44" i="22" s="1"/>
  <c r="E44" i="22" s="1"/>
  <c r="F44" i="22" s="1"/>
  <c r="G44" i="22" s="1"/>
  <c r="H44" i="22" s="1"/>
  <c r="I44" i="22" s="1"/>
  <c r="J44" i="22" s="1"/>
  <c r="K44" i="22" s="1"/>
  <c r="L44" i="22" s="1"/>
  <c r="M44" i="22" s="1"/>
  <c r="N44" i="22" s="1"/>
  <c r="O44" i="22" s="1"/>
  <c r="P44" i="22" s="1"/>
  <c r="Q44" i="22" s="1"/>
  <c r="R44" i="22" s="1"/>
  <c r="S44" i="22" s="1"/>
  <c r="T44" i="22" s="1"/>
  <c r="U44" i="22" s="1"/>
  <c r="V44" i="22" s="1"/>
  <c r="W44" i="22" s="1"/>
  <c r="X44" i="22" s="1"/>
  <c r="Y44" i="22" s="1"/>
  <c r="Z44" i="22" s="1"/>
  <c r="AA44" i="22" s="1"/>
  <c r="C43" i="22"/>
  <c r="D43" i="22" s="1"/>
  <c r="E43" i="22" s="1"/>
  <c r="F43" i="22" s="1"/>
  <c r="G43" i="22" s="1"/>
  <c r="H43" i="22" s="1"/>
  <c r="I43" i="22" s="1"/>
  <c r="J43" i="22" s="1"/>
  <c r="K43" i="22" s="1"/>
  <c r="L43" i="22" s="1"/>
  <c r="M43" i="22" s="1"/>
  <c r="N43" i="22" s="1"/>
  <c r="O43" i="22" s="1"/>
  <c r="P43" i="22" s="1"/>
  <c r="Q43" i="22" s="1"/>
  <c r="R43" i="22" s="1"/>
  <c r="S43" i="22" s="1"/>
  <c r="T43" i="22" s="1"/>
  <c r="U43" i="22" s="1"/>
  <c r="V43" i="22" s="1"/>
  <c r="W43" i="22" s="1"/>
  <c r="X43" i="22" s="1"/>
  <c r="Y43" i="22" s="1"/>
  <c r="Z43" i="22" s="1"/>
  <c r="AA43" i="22" s="1"/>
  <c r="M42" i="22"/>
  <c r="N42" i="22" s="1"/>
  <c r="O42" i="22" s="1"/>
  <c r="P42" i="22" s="1"/>
  <c r="Q42" i="22" s="1"/>
  <c r="R42" i="22" s="1"/>
  <c r="S42" i="22" s="1"/>
  <c r="T42" i="22" s="1"/>
  <c r="U42" i="22" s="1"/>
  <c r="V42" i="22" s="1"/>
  <c r="W42" i="22" s="1"/>
  <c r="X42" i="22" s="1"/>
  <c r="Y42" i="22" s="1"/>
  <c r="Z42" i="22" s="1"/>
  <c r="AA42" i="22" s="1"/>
  <c r="E42" i="22"/>
  <c r="F42" i="22" s="1"/>
  <c r="G42" i="22" s="1"/>
  <c r="H42" i="22" s="1"/>
  <c r="I42" i="22" s="1"/>
  <c r="J42" i="22" s="1"/>
  <c r="K42" i="22" s="1"/>
  <c r="L42" i="22" s="1"/>
  <c r="C42" i="22"/>
  <c r="D42" i="22" s="1"/>
  <c r="F41" i="22"/>
  <c r="G41" i="22" s="1"/>
  <c r="H41" i="22" s="1"/>
  <c r="I41" i="22" s="1"/>
  <c r="J41" i="22" s="1"/>
  <c r="K41" i="22" s="1"/>
  <c r="L41" i="22" s="1"/>
  <c r="M41" i="22" s="1"/>
  <c r="N41" i="22" s="1"/>
  <c r="O41" i="22" s="1"/>
  <c r="P41" i="22" s="1"/>
  <c r="Q41" i="22" s="1"/>
  <c r="R41" i="22" s="1"/>
  <c r="S41" i="22" s="1"/>
  <c r="T41" i="22" s="1"/>
  <c r="U41" i="22" s="1"/>
  <c r="V41" i="22" s="1"/>
  <c r="W41" i="22" s="1"/>
  <c r="X41" i="22" s="1"/>
  <c r="Y41" i="22" s="1"/>
  <c r="Z41" i="22" s="1"/>
  <c r="AA41" i="22" s="1"/>
  <c r="C41" i="22"/>
  <c r="D41" i="22" s="1"/>
  <c r="E41" i="22" s="1"/>
  <c r="C40" i="22"/>
  <c r="D40" i="22" s="1"/>
  <c r="E40" i="22" s="1"/>
  <c r="F40" i="22" s="1"/>
  <c r="G40" i="22" s="1"/>
  <c r="H40" i="22" s="1"/>
  <c r="I40" i="22" s="1"/>
  <c r="J40" i="22" s="1"/>
  <c r="K40" i="22" s="1"/>
  <c r="L40" i="22" s="1"/>
  <c r="M40" i="22" s="1"/>
  <c r="N40" i="22" s="1"/>
  <c r="O40" i="22" s="1"/>
  <c r="P40" i="22" s="1"/>
  <c r="Q40" i="22" s="1"/>
  <c r="R40" i="22" s="1"/>
  <c r="S40" i="22" s="1"/>
  <c r="T40" i="22" s="1"/>
  <c r="U40" i="22" s="1"/>
  <c r="V40" i="22" s="1"/>
  <c r="W40" i="22" s="1"/>
  <c r="X40" i="22" s="1"/>
  <c r="Y40" i="22" s="1"/>
  <c r="Z40" i="22" s="1"/>
  <c r="AA40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M39" i="22" s="1"/>
  <c r="N39" i="22" s="1"/>
  <c r="O39" i="22" s="1"/>
  <c r="P39" i="22" s="1"/>
  <c r="Q39" i="22" s="1"/>
  <c r="R39" i="22" s="1"/>
  <c r="S39" i="22" s="1"/>
  <c r="T39" i="22" s="1"/>
  <c r="U39" i="22" s="1"/>
  <c r="V39" i="22" s="1"/>
  <c r="W39" i="22" s="1"/>
  <c r="X39" i="22" s="1"/>
  <c r="Y39" i="22" s="1"/>
  <c r="Z39" i="22" s="1"/>
  <c r="AA39" i="22" s="1"/>
  <c r="C38" i="22"/>
  <c r="D38" i="22" s="1"/>
  <c r="E38" i="22" s="1"/>
  <c r="F38" i="22" s="1"/>
  <c r="G38" i="22" s="1"/>
  <c r="H38" i="22" s="1"/>
  <c r="I38" i="22" s="1"/>
  <c r="J38" i="22" s="1"/>
  <c r="K38" i="22" s="1"/>
  <c r="L38" i="22" s="1"/>
  <c r="M38" i="22" s="1"/>
  <c r="N38" i="22" s="1"/>
  <c r="O38" i="22" s="1"/>
  <c r="P38" i="22" s="1"/>
  <c r="Q38" i="22" s="1"/>
  <c r="R38" i="22" s="1"/>
  <c r="S38" i="22" s="1"/>
  <c r="T38" i="22" s="1"/>
  <c r="U38" i="22" s="1"/>
  <c r="V38" i="22" s="1"/>
  <c r="W38" i="22" s="1"/>
  <c r="X38" i="22" s="1"/>
  <c r="Y38" i="22" s="1"/>
  <c r="Z38" i="22" s="1"/>
  <c r="AA38" i="22" s="1"/>
  <c r="C37" i="22"/>
  <c r="D37" i="22" s="1"/>
  <c r="E37" i="22" s="1"/>
  <c r="F37" i="22" s="1"/>
  <c r="G37" i="22" s="1"/>
  <c r="H37" i="22" s="1"/>
  <c r="I37" i="22" s="1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U37" i="22" s="1"/>
  <c r="V37" i="22" s="1"/>
  <c r="W37" i="22" s="1"/>
  <c r="X37" i="22" s="1"/>
  <c r="Y37" i="22" s="1"/>
  <c r="Z37" i="22" s="1"/>
  <c r="AA37" i="22" s="1"/>
  <c r="C36" i="22"/>
  <c r="D36" i="22" s="1"/>
  <c r="E36" i="22" s="1"/>
  <c r="F36" i="22" s="1"/>
  <c r="G36" i="22" s="1"/>
  <c r="H36" i="22" s="1"/>
  <c r="I36" i="22" s="1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V36" i="22" s="1"/>
  <c r="W36" i="22" s="1"/>
  <c r="X36" i="22" s="1"/>
  <c r="Y36" i="22" s="1"/>
  <c r="Z36" i="22" s="1"/>
  <c r="AA36" i="22" s="1"/>
  <c r="D35" i="22"/>
  <c r="E35" i="22" s="1"/>
  <c r="F35" i="22" s="1"/>
  <c r="G35" i="22" s="1"/>
  <c r="H35" i="22" s="1"/>
  <c r="I35" i="22" s="1"/>
  <c r="J35" i="22" s="1"/>
  <c r="K35" i="22" s="1"/>
  <c r="L35" i="22" s="1"/>
  <c r="M35" i="22" s="1"/>
  <c r="N35" i="22" s="1"/>
  <c r="O35" i="22" s="1"/>
  <c r="P35" i="22" s="1"/>
  <c r="Q35" i="22" s="1"/>
  <c r="R35" i="22" s="1"/>
  <c r="S35" i="22" s="1"/>
  <c r="T35" i="22" s="1"/>
  <c r="U35" i="22" s="1"/>
  <c r="V35" i="22" s="1"/>
  <c r="W35" i="22" s="1"/>
  <c r="X35" i="22" s="1"/>
  <c r="Y35" i="22" s="1"/>
  <c r="Z35" i="22" s="1"/>
  <c r="AA35" i="22" s="1"/>
  <c r="C35" i="22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M34" i="22" s="1"/>
  <c r="N34" i="22" s="1"/>
  <c r="O34" i="22" s="1"/>
  <c r="P34" i="22" s="1"/>
  <c r="Q34" i="22" s="1"/>
  <c r="R34" i="22" s="1"/>
  <c r="S34" i="22" s="1"/>
  <c r="T34" i="22" s="1"/>
  <c r="U34" i="22" s="1"/>
  <c r="V34" i="22" s="1"/>
  <c r="W34" i="22" s="1"/>
  <c r="X34" i="22" s="1"/>
  <c r="Y34" i="22" s="1"/>
  <c r="Z34" i="22" s="1"/>
  <c r="AA34" i="22" s="1"/>
  <c r="F33" i="22"/>
  <c r="G33" i="22" s="1"/>
  <c r="H33" i="22" s="1"/>
  <c r="I33" i="22" s="1"/>
  <c r="J33" i="22" s="1"/>
  <c r="K33" i="22" s="1"/>
  <c r="L33" i="22" s="1"/>
  <c r="M33" i="22" s="1"/>
  <c r="N33" i="22" s="1"/>
  <c r="O33" i="22" s="1"/>
  <c r="P33" i="22" s="1"/>
  <c r="Q33" i="22" s="1"/>
  <c r="R33" i="22" s="1"/>
  <c r="S33" i="22" s="1"/>
  <c r="T33" i="22" s="1"/>
  <c r="U33" i="22" s="1"/>
  <c r="V33" i="22" s="1"/>
  <c r="W33" i="22" s="1"/>
  <c r="X33" i="22" s="1"/>
  <c r="Y33" i="22" s="1"/>
  <c r="Z33" i="22" s="1"/>
  <c r="AA33" i="22" s="1"/>
  <c r="C33" i="22"/>
  <c r="D33" i="22" s="1"/>
  <c r="E33" i="22" s="1"/>
  <c r="D32" i="22"/>
  <c r="E32" i="22" s="1"/>
  <c r="F32" i="22" s="1"/>
  <c r="G32" i="22" s="1"/>
  <c r="H32" i="22" s="1"/>
  <c r="I32" i="22" s="1"/>
  <c r="J32" i="22" s="1"/>
  <c r="K32" i="22" s="1"/>
  <c r="L32" i="22" s="1"/>
  <c r="M32" i="22" s="1"/>
  <c r="N32" i="22" s="1"/>
  <c r="O32" i="22" s="1"/>
  <c r="P32" i="22" s="1"/>
  <c r="Q32" i="22" s="1"/>
  <c r="R32" i="22" s="1"/>
  <c r="S32" i="22" s="1"/>
  <c r="T32" i="22" s="1"/>
  <c r="U32" i="22" s="1"/>
  <c r="V32" i="22" s="1"/>
  <c r="W32" i="22" s="1"/>
  <c r="X32" i="22" s="1"/>
  <c r="Y32" i="22" s="1"/>
  <c r="Z32" i="22" s="1"/>
  <c r="AA32" i="22" s="1"/>
  <c r="C32" i="22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M31" i="22" s="1"/>
  <c r="N31" i="22" s="1"/>
  <c r="O31" i="22" s="1"/>
  <c r="P31" i="22" s="1"/>
  <c r="Q31" i="22" s="1"/>
  <c r="R31" i="22" s="1"/>
  <c r="S31" i="22" s="1"/>
  <c r="T31" i="22" s="1"/>
  <c r="U31" i="22" s="1"/>
  <c r="V31" i="22" s="1"/>
  <c r="W31" i="22" s="1"/>
  <c r="X31" i="22" s="1"/>
  <c r="Y31" i="22" s="1"/>
  <c r="Z31" i="22" s="1"/>
  <c r="AA31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S30" i="22" s="1"/>
  <c r="T30" i="22" s="1"/>
  <c r="U30" i="22" s="1"/>
  <c r="V30" i="22" s="1"/>
  <c r="W30" i="22" s="1"/>
  <c r="X30" i="22" s="1"/>
  <c r="Y30" i="22" s="1"/>
  <c r="Z30" i="22" s="1"/>
  <c r="AA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S29" i="22" s="1"/>
  <c r="T29" i="22" s="1"/>
  <c r="U29" i="22" s="1"/>
  <c r="V29" i="22" s="1"/>
  <c r="W29" i="22" s="1"/>
  <c r="X29" i="22" s="1"/>
  <c r="Y29" i="22" s="1"/>
  <c r="Z29" i="22" s="1"/>
  <c r="AA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T28" i="22" s="1"/>
  <c r="U28" i="22" s="1"/>
  <c r="V28" i="22" s="1"/>
  <c r="W28" i="22" s="1"/>
  <c r="X28" i="22" s="1"/>
  <c r="Y28" i="22" s="1"/>
  <c r="Z28" i="22" s="1"/>
  <c r="AA28" i="22" s="1"/>
  <c r="C27" i="22"/>
  <c r="D27" i="22" s="1"/>
  <c r="E27" i="22" s="1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AA27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C22" i="22"/>
  <c r="D22" i="22" s="1"/>
  <c r="E22" i="22" s="1"/>
  <c r="C20" i="22"/>
  <c r="D20" i="22" s="1"/>
  <c r="C19" i="22"/>
  <c r="D19" i="22" s="1"/>
  <c r="E19" i="22" s="1"/>
  <c r="T18" i="22"/>
  <c r="U18" i="22" s="1"/>
  <c r="V18" i="22" s="1"/>
  <c r="W18" i="22" s="1"/>
  <c r="X18" i="22" s="1"/>
  <c r="Y18" i="22" s="1"/>
  <c r="Z18" i="22" s="1"/>
  <c r="AA18" i="22" s="1"/>
  <c r="S18" i="22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T15" i="22"/>
  <c r="U15" i="22" s="1"/>
  <c r="V15" i="22" s="1"/>
  <c r="W15" i="22" s="1"/>
  <c r="X15" i="22" s="1"/>
  <c r="Y15" i="22" s="1"/>
  <c r="Z15" i="22" s="1"/>
  <c r="AA15" i="22" s="1"/>
  <c r="S15" i="22"/>
  <c r="C15" i="22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S11" i="22"/>
  <c r="T11" i="22" s="1"/>
  <c r="U11" i="22" s="1"/>
  <c r="V11" i="22" s="1"/>
  <c r="W11" i="22" s="1"/>
  <c r="X11" i="22" s="1"/>
  <c r="Y11" i="22" s="1"/>
  <c r="Z11" i="22" s="1"/>
  <c r="AA11" i="22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C11" i="22"/>
  <c r="H9" i="22"/>
  <c r="G9" i="22"/>
  <c r="B9" i="22"/>
  <c r="B21" i="22" s="1"/>
  <c r="S8" i="22"/>
  <c r="T8" i="22" s="1"/>
  <c r="U8" i="22" s="1"/>
  <c r="V8" i="22" s="1"/>
  <c r="W8" i="22" s="1"/>
  <c r="X8" i="22" s="1"/>
  <c r="Y8" i="22" s="1"/>
  <c r="Z8" i="22" s="1"/>
  <c r="AA8" i="22" s="1"/>
  <c r="O8" i="22"/>
  <c r="P8" i="22" s="1"/>
  <c r="Q8" i="22" s="1"/>
  <c r="C8" i="22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D6" i="22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C6" i="22"/>
  <c r="S5" i="22"/>
  <c r="T5" i="22" s="1"/>
  <c r="U5" i="22" s="1"/>
  <c r="V5" i="22" s="1"/>
  <c r="W5" i="22" s="1"/>
  <c r="X5" i="22" s="1"/>
  <c r="Y5" i="22" s="1"/>
  <c r="Z5" i="22" s="1"/>
  <c r="AA5" i="22" s="1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C4" i="22"/>
  <c r="C3" i="22"/>
  <c r="D3" i="22" s="1"/>
  <c r="E3" i="22" s="1"/>
  <c r="F3" i="22" s="1"/>
  <c r="D70" i="18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S70" i="18" s="1"/>
  <c r="T70" i="18" s="1"/>
  <c r="U70" i="18" s="1"/>
  <c r="V70" i="18" s="1"/>
  <c r="W70" i="18" s="1"/>
  <c r="X70" i="18" s="1"/>
  <c r="Y70" i="18" s="1"/>
  <c r="Z70" i="18" s="1"/>
  <c r="AA70" i="18" s="1"/>
  <c r="C70" i="18"/>
  <c r="C69" i="18"/>
  <c r="D69" i="18" s="1"/>
  <c r="E69" i="18" s="1"/>
  <c r="F69" i="18" s="1"/>
  <c r="G69" i="18" s="1"/>
  <c r="H69" i="18" s="1"/>
  <c r="I69" i="18" s="1"/>
  <c r="J69" i="18" s="1"/>
  <c r="K69" i="18" s="1"/>
  <c r="L69" i="18" s="1"/>
  <c r="M69" i="18" s="1"/>
  <c r="N69" i="18" s="1"/>
  <c r="O69" i="18" s="1"/>
  <c r="P69" i="18" s="1"/>
  <c r="Q69" i="18" s="1"/>
  <c r="R69" i="18" s="1"/>
  <c r="S69" i="18" s="1"/>
  <c r="T69" i="18" s="1"/>
  <c r="U69" i="18" s="1"/>
  <c r="V69" i="18" s="1"/>
  <c r="W69" i="18" s="1"/>
  <c r="X69" i="18" s="1"/>
  <c r="Y69" i="18" s="1"/>
  <c r="Z69" i="18" s="1"/>
  <c r="AA69" i="18" s="1"/>
  <c r="D68" i="18"/>
  <c r="E68" i="18" s="1"/>
  <c r="F68" i="18" s="1"/>
  <c r="G68" i="18" s="1"/>
  <c r="H68" i="18" s="1"/>
  <c r="I68" i="18" s="1"/>
  <c r="J68" i="18" s="1"/>
  <c r="K68" i="18" s="1"/>
  <c r="L68" i="18" s="1"/>
  <c r="M68" i="18" s="1"/>
  <c r="N68" i="18" s="1"/>
  <c r="O68" i="18" s="1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C68" i="18"/>
  <c r="E67" i="18"/>
  <c r="F67" i="18" s="1"/>
  <c r="G67" i="18" s="1"/>
  <c r="H67" i="18" s="1"/>
  <c r="I67" i="18" s="1"/>
  <c r="J67" i="18" s="1"/>
  <c r="K67" i="18" s="1"/>
  <c r="L67" i="18" s="1"/>
  <c r="M67" i="18" s="1"/>
  <c r="N67" i="18" s="1"/>
  <c r="O67" i="18" s="1"/>
  <c r="P67" i="18" s="1"/>
  <c r="Q67" i="18" s="1"/>
  <c r="R67" i="18" s="1"/>
  <c r="S67" i="18" s="1"/>
  <c r="T67" i="18" s="1"/>
  <c r="U67" i="18" s="1"/>
  <c r="V67" i="18" s="1"/>
  <c r="W67" i="18" s="1"/>
  <c r="X67" i="18" s="1"/>
  <c r="Y67" i="18" s="1"/>
  <c r="Z67" i="18" s="1"/>
  <c r="AA67" i="18" s="1"/>
  <c r="C67" i="18"/>
  <c r="D67" i="18" s="1"/>
  <c r="C66" i="18"/>
  <c r="D66" i="18" s="1"/>
  <c r="E66" i="18" s="1"/>
  <c r="F66" i="18" s="1"/>
  <c r="G66" i="18" s="1"/>
  <c r="H66" i="18" s="1"/>
  <c r="I66" i="18" s="1"/>
  <c r="J66" i="18" s="1"/>
  <c r="K66" i="18" s="1"/>
  <c r="L66" i="18" s="1"/>
  <c r="M66" i="18" s="1"/>
  <c r="N66" i="18" s="1"/>
  <c r="O66" i="18" s="1"/>
  <c r="P66" i="18" s="1"/>
  <c r="Q66" i="18" s="1"/>
  <c r="R66" i="18" s="1"/>
  <c r="S66" i="18" s="1"/>
  <c r="T66" i="18" s="1"/>
  <c r="U66" i="18" s="1"/>
  <c r="V66" i="18" s="1"/>
  <c r="W66" i="18" s="1"/>
  <c r="X66" i="18" s="1"/>
  <c r="Y66" i="18" s="1"/>
  <c r="Z66" i="18" s="1"/>
  <c r="AA66" i="18" s="1"/>
  <c r="C65" i="18"/>
  <c r="D65" i="18" s="1"/>
  <c r="E65" i="18" s="1"/>
  <c r="F65" i="18" s="1"/>
  <c r="G65" i="18" s="1"/>
  <c r="H65" i="18" s="1"/>
  <c r="I65" i="18" s="1"/>
  <c r="J65" i="18" s="1"/>
  <c r="K65" i="18" s="1"/>
  <c r="L65" i="18" s="1"/>
  <c r="M65" i="18" s="1"/>
  <c r="N65" i="18" s="1"/>
  <c r="O65" i="18" s="1"/>
  <c r="P65" i="18" s="1"/>
  <c r="Q65" i="18" s="1"/>
  <c r="R65" i="18" s="1"/>
  <c r="S65" i="18" s="1"/>
  <c r="T65" i="18" s="1"/>
  <c r="U65" i="18" s="1"/>
  <c r="V65" i="18" s="1"/>
  <c r="W65" i="18" s="1"/>
  <c r="X65" i="18" s="1"/>
  <c r="Y65" i="18" s="1"/>
  <c r="Z65" i="18" s="1"/>
  <c r="AA65" i="18" s="1"/>
  <c r="C64" i="18"/>
  <c r="D64" i="18" s="1"/>
  <c r="E64" i="18" s="1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R64" i="18" s="1"/>
  <c r="S64" i="18" s="1"/>
  <c r="T64" i="18" s="1"/>
  <c r="U64" i="18" s="1"/>
  <c r="V64" i="18" s="1"/>
  <c r="W64" i="18" s="1"/>
  <c r="X64" i="18" s="1"/>
  <c r="Y64" i="18" s="1"/>
  <c r="Z64" i="18" s="1"/>
  <c r="AA64" i="18" s="1"/>
  <c r="C63" i="18"/>
  <c r="D63" i="18" s="1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S63" i="18" s="1"/>
  <c r="T63" i="18" s="1"/>
  <c r="U63" i="18" s="1"/>
  <c r="V63" i="18" s="1"/>
  <c r="W63" i="18" s="1"/>
  <c r="X63" i="18" s="1"/>
  <c r="Y63" i="18" s="1"/>
  <c r="Z63" i="18" s="1"/>
  <c r="AA63" i="18" s="1"/>
  <c r="L62" i="18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D62" i="18"/>
  <c r="E62" i="18" s="1"/>
  <c r="F62" i="18" s="1"/>
  <c r="G62" i="18" s="1"/>
  <c r="H62" i="18" s="1"/>
  <c r="I62" i="18" s="1"/>
  <c r="J62" i="18" s="1"/>
  <c r="K62" i="18" s="1"/>
  <c r="C62" i="18"/>
  <c r="C61" i="18"/>
  <c r="D61" i="18" s="1"/>
  <c r="E61" i="18" s="1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R61" i="18" s="1"/>
  <c r="S61" i="18" s="1"/>
  <c r="T61" i="18" s="1"/>
  <c r="U61" i="18" s="1"/>
  <c r="V61" i="18" s="1"/>
  <c r="W61" i="18" s="1"/>
  <c r="X61" i="18" s="1"/>
  <c r="Y61" i="18" s="1"/>
  <c r="Z61" i="18" s="1"/>
  <c r="AA61" i="18" s="1"/>
  <c r="B60" i="18"/>
  <c r="B59" i="18"/>
  <c r="D58" i="18"/>
  <c r="E58" i="18" s="1"/>
  <c r="F58" i="18" s="1"/>
  <c r="G58" i="18" s="1"/>
  <c r="H58" i="18" s="1"/>
  <c r="I58" i="18" s="1"/>
  <c r="J58" i="18" s="1"/>
  <c r="K58" i="18" s="1"/>
  <c r="L58" i="18" s="1"/>
  <c r="M58" i="18" s="1"/>
  <c r="N58" i="18" s="1"/>
  <c r="O58" i="18" s="1"/>
  <c r="P58" i="18" s="1"/>
  <c r="Q58" i="18" s="1"/>
  <c r="R58" i="18" s="1"/>
  <c r="S58" i="18" s="1"/>
  <c r="T58" i="18" s="1"/>
  <c r="U58" i="18" s="1"/>
  <c r="V58" i="18" s="1"/>
  <c r="W58" i="18" s="1"/>
  <c r="X58" i="18" s="1"/>
  <c r="Y58" i="18" s="1"/>
  <c r="Z58" i="18" s="1"/>
  <c r="AA58" i="18" s="1"/>
  <c r="C58" i="18"/>
  <c r="F57" i="18"/>
  <c r="G57" i="18" s="1"/>
  <c r="H57" i="18" s="1"/>
  <c r="I57" i="18" s="1"/>
  <c r="J57" i="18" s="1"/>
  <c r="K57" i="18" s="1"/>
  <c r="L57" i="18" s="1"/>
  <c r="M57" i="18" s="1"/>
  <c r="N57" i="18" s="1"/>
  <c r="O57" i="18" s="1"/>
  <c r="P57" i="18" s="1"/>
  <c r="Q57" i="18" s="1"/>
  <c r="R57" i="18" s="1"/>
  <c r="S57" i="18" s="1"/>
  <c r="T57" i="18" s="1"/>
  <c r="U57" i="18" s="1"/>
  <c r="V57" i="18" s="1"/>
  <c r="W57" i="18" s="1"/>
  <c r="X57" i="18" s="1"/>
  <c r="Y57" i="18" s="1"/>
  <c r="Z57" i="18" s="1"/>
  <c r="AA57" i="18" s="1"/>
  <c r="C57" i="18"/>
  <c r="D57" i="18" s="1"/>
  <c r="E56" i="18"/>
  <c r="F56" i="18" s="1"/>
  <c r="G56" i="18" s="1"/>
  <c r="H56" i="18" s="1"/>
  <c r="I56" i="18" s="1"/>
  <c r="J56" i="18" s="1"/>
  <c r="K56" i="18" s="1"/>
  <c r="L56" i="18" s="1"/>
  <c r="M56" i="18" s="1"/>
  <c r="N56" i="18" s="1"/>
  <c r="O56" i="18" s="1"/>
  <c r="P56" i="18" s="1"/>
  <c r="Q56" i="18" s="1"/>
  <c r="R56" i="18" s="1"/>
  <c r="S56" i="18" s="1"/>
  <c r="T56" i="18" s="1"/>
  <c r="U56" i="18" s="1"/>
  <c r="V56" i="18" s="1"/>
  <c r="W56" i="18" s="1"/>
  <c r="X56" i="18" s="1"/>
  <c r="Y56" i="18" s="1"/>
  <c r="Z56" i="18" s="1"/>
  <c r="AA56" i="18" s="1"/>
  <c r="C56" i="18"/>
  <c r="D56" i="18" s="1"/>
  <c r="F55" i="18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D55" i="18"/>
  <c r="E55" i="18" s="1"/>
  <c r="C55" i="18"/>
  <c r="C54" i="18"/>
  <c r="D54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C53" i="18"/>
  <c r="D53" i="18" s="1"/>
  <c r="E53" i="18" s="1"/>
  <c r="F53" i="18" s="1"/>
  <c r="G53" i="18" s="1"/>
  <c r="H53" i="18" s="1"/>
  <c r="I53" i="18" s="1"/>
  <c r="J53" i="18" s="1"/>
  <c r="K53" i="18" s="1"/>
  <c r="L53" i="18" s="1"/>
  <c r="M53" i="18" s="1"/>
  <c r="N53" i="18" s="1"/>
  <c r="O53" i="18" s="1"/>
  <c r="P53" i="18" s="1"/>
  <c r="Q53" i="18" s="1"/>
  <c r="R53" i="18" s="1"/>
  <c r="S53" i="18" s="1"/>
  <c r="T53" i="18" s="1"/>
  <c r="U53" i="18" s="1"/>
  <c r="V53" i="18" s="1"/>
  <c r="W53" i="18" s="1"/>
  <c r="X53" i="18" s="1"/>
  <c r="Y53" i="18" s="1"/>
  <c r="Z53" i="18" s="1"/>
  <c r="AA53" i="18" s="1"/>
  <c r="C52" i="18"/>
  <c r="D52" i="18" s="1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W52" i="18" s="1"/>
  <c r="X52" i="18" s="1"/>
  <c r="Y52" i="18" s="1"/>
  <c r="Z52" i="18" s="1"/>
  <c r="AA52" i="18" s="1"/>
  <c r="D51" i="18"/>
  <c r="E51" i="18" s="1"/>
  <c r="F51" i="18" s="1"/>
  <c r="G51" i="18" s="1"/>
  <c r="H51" i="18" s="1"/>
  <c r="I51" i="18" s="1"/>
  <c r="J51" i="18" s="1"/>
  <c r="K51" i="18" s="1"/>
  <c r="L51" i="18" s="1"/>
  <c r="M51" i="18" s="1"/>
  <c r="N51" i="18" s="1"/>
  <c r="O51" i="18" s="1"/>
  <c r="P51" i="18" s="1"/>
  <c r="Q51" i="18" s="1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C51" i="18"/>
  <c r="C50" i="18"/>
  <c r="D50" i="18" s="1"/>
  <c r="E50" i="18" s="1"/>
  <c r="F50" i="18" s="1"/>
  <c r="G50" i="18" s="1"/>
  <c r="H50" i="18" s="1"/>
  <c r="I50" i="18" s="1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T49" i="18"/>
  <c r="U49" i="18" s="1"/>
  <c r="V49" i="18" s="1"/>
  <c r="W49" i="18" s="1"/>
  <c r="X49" i="18" s="1"/>
  <c r="Y49" i="18" s="1"/>
  <c r="Z49" i="18" s="1"/>
  <c r="AA49" i="18" s="1"/>
  <c r="J49" i="18"/>
  <c r="K49" i="18" s="1"/>
  <c r="L49" i="18" s="1"/>
  <c r="M49" i="18" s="1"/>
  <c r="N49" i="18" s="1"/>
  <c r="O49" i="18" s="1"/>
  <c r="P49" i="18" s="1"/>
  <c r="Q49" i="18" s="1"/>
  <c r="R49" i="18" s="1"/>
  <c r="S49" i="18" s="1"/>
  <c r="D49" i="18"/>
  <c r="E49" i="18" s="1"/>
  <c r="F49" i="18" s="1"/>
  <c r="G49" i="18" s="1"/>
  <c r="H49" i="18" s="1"/>
  <c r="I49" i="18" s="1"/>
  <c r="C49" i="18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C47" i="18"/>
  <c r="D47" i="18" s="1"/>
  <c r="E47" i="18" s="1"/>
  <c r="F47" i="18" s="1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R47" i="18" s="1"/>
  <c r="S47" i="18" s="1"/>
  <c r="T47" i="18" s="1"/>
  <c r="U47" i="18" s="1"/>
  <c r="V47" i="18" s="1"/>
  <c r="W47" i="18" s="1"/>
  <c r="X47" i="18" s="1"/>
  <c r="Y47" i="18" s="1"/>
  <c r="Z47" i="18" s="1"/>
  <c r="AA47" i="18" s="1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D45" i="18"/>
  <c r="E45" i="18" s="1"/>
  <c r="F45" i="18" s="1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C45" i="18"/>
  <c r="C44" i="18"/>
  <c r="D44" i="18" s="1"/>
  <c r="E44" i="18" s="1"/>
  <c r="F44" i="18" s="1"/>
  <c r="G44" i="18" s="1"/>
  <c r="H44" i="18" s="1"/>
  <c r="I44" i="18" s="1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X44" i="18" s="1"/>
  <c r="Y44" i="18" s="1"/>
  <c r="Z44" i="18" s="1"/>
  <c r="AA44" i="18" s="1"/>
  <c r="C43" i="18"/>
  <c r="D43" i="18" s="1"/>
  <c r="E43" i="18" s="1"/>
  <c r="F43" i="18" s="1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W43" i="18" s="1"/>
  <c r="X43" i="18" s="1"/>
  <c r="Y43" i="18" s="1"/>
  <c r="Z43" i="18" s="1"/>
  <c r="AA43" i="18" s="1"/>
  <c r="E42" i="18"/>
  <c r="F42" i="18" s="1"/>
  <c r="G42" i="18" s="1"/>
  <c r="H42" i="18" s="1"/>
  <c r="I42" i="18" s="1"/>
  <c r="J42" i="18" s="1"/>
  <c r="K42" i="18" s="1"/>
  <c r="L42" i="18" s="1"/>
  <c r="M42" i="18" s="1"/>
  <c r="N42" i="18" s="1"/>
  <c r="O42" i="18" s="1"/>
  <c r="P42" i="18" s="1"/>
  <c r="Q42" i="18" s="1"/>
  <c r="R42" i="18" s="1"/>
  <c r="S42" i="18" s="1"/>
  <c r="T42" i="18" s="1"/>
  <c r="U42" i="18" s="1"/>
  <c r="V42" i="18" s="1"/>
  <c r="W42" i="18" s="1"/>
  <c r="X42" i="18" s="1"/>
  <c r="Y42" i="18" s="1"/>
  <c r="Z42" i="18" s="1"/>
  <c r="AA42" i="18" s="1"/>
  <c r="C42" i="18"/>
  <c r="D42" i="18" s="1"/>
  <c r="D41" i="18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R41" i="18" s="1"/>
  <c r="S41" i="18" s="1"/>
  <c r="T41" i="18" s="1"/>
  <c r="U41" i="18" s="1"/>
  <c r="V41" i="18" s="1"/>
  <c r="W41" i="18" s="1"/>
  <c r="X41" i="18" s="1"/>
  <c r="Y41" i="18" s="1"/>
  <c r="Z41" i="18" s="1"/>
  <c r="AA41" i="18" s="1"/>
  <c r="C41" i="18"/>
  <c r="C40" i="18"/>
  <c r="D40" i="18" s="1"/>
  <c r="E40" i="18" s="1"/>
  <c r="F40" i="18" s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W40" i="18" s="1"/>
  <c r="X40" i="18" s="1"/>
  <c r="Y40" i="18" s="1"/>
  <c r="Z40" i="18" s="1"/>
  <c r="AA40" i="18" s="1"/>
  <c r="F39" i="18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C39" i="18"/>
  <c r="D39" i="18" s="1"/>
  <c r="E39" i="18" s="1"/>
  <c r="D38" i="18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R38" i="18" s="1"/>
  <c r="S38" i="18" s="1"/>
  <c r="T38" i="18" s="1"/>
  <c r="U38" i="18" s="1"/>
  <c r="V38" i="18" s="1"/>
  <c r="W38" i="18" s="1"/>
  <c r="X38" i="18" s="1"/>
  <c r="Y38" i="18" s="1"/>
  <c r="Z38" i="18" s="1"/>
  <c r="AA38" i="18" s="1"/>
  <c r="C38" i="18"/>
  <c r="C37" i="18"/>
  <c r="D37" i="18" s="1"/>
  <c r="E37" i="18" s="1"/>
  <c r="F37" i="18" s="1"/>
  <c r="G37" i="18" s="1"/>
  <c r="H37" i="18" s="1"/>
  <c r="I37" i="18" s="1"/>
  <c r="J37" i="18" s="1"/>
  <c r="K37" i="18" s="1"/>
  <c r="L37" i="18" s="1"/>
  <c r="M37" i="18" s="1"/>
  <c r="N37" i="18" s="1"/>
  <c r="O37" i="18" s="1"/>
  <c r="P37" i="18" s="1"/>
  <c r="Q37" i="18" s="1"/>
  <c r="R37" i="18" s="1"/>
  <c r="S37" i="18" s="1"/>
  <c r="T37" i="18" s="1"/>
  <c r="U37" i="18" s="1"/>
  <c r="V37" i="18" s="1"/>
  <c r="W37" i="18" s="1"/>
  <c r="X37" i="18" s="1"/>
  <c r="Y37" i="18" s="1"/>
  <c r="Z37" i="18" s="1"/>
  <c r="AA37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C35" i="18"/>
  <c r="D35" i="18" s="1"/>
  <c r="E35" i="18" s="1"/>
  <c r="F35" i="18" s="1"/>
  <c r="G35" i="18" s="1"/>
  <c r="H35" i="18" s="1"/>
  <c r="I35" i="18" s="1"/>
  <c r="J35" i="18" s="1"/>
  <c r="K35" i="18" s="1"/>
  <c r="L35" i="18" s="1"/>
  <c r="M35" i="18" s="1"/>
  <c r="N35" i="18" s="1"/>
  <c r="O35" i="18" s="1"/>
  <c r="P35" i="18" s="1"/>
  <c r="Q35" i="18" s="1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E34" i="18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C34" i="18"/>
  <c r="D34" i="18" s="1"/>
  <c r="D33" i="18"/>
  <c r="E33" i="18" s="1"/>
  <c r="F33" i="18" s="1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C33" i="18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C30" i="18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D28" i="18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C28" i="18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C24" i="18"/>
  <c r="D24" i="18" s="1"/>
  <c r="C22" i="18"/>
  <c r="D22" i="18" s="1"/>
  <c r="E22" i="18" s="1"/>
  <c r="C20" i="18"/>
  <c r="D20" i="18" s="1"/>
  <c r="C19" i="18"/>
  <c r="D19" i="18" s="1"/>
  <c r="E19" i="18" s="1"/>
  <c r="S18" i="18"/>
  <c r="T18" i="18" s="1"/>
  <c r="U18" i="18" s="1"/>
  <c r="V18" i="18" s="1"/>
  <c r="W18" i="18" s="1"/>
  <c r="X18" i="18" s="1"/>
  <c r="Y18" i="18" s="1"/>
  <c r="Z18" i="18" s="1"/>
  <c r="AA18" i="18" s="1"/>
  <c r="D18" i="18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C18" i="18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S15" i="18"/>
  <c r="T15" i="18" s="1"/>
  <c r="U15" i="18" s="1"/>
  <c r="V15" i="18" s="1"/>
  <c r="W15" i="18" s="1"/>
  <c r="X15" i="18" s="1"/>
  <c r="Y15" i="18" s="1"/>
  <c r="Z15" i="18" s="1"/>
  <c r="AA15" i="18" s="1"/>
  <c r="K15" i="18"/>
  <c r="L15" i="18" s="1"/>
  <c r="M15" i="18" s="1"/>
  <c r="N15" i="18" s="1"/>
  <c r="O15" i="18" s="1"/>
  <c r="P15" i="18" s="1"/>
  <c r="Q15" i="18" s="1"/>
  <c r="C15" i="18"/>
  <c r="D15" i="18" s="1"/>
  <c r="E15" i="18" s="1"/>
  <c r="F15" i="18" s="1"/>
  <c r="G15" i="18" s="1"/>
  <c r="H15" i="18" s="1"/>
  <c r="I15" i="18" s="1"/>
  <c r="J15" i="18" s="1"/>
  <c r="F12" i="18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D12" i="18"/>
  <c r="E12" i="18" s="1"/>
  <c r="C12" i="18"/>
  <c r="T11" i="18"/>
  <c r="U11" i="18" s="1"/>
  <c r="V11" i="18" s="1"/>
  <c r="W11" i="18" s="1"/>
  <c r="X11" i="18" s="1"/>
  <c r="Y11" i="18" s="1"/>
  <c r="Z11" i="18" s="1"/>
  <c r="AA11" i="18" s="1"/>
  <c r="S11" i="18"/>
  <c r="F11" i="18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C11" i="18"/>
  <c r="D11" i="18" s="1"/>
  <c r="E11" i="18" s="1"/>
  <c r="H9" i="18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G9" i="18"/>
  <c r="B9" i="18"/>
  <c r="B21" i="18" s="1"/>
  <c r="S8" i="18"/>
  <c r="T8" i="18" s="1"/>
  <c r="U8" i="18" s="1"/>
  <c r="V8" i="18" s="1"/>
  <c r="W8" i="18" s="1"/>
  <c r="X8" i="18" s="1"/>
  <c r="Y8" i="18" s="1"/>
  <c r="Z8" i="18" s="1"/>
  <c r="AA8" i="18" s="1"/>
  <c r="O8" i="18"/>
  <c r="P8" i="18" s="1"/>
  <c r="Q8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S5" i="18"/>
  <c r="T5" i="18" s="1"/>
  <c r="U5" i="18" s="1"/>
  <c r="V5" i="18" s="1"/>
  <c r="W5" i="18" s="1"/>
  <c r="X5" i="18" s="1"/>
  <c r="Y5" i="18" s="1"/>
  <c r="Z5" i="18" s="1"/>
  <c r="AA5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C4" i="18"/>
  <c r="D4" i="18" s="1"/>
  <c r="C3" i="18"/>
  <c r="D3" i="18" s="1"/>
  <c r="E3" i="18" s="1"/>
  <c r="F3" i="18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D69" i="4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C69" i="4"/>
  <c r="E68" i="4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D68" i="4"/>
  <c r="C68" i="4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C67" i="4"/>
  <c r="D67" i="4" s="1"/>
  <c r="H66" i="4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C66" i="4"/>
  <c r="D66" i="4" s="1"/>
  <c r="E66" i="4" s="1"/>
  <c r="F66" i="4" s="1"/>
  <c r="G66" i="4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C65" i="4"/>
  <c r="C64" i="4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C62" i="4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C61" i="4"/>
  <c r="B60" i="4"/>
  <c r="B59" i="4"/>
  <c r="C58" i="4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F57" i="4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C57" i="4"/>
  <c r="D57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X52" i="4"/>
  <c r="Y52" i="4" s="1"/>
  <c r="Z52" i="4" s="1"/>
  <c r="AA52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O47" i="4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C45" i="4"/>
  <c r="D45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C4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C41" i="4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C38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C34" i="4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C33" i="4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C29" i="4"/>
  <c r="D29" i="4" s="1"/>
  <c r="E29" i="4" s="1"/>
  <c r="F29" i="4" s="1"/>
  <c r="G29" i="4" s="1"/>
  <c r="H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C27" i="4"/>
  <c r="D27" i="4" s="1"/>
  <c r="E27" i="4" s="1"/>
  <c r="F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C22" i="4"/>
  <c r="D22" i="4" s="1"/>
  <c r="E22" i="4" s="1"/>
  <c r="C20" i="4"/>
  <c r="D20" i="4" s="1"/>
  <c r="C19" i="4"/>
  <c r="D19" i="4" s="1"/>
  <c r="E19" i="4" s="1"/>
  <c r="S18" i="4"/>
  <c r="T18" i="4" s="1"/>
  <c r="U18" i="4" s="1"/>
  <c r="V18" i="4" s="1"/>
  <c r="W18" i="4" s="1"/>
  <c r="X18" i="4" s="1"/>
  <c r="Y18" i="4" s="1"/>
  <c r="Z18" i="4" s="1"/>
  <c r="AA18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S15" i="4"/>
  <c r="T15" i="4" s="1"/>
  <c r="U15" i="4" s="1"/>
  <c r="V15" i="4" s="1"/>
  <c r="W15" i="4" s="1"/>
  <c r="X15" i="4" s="1"/>
  <c r="Y15" i="4" s="1"/>
  <c r="Z15" i="4" s="1"/>
  <c r="AA15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S11" i="4"/>
  <c r="T11" i="4" s="1"/>
  <c r="U11" i="4" s="1"/>
  <c r="V11" i="4" s="1"/>
  <c r="W11" i="4" s="1"/>
  <c r="X11" i="4" s="1"/>
  <c r="Y11" i="4" s="1"/>
  <c r="Z11" i="4" s="1"/>
  <c r="AA11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11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9" i="4"/>
  <c r="B9" i="4"/>
  <c r="C9" i="4" s="1"/>
  <c r="S8" i="4"/>
  <c r="T8" i="4" s="1"/>
  <c r="U8" i="4" s="1"/>
  <c r="V8" i="4" s="1"/>
  <c r="W8" i="4" s="1"/>
  <c r="X8" i="4" s="1"/>
  <c r="Y8" i="4" s="1"/>
  <c r="Z8" i="4" s="1"/>
  <c r="AA8" i="4" s="1"/>
  <c r="O8" i="4"/>
  <c r="P8" i="4" s="1"/>
  <c r="Q8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C6" i="4"/>
  <c r="S5" i="4"/>
  <c r="T5" i="4" s="1"/>
  <c r="U5" i="4" s="1"/>
  <c r="V5" i="4" s="1"/>
  <c r="W5" i="4" s="1"/>
  <c r="X5" i="4" s="1"/>
  <c r="Y5" i="4" s="1"/>
  <c r="Z5" i="4" s="1"/>
  <c r="AA5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4" i="4"/>
  <c r="C3" i="4"/>
  <c r="D3" i="4" s="1"/>
  <c r="E3" i="4" s="1"/>
  <c r="F3" i="4" s="1"/>
  <c r="D70" i="21"/>
  <c r="E70" i="21" s="1"/>
  <c r="F70" i="21" s="1"/>
  <c r="G70" i="21" s="1"/>
  <c r="H70" i="21" s="1"/>
  <c r="I70" i="21" s="1"/>
  <c r="J70" i="21" s="1"/>
  <c r="K70" i="21" s="1"/>
  <c r="L70" i="21" s="1"/>
  <c r="M70" i="21" s="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C70" i="21"/>
  <c r="C69" i="21"/>
  <c r="D69" i="21" s="1"/>
  <c r="E69" i="21" s="1"/>
  <c r="F69" i="21" s="1"/>
  <c r="G69" i="21" s="1"/>
  <c r="H69" i="21" s="1"/>
  <c r="I69" i="21" s="1"/>
  <c r="J69" i="21" s="1"/>
  <c r="K69" i="21" s="1"/>
  <c r="L69" i="21" s="1"/>
  <c r="M69" i="21" s="1"/>
  <c r="N69" i="21" s="1"/>
  <c r="O69" i="21" s="1"/>
  <c r="P69" i="21" s="1"/>
  <c r="Q69" i="21" s="1"/>
  <c r="R69" i="21" s="1"/>
  <c r="S69" i="21" s="1"/>
  <c r="T69" i="21" s="1"/>
  <c r="U69" i="21" s="1"/>
  <c r="V69" i="21" s="1"/>
  <c r="W69" i="21" s="1"/>
  <c r="X69" i="21" s="1"/>
  <c r="Y69" i="21" s="1"/>
  <c r="Z69" i="21" s="1"/>
  <c r="AA69" i="21" s="1"/>
  <c r="C68" i="21"/>
  <c r="D68" i="21" s="1"/>
  <c r="E68" i="21" s="1"/>
  <c r="F68" i="21" s="1"/>
  <c r="G68" i="21" s="1"/>
  <c r="H68" i="21" s="1"/>
  <c r="I68" i="21" s="1"/>
  <c r="J68" i="21" s="1"/>
  <c r="K68" i="21" s="1"/>
  <c r="L68" i="21" s="1"/>
  <c r="M68" i="21" s="1"/>
  <c r="N68" i="21" s="1"/>
  <c r="O68" i="21" s="1"/>
  <c r="P68" i="21" s="1"/>
  <c r="Q68" i="21" s="1"/>
  <c r="R68" i="21" s="1"/>
  <c r="S68" i="21" s="1"/>
  <c r="T68" i="21" s="1"/>
  <c r="U68" i="21" s="1"/>
  <c r="V68" i="21" s="1"/>
  <c r="W68" i="21" s="1"/>
  <c r="X68" i="21" s="1"/>
  <c r="Y68" i="21" s="1"/>
  <c r="Z68" i="21" s="1"/>
  <c r="AA68" i="21" s="1"/>
  <c r="G67" i="21"/>
  <c r="H67" i="21" s="1"/>
  <c r="I67" i="21" s="1"/>
  <c r="J67" i="21" s="1"/>
  <c r="K67" i="21" s="1"/>
  <c r="L67" i="21" s="1"/>
  <c r="M67" i="21" s="1"/>
  <c r="N67" i="21" s="1"/>
  <c r="O67" i="21" s="1"/>
  <c r="P67" i="21" s="1"/>
  <c r="Q67" i="21" s="1"/>
  <c r="R67" i="21" s="1"/>
  <c r="S67" i="21" s="1"/>
  <c r="T67" i="21" s="1"/>
  <c r="U67" i="21" s="1"/>
  <c r="V67" i="21" s="1"/>
  <c r="W67" i="21" s="1"/>
  <c r="X67" i="21" s="1"/>
  <c r="Y67" i="21" s="1"/>
  <c r="Z67" i="21" s="1"/>
  <c r="AA67" i="21" s="1"/>
  <c r="C67" i="21"/>
  <c r="D67" i="21" s="1"/>
  <c r="E67" i="21" s="1"/>
  <c r="F67" i="21" s="1"/>
  <c r="D66" i="21"/>
  <c r="E66" i="21" s="1"/>
  <c r="F66" i="21" s="1"/>
  <c r="G66" i="21" s="1"/>
  <c r="H66" i="21" s="1"/>
  <c r="I66" i="21" s="1"/>
  <c r="J66" i="21" s="1"/>
  <c r="K66" i="21" s="1"/>
  <c r="L66" i="21" s="1"/>
  <c r="M66" i="21" s="1"/>
  <c r="N66" i="21" s="1"/>
  <c r="O66" i="21" s="1"/>
  <c r="P66" i="21" s="1"/>
  <c r="Q66" i="21" s="1"/>
  <c r="R66" i="21" s="1"/>
  <c r="S66" i="21" s="1"/>
  <c r="T66" i="21" s="1"/>
  <c r="U66" i="21" s="1"/>
  <c r="V66" i="21" s="1"/>
  <c r="W66" i="21" s="1"/>
  <c r="X66" i="21" s="1"/>
  <c r="Y66" i="21" s="1"/>
  <c r="Z66" i="21" s="1"/>
  <c r="AA66" i="21" s="1"/>
  <c r="C66" i="21"/>
  <c r="C65" i="21"/>
  <c r="D65" i="21" s="1"/>
  <c r="E65" i="21" s="1"/>
  <c r="F65" i="21" s="1"/>
  <c r="G65" i="21" s="1"/>
  <c r="H65" i="21" s="1"/>
  <c r="I65" i="21" s="1"/>
  <c r="J65" i="21" s="1"/>
  <c r="K65" i="21" s="1"/>
  <c r="L65" i="21" s="1"/>
  <c r="M65" i="21" s="1"/>
  <c r="N65" i="21" s="1"/>
  <c r="O65" i="21" s="1"/>
  <c r="P65" i="21" s="1"/>
  <c r="Q65" i="21" s="1"/>
  <c r="R65" i="21" s="1"/>
  <c r="S65" i="21" s="1"/>
  <c r="T65" i="21" s="1"/>
  <c r="U65" i="21" s="1"/>
  <c r="V65" i="21" s="1"/>
  <c r="W65" i="21" s="1"/>
  <c r="X65" i="21" s="1"/>
  <c r="Y65" i="21" s="1"/>
  <c r="Z65" i="21" s="1"/>
  <c r="AA65" i="21" s="1"/>
  <c r="C64" i="21"/>
  <c r="D64" i="21" s="1"/>
  <c r="E64" i="21" s="1"/>
  <c r="F64" i="21" s="1"/>
  <c r="G64" i="21" s="1"/>
  <c r="H64" i="21" s="1"/>
  <c r="I64" i="21" s="1"/>
  <c r="J64" i="21" s="1"/>
  <c r="K64" i="21" s="1"/>
  <c r="L64" i="21" s="1"/>
  <c r="M64" i="21" s="1"/>
  <c r="N64" i="21" s="1"/>
  <c r="O64" i="21" s="1"/>
  <c r="P64" i="21" s="1"/>
  <c r="Q64" i="21" s="1"/>
  <c r="R64" i="21" s="1"/>
  <c r="S64" i="21" s="1"/>
  <c r="T64" i="21" s="1"/>
  <c r="U64" i="21" s="1"/>
  <c r="V64" i="21" s="1"/>
  <c r="W64" i="21" s="1"/>
  <c r="X64" i="21" s="1"/>
  <c r="Y64" i="21" s="1"/>
  <c r="Z64" i="21" s="1"/>
  <c r="AA64" i="21" s="1"/>
  <c r="K63" i="21"/>
  <c r="L63" i="21" s="1"/>
  <c r="M63" i="21" s="1"/>
  <c r="N63" i="21" s="1"/>
  <c r="O63" i="21" s="1"/>
  <c r="P63" i="21" s="1"/>
  <c r="Q63" i="21" s="1"/>
  <c r="R63" i="21" s="1"/>
  <c r="S63" i="21" s="1"/>
  <c r="T63" i="21" s="1"/>
  <c r="U63" i="21" s="1"/>
  <c r="V63" i="21" s="1"/>
  <c r="W63" i="21" s="1"/>
  <c r="X63" i="21" s="1"/>
  <c r="Y63" i="21" s="1"/>
  <c r="Z63" i="21" s="1"/>
  <c r="AA63" i="21" s="1"/>
  <c r="C63" i="21"/>
  <c r="D63" i="21" s="1"/>
  <c r="E63" i="21" s="1"/>
  <c r="F63" i="21" s="1"/>
  <c r="G63" i="21" s="1"/>
  <c r="H63" i="21" s="1"/>
  <c r="I63" i="21" s="1"/>
  <c r="J63" i="21" s="1"/>
  <c r="D62" i="21"/>
  <c r="E62" i="21" s="1"/>
  <c r="F62" i="21" s="1"/>
  <c r="G62" i="21" s="1"/>
  <c r="H62" i="21" s="1"/>
  <c r="I62" i="21" s="1"/>
  <c r="J62" i="21" s="1"/>
  <c r="K62" i="21" s="1"/>
  <c r="L62" i="21" s="1"/>
  <c r="M62" i="21" s="1"/>
  <c r="N62" i="21" s="1"/>
  <c r="O62" i="21" s="1"/>
  <c r="P62" i="21" s="1"/>
  <c r="Q62" i="21" s="1"/>
  <c r="R62" i="21" s="1"/>
  <c r="S62" i="21" s="1"/>
  <c r="T62" i="21" s="1"/>
  <c r="U62" i="21" s="1"/>
  <c r="V62" i="21" s="1"/>
  <c r="W62" i="21" s="1"/>
  <c r="X62" i="21" s="1"/>
  <c r="Y62" i="21" s="1"/>
  <c r="Z62" i="21" s="1"/>
  <c r="AA62" i="21" s="1"/>
  <c r="C62" i="21"/>
  <c r="C61" i="21"/>
  <c r="D61" i="21" s="1"/>
  <c r="E61" i="21" s="1"/>
  <c r="F61" i="21" s="1"/>
  <c r="G61" i="21" s="1"/>
  <c r="H61" i="21" s="1"/>
  <c r="I61" i="21" s="1"/>
  <c r="J61" i="21" s="1"/>
  <c r="K61" i="21" s="1"/>
  <c r="L61" i="21" s="1"/>
  <c r="M61" i="21" s="1"/>
  <c r="N61" i="21" s="1"/>
  <c r="O61" i="21" s="1"/>
  <c r="P61" i="21" s="1"/>
  <c r="Q61" i="21" s="1"/>
  <c r="R61" i="21" s="1"/>
  <c r="S61" i="21" s="1"/>
  <c r="T61" i="21" s="1"/>
  <c r="U61" i="21" s="1"/>
  <c r="V61" i="21" s="1"/>
  <c r="W61" i="21" s="1"/>
  <c r="X61" i="21" s="1"/>
  <c r="Y61" i="21" s="1"/>
  <c r="Z61" i="21" s="1"/>
  <c r="AA61" i="21" s="1"/>
  <c r="B60" i="21"/>
  <c r="B59" i="21"/>
  <c r="C58" i="21"/>
  <c r="D58" i="21" s="1"/>
  <c r="E58" i="21" s="1"/>
  <c r="F58" i="21" s="1"/>
  <c r="G58" i="21" s="1"/>
  <c r="H58" i="21" s="1"/>
  <c r="I58" i="21" s="1"/>
  <c r="J58" i="21" s="1"/>
  <c r="K58" i="21" s="1"/>
  <c r="L58" i="21" s="1"/>
  <c r="M58" i="21" s="1"/>
  <c r="N58" i="21" s="1"/>
  <c r="O58" i="21" s="1"/>
  <c r="P58" i="21" s="1"/>
  <c r="Q58" i="21" s="1"/>
  <c r="R58" i="21" s="1"/>
  <c r="S58" i="21" s="1"/>
  <c r="T58" i="21" s="1"/>
  <c r="U58" i="21" s="1"/>
  <c r="V58" i="21" s="1"/>
  <c r="W58" i="21" s="1"/>
  <c r="X58" i="21" s="1"/>
  <c r="Y58" i="21" s="1"/>
  <c r="Z58" i="21" s="1"/>
  <c r="AA58" i="21" s="1"/>
  <c r="F57" i="21"/>
  <c r="G57" i="21" s="1"/>
  <c r="H57" i="21" s="1"/>
  <c r="I57" i="21" s="1"/>
  <c r="J57" i="21" s="1"/>
  <c r="K57" i="21" s="1"/>
  <c r="L57" i="21" s="1"/>
  <c r="M57" i="21" s="1"/>
  <c r="N57" i="21" s="1"/>
  <c r="O57" i="21" s="1"/>
  <c r="P57" i="21" s="1"/>
  <c r="Q57" i="21" s="1"/>
  <c r="R57" i="21" s="1"/>
  <c r="S57" i="21" s="1"/>
  <c r="T57" i="21" s="1"/>
  <c r="U57" i="21" s="1"/>
  <c r="V57" i="21" s="1"/>
  <c r="W57" i="21" s="1"/>
  <c r="X57" i="21" s="1"/>
  <c r="Y57" i="21" s="1"/>
  <c r="Z57" i="21" s="1"/>
  <c r="AA57" i="21" s="1"/>
  <c r="C57" i="21"/>
  <c r="D57" i="21" s="1"/>
  <c r="C56" i="21"/>
  <c r="D56" i="21" s="1"/>
  <c r="E56" i="21" s="1"/>
  <c r="F56" i="21" s="1"/>
  <c r="G56" i="21" s="1"/>
  <c r="H56" i="21" s="1"/>
  <c r="I56" i="21" s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T56" i="21" s="1"/>
  <c r="U56" i="21" s="1"/>
  <c r="V56" i="21" s="1"/>
  <c r="W56" i="21" s="1"/>
  <c r="X56" i="21" s="1"/>
  <c r="Y56" i="21" s="1"/>
  <c r="Z56" i="21" s="1"/>
  <c r="AA56" i="21" s="1"/>
  <c r="T55" i="21"/>
  <c r="U55" i="21" s="1"/>
  <c r="V55" i="21" s="1"/>
  <c r="W55" i="21" s="1"/>
  <c r="X55" i="21" s="1"/>
  <c r="Y55" i="21" s="1"/>
  <c r="Z55" i="21" s="1"/>
  <c r="AA55" i="21" s="1"/>
  <c r="D55" i="21"/>
  <c r="E55" i="21" s="1"/>
  <c r="F55" i="21" s="1"/>
  <c r="G55" i="21" s="1"/>
  <c r="H55" i="21" s="1"/>
  <c r="I55" i="21" s="1"/>
  <c r="J55" i="21" s="1"/>
  <c r="K55" i="21" s="1"/>
  <c r="L55" i="21" s="1"/>
  <c r="M55" i="21" s="1"/>
  <c r="N55" i="21" s="1"/>
  <c r="O55" i="21" s="1"/>
  <c r="P55" i="21" s="1"/>
  <c r="Q55" i="21" s="1"/>
  <c r="R55" i="21" s="1"/>
  <c r="S55" i="21" s="1"/>
  <c r="C55" i="21"/>
  <c r="C54" i="21"/>
  <c r="D54" i="21" s="1"/>
  <c r="E54" i="21" s="1"/>
  <c r="F54" i="21" s="1"/>
  <c r="G54" i="21" s="1"/>
  <c r="H54" i="21" s="1"/>
  <c r="I54" i="21" s="1"/>
  <c r="J54" i="21" s="1"/>
  <c r="K54" i="21" s="1"/>
  <c r="L54" i="21" s="1"/>
  <c r="M54" i="21" s="1"/>
  <c r="N54" i="21" s="1"/>
  <c r="O54" i="21" s="1"/>
  <c r="P54" i="21" s="1"/>
  <c r="Q54" i="21" s="1"/>
  <c r="R54" i="21" s="1"/>
  <c r="S54" i="21" s="1"/>
  <c r="T54" i="21" s="1"/>
  <c r="U54" i="21" s="1"/>
  <c r="V54" i="21" s="1"/>
  <c r="W54" i="21" s="1"/>
  <c r="X54" i="21" s="1"/>
  <c r="Y54" i="21" s="1"/>
  <c r="Z54" i="21" s="1"/>
  <c r="AA54" i="21" s="1"/>
  <c r="C53" i="21"/>
  <c r="D53" i="21" s="1"/>
  <c r="E53" i="21" s="1"/>
  <c r="F53" i="21" s="1"/>
  <c r="G53" i="21" s="1"/>
  <c r="H53" i="21" s="1"/>
  <c r="I53" i="21" s="1"/>
  <c r="J53" i="21" s="1"/>
  <c r="K53" i="21" s="1"/>
  <c r="L53" i="21" s="1"/>
  <c r="M53" i="21" s="1"/>
  <c r="N53" i="21" s="1"/>
  <c r="O53" i="21" s="1"/>
  <c r="P53" i="21" s="1"/>
  <c r="Q53" i="21" s="1"/>
  <c r="R53" i="21" s="1"/>
  <c r="S53" i="21" s="1"/>
  <c r="T53" i="21" s="1"/>
  <c r="U53" i="21" s="1"/>
  <c r="V53" i="21" s="1"/>
  <c r="W53" i="21" s="1"/>
  <c r="X53" i="21" s="1"/>
  <c r="Y53" i="21" s="1"/>
  <c r="Z53" i="21" s="1"/>
  <c r="AA53" i="21" s="1"/>
  <c r="C52" i="21"/>
  <c r="D52" i="21" s="1"/>
  <c r="E52" i="21" s="1"/>
  <c r="F52" i="21" s="1"/>
  <c r="G52" i="21" s="1"/>
  <c r="H52" i="21" s="1"/>
  <c r="I52" i="21" s="1"/>
  <c r="J52" i="21" s="1"/>
  <c r="K52" i="21" s="1"/>
  <c r="L52" i="21" s="1"/>
  <c r="M52" i="21" s="1"/>
  <c r="N52" i="21" s="1"/>
  <c r="O52" i="21" s="1"/>
  <c r="P52" i="21" s="1"/>
  <c r="Q52" i="21" s="1"/>
  <c r="R52" i="21" s="1"/>
  <c r="S52" i="21" s="1"/>
  <c r="T52" i="21" s="1"/>
  <c r="U52" i="21" s="1"/>
  <c r="V52" i="21" s="1"/>
  <c r="W52" i="21" s="1"/>
  <c r="X52" i="21" s="1"/>
  <c r="Y52" i="21" s="1"/>
  <c r="Z52" i="21" s="1"/>
  <c r="AA52" i="21" s="1"/>
  <c r="P51" i="21"/>
  <c r="Q51" i="21" s="1"/>
  <c r="R51" i="21" s="1"/>
  <c r="S51" i="21" s="1"/>
  <c r="T51" i="21" s="1"/>
  <c r="U51" i="21" s="1"/>
  <c r="V51" i="21" s="1"/>
  <c r="W51" i="21" s="1"/>
  <c r="X51" i="21" s="1"/>
  <c r="Y51" i="21" s="1"/>
  <c r="Z51" i="21" s="1"/>
  <c r="AA51" i="21" s="1"/>
  <c r="E51" i="21"/>
  <c r="F51" i="21" s="1"/>
  <c r="G51" i="21" s="1"/>
  <c r="H51" i="21" s="1"/>
  <c r="I51" i="21" s="1"/>
  <c r="J51" i="21" s="1"/>
  <c r="K51" i="21" s="1"/>
  <c r="L51" i="21" s="1"/>
  <c r="M51" i="21" s="1"/>
  <c r="N51" i="21" s="1"/>
  <c r="O51" i="21" s="1"/>
  <c r="D51" i="21"/>
  <c r="C51" i="21"/>
  <c r="C50" i="21"/>
  <c r="D50" i="21" s="1"/>
  <c r="E50" i="21" s="1"/>
  <c r="F50" i="21" s="1"/>
  <c r="G50" i="21" s="1"/>
  <c r="H50" i="21" s="1"/>
  <c r="I50" i="21" s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T50" i="21" s="1"/>
  <c r="U50" i="21" s="1"/>
  <c r="V50" i="21" s="1"/>
  <c r="W50" i="21" s="1"/>
  <c r="X50" i="21" s="1"/>
  <c r="Y50" i="21" s="1"/>
  <c r="Z50" i="21" s="1"/>
  <c r="AA50" i="21" s="1"/>
  <c r="C49" i="21"/>
  <c r="D49" i="21" s="1"/>
  <c r="E49" i="21" s="1"/>
  <c r="F49" i="21" s="1"/>
  <c r="G49" i="21" s="1"/>
  <c r="H49" i="21" s="1"/>
  <c r="I49" i="21" s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T49" i="21" s="1"/>
  <c r="U49" i="21" s="1"/>
  <c r="V49" i="21" s="1"/>
  <c r="W49" i="21" s="1"/>
  <c r="X49" i="21" s="1"/>
  <c r="Y49" i="21" s="1"/>
  <c r="Z49" i="21" s="1"/>
  <c r="AA49" i="21" s="1"/>
  <c r="C48" i="21"/>
  <c r="D48" i="21" s="1"/>
  <c r="E48" i="21" s="1"/>
  <c r="F48" i="21" s="1"/>
  <c r="G48" i="21" s="1"/>
  <c r="H48" i="21" s="1"/>
  <c r="I48" i="21" s="1"/>
  <c r="J48" i="21" s="1"/>
  <c r="K48" i="21" s="1"/>
  <c r="L48" i="21" s="1"/>
  <c r="M48" i="21" s="1"/>
  <c r="N48" i="21" s="1"/>
  <c r="O48" i="21" s="1"/>
  <c r="P48" i="21" s="1"/>
  <c r="Q48" i="21" s="1"/>
  <c r="R48" i="21" s="1"/>
  <c r="S48" i="21" s="1"/>
  <c r="T48" i="21" s="1"/>
  <c r="U48" i="21" s="1"/>
  <c r="V48" i="21" s="1"/>
  <c r="W48" i="21" s="1"/>
  <c r="X48" i="21" s="1"/>
  <c r="Y48" i="21" s="1"/>
  <c r="Z48" i="21" s="1"/>
  <c r="AA48" i="21" s="1"/>
  <c r="D47" i="21"/>
  <c r="E47" i="21" s="1"/>
  <c r="F47" i="21" s="1"/>
  <c r="G47" i="21" s="1"/>
  <c r="H47" i="21" s="1"/>
  <c r="I47" i="21" s="1"/>
  <c r="J47" i="21" s="1"/>
  <c r="K47" i="21" s="1"/>
  <c r="L47" i="21" s="1"/>
  <c r="M47" i="21" s="1"/>
  <c r="N47" i="21" s="1"/>
  <c r="O47" i="21" s="1"/>
  <c r="P47" i="21" s="1"/>
  <c r="Q47" i="21" s="1"/>
  <c r="R47" i="21" s="1"/>
  <c r="S47" i="21" s="1"/>
  <c r="T47" i="21" s="1"/>
  <c r="U47" i="21" s="1"/>
  <c r="V47" i="21" s="1"/>
  <c r="W47" i="21" s="1"/>
  <c r="X47" i="21" s="1"/>
  <c r="Y47" i="21" s="1"/>
  <c r="Z47" i="21" s="1"/>
  <c r="AA47" i="21" s="1"/>
  <c r="C47" i="21"/>
  <c r="C46" i="21"/>
  <c r="D46" i="21" s="1"/>
  <c r="E46" i="21" s="1"/>
  <c r="F46" i="21" s="1"/>
  <c r="G46" i="21" s="1"/>
  <c r="H46" i="21" s="1"/>
  <c r="I46" i="21" s="1"/>
  <c r="J46" i="21" s="1"/>
  <c r="K46" i="21" s="1"/>
  <c r="L46" i="21" s="1"/>
  <c r="M46" i="21" s="1"/>
  <c r="N46" i="21" s="1"/>
  <c r="O46" i="21" s="1"/>
  <c r="P46" i="21" s="1"/>
  <c r="Q46" i="21" s="1"/>
  <c r="R46" i="21" s="1"/>
  <c r="S46" i="21" s="1"/>
  <c r="T46" i="21" s="1"/>
  <c r="U46" i="21" s="1"/>
  <c r="V46" i="21" s="1"/>
  <c r="W46" i="21" s="1"/>
  <c r="X46" i="21" s="1"/>
  <c r="Y46" i="21" s="1"/>
  <c r="Z46" i="21" s="1"/>
  <c r="AA46" i="21" s="1"/>
  <c r="K45" i="21"/>
  <c r="L45" i="21" s="1"/>
  <c r="M45" i="21" s="1"/>
  <c r="N45" i="21" s="1"/>
  <c r="O45" i="21" s="1"/>
  <c r="P45" i="21" s="1"/>
  <c r="Q45" i="21" s="1"/>
  <c r="R45" i="21" s="1"/>
  <c r="S45" i="21" s="1"/>
  <c r="T45" i="21" s="1"/>
  <c r="U45" i="21" s="1"/>
  <c r="V45" i="21" s="1"/>
  <c r="W45" i="21" s="1"/>
  <c r="X45" i="21" s="1"/>
  <c r="Y45" i="21" s="1"/>
  <c r="Z45" i="21" s="1"/>
  <c r="AA45" i="21" s="1"/>
  <c r="H45" i="21"/>
  <c r="I45" i="21" s="1"/>
  <c r="J45" i="21" s="1"/>
  <c r="C45" i="21"/>
  <c r="D45" i="21" s="1"/>
  <c r="E45" i="21" s="1"/>
  <c r="F45" i="21" s="1"/>
  <c r="G45" i="21" s="1"/>
  <c r="D44" i="21"/>
  <c r="E44" i="21" s="1"/>
  <c r="F44" i="21" s="1"/>
  <c r="G44" i="21" s="1"/>
  <c r="H44" i="21" s="1"/>
  <c r="I44" i="21" s="1"/>
  <c r="J44" i="21" s="1"/>
  <c r="K44" i="21" s="1"/>
  <c r="L44" i="21" s="1"/>
  <c r="M44" i="21" s="1"/>
  <c r="N44" i="21" s="1"/>
  <c r="O44" i="21" s="1"/>
  <c r="P44" i="21" s="1"/>
  <c r="Q44" i="21" s="1"/>
  <c r="R44" i="21" s="1"/>
  <c r="S44" i="21" s="1"/>
  <c r="T44" i="21" s="1"/>
  <c r="U44" i="21" s="1"/>
  <c r="V44" i="21" s="1"/>
  <c r="W44" i="21" s="1"/>
  <c r="X44" i="21" s="1"/>
  <c r="Y44" i="21" s="1"/>
  <c r="Z44" i="21" s="1"/>
  <c r="AA44" i="21" s="1"/>
  <c r="C44" i="21"/>
  <c r="D43" i="21"/>
  <c r="E43" i="21" s="1"/>
  <c r="F43" i="21" s="1"/>
  <c r="G43" i="21" s="1"/>
  <c r="H43" i="21" s="1"/>
  <c r="I43" i="21" s="1"/>
  <c r="J43" i="21" s="1"/>
  <c r="K43" i="21" s="1"/>
  <c r="L43" i="21" s="1"/>
  <c r="M43" i="21" s="1"/>
  <c r="N43" i="21" s="1"/>
  <c r="O43" i="21" s="1"/>
  <c r="P43" i="21" s="1"/>
  <c r="Q43" i="21" s="1"/>
  <c r="R43" i="21" s="1"/>
  <c r="S43" i="21" s="1"/>
  <c r="T43" i="21" s="1"/>
  <c r="U43" i="21" s="1"/>
  <c r="V43" i="21" s="1"/>
  <c r="W43" i="21" s="1"/>
  <c r="X43" i="21" s="1"/>
  <c r="Y43" i="21" s="1"/>
  <c r="Z43" i="21" s="1"/>
  <c r="AA43" i="21" s="1"/>
  <c r="C43" i="21"/>
  <c r="C42" i="21"/>
  <c r="D42" i="21" s="1"/>
  <c r="E42" i="21" s="1"/>
  <c r="F42" i="21" s="1"/>
  <c r="G42" i="21" s="1"/>
  <c r="H42" i="21" s="1"/>
  <c r="I42" i="21" s="1"/>
  <c r="J42" i="21" s="1"/>
  <c r="K42" i="21" s="1"/>
  <c r="L42" i="21" s="1"/>
  <c r="M42" i="21" s="1"/>
  <c r="N42" i="21" s="1"/>
  <c r="O42" i="21" s="1"/>
  <c r="P42" i="21" s="1"/>
  <c r="Q42" i="21" s="1"/>
  <c r="R42" i="21" s="1"/>
  <c r="S42" i="21" s="1"/>
  <c r="T42" i="21" s="1"/>
  <c r="U42" i="21" s="1"/>
  <c r="V42" i="21" s="1"/>
  <c r="W42" i="21" s="1"/>
  <c r="X42" i="21" s="1"/>
  <c r="Y42" i="21" s="1"/>
  <c r="Z42" i="21" s="1"/>
  <c r="AA42" i="21" s="1"/>
  <c r="C41" i="21"/>
  <c r="D41" i="21" s="1"/>
  <c r="E41" i="21" s="1"/>
  <c r="F41" i="21" s="1"/>
  <c r="G41" i="21" s="1"/>
  <c r="H41" i="21" s="1"/>
  <c r="I41" i="21" s="1"/>
  <c r="J41" i="21" s="1"/>
  <c r="K41" i="21" s="1"/>
  <c r="L41" i="21" s="1"/>
  <c r="M41" i="21" s="1"/>
  <c r="N41" i="21" s="1"/>
  <c r="O41" i="21" s="1"/>
  <c r="P41" i="21" s="1"/>
  <c r="Q41" i="21" s="1"/>
  <c r="R41" i="21" s="1"/>
  <c r="S41" i="21" s="1"/>
  <c r="T41" i="21" s="1"/>
  <c r="U41" i="21" s="1"/>
  <c r="V41" i="21" s="1"/>
  <c r="W41" i="21" s="1"/>
  <c r="X41" i="21" s="1"/>
  <c r="Y41" i="21" s="1"/>
  <c r="Z41" i="21" s="1"/>
  <c r="AA41" i="21" s="1"/>
  <c r="H40" i="2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X40" i="21" s="1"/>
  <c r="Y40" i="21" s="1"/>
  <c r="Z40" i="21" s="1"/>
  <c r="AA40" i="21" s="1"/>
  <c r="C40" i="21"/>
  <c r="D40" i="21" s="1"/>
  <c r="E40" i="21" s="1"/>
  <c r="F40" i="21" s="1"/>
  <c r="G40" i="21" s="1"/>
  <c r="C39" i="21"/>
  <c r="D39" i="21" s="1"/>
  <c r="E39" i="21" s="1"/>
  <c r="F39" i="21" s="1"/>
  <c r="G39" i="21" s="1"/>
  <c r="H39" i="21" s="1"/>
  <c r="I39" i="21" s="1"/>
  <c r="J39" i="21" s="1"/>
  <c r="K39" i="21" s="1"/>
  <c r="L39" i="21" s="1"/>
  <c r="M39" i="21" s="1"/>
  <c r="N39" i="21" s="1"/>
  <c r="O39" i="21" s="1"/>
  <c r="P39" i="21" s="1"/>
  <c r="Q39" i="21" s="1"/>
  <c r="R39" i="21" s="1"/>
  <c r="S39" i="21" s="1"/>
  <c r="T39" i="21" s="1"/>
  <c r="U39" i="21" s="1"/>
  <c r="V39" i="21" s="1"/>
  <c r="W39" i="21" s="1"/>
  <c r="X39" i="21" s="1"/>
  <c r="Y39" i="21" s="1"/>
  <c r="Z39" i="21" s="1"/>
  <c r="AA39" i="21" s="1"/>
  <c r="C38" i="21"/>
  <c r="D38" i="21" s="1"/>
  <c r="E38" i="21" s="1"/>
  <c r="F38" i="21" s="1"/>
  <c r="G38" i="21" s="1"/>
  <c r="H38" i="21" s="1"/>
  <c r="I38" i="21" s="1"/>
  <c r="J38" i="21" s="1"/>
  <c r="K38" i="21" s="1"/>
  <c r="L38" i="21" s="1"/>
  <c r="M38" i="21" s="1"/>
  <c r="N38" i="21" s="1"/>
  <c r="O38" i="21" s="1"/>
  <c r="P38" i="21" s="1"/>
  <c r="Q38" i="21" s="1"/>
  <c r="R38" i="21" s="1"/>
  <c r="S38" i="21" s="1"/>
  <c r="T38" i="21" s="1"/>
  <c r="U38" i="21" s="1"/>
  <c r="V38" i="21" s="1"/>
  <c r="W38" i="21" s="1"/>
  <c r="X38" i="21" s="1"/>
  <c r="Y38" i="21" s="1"/>
  <c r="Z38" i="21" s="1"/>
  <c r="AA38" i="21" s="1"/>
  <c r="D37" i="21"/>
  <c r="E37" i="21" s="1"/>
  <c r="F37" i="21" s="1"/>
  <c r="G37" i="21" s="1"/>
  <c r="H37" i="21" s="1"/>
  <c r="I37" i="21" s="1"/>
  <c r="J37" i="21" s="1"/>
  <c r="K37" i="21" s="1"/>
  <c r="L37" i="21" s="1"/>
  <c r="M37" i="21" s="1"/>
  <c r="N37" i="21" s="1"/>
  <c r="O37" i="21" s="1"/>
  <c r="P37" i="21" s="1"/>
  <c r="Q37" i="21" s="1"/>
  <c r="R37" i="21" s="1"/>
  <c r="S37" i="21" s="1"/>
  <c r="T37" i="21" s="1"/>
  <c r="U37" i="21" s="1"/>
  <c r="V37" i="21" s="1"/>
  <c r="W37" i="21" s="1"/>
  <c r="X37" i="21" s="1"/>
  <c r="Y37" i="21" s="1"/>
  <c r="Z37" i="21" s="1"/>
  <c r="AA37" i="21" s="1"/>
  <c r="C37" i="21"/>
  <c r="C36" i="21"/>
  <c r="D36" i="21" s="1"/>
  <c r="E36" i="21" s="1"/>
  <c r="F36" i="21" s="1"/>
  <c r="G36" i="21" s="1"/>
  <c r="H36" i="21" s="1"/>
  <c r="I36" i="21" s="1"/>
  <c r="J36" i="21" s="1"/>
  <c r="K36" i="21" s="1"/>
  <c r="L36" i="21" s="1"/>
  <c r="M36" i="21" s="1"/>
  <c r="N36" i="21" s="1"/>
  <c r="O36" i="21" s="1"/>
  <c r="P36" i="21" s="1"/>
  <c r="Q36" i="21" s="1"/>
  <c r="R36" i="21" s="1"/>
  <c r="S36" i="21" s="1"/>
  <c r="T36" i="21" s="1"/>
  <c r="U36" i="21" s="1"/>
  <c r="V36" i="21" s="1"/>
  <c r="W36" i="21" s="1"/>
  <c r="X36" i="21" s="1"/>
  <c r="Y36" i="21" s="1"/>
  <c r="Z36" i="21" s="1"/>
  <c r="AA36" i="21" s="1"/>
  <c r="E35" i="21"/>
  <c r="F35" i="21" s="1"/>
  <c r="G35" i="21" s="1"/>
  <c r="H35" i="21" s="1"/>
  <c r="I35" i="21" s="1"/>
  <c r="J35" i="21" s="1"/>
  <c r="K35" i="21" s="1"/>
  <c r="L35" i="21" s="1"/>
  <c r="M35" i="21" s="1"/>
  <c r="N35" i="21" s="1"/>
  <c r="O35" i="21" s="1"/>
  <c r="P35" i="21" s="1"/>
  <c r="Q35" i="21" s="1"/>
  <c r="R35" i="21" s="1"/>
  <c r="S35" i="21" s="1"/>
  <c r="T35" i="21" s="1"/>
  <c r="U35" i="21" s="1"/>
  <c r="V35" i="21" s="1"/>
  <c r="W35" i="21" s="1"/>
  <c r="X35" i="21" s="1"/>
  <c r="Y35" i="21" s="1"/>
  <c r="Z35" i="21" s="1"/>
  <c r="AA35" i="21" s="1"/>
  <c r="C35" i="21"/>
  <c r="D35" i="21" s="1"/>
  <c r="C34" i="21"/>
  <c r="D34" i="21" s="1"/>
  <c r="E34" i="21" s="1"/>
  <c r="F34" i="21" s="1"/>
  <c r="G34" i="21" s="1"/>
  <c r="H34" i="21" s="1"/>
  <c r="I34" i="21" s="1"/>
  <c r="J34" i="21" s="1"/>
  <c r="K34" i="21" s="1"/>
  <c r="L34" i="21" s="1"/>
  <c r="M34" i="21" s="1"/>
  <c r="N34" i="21" s="1"/>
  <c r="O34" i="21" s="1"/>
  <c r="P34" i="21" s="1"/>
  <c r="Q34" i="21" s="1"/>
  <c r="R34" i="21" s="1"/>
  <c r="S34" i="21" s="1"/>
  <c r="T34" i="21" s="1"/>
  <c r="U34" i="21" s="1"/>
  <c r="V34" i="21" s="1"/>
  <c r="W34" i="21" s="1"/>
  <c r="X34" i="21" s="1"/>
  <c r="Y34" i="21" s="1"/>
  <c r="Z34" i="21" s="1"/>
  <c r="AA34" i="21" s="1"/>
  <c r="G33" i="21"/>
  <c r="H33" i="21" s="1"/>
  <c r="I33" i="21" s="1"/>
  <c r="J33" i="21" s="1"/>
  <c r="K33" i="21" s="1"/>
  <c r="L33" i="21" s="1"/>
  <c r="M33" i="21" s="1"/>
  <c r="N33" i="21" s="1"/>
  <c r="O33" i="21" s="1"/>
  <c r="P33" i="21" s="1"/>
  <c r="Q33" i="21" s="1"/>
  <c r="R33" i="21" s="1"/>
  <c r="S33" i="21" s="1"/>
  <c r="T33" i="21" s="1"/>
  <c r="U33" i="21" s="1"/>
  <c r="V33" i="21" s="1"/>
  <c r="W33" i="21" s="1"/>
  <c r="X33" i="21" s="1"/>
  <c r="Y33" i="21" s="1"/>
  <c r="Z33" i="21" s="1"/>
  <c r="AA33" i="21" s="1"/>
  <c r="C33" i="21"/>
  <c r="D33" i="21" s="1"/>
  <c r="E33" i="21" s="1"/>
  <c r="F33" i="21" s="1"/>
  <c r="D32" i="21"/>
  <c r="E32" i="21" s="1"/>
  <c r="F32" i="21" s="1"/>
  <c r="G32" i="21" s="1"/>
  <c r="H32" i="21" s="1"/>
  <c r="I32" i="21" s="1"/>
  <c r="J32" i="21" s="1"/>
  <c r="K32" i="21" s="1"/>
  <c r="L32" i="21" s="1"/>
  <c r="M32" i="21" s="1"/>
  <c r="N32" i="21" s="1"/>
  <c r="O32" i="21" s="1"/>
  <c r="P32" i="21" s="1"/>
  <c r="Q32" i="21" s="1"/>
  <c r="R32" i="21" s="1"/>
  <c r="S32" i="21" s="1"/>
  <c r="T32" i="21" s="1"/>
  <c r="U32" i="21" s="1"/>
  <c r="V32" i="21" s="1"/>
  <c r="W32" i="21" s="1"/>
  <c r="X32" i="21" s="1"/>
  <c r="Y32" i="21" s="1"/>
  <c r="Z32" i="21" s="1"/>
  <c r="AA32" i="21" s="1"/>
  <c r="C32" i="21"/>
  <c r="C31" i="21"/>
  <c r="D31" i="21" s="1"/>
  <c r="E31" i="21" s="1"/>
  <c r="F31" i="21" s="1"/>
  <c r="G31" i="21" s="1"/>
  <c r="H31" i="21" s="1"/>
  <c r="I31" i="21" s="1"/>
  <c r="J31" i="21" s="1"/>
  <c r="K31" i="21" s="1"/>
  <c r="L31" i="21" s="1"/>
  <c r="M31" i="21" s="1"/>
  <c r="N31" i="21" s="1"/>
  <c r="O31" i="21" s="1"/>
  <c r="P31" i="21" s="1"/>
  <c r="Q31" i="21" s="1"/>
  <c r="R31" i="21" s="1"/>
  <c r="S31" i="21" s="1"/>
  <c r="T31" i="21" s="1"/>
  <c r="U31" i="21" s="1"/>
  <c r="V31" i="21" s="1"/>
  <c r="W31" i="21" s="1"/>
  <c r="X31" i="21" s="1"/>
  <c r="Y31" i="21" s="1"/>
  <c r="Z31" i="21" s="1"/>
  <c r="AA31" i="21" s="1"/>
  <c r="F30" i="2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C30" i="21"/>
  <c r="D30" i="21" s="1"/>
  <c r="E30" i="21" s="1"/>
  <c r="C29" i="21"/>
  <c r="D29" i="21" s="1"/>
  <c r="E29" i="21" s="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C28" i="21"/>
  <c r="D28" i="21" s="1"/>
  <c r="E28" i="21" s="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Q28" i="21" s="1"/>
  <c r="R28" i="21" s="1"/>
  <c r="S28" i="21" s="1"/>
  <c r="T28" i="21" s="1"/>
  <c r="U28" i="21" s="1"/>
  <c r="V28" i="21" s="1"/>
  <c r="W28" i="21" s="1"/>
  <c r="X28" i="21" s="1"/>
  <c r="Y28" i="21" s="1"/>
  <c r="Z28" i="21" s="1"/>
  <c r="AA28" i="21" s="1"/>
  <c r="C27" i="21"/>
  <c r="D27" i="21" s="1"/>
  <c r="E27" i="21" s="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Q27" i="21" s="1"/>
  <c r="R27" i="21" s="1"/>
  <c r="S27" i="21" s="1"/>
  <c r="T27" i="21" s="1"/>
  <c r="U27" i="21" s="1"/>
  <c r="V27" i="21" s="1"/>
  <c r="W27" i="21" s="1"/>
  <c r="X27" i="21" s="1"/>
  <c r="Y27" i="21" s="1"/>
  <c r="Z27" i="21" s="1"/>
  <c r="AA27" i="21" s="1"/>
  <c r="F24" i="2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C24" i="21"/>
  <c r="D24" i="21" s="1"/>
  <c r="E24" i="21" s="1"/>
  <c r="E22" i="21"/>
  <c r="C22" i="21"/>
  <c r="D22" i="21" s="1"/>
  <c r="C20" i="21"/>
  <c r="D20" i="21" s="1"/>
  <c r="C19" i="21"/>
  <c r="D19" i="21" s="1"/>
  <c r="E19" i="21" s="1"/>
  <c r="T18" i="21"/>
  <c r="U18" i="21" s="1"/>
  <c r="V18" i="21" s="1"/>
  <c r="W18" i="21" s="1"/>
  <c r="X18" i="21" s="1"/>
  <c r="Y18" i="21" s="1"/>
  <c r="Z18" i="21" s="1"/>
  <c r="AA18" i="21" s="1"/>
  <c r="S18" i="21"/>
  <c r="G18" i="21"/>
  <c r="H18" i="21" s="1"/>
  <c r="I18" i="21" s="1"/>
  <c r="J18" i="21" s="1"/>
  <c r="K18" i="21" s="1"/>
  <c r="L18" i="21" s="1"/>
  <c r="M18" i="21" s="1"/>
  <c r="N18" i="21" s="1"/>
  <c r="O18" i="21" s="1"/>
  <c r="P18" i="21" s="1"/>
  <c r="Q18" i="21" s="1"/>
  <c r="C18" i="21"/>
  <c r="D18" i="21" s="1"/>
  <c r="E18" i="21" s="1"/>
  <c r="F18" i="21" s="1"/>
  <c r="C16" i="21"/>
  <c r="D16" i="21" s="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V15" i="21"/>
  <c r="W15" i="21" s="1"/>
  <c r="X15" i="21" s="1"/>
  <c r="Y15" i="21" s="1"/>
  <c r="Z15" i="21" s="1"/>
  <c r="AA15" i="21" s="1"/>
  <c r="S15" i="21"/>
  <c r="T15" i="21" s="1"/>
  <c r="U15" i="21" s="1"/>
  <c r="C15" i="2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C12" i="21"/>
  <c r="D12" i="21" s="1"/>
  <c r="E12" i="21" s="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S11" i="21"/>
  <c r="T11" i="21" s="1"/>
  <c r="U11" i="21" s="1"/>
  <c r="V11" i="21" s="1"/>
  <c r="W11" i="21" s="1"/>
  <c r="X11" i="21" s="1"/>
  <c r="Y11" i="21" s="1"/>
  <c r="Z11" i="21" s="1"/>
  <c r="AA11" i="21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H9" i="21"/>
  <c r="G9" i="21"/>
  <c r="B9" i="21"/>
  <c r="B21" i="21" s="1"/>
  <c r="T8" i="21"/>
  <c r="U8" i="21" s="1"/>
  <c r="V8" i="21" s="1"/>
  <c r="W8" i="21" s="1"/>
  <c r="X8" i="21" s="1"/>
  <c r="Y8" i="21" s="1"/>
  <c r="Z8" i="21" s="1"/>
  <c r="AA8" i="21" s="1"/>
  <c r="S8" i="21"/>
  <c r="O8" i="21"/>
  <c r="P8" i="21" s="1"/>
  <c r="Q8" i="21" s="1"/>
  <c r="C8" i="21"/>
  <c r="D8" i="21" s="1"/>
  <c r="E8" i="21" s="1"/>
  <c r="F8" i="21" s="1"/>
  <c r="G8" i="21" s="1"/>
  <c r="H8" i="21" s="1"/>
  <c r="I8" i="21" s="1"/>
  <c r="J8" i="21" s="1"/>
  <c r="K8" i="21" s="1"/>
  <c r="L8" i="21" s="1"/>
  <c r="M8" i="21" s="1"/>
  <c r="N8" i="21" s="1"/>
  <c r="C7" i="21"/>
  <c r="D7" i="21" s="1"/>
  <c r="E7" i="21" s="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C6" i="21"/>
  <c r="D6" i="21" s="1"/>
  <c r="E6" i="21" s="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S5" i="21"/>
  <c r="T5" i="21" s="1"/>
  <c r="U5" i="21" s="1"/>
  <c r="V5" i="21" s="1"/>
  <c r="W5" i="21" s="1"/>
  <c r="X5" i="21" s="1"/>
  <c r="Y5" i="21" s="1"/>
  <c r="Z5" i="21" s="1"/>
  <c r="AA5" i="21" s="1"/>
  <c r="C5" i="21"/>
  <c r="D5" i="21" s="1"/>
  <c r="E5" i="21" s="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C4" i="21"/>
  <c r="D4" i="21" s="1"/>
  <c r="E4" i="21" s="1"/>
  <c r="C3" i="21"/>
  <c r="D3" i="21" s="1"/>
  <c r="E3" i="21" s="1"/>
  <c r="F3" i="21" s="1"/>
  <c r="S2" i="21"/>
  <c r="T2" i="21" s="1"/>
  <c r="U2" i="21" s="1"/>
  <c r="V2" i="21" s="1"/>
  <c r="W2" i="21" s="1"/>
  <c r="X2" i="21" s="1"/>
  <c r="Y2" i="21" s="1"/>
  <c r="Z2" i="21" s="1"/>
  <c r="AA2" i="21" s="1"/>
  <c r="K2" i="21"/>
  <c r="L2" i="21" s="1"/>
  <c r="M2" i="21" s="1"/>
  <c r="N2" i="21" s="1"/>
  <c r="O2" i="21" s="1"/>
  <c r="P2" i="21" s="1"/>
  <c r="Q2" i="21" s="1"/>
  <c r="C70" i="17"/>
  <c r="D70" i="17" s="1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X70" i="17" s="1"/>
  <c r="Y70" i="17" s="1"/>
  <c r="Z70" i="17" s="1"/>
  <c r="AA70" i="17" s="1"/>
  <c r="D69" i="17"/>
  <c r="E69" i="17" s="1"/>
  <c r="F69" i="17" s="1"/>
  <c r="G69" i="17" s="1"/>
  <c r="H69" i="17" s="1"/>
  <c r="I69" i="17" s="1"/>
  <c r="J69" i="17" s="1"/>
  <c r="K69" i="17" s="1"/>
  <c r="L69" i="17" s="1"/>
  <c r="M69" i="17" s="1"/>
  <c r="N69" i="17" s="1"/>
  <c r="O69" i="17" s="1"/>
  <c r="P69" i="17" s="1"/>
  <c r="Q69" i="17" s="1"/>
  <c r="R69" i="17" s="1"/>
  <c r="S69" i="17" s="1"/>
  <c r="T69" i="17" s="1"/>
  <c r="U69" i="17" s="1"/>
  <c r="V69" i="17" s="1"/>
  <c r="W69" i="17" s="1"/>
  <c r="X69" i="17" s="1"/>
  <c r="Y69" i="17" s="1"/>
  <c r="Z69" i="17" s="1"/>
  <c r="AA69" i="17" s="1"/>
  <c r="C69" i="17"/>
  <c r="C68" i="17"/>
  <c r="D68" i="17" s="1"/>
  <c r="E68" i="17" s="1"/>
  <c r="F68" i="17" s="1"/>
  <c r="G68" i="17" s="1"/>
  <c r="H68" i="17" s="1"/>
  <c r="I68" i="17" s="1"/>
  <c r="J68" i="17" s="1"/>
  <c r="K68" i="17" s="1"/>
  <c r="L68" i="17" s="1"/>
  <c r="M68" i="17" s="1"/>
  <c r="N68" i="17" s="1"/>
  <c r="O68" i="17" s="1"/>
  <c r="P68" i="17" s="1"/>
  <c r="Q68" i="17" s="1"/>
  <c r="R68" i="17" s="1"/>
  <c r="S68" i="17" s="1"/>
  <c r="T68" i="17" s="1"/>
  <c r="U68" i="17" s="1"/>
  <c r="V68" i="17" s="1"/>
  <c r="W68" i="17" s="1"/>
  <c r="X68" i="17" s="1"/>
  <c r="Y68" i="17" s="1"/>
  <c r="Z68" i="17" s="1"/>
  <c r="AA68" i="17" s="1"/>
  <c r="F67" i="17"/>
  <c r="G67" i="17" s="1"/>
  <c r="H67" i="17" s="1"/>
  <c r="I67" i="17" s="1"/>
  <c r="J67" i="17" s="1"/>
  <c r="K67" i="17" s="1"/>
  <c r="L67" i="17" s="1"/>
  <c r="M67" i="17" s="1"/>
  <c r="N67" i="17" s="1"/>
  <c r="O67" i="17" s="1"/>
  <c r="P67" i="17" s="1"/>
  <c r="Q67" i="17" s="1"/>
  <c r="R67" i="17" s="1"/>
  <c r="S67" i="17" s="1"/>
  <c r="T67" i="17" s="1"/>
  <c r="U67" i="17" s="1"/>
  <c r="V67" i="17" s="1"/>
  <c r="W67" i="17" s="1"/>
  <c r="X67" i="17" s="1"/>
  <c r="Y67" i="17" s="1"/>
  <c r="Z67" i="17" s="1"/>
  <c r="AA67" i="17" s="1"/>
  <c r="C67" i="17"/>
  <c r="D67" i="17" s="1"/>
  <c r="E67" i="17" s="1"/>
  <c r="D66" i="17"/>
  <c r="E66" i="17" s="1"/>
  <c r="F66" i="17" s="1"/>
  <c r="G66" i="17" s="1"/>
  <c r="H66" i="17" s="1"/>
  <c r="I66" i="17" s="1"/>
  <c r="J66" i="17" s="1"/>
  <c r="K66" i="17" s="1"/>
  <c r="L66" i="17" s="1"/>
  <c r="M66" i="17" s="1"/>
  <c r="N66" i="17" s="1"/>
  <c r="O66" i="17" s="1"/>
  <c r="P66" i="17" s="1"/>
  <c r="Q66" i="17" s="1"/>
  <c r="R66" i="17" s="1"/>
  <c r="S66" i="17" s="1"/>
  <c r="T66" i="17" s="1"/>
  <c r="U66" i="17" s="1"/>
  <c r="V66" i="17" s="1"/>
  <c r="W66" i="17" s="1"/>
  <c r="X66" i="17" s="1"/>
  <c r="Y66" i="17" s="1"/>
  <c r="Z66" i="17" s="1"/>
  <c r="AA66" i="17" s="1"/>
  <c r="C66" i="17"/>
  <c r="E65" i="17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X65" i="17" s="1"/>
  <c r="Y65" i="17" s="1"/>
  <c r="Z65" i="17" s="1"/>
  <c r="AA65" i="17" s="1"/>
  <c r="C65" i="17"/>
  <c r="D65" i="17" s="1"/>
  <c r="I64" i="17"/>
  <c r="J64" i="17" s="1"/>
  <c r="K64" i="17" s="1"/>
  <c r="L64" i="17" s="1"/>
  <c r="M64" i="17" s="1"/>
  <c r="N64" i="17" s="1"/>
  <c r="O64" i="17" s="1"/>
  <c r="P64" i="17" s="1"/>
  <c r="Q64" i="17" s="1"/>
  <c r="R64" i="17" s="1"/>
  <c r="S64" i="17" s="1"/>
  <c r="T64" i="17" s="1"/>
  <c r="U64" i="17" s="1"/>
  <c r="V64" i="17" s="1"/>
  <c r="W64" i="17" s="1"/>
  <c r="X64" i="17" s="1"/>
  <c r="Y64" i="17" s="1"/>
  <c r="Z64" i="17" s="1"/>
  <c r="AA64" i="17" s="1"/>
  <c r="D64" i="17"/>
  <c r="E64" i="17" s="1"/>
  <c r="F64" i="17" s="1"/>
  <c r="G64" i="17" s="1"/>
  <c r="H64" i="17" s="1"/>
  <c r="C64" i="17"/>
  <c r="G63" i="17"/>
  <c r="H63" i="17" s="1"/>
  <c r="I63" i="17" s="1"/>
  <c r="J63" i="17" s="1"/>
  <c r="K63" i="17" s="1"/>
  <c r="L63" i="17" s="1"/>
  <c r="M63" i="17" s="1"/>
  <c r="N63" i="17" s="1"/>
  <c r="O63" i="17" s="1"/>
  <c r="P63" i="17" s="1"/>
  <c r="Q63" i="17" s="1"/>
  <c r="R63" i="17" s="1"/>
  <c r="S63" i="17" s="1"/>
  <c r="T63" i="17" s="1"/>
  <c r="U63" i="17" s="1"/>
  <c r="V63" i="17" s="1"/>
  <c r="W63" i="17" s="1"/>
  <c r="X63" i="17" s="1"/>
  <c r="Y63" i="17" s="1"/>
  <c r="Z63" i="17" s="1"/>
  <c r="AA63" i="17" s="1"/>
  <c r="E63" i="17"/>
  <c r="F63" i="17" s="1"/>
  <c r="C63" i="17"/>
  <c r="D63" i="17" s="1"/>
  <c r="C62" i="17"/>
  <c r="D62" i="17" s="1"/>
  <c r="E62" i="17" s="1"/>
  <c r="F62" i="17" s="1"/>
  <c r="G62" i="17" s="1"/>
  <c r="H62" i="17" s="1"/>
  <c r="I62" i="17" s="1"/>
  <c r="J62" i="17" s="1"/>
  <c r="K62" i="17" s="1"/>
  <c r="L62" i="17" s="1"/>
  <c r="M62" i="17" s="1"/>
  <c r="N62" i="17" s="1"/>
  <c r="O62" i="17" s="1"/>
  <c r="P62" i="17" s="1"/>
  <c r="Q62" i="17" s="1"/>
  <c r="R62" i="17" s="1"/>
  <c r="S62" i="17" s="1"/>
  <c r="T62" i="17" s="1"/>
  <c r="U62" i="17" s="1"/>
  <c r="V62" i="17" s="1"/>
  <c r="W62" i="17" s="1"/>
  <c r="X62" i="17" s="1"/>
  <c r="Y62" i="17" s="1"/>
  <c r="Z62" i="17" s="1"/>
  <c r="AA62" i="17" s="1"/>
  <c r="C61" i="17"/>
  <c r="D61" i="17" s="1"/>
  <c r="E61" i="17" s="1"/>
  <c r="F61" i="17" s="1"/>
  <c r="G61" i="17" s="1"/>
  <c r="H61" i="17" s="1"/>
  <c r="I61" i="17" s="1"/>
  <c r="J61" i="17" s="1"/>
  <c r="K61" i="17" s="1"/>
  <c r="L61" i="17" s="1"/>
  <c r="M61" i="17" s="1"/>
  <c r="N61" i="17" s="1"/>
  <c r="O61" i="17" s="1"/>
  <c r="P61" i="17" s="1"/>
  <c r="Q61" i="17" s="1"/>
  <c r="R61" i="17" s="1"/>
  <c r="S61" i="17" s="1"/>
  <c r="T61" i="17" s="1"/>
  <c r="U61" i="17" s="1"/>
  <c r="V61" i="17" s="1"/>
  <c r="W61" i="17" s="1"/>
  <c r="X61" i="17" s="1"/>
  <c r="Y61" i="17" s="1"/>
  <c r="Z61" i="17" s="1"/>
  <c r="AA61" i="17" s="1"/>
  <c r="B60" i="17"/>
  <c r="B59" i="17"/>
  <c r="D58" i="17"/>
  <c r="E58" i="17" s="1"/>
  <c r="F58" i="17" s="1"/>
  <c r="G58" i="17" s="1"/>
  <c r="H58" i="17" s="1"/>
  <c r="I58" i="17" s="1"/>
  <c r="J58" i="17" s="1"/>
  <c r="K58" i="17" s="1"/>
  <c r="L58" i="17" s="1"/>
  <c r="M58" i="17" s="1"/>
  <c r="N58" i="17" s="1"/>
  <c r="O58" i="17" s="1"/>
  <c r="P58" i="17" s="1"/>
  <c r="Q58" i="17" s="1"/>
  <c r="R58" i="17" s="1"/>
  <c r="S58" i="17" s="1"/>
  <c r="T58" i="17" s="1"/>
  <c r="U58" i="17" s="1"/>
  <c r="V58" i="17" s="1"/>
  <c r="W58" i="17" s="1"/>
  <c r="X58" i="17" s="1"/>
  <c r="Y58" i="17" s="1"/>
  <c r="Z58" i="17" s="1"/>
  <c r="AA58" i="17" s="1"/>
  <c r="C58" i="17"/>
  <c r="G57" i="17"/>
  <c r="H57" i="17" s="1"/>
  <c r="I57" i="17" s="1"/>
  <c r="J57" i="17" s="1"/>
  <c r="K57" i="17" s="1"/>
  <c r="L57" i="17" s="1"/>
  <c r="M57" i="17" s="1"/>
  <c r="N57" i="17" s="1"/>
  <c r="O57" i="17" s="1"/>
  <c r="P57" i="17" s="1"/>
  <c r="Q57" i="17" s="1"/>
  <c r="R57" i="17" s="1"/>
  <c r="S57" i="17" s="1"/>
  <c r="T57" i="17" s="1"/>
  <c r="U57" i="17" s="1"/>
  <c r="V57" i="17" s="1"/>
  <c r="W57" i="17" s="1"/>
  <c r="X57" i="17" s="1"/>
  <c r="Y57" i="17" s="1"/>
  <c r="Z57" i="17" s="1"/>
  <c r="AA57" i="17" s="1"/>
  <c r="F57" i="17"/>
  <c r="D57" i="17"/>
  <c r="C57" i="17"/>
  <c r="C56" i="17"/>
  <c r="D56" i="17" s="1"/>
  <c r="E56" i="17" s="1"/>
  <c r="F56" i="17" s="1"/>
  <c r="G56" i="17" s="1"/>
  <c r="H56" i="17" s="1"/>
  <c r="I56" i="17" s="1"/>
  <c r="J56" i="17" s="1"/>
  <c r="K56" i="17" s="1"/>
  <c r="L56" i="17" s="1"/>
  <c r="M56" i="17" s="1"/>
  <c r="N56" i="17" s="1"/>
  <c r="O56" i="17" s="1"/>
  <c r="P56" i="17" s="1"/>
  <c r="Q56" i="17" s="1"/>
  <c r="R56" i="17" s="1"/>
  <c r="S56" i="17" s="1"/>
  <c r="T56" i="17" s="1"/>
  <c r="U56" i="17" s="1"/>
  <c r="V56" i="17" s="1"/>
  <c r="W56" i="17" s="1"/>
  <c r="X56" i="17" s="1"/>
  <c r="Y56" i="17" s="1"/>
  <c r="Z56" i="17" s="1"/>
  <c r="AA56" i="17" s="1"/>
  <c r="C55" i="17"/>
  <c r="D55" i="17" s="1"/>
  <c r="E55" i="17" s="1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S55" i="17" s="1"/>
  <c r="T55" i="17" s="1"/>
  <c r="U55" i="17" s="1"/>
  <c r="V55" i="17" s="1"/>
  <c r="W55" i="17" s="1"/>
  <c r="X55" i="17" s="1"/>
  <c r="Y55" i="17" s="1"/>
  <c r="Z55" i="17" s="1"/>
  <c r="AA55" i="17" s="1"/>
  <c r="C54" i="17"/>
  <c r="D54" i="17" s="1"/>
  <c r="E54" i="17" s="1"/>
  <c r="F54" i="17" s="1"/>
  <c r="G54" i="17" s="1"/>
  <c r="H54" i="17" s="1"/>
  <c r="I54" i="17" s="1"/>
  <c r="J54" i="17" s="1"/>
  <c r="K54" i="17" s="1"/>
  <c r="L54" i="17" s="1"/>
  <c r="M54" i="17" s="1"/>
  <c r="N54" i="17" s="1"/>
  <c r="O54" i="17" s="1"/>
  <c r="P54" i="17" s="1"/>
  <c r="Q54" i="17" s="1"/>
  <c r="R54" i="17" s="1"/>
  <c r="S54" i="17" s="1"/>
  <c r="T54" i="17" s="1"/>
  <c r="U54" i="17" s="1"/>
  <c r="V54" i="17" s="1"/>
  <c r="W54" i="17" s="1"/>
  <c r="X54" i="17" s="1"/>
  <c r="Y54" i="17" s="1"/>
  <c r="Z54" i="17" s="1"/>
  <c r="AA54" i="17" s="1"/>
  <c r="C53" i="17"/>
  <c r="D53" i="17" s="1"/>
  <c r="E53" i="17" s="1"/>
  <c r="F53" i="17" s="1"/>
  <c r="G53" i="17" s="1"/>
  <c r="H53" i="17" s="1"/>
  <c r="I53" i="17" s="1"/>
  <c r="J53" i="17" s="1"/>
  <c r="K53" i="17" s="1"/>
  <c r="L53" i="17" s="1"/>
  <c r="M53" i="17" s="1"/>
  <c r="N53" i="17" s="1"/>
  <c r="O53" i="17" s="1"/>
  <c r="P53" i="17" s="1"/>
  <c r="Q53" i="17" s="1"/>
  <c r="R53" i="17" s="1"/>
  <c r="S53" i="17" s="1"/>
  <c r="T53" i="17" s="1"/>
  <c r="U53" i="17" s="1"/>
  <c r="V53" i="17" s="1"/>
  <c r="W53" i="17" s="1"/>
  <c r="X53" i="17" s="1"/>
  <c r="Y53" i="17" s="1"/>
  <c r="Z53" i="17" s="1"/>
  <c r="AA53" i="17" s="1"/>
  <c r="C52" i="17"/>
  <c r="D52" i="17" s="1"/>
  <c r="E52" i="17" s="1"/>
  <c r="F52" i="17" s="1"/>
  <c r="G52" i="17" s="1"/>
  <c r="H52" i="17" s="1"/>
  <c r="I52" i="17" s="1"/>
  <c r="J52" i="17" s="1"/>
  <c r="K52" i="17" s="1"/>
  <c r="L52" i="17" s="1"/>
  <c r="M52" i="17" s="1"/>
  <c r="N52" i="17" s="1"/>
  <c r="O52" i="17" s="1"/>
  <c r="P52" i="17" s="1"/>
  <c r="Q52" i="17" s="1"/>
  <c r="R52" i="17" s="1"/>
  <c r="S52" i="17" s="1"/>
  <c r="T52" i="17" s="1"/>
  <c r="U52" i="17" s="1"/>
  <c r="V52" i="17" s="1"/>
  <c r="W52" i="17" s="1"/>
  <c r="X52" i="17" s="1"/>
  <c r="Y52" i="17" s="1"/>
  <c r="Z52" i="17" s="1"/>
  <c r="AA52" i="17" s="1"/>
  <c r="G51" i="17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X51" i="17" s="1"/>
  <c r="Y51" i="17" s="1"/>
  <c r="Z51" i="17" s="1"/>
  <c r="AA51" i="17" s="1"/>
  <c r="D51" i="17"/>
  <c r="E51" i="17" s="1"/>
  <c r="F51" i="17" s="1"/>
  <c r="C51" i="17"/>
  <c r="C50" i="17"/>
  <c r="D50" i="17" s="1"/>
  <c r="E50" i="17" s="1"/>
  <c r="F50" i="17" s="1"/>
  <c r="G50" i="17" s="1"/>
  <c r="H50" i="17" s="1"/>
  <c r="I50" i="17" s="1"/>
  <c r="J50" i="17" s="1"/>
  <c r="K50" i="17" s="1"/>
  <c r="L50" i="17" s="1"/>
  <c r="M50" i="17" s="1"/>
  <c r="N50" i="17" s="1"/>
  <c r="O50" i="17" s="1"/>
  <c r="P50" i="17" s="1"/>
  <c r="Q50" i="17" s="1"/>
  <c r="R50" i="17" s="1"/>
  <c r="S50" i="17" s="1"/>
  <c r="T50" i="17" s="1"/>
  <c r="U50" i="17" s="1"/>
  <c r="V50" i="17" s="1"/>
  <c r="W50" i="17" s="1"/>
  <c r="X50" i="17" s="1"/>
  <c r="Y50" i="17" s="1"/>
  <c r="Z50" i="17" s="1"/>
  <c r="AA50" i="17" s="1"/>
  <c r="C49" i="17"/>
  <c r="D49" i="17" s="1"/>
  <c r="E49" i="17" s="1"/>
  <c r="F49" i="17" s="1"/>
  <c r="G49" i="17" s="1"/>
  <c r="H49" i="17" s="1"/>
  <c r="I49" i="17" s="1"/>
  <c r="J49" i="17" s="1"/>
  <c r="K49" i="17" s="1"/>
  <c r="L49" i="17" s="1"/>
  <c r="M49" i="17" s="1"/>
  <c r="N49" i="17" s="1"/>
  <c r="O49" i="17" s="1"/>
  <c r="P49" i="17" s="1"/>
  <c r="Q49" i="17" s="1"/>
  <c r="R49" i="17" s="1"/>
  <c r="S49" i="17" s="1"/>
  <c r="T49" i="17" s="1"/>
  <c r="U49" i="17" s="1"/>
  <c r="V49" i="17" s="1"/>
  <c r="W49" i="17" s="1"/>
  <c r="X49" i="17" s="1"/>
  <c r="Y49" i="17" s="1"/>
  <c r="Z49" i="17" s="1"/>
  <c r="AA49" i="17" s="1"/>
  <c r="G48" i="17"/>
  <c r="H48" i="17" s="1"/>
  <c r="I48" i="17" s="1"/>
  <c r="J48" i="17" s="1"/>
  <c r="K48" i="17" s="1"/>
  <c r="L48" i="17" s="1"/>
  <c r="M48" i="17" s="1"/>
  <c r="N48" i="17" s="1"/>
  <c r="O48" i="17" s="1"/>
  <c r="P48" i="17" s="1"/>
  <c r="Q48" i="17" s="1"/>
  <c r="R48" i="17" s="1"/>
  <c r="S48" i="17" s="1"/>
  <c r="T48" i="17" s="1"/>
  <c r="U48" i="17" s="1"/>
  <c r="V48" i="17" s="1"/>
  <c r="W48" i="17" s="1"/>
  <c r="X48" i="17" s="1"/>
  <c r="Y48" i="17" s="1"/>
  <c r="Z48" i="17" s="1"/>
  <c r="AA48" i="17" s="1"/>
  <c r="E48" i="17"/>
  <c r="F48" i="17" s="1"/>
  <c r="C48" i="17"/>
  <c r="D48" i="17" s="1"/>
  <c r="C47" i="17"/>
  <c r="D47" i="17" s="1"/>
  <c r="E47" i="17" s="1"/>
  <c r="F47" i="17" s="1"/>
  <c r="G47" i="17" s="1"/>
  <c r="H47" i="17" s="1"/>
  <c r="I47" i="17" s="1"/>
  <c r="J47" i="17" s="1"/>
  <c r="K47" i="17" s="1"/>
  <c r="L47" i="17" s="1"/>
  <c r="M47" i="17" s="1"/>
  <c r="N47" i="17" s="1"/>
  <c r="O47" i="17" s="1"/>
  <c r="P47" i="17" s="1"/>
  <c r="Q47" i="17" s="1"/>
  <c r="R47" i="17" s="1"/>
  <c r="S47" i="17" s="1"/>
  <c r="T47" i="17" s="1"/>
  <c r="U47" i="17" s="1"/>
  <c r="V47" i="17" s="1"/>
  <c r="W47" i="17" s="1"/>
  <c r="X47" i="17" s="1"/>
  <c r="Y47" i="17" s="1"/>
  <c r="Z47" i="17" s="1"/>
  <c r="AA47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X46" i="17" s="1"/>
  <c r="Y46" i="17" s="1"/>
  <c r="Z46" i="17" s="1"/>
  <c r="AA46" i="17" s="1"/>
  <c r="C46" i="17"/>
  <c r="C45" i="17"/>
  <c r="D45" i="17" s="1"/>
  <c r="E45" i="17" s="1"/>
  <c r="F45" i="17" s="1"/>
  <c r="G45" i="17" s="1"/>
  <c r="H45" i="17" s="1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S45" i="17" s="1"/>
  <c r="T45" i="17" s="1"/>
  <c r="U45" i="17" s="1"/>
  <c r="V45" i="17" s="1"/>
  <c r="W45" i="17" s="1"/>
  <c r="X45" i="17" s="1"/>
  <c r="Y45" i="17" s="1"/>
  <c r="Z45" i="17" s="1"/>
  <c r="AA45" i="17" s="1"/>
  <c r="F44" i="17"/>
  <c r="G44" i="17" s="1"/>
  <c r="H44" i="17" s="1"/>
  <c r="I44" i="17" s="1"/>
  <c r="J44" i="17" s="1"/>
  <c r="K44" i="17" s="1"/>
  <c r="L44" i="17" s="1"/>
  <c r="M44" i="17" s="1"/>
  <c r="N44" i="17" s="1"/>
  <c r="O44" i="17" s="1"/>
  <c r="P44" i="17" s="1"/>
  <c r="Q44" i="17" s="1"/>
  <c r="R44" i="17" s="1"/>
  <c r="S44" i="17" s="1"/>
  <c r="T44" i="17" s="1"/>
  <c r="U44" i="17" s="1"/>
  <c r="V44" i="17" s="1"/>
  <c r="W44" i="17" s="1"/>
  <c r="X44" i="17" s="1"/>
  <c r="Y44" i="17" s="1"/>
  <c r="Z44" i="17" s="1"/>
  <c r="AA44" i="17" s="1"/>
  <c r="C44" i="17"/>
  <c r="D44" i="17" s="1"/>
  <c r="E44" i="17" s="1"/>
  <c r="C43" i="17"/>
  <c r="D43" i="17" s="1"/>
  <c r="E43" i="17" s="1"/>
  <c r="F43" i="17" s="1"/>
  <c r="G43" i="17" s="1"/>
  <c r="H43" i="17" s="1"/>
  <c r="I43" i="17" s="1"/>
  <c r="J43" i="17" s="1"/>
  <c r="K43" i="17" s="1"/>
  <c r="L43" i="17" s="1"/>
  <c r="M43" i="17" s="1"/>
  <c r="N43" i="17" s="1"/>
  <c r="O43" i="17" s="1"/>
  <c r="P43" i="17" s="1"/>
  <c r="Q43" i="17" s="1"/>
  <c r="R43" i="17" s="1"/>
  <c r="S43" i="17" s="1"/>
  <c r="T43" i="17" s="1"/>
  <c r="U43" i="17" s="1"/>
  <c r="V43" i="17" s="1"/>
  <c r="W43" i="17" s="1"/>
  <c r="X43" i="17" s="1"/>
  <c r="Y43" i="17" s="1"/>
  <c r="Z43" i="17" s="1"/>
  <c r="AA43" i="17" s="1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N42" i="17" s="1"/>
  <c r="O42" i="17" s="1"/>
  <c r="P42" i="17" s="1"/>
  <c r="Q42" i="17" s="1"/>
  <c r="R42" i="17" s="1"/>
  <c r="S42" i="17" s="1"/>
  <c r="T42" i="17" s="1"/>
  <c r="U42" i="17" s="1"/>
  <c r="V42" i="17" s="1"/>
  <c r="W42" i="17" s="1"/>
  <c r="X42" i="17" s="1"/>
  <c r="Y42" i="17" s="1"/>
  <c r="Z42" i="17" s="1"/>
  <c r="AA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M41" i="17" s="1"/>
  <c r="N41" i="17" s="1"/>
  <c r="O41" i="17" s="1"/>
  <c r="P41" i="17" s="1"/>
  <c r="Q41" i="17" s="1"/>
  <c r="R41" i="17" s="1"/>
  <c r="S41" i="17" s="1"/>
  <c r="T41" i="17" s="1"/>
  <c r="U41" i="17" s="1"/>
  <c r="V41" i="17" s="1"/>
  <c r="W41" i="17" s="1"/>
  <c r="X41" i="17" s="1"/>
  <c r="Y41" i="17" s="1"/>
  <c r="Z41" i="17" s="1"/>
  <c r="AA41" i="17" s="1"/>
  <c r="C40" i="17"/>
  <c r="D40" i="17" s="1"/>
  <c r="E40" i="17" s="1"/>
  <c r="F40" i="17" s="1"/>
  <c r="G40" i="17" s="1"/>
  <c r="H40" i="17" s="1"/>
  <c r="I40" i="17" s="1"/>
  <c r="J40" i="17" s="1"/>
  <c r="K40" i="17" s="1"/>
  <c r="L40" i="17" s="1"/>
  <c r="M40" i="17" s="1"/>
  <c r="N40" i="17" s="1"/>
  <c r="O40" i="17" s="1"/>
  <c r="P40" i="17" s="1"/>
  <c r="Q40" i="17" s="1"/>
  <c r="R40" i="17" s="1"/>
  <c r="S40" i="17" s="1"/>
  <c r="T40" i="17" s="1"/>
  <c r="U40" i="17" s="1"/>
  <c r="V40" i="17" s="1"/>
  <c r="W40" i="17" s="1"/>
  <c r="X40" i="17" s="1"/>
  <c r="Y40" i="17" s="1"/>
  <c r="Z40" i="17" s="1"/>
  <c r="AA40" i="17" s="1"/>
  <c r="D39" i="17"/>
  <c r="E39" i="17" s="1"/>
  <c r="F39" i="17" s="1"/>
  <c r="G39" i="17" s="1"/>
  <c r="H39" i="17" s="1"/>
  <c r="I39" i="17" s="1"/>
  <c r="J39" i="17" s="1"/>
  <c r="K39" i="17" s="1"/>
  <c r="L39" i="17" s="1"/>
  <c r="M39" i="17" s="1"/>
  <c r="N39" i="17" s="1"/>
  <c r="O39" i="17" s="1"/>
  <c r="P39" i="17" s="1"/>
  <c r="Q39" i="17" s="1"/>
  <c r="R39" i="17" s="1"/>
  <c r="S39" i="17" s="1"/>
  <c r="T39" i="17" s="1"/>
  <c r="U39" i="17" s="1"/>
  <c r="V39" i="17" s="1"/>
  <c r="W39" i="17" s="1"/>
  <c r="X39" i="17" s="1"/>
  <c r="Y39" i="17" s="1"/>
  <c r="Z39" i="17" s="1"/>
  <c r="AA39" i="17" s="1"/>
  <c r="C39" i="17"/>
  <c r="M38" i="17"/>
  <c r="N38" i="17" s="1"/>
  <c r="O38" i="17" s="1"/>
  <c r="P38" i="17" s="1"/>
  <c r="Q38" i="17" s="1"/>
  <c r="R38" i="17" s="1"/>
  <c r="S38" i="17" s="1"/>
  <c r="T38" i="17" s="1"/>
  <c r="U38" i="17" s="1"/>
  <c r="V38" i="17" s="1"/>
  <c r="W38" i="17" s="1"/>
  <c r="X38" i="17" s="1"/>
  <c r="Y38" i="17" s="1"/>
  <c r="Z38" i="17" s="1"/>
  <c r="AA38" i="17" s="1"/>
  <c r="F38" i="17"/>
  <c r="G38" i="17" s="1"/>
  <c r="H38" i="17" s="1"/>
  <c r="I38" i="17" s="1"/>
  <c r="J38" i="17" s="1"/>
  <c r="K38" i="17" s="1"/>
  <c r="L38" i="17" s="1"/>
  <c r="C38" i="17"/>
  <c r="D38" i="17" s="1"/>
  <c r="E38" i="17" s="1"/>
  <c r="F37" i="17"/>
  <c r="G37" i="17" s="1"/>
  <c r="H37" i="17" s="1"/>
  <c r="I37" i="17" s="1"/>
  <c r="J37" i="17" s="1"/>
  <c r="K37" i="17" s="1"/>
  <c r="L37" i="17" s="1"/>
  <c r="M37" i="17" s="1"/>
  <c r="N37" i="17" s="1"/>
  <c r="O37" i="17" s="1"/>
  <c r="P37" i="17" s="1"/>
  <c r="Q37" i="17" s="1"/>
  <c r="R37" i="17" s="1"/>
  <c r="S37" i="17" s="1"/>
  <c r="T37" i="17" s="1"/>
  <c r="U37" i="17" s="1"/>
  <c r="V37" i="17" s="1"/>
  <c r="W37" i="17" s="1"/>
  <c r="X37" i="17" s="1"/>
  <c r="Y37" i="17" s="1"/>
  <c r="Z37" i="17" s="1"/>
  <c r="AA37" i="17" s="1"/>
  <c r="C37" i="17"/>
  <c r="D37" i="17" s="1"/>
  <c r="E37" i="17" s="1"/>
  <c r="K36" i="17"/>
  <c r="L36" i="17" s="1"/>
  <c r="M36" i="17" s="1"/>
  <c r="N36" i="17" s="1"/>
  <c r="O36" i="17" s="1"/>
  <c r="P36" i="17" s="1"/>
  <c r="Q36" i="17" s="1"/>
  <c r="R36" i="17" s="1"/>
  <c r="S36" i="17" s="1"/>
  <c r="T36" i="17" s="1"/>
  <c r="U36" i="17" s="1"/>
  <c r="V36" i="17" s="1"/>
  <c r="W36" i="17" s="1"/>
  <c r="X36" i="17" s="1"/>
  <c r="Y36" i="17" s="1"/>
  <c r="Z36" i="17" s="1"/>
  <c r="AA36" i="17" s="1"/>
  <c r="C36" i="17"/>
  <c r="D36" i="17" s="1"/>
  <c r="E36" i="17" s="1"/>
  <c r="F36" i="17" s="1"/>
  <c r="G36" i="17" s="1"/>
  <c r="H36" i="17" s="1"/>
  <c r="I36" i="17" s="1"/>
  <c r="J36" i="17" s="1"/>
  <c r="D35" i="17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Q35" i="17" s="1"/>
  <c r="R35" i="17" s="1"/>
  <c r="S35" i="17" s="1"/>
  <c r="T35" i="17" s="1"/>
  <c r="U35" i="17" s="1"/>
  <c r="V35" i="17" s="1"/>
  <c r="W35" i="17" s="1"/>
  <c r="X35" i="17" s="1"/>
  <c r="Y35" i="17" s="1"/>
  <c r="Z35" i="17" s="1"/>
  <c r="AA35" i="17" s="1"/>
  <c r="C35" i="17"/>
  <c r="C34" i="17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Q34" i="17" s="1"/>
  <c r="R34" i="17" s="1"/>
  <c r="S34" i="17" s="1"/>
  <c r="T34" i="17" s="1"/>
  <c r="U34" i="17" s="1"/>
  <c r="V34" i="17" s="1"/>
  <c r="W34" i="17" s="1"/>
  <c r="X34" i="17" s="1"/>
  <c r="Y34" i="17" s="1"/>
  <c r="Z34" i="17" s="1"/>
  <c r="AA34" i="17" s="1"/>
  <c r="C33" i="17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Q33" i="17" s="1"/>
  <c r="R33" i="17" s="1"/>
  <c r="S33" i="17" s="1"/>
  <c r="T33" i="17" s="1"/>
  <c r="U33" i="17" s="1"/>
  <c r="V33" i="17" s="1"/>
  <c r="W33" i="17" s="1"/>
  <c r="X33" i="17" s="1"/>
  <c r="Y33" i="17" s="1"/>
  <c r="Z33" i="17" s="1"/>
  <c r="AA33" i="17" s="1"/>
  <c r="C32" i="17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C31" i="17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Q31" i="17" s="1"/>
  <c r="R31" i="17" s="1"/>
  <c r="S31" i="17" s="1"/>
  <c r="T31" i="17" s="1"/>
  <c r="U31" i="17" s="1"/>
  <c r="V31" i="17" s="1"/>
  <c r="W31" i="17" s="1"/>
  <c r="X31" i="17" s="1"/>
  <c r="Y31" i="17" s="1"/>
  <c r="Z31" i="17" s="1"/>
  <c r="AA31" i="17" s="1"/>
  <c r="C30" i="17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Q30" i="17" s="1"/>
  <c r="R30" i="17" s="1"/>
  <c r="S30" i="17" s="1"/>
  <c r="T30" i="17" s="1"/>
  <c r="U30" i="17" s="1"/>
  <c r="V30" i="17" s="1"/>
  <c r="W30" i="17" s="1"/>
  <c r="X30" i="17" s="1"/>
  <c r="Y30" i="17" s="1"/>
  <c r="Z30" i="17" s="1"/>
  <c r="AA30" i="17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D28" i="17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Z28" i="17" s="1"/>
  <c r="AA28" i="17" s="1"/>
  <c r="C28" i="17"/>
  <c r="C27" i="17"/>
  <c r="D27" i="17" s="1"/>
  <c r="E27" i="17" s="1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C24" i="17"/>
  <c r="D24" i="17" s="1"/>
  <c r="C22" i="17"/>
  <c r="D22" i="17" s="1"/>
  <c r="E22" i="17" s="1"/>
  <c r="C20" i="17"/>
  <c r="D20" i="17" s="1"/>
  <c r="C19" i="17"/>
  <c r="D19" i="17" s="1"/>
  <c r="E19" i="17" s="1"/>
  <c r="T18" i="17"/>
  <c r="U18" i="17" s="1"/>
  <c r="V18" i="17" s="1"/>
  <c r="W18" i="17" s="1"/>
  <c r="X18" i="17" s="1"/>
  <c r="Y18" i="17" s="1"/>
  <c r="Z18" i="17" s="1"/>
  <c r="AA18" i="17" s="1"/>
  <c r="S18" i="17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S15" i="17"/>
  <c r="T15" i="17" s="1"/>
  <c r="U15" i="17" s="1"/>
  <c r="V15" i="17" s="1"/>
  <c r="W15" i="17" s="1"/>
  <c r="X15" i="17" s="1"/>
  <c r="Y15" i="17" s="1"/>
  <c r="Z15" i="17" s="1"/>
  <c r="AA15" i="17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D12" i="17"/>
  <c r="C12" i="17"/>
  <c r="S11" i="17"/>
  <c r="T11" i="17" s="1"/>
  <c r="U11" i="17" s="1"/>
  <c r="V11" i="17" s="1"/>
  <c r="W11" i="17" s="1"/>
  <c r="X11" i="17" s="1"/>
  <c r="Y11" i="17" s="1"/>
  <c r="Z11" i="17" s="1"/>
  <c r="AA11" i="17" s="1"/>
  <c r="D11" i="17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C11" i="17"/>
  <c r="I9" i="17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H9" i="17"/>
  <c r="G9" i="17"/>
  <c r="B9" i="17"/>
  <c r="T8" i="17"/>
  <c r="U8" i="17" s="1"/>
  <c r="V8" i="17" s="1"/>
  <c r="W8" i="17" s="1"/>
  <c r="X8" i="17" s="1"/>
  <c r="Y8" i="17" s="1"/>
  <c r="Z8" i="17" s="1"/>
  <c r="AA8" i="17" s="1"/>
  <c r="S8" i="17"/>
  <c r="O8" i="17"/>
  <c r="P8" i="17" s="1"/>
  <c r="Q8" i="17" s="1"/>
  <c r="F8" i="17"/>
  <c r="G8" i="17" s="1"/>
  <c r="H8" i="17" s="1"/>
  <c r="I8" i="17" s="1"/>
  <c r="J8" i="17" s="1"/>
  <c r="K8" i="17" s="1"/>
  <c r="L8" i="17" s="1"/>
  <c r="M8" i="17" s="1"/>
  <c r="N8" i="17" s="1"/>
  <c r="C8" i="17"/>
  <c r="D8" i="17" s="1"/>
  <c r="E8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T5" i="17"/>
  <c r="U5" i="17" s="1"/>
  <c r="V5" i="17" s="1"/>
  <c r="W5" i="17" s="1"/>
  <c r="X5" i="17" s="1"/>
  <c r="Y5" i="17" s="1"/>
  <c r="Z5" i="17" s="1"/>
  <c r="AA5" i="17" s="1"/>
  <c r="S5" i="17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C4" i="17"/>
  <c r="D4" i="17" s="1"/>
  <c r="C3" i="17"/>
  <c r="D3" i="17" s="1"/>
  <c r="E3" i="17" s="1"/>
  <c r="F3" i="17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C70" i="1"/>
  <c r="C69" i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C68" i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I65" i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C65" i="1"/>
  <c r="D65" i="1" s="1"/>
  <c r="E65" i="1" s="1"/>
  <c r="F65" i="1" s="1"/>
  <c r="G65" i="1" s="1"/>
  <c r="H65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B60" i="1"/>
  <c r="B59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F57" i="1"/>
  <c r="C57" i="1"/>
  <c r="D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C5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C54" i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C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C51" i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C50" i="1"/>
  <c r="D50" i="1" s="1"/>
  <c r="E50" i="1" s="1"/>
  <c r="F50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C45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C43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C42" i="1"/>
  <c r="D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C4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C35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C34" i="1"/>
  <c r="D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C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C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C22" i="1"/>
  <c r="D22" i="1" s="1"/>
  <c r="E22" i="1" s="1"/>
  <c r="C20" i="1"/>
  <c r="D20" i="1" s="1"/>
  <c r="C19" i="1"/>
  <c r="D19" i="1" s="1"/>
  <c r="E19" i="1" s="1"/>
  <c r="T18" i="1"/>
  <c r="U18" i="1" s="1"/>
  <c r="V18" i="1" s="1"/>
  <c r="W18" i="1" s="1"/>
  <c r="X18" i="1" s="1"/>
  <c r="Y18" i="1" s="1"/>
  <c r="Z18" i="1" s="1"/>
  <c r="AA18" i="1" s="1"/>
  <c r="S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S15" i="1"/>
  <c r="T15" i="1" s="1"/>
  <c r="U15" i="1" s="1"/>
  <c r="V15" i="1" s="1"/>
  <c r="W15" i="1" s="1"/>
  <c r="X15" i="1" s="1"/>
  <c r="Y15" i="1" s="1"/>
  <c r="Z15" i="1" s="1"/>
  <c r="AA15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S11" i="1"/>
  <c r="T11" i="1" s="1"/>
  <c r="U11" i="1" s="1"/>
  <c r="V11" i="1" s="1"/>
  <c r="W11" i="1" s="1"/>
  <c r="X11" i="1" s="1"/>
  <c r="Y11" i="1" s="1"/>
  <c r="Z11" i="1" s="1"/>
  <c r="AA11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1" i="1"/>
  <c r="D11" i="1" s="1"/>
  <c r="I9" i="1"/>
  <c r="J9" i="1" s="1"/>
  <c r="H9" i="1"/>
  <c r="G9" i="1"/>
  <c r="B9" i="1"/>
  <c r="T8" i="1"/>
  <c r="U8" i="1" s="1"/>
  <c r="V8" i="1" s="1"/>
  <c r="W8" i="1" s="1"/>
  <c r="X8" i="1" s="1"/>
  <c r="Y8" i="1" s="1"/>
  <c r="Z8" i="1" s="1"/>
  <c r="AA8" i="1" s="1"/>
  <c r="S8" i="1"/>
  <c r="O8" i="1"/>
  <c r="P8" i="1" s="1"/>
  <c r="Q8" i="1" s="1"/>
  <c r="F8" i="1"/>
  <c r="G8" i="1" s="1"/>
  <c r="H8" i="1" s="1"/>
  <c r="I8" i="1" s="1"/>
  <c r="J8" i="1" s="1"/>
  <c r="K8" i="1" s="1"/>
  <c r="L8" i="1" s="1"/>
  <c r="M8" i="1" s="1"/>
  <c r="N8" i="1" s="1"/>
  <c r="C8" i="1"/>
  <c r="D8" i="1" s="1"/>
  <c r="E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D6" i="1"/>
  <c r="C6" i="1"/>
  <c r="S5" i="1"/>
  <c r="T5" i="1" s="1"/>
  <c r="U5" i="1" s="1"/>
  <c r="V5" i="1" s="1"/>
  <c r="W5" i="1" s="1"/>
  <c r="X5" i="1" s="1"/>
  <c r="Y5" i="1" s="1"/>
  <c r="Z5" i="1" s="1"/>
  <c r="AA5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4" i="1"/>
  <c r="D4" i="1" s="1"/>
  <c r="E4" i="1" s="1"/>
  <c r="C3" i="1"/>
  <c r="D3" i="1" s="1"/>
  <c r="E3" i="1" s="1"/>
  <c r="F3" i="1" s="1"/>
  <c r="G3" i="18" l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F21" i="18"/>
  <c r="G3" i="2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F21" i="2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F21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J21" i="1"/>
  <c r="H21" i="21"/>
  <c r="F19" i="1"/>
  <c r="E20" i="1"/>
  <c r="G21" i="17"/>
  <c r="I9" i="2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F21" i="4"/>
  <c r="F19" i="18"/>
  <c r="E20" i="18"/>
  <c r="I9" i="22"/>
  <c r="H21" i="1"/>
  <c r="E3" i="19"/>
  <c r="F19" i="17"/>
  <c r="E20" i="17"/>
  <c r="C9" i="23"/>
  <c r="C21" i="23" s="1"/>
  <c r="D3" i="23"/>
  <c r="D9" i="23" s="1"/>
  <c r="D21" i="23" s="1"/>
  <c r="F19" i="2"/>
  <c r="E20" i="2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F21" i="17"/>
  <c r="F19" i="4"/>
  <c r="F20" i="4" s="1"/>
  <c r="E20" i="4"/>
  <c r="F19" i="22"/>
  <c r="E20" i="22"/>
  <c r="E20" i="5"/>
  <c r="F19" i="5"/>
  <c r="G21" i="21"/>
  <c r="I21" i="1"/>
  <c r="F19" i="21"/>
  <c r="E20" i="21"/>
  <c r="G21" i="18"/>
  <c r="F19" i="19"/>
  <c r="E20" i="19"/>
  <c r="F19" i="23"/>
  <c r="F20" i="23" s="1"/>
  <c r="E20" i="23"/>
  <c r="B22" i="5"/>
  <c r="I9" i="23"/>
  <c r="G3" i="22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F21" i="22"/>
  <c r="B22" i="2"/>
  <c r="D4" i="23"/>
  <c r="D60" i="23" s="1"/>
  <c r="F20" i="2"/>
  <c r="G19" i="2"/>
  <c r="C60" i="2"/>
  <c r="C59" i="2"/>
  <c r="C22" i="2"/>
  <c r="C21" i="2"/>
  <c r="D4" i="2"/>
  <c r="D3" i="2"/>
  <c r="C22" i="5"/>
  <c r="C21" i="5"/>
  <c r="D3" i="5"/>
  <c r="C60" i="5"/>
  <c r="C59" i="5"/>
  <c r="F20" i="5"/>
  <c r="G19" i="5"/>
  <c r="D4" i="5"/>
  <c r="E3" i="23"/>
  <c r="C59" i="23"/>
  <c r="G19" i="23"/>
  <c r="G19" i="19"/>
  <c r="F20" i="19"/>
  <c r="C60" i="19"/>
  <c r="C59" i="19"/>
  <c r="D60" i="19"/>
  <c r="D59" i="19"/>
  <c r="E4" i="19"/>
  <c r="F20" i="22"/>
  <c r="G19" i="22"/>
  <c r="C60" i="22"/>
  <c r="C59" i="22"/>
  <c r="D4" i="22"/>
  <c r="C9" i="22"/>
  <c r="D60" i="18"/>
  <c r="D59" i="18"/>
  <c r="C60" i="18"/>
  <c r="C59" i="18"/>
  <c r="E4" i="18"/>
  <c r="G19" i="18"/>
  <c r="F20" i="18"/>
  <c r="C9" i="18"/>
  <c r="D9" i="4"/>
  <c r="C21" i="4"/>
  <c r="B21" i="4"/>
  <c r="C60" i="4"/>
  <c r="C59" i="4"/>
  <c r="D4" i="4"/>
  <c r="E60" i="21"/>
  <c r="E59" i="21"/>
  <c r="F4" i="21"/>
  <c r="C9" i="21"/>
  <c r="D60" i="21"/>
  <c r="D59" i="21"/>
  <c r="C60" i="21"/>
  <c r="C59" i="21"/>
  <c r="F20" i="17"/>
  <c r="G19" i="17"/>
  <c r="D60" i="17"/>
  <c r="D59" i="17"/>
  <c r="E4" i="17"/>
  <c r="B21" i="17"/>
  <c r="C9" i="17"/>
  <c r="C60" i="17"/>
  <c r="C59" i="17"/>
  <c r="F20" i="1"/>
  <c r="G19" i="1"/>
  <c r="B21" i="1"/>
  <c r="C9" i="1"/>
  <c r="D60" i="1"/>
  <c r="D59" i="1"/>
  <c r="E60" i="1"/>
  <c r="E59" i="1"/>
  <c r="F4" i="1"/>
  <c r="C60" i="1"/>
  <c r="C59" i="1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D69" i="6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C69" i="6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C67" i="6"/>
  <c r="D67" i="6" s="1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C65" i="6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D63" i="6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C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D61" i="6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C61" i="6"/>
  <c r="B60" i="6"/>
  <c r="B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F57" i="6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D57" i="6"/>
  <c r="C57" i="6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C51" i="6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C50" i="6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C38" i="6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B22" i="6"/>
  <c r="B21" i="6"/>
  <c r="C20" i="6"/>
  <c r="D20" i="6" s="1"/>
  <c r="C19" i="6"/>
  <c r="D19" i="6" s="1"/>
  <c r="E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2" i="6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P9" i="6"/>
  <c r="O9" i="6"/>
  <c r="N9" i="6"/>
  <c r="M9" i="6"/>
  <c r="L9" i="6"/>
  <c r="K9" i="6"/>
  <c r="J9" i="6"/>
  <c r="I9" i="6"/>
  <c r="H9" i="6"/>
  <c r="G9" i="6"/>
  <c r="C9" i="6"/>
  <c r="Q8" i="6"/>
  <c r="R8" i="6" s="1"/>
  <c r="S8" i="6" s="1"/>
  <c r="T8" i="6" s="1"/>
  <c r="U8" i="6" s="1"/>
  <c r="V8" i="6" s="1"/>
  <c r="W8" i="6" s="1"/>
  <c r="X8" i="6" s="1"/>
  <c r="Y8" i="6" s="1"/>
  <c r="Z8" i="6" s="1"/>
  <c r="AA8" i="6" s="1"/>
  <c r="P8" i="6"/>
  <c r="O8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C4" i="6"/>
  <c r="D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C70" i="16"/>
  <c r="D70" i="16" s="1"/>
  <c r="E70" i="16" s="1"/>
  <c r="F70" i="16" s="1"/>
  <c r="G70" i="16" s="1"/>
  <c r="H70" i="16" s="1"/>
  <c r="I70" i="16" s="1"/>
  <c r="J70" i="16" s="1"/>
  <c r="K70" i="16" s="1"/>
  <c r="L70" i="16" s="1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X70" i="16" s="1"/>
  <c r="Y70" i="16" s="1"/>
  <c r="Z70" i="16" s="1"/>
  <c r="AA70" i="16" s="1"/>
  <c r="D69" i="16"/>
  <c r="E69" i="16" s="1"/>
  <c r="F69" i="16" s="1"/>
  <c r="G69" i="16" s="1"/>
  <c r="H69" i="16" s="1"/>
  <c r="I69" i="16" s="1"/>
  <c r="J69" i="16" s="1"/>
  <c r="K69" i="16" s="1"/>
  <c r="L69" i="16" s="1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X69" i="16" s="1"/>
  <c r="Y69" i="16" s="1"/>
  <c r="Z69" i="16" s="1"/>
  <c r="AA69" i="16" s="1"/>
  <c r="C69" i="16"/>
  <c r="C68" i="16"/>
  <c r="D68" i="16" s="1"/>
  <c r="E68" i="16" s="1"/>
  <c r="F68" i="16" s="1"/>
  <c r="G68" i="16" s="1"/>
  <c r="H68" i="16" s="1"/>
  <c r="I68" i="16" s="1"/>
  <c r="J68" i="16" s="1"/>
  <c r="K68" i="16" s="1"/>
  <c r="L68" i="16" s="1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X68" i="16" s="1"/>
  <c r="Y68" i="16" s="1"/>
  <c r="Z68" i="16" s="1"/>
  <c r="AA68" i="16" s="1"/>
  <c r="C67" i="16"/>
  <c r="D67" i="16" s="1"/>
  <c r="E67" i="16" s="1"/>
  <c r="F67" i="16" s="1"/>
  <c r="G67" i="16" s="1"/>
  <c r="H67" i="16" s="1"/>
  <c r="I67" i="16" s="1"/>
  <c r="J67" i="16" s="1"/>
  <c r="K67" i="16" s="1"/>
  <c r="L67" i="16" s="1"/>
  <c r="M67" i="16" s="1"/>
  <c r="N67" i="16" s="1"/>
  <c r="O67" i="16" s="1"/>
  <c r="P67" i="16" s="1"/>
  <c r="Q67" i="16" s="1"/>
  <c r="R67" i="16" s="1"/>
  <c r="S67" i="16" s="1"/>
  <c r="T67" i="16" s="1"/>
  <c r="U67" i="16" s="1"/>
  <c r="V67" i="16" s="1"/>
  <c r="W67" i="16" s="1"/>
  <c r="X67" i="16" s="1"/>
  <c r="Y67" i="16" s="1"/>
  <c r="Z67" i="16" s="1"/>
  <c r="AA67" i="16" s="1"/>
  <c r="H66" i="16"/>
  <c r="I66" i="16" s="1"/>
  <c r="J66" i="16" s="1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X66" i="16" s="1"/>
  <c r="Y66" i="16" s="1"/>
  <c r="Z66" i="16" s="1"/>
  <c r="AA66" i="16" s="1"/>
  <c r="C66" i="16"/>
  <c r="D66" i="16" s="1"/>
  <c r="E66" i="16" s="1"/>
  <c r="F66" i="16" s="1"/>
  <c r="G66" i="16" s="1"/>
  <c r="AA65" i="16"/>
  <c r="C65" i="16"/>
  <c r="D65" i="16" s="1"/>
  <c r="E65" i="16" s="1"/>
  <c r="F65" i="16" s="1"/>
  <c r="G65" i="16" s="1"/>
  <c r="H65" i="16" s="1"/>
  <c r="I65" i="16" s="1"/>
  <c r="J65" i="16" s="1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X65" i="16" s="1"/>
  <c r="Y65" i="16" s="1"/>
  <c r="Z65" i="16" s="1"/>
  <c r="D64" i="16"/>
  <c r="E64" i="16" s="1"/>
  <c r="F64" i="16" s="1"/>
  <c r="G64" i="16" s="1"/>
  <c r="H64" i="16" s="1"/>
  <c r="I64" i="16" s="1"/>
  <c r="J64" i="16" s="1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X64" i="16" s="1"/>
  <c r="Y64" i="16" s="1"/>
  <c r="Z64" i="16" s="1"/>
  <c r="AA64" i="16" s="1"/>
  <c r="C64" i="16"/>
  <c r="C63" i="16"/>
  <c r="D63" i="16" s="1"/>
  <c r="E63" i="16" s="1"/>
  <c r="F63" i="16" s="1"/>
  <c r="G63" i="16" s="1"/>
  <c r="H63" i="16" s="1"/>
  <c r="I63" i="16" s="1"/>
  <c r="J63" i="16" s="1"/>
  <c r="K63" i="16" s="1"/>
  <c r="L63" i="16" s="1"/>
  <c r="M63" i="16" s="1"/>
  <c r="N63" i="16" s="1"/>
  <c r="O63" i="16" s="1"/>
  <c r="P63" i="16" s="1"/>
  <c r="Q63" i="16" s="1"/>
  <c r="R63" i="16" s="1"/>
  <c r="S63" i="16" s="1"/>
  <c r="T63" i="16" s="1"/>
  <c r="U63" i="16" s="1"/>
  <c r="V63" i="16" s="1"/>
  <c r="W63" i="16" s="1"/>
  <c r="X63" i="16" s="1"/>
  <c r="Y63" i="16" s="1"/>
  <c r="Z63" i="16" s="1"/>
  <c r="AA63" i="16" s="1"/>
  <c r="L62" i="16"/>
  <c r="M62" i="16" s="1"/>
  <c r="N62" i="16" s="1"/>
  <c r="O62" i="16" s="1"/>
  <c r="P62" i="16" s="1"/>
  <c r="Q62" i="16" s="1"/>
  <c r="R62" i="16" s="1"/>
  <c r="S62" i="16" s="1"/>
  <c r="T62" i="16" s="1"/>
  <c r="U62" i="16" s="1"/>
  <c r="V62" i="16" s="1"/>
  <c r="W62" i="16" s="1"/>
  <c r="X62" i="16" s="1"/>
  <c r="Y62" i="16" s="1"/>
  <c r="Z62" i="16" s="1"/>
  <c r="AA62" i="16" s="1"/>
  <c r="D62" i="16"/>
  <c r="E62" i="16" s="1"/>
  <c r="F62" i="16" s="1"/>
  <c r="G62" i="16" s="1"/>
  <c r="H62" i="16" s="1"/>
  <c r="I62" i="16" s="1"/>
  <c r="J62" i="16" s="1"/>
  <c r="K62" i="16" s="1"/>
  <c r="C62" i="16"/>
  <c r="C61" i="16"/>
  <c r="D61" i="16" s="1"/>
  <c r="E61" i="16" s="1"/>
  <c r="F61" i="16" s="1"/>
  <c r="G61" i="16" s="1"/>
  <c r="H61" i="16" s="1"/>
  <c r="I61" i="16" s="1"/>
  <c r="J61" i="16" s="1"/>
  <c r="K61" i="16" s="1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X61" i="16" s="1"/>
  <c r="Y61" i="16" s="1"/>
  <c r="Z61" i="16" s="1"/>
  <c r="AA61" i="16" s="1"/>
  <c r="B60" i="16"/>
  <c r="B59" i="16"/>
  <c r="C58" i="16"/>
  <c r="D58" i="16" s="1"/>
  <c r="E58" i="16" s="1"/>
  <c r="F58" i="16" s="1"/>
  <c r="G58" i="16" s="1"/>
  <c r="H58" i="16" s="1"/>
  <c r="I58" i="16" s="1"/>
  <c r="J58" i="16" s="1"/>
  <c r="K58" i="16" s="1"/>
  <c r="L58" i="16" s="1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X58" i="16" s="1"/>
  <c r="Y58" i="16" s="1"/>
  <c r="Z58" i="16" s="1"/>
  <c r="AA58" i="16" s="1"/>
  <c r="F57" i="16"/>
  <c r="G57" i="16" s="1"/>
  <c r="H57" i="16" s="1"/>
  <c r="I57" i="16" s="1"/>
  <c r="J57" i="16" s="1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X57" i="16" s="1"/>
  <c r="Y57" i="16" s="1"/>
  <c r="Z57" i="16" s="1"/>
  <c r="AA57" i="16" s="1"/>
  <c r="C57" i="16"/>
  <c r="D57" i="16" s="1"/>
  <c r="C56" i="16"/>
  <c r="D56" i="16" s="1"/>
  <c r="E56" i="16" s="1"/>
  <c r="F56" i="16" s="1"/>
  <c r="G56" i="16" s="1"/>
  <c r="H56" i="16" s="1"/>
  <c r="I56" i="16" s="1"/>
  <c r="J56" i="16" s="1"/>
  <c r="K56" i="16" s="1"/>
  <c r="L56" i="16" s="1"/>
  <c r="M56" i="16" s="1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X56" i="16" s="1"/>
  <c r="Y56" i="16" s="1"/>
  <c r="Z56" i="16" s="1"/>
  <c r="AA56" i="16" s="1"/>
  <c r="C55" i="16"/>
  <c r="D55" i="16" s="1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R55" i="16" s="1"/>
  <c r="S55" i="16" s="1"/>
  <c r="T55" i="16" s="1"/>
  <c r="U55" i="16" s="1"/>
  <c r="V55" i="16" s="1"/>
  <c r="W55" i="16" s="1"/>
  <c r="X55" i="16" s="1"/>
  <c r="Y55" i="16" s="1"/>
  <c r="Z55" i="16" s="1"/>
  <c r="AA55" i="16" s="1"/>
  <c r="E54" i="16"/>
  <c r="F54" i="16" s="1"/>
  <c r="G54" i="16" s="1"/>
  <c r="H54" i="16" s="1"/>
  <c r="I54" i="16" s="1"/>
  <c r="J54" i="16" s="1"/>
  <c r="K54" i="16" s="1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X54" i="16" s="1"/>
  <c r="Y54" i="16" s="1"/>
  <c r="Z54" i="16" s="1"/>
  <c r="AA54" i="16" s="1"/>
  <c r="C54" i="16"/>
  <c r="D54" i="16" s="1"/>
  <c r="C53" i="16"/>
  <c r="D53" i="16" s="1"/>
  <c r="E53" i="16" s="1"/>
  <c r="F53" i="16" s="1"/>
  <c r="G53" i="16" s="1"/>
  <c r="H53" i="16" s="1"/>
  <c r="I53" i="16" s="1"/>
  <c r="J53" i="16" s="1"/>
  <c r="K53" i="16" s="1"/>
  <c r="L53" i="16" s="1"/>
  <c r="M53" i="16" s="1"/>
  <c r="N53" i="16" s="1"/>
  <c r="O53" i="16" s="1"/>
  <c r="P53" i="16" s="1"/>
  <c r="Q53" i="16" s="1"/>
  <c r="R53" i="16" s="1"/>
  <c r="S53" i="16" s="1"/>
  <c r="T53" i="16" s="1"/>
  <c r="U53" i="16" s="1"/>
  <c r="V53" i="16" s="1"/>
  <c r="W53" i="16" s="1"/>
  <c r="X53" i="16" s="1"/>
  <c r="Y53" i="16" s="1"/>
  <c r="Z53" i="16" s="1"/>
  <c r="AA53" i="16" s="1"/>
  <c r="Q52" i="16"/>
  <c r="R52" i="16" s="1"/>
  <c r="S52" i="16" s="1"/>
  <c r="T52" i="16" s="1"/>
  <c r="U52" i="16" s="1"/>
  <c r="V52" i="16" s="1"/>
  <c r="W52" i="16" s="1"/>
  <c r="X52" i="16" s="1"/>
  <c r="Y52" i="16" s="1"/>
  <c r="Z52" i="16" s="1"/>
  <c r="AA52" i="16" s="1"/>
  <c r="C52" i="16"/>
  <c r="D52" i="16" s="1"/>
  <c r="E52" i="16" s="1"/>
  <c r="F52" i="16" s="1"/>
  <c r="G52" i="16" s="1"/>
  <c r="H52" i="16" s="1"/>
  <c r="I52" i="16" s="1"/>
  <c r="J52" i="16" s="1"/>
  <c r="K52" i="16" s="1"/>
  <c r="L52" i="16" s="1"/>
  <c r="M52" i="16" s="1"/>
  <c r="N52" i="16" s="1"/>
  <c r="O52" i="16" s="1"/>
  <c r="P52" i="16" s="1"/>
  <c r="C51" i="16"/>
  <c r="D51" i="16" s="1"/>
  <c r="E51" i="16" s="1"/>
  <c r="F51" i="16" s="1"/>
  <c r="G51" i="16" s="1"/>
  <c r="H51" i="16" s="1"/>
  <c r="I51" i="16" s="1"/>
  <c r="J51" i="16" s="1"/>
  <c r="K51" i="16" s="1"/>
  <c r="L51" i="16" s="1"/>
  <c r="M51" i="16" s="1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X51" i="16" s="1"/>
  <c r="Y51" i="16" s="1"/>
  <c r="Z51" i="16" s="1"/>
  <c r="AA51" i="16" s="1"/>
  <c r="C50" i="16"/>
  <c r="D50" i="16" s="1"/>
  <c r="E50" i="16" s="1"/>
  <c r="F50" i="16" s="1"/>
  <c r="G50" i="16" s="1"/>
  <c r="H50" i="16" s="1"/>
  <c r="I50" i="16" s="1"/>
  <c r="J50" i="16" s="1"/>
  <c r="K50" i="16" s="1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X50" i="16" s="1"/>
  <c r="Y50" i="16" s="1"/>
  <c r="Z50" i="16" s="1"/>
  <c r="AA50" i="16" s="1"/>
  <c r="C49" i="16"/>
  <c r="D49" i="16" s="1"/>
  <c r="E49" i="16" s="1"/>
  <c r="F49" i="16" s="1"/>
  <c r="G49" i="16" s="1"/>
  <c r="H49" i="16" s="1"/>
  <c r="I49" i="16" s="1"/>
  <c r="J49" i="16" s="1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X49" i="16" s="1"/>
  <c r="Y49" i="16" s="1"/>
  <c r="Z49" i="16" s="1"/>
  <c r="AA49" i="16" s="1"/>
  <c r="K48" i="16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X48" i="16" s="1"/>
  <c r="Y48" i="16" s="1"/>
  <c r="Z48" i="16" s="1"/>
  <c r="AA48" i="16" s="1"/>
  <c r="C48" i="16"/>
  <c r="D48" i="16" s="1"/>
  <c r="E48" i="16" s="1"/>
  <c r="F48" i="16" s="1"/>
  <c r="G48" i="16" s="1"/>
  <c r="H48" i="16" s="1"/>
  <c r="I48" i="16" s="1"/>
  <c r="J48" i="16" s="1"/>
  <c r="D47" i="16"/>
  <c r="E47" i="16" s="1"/>
  <c r="F47" i="16" s="1"/>
  <c r="G47" i="16" s="1"/>
  <c r="H47" i="16" s="1"/>
  <c r="I47" i="16" s="1"/>
  <c r="J47" i="16" s="1"/>
  <c r="K47" i="16" s="1"/>
  <c r="L47" i="16" s="1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X47" i="16" s="1"/>
  <c r="Y47" i="16" s="1"/>
  <c r="Z47" i="16" s="1"/>
  <c r="AA47" i="16" s="1"/>
  <c r="C47" i="16"/>
  <c r="G46" i="16"/>
  <c r="H46" i="16" s="1"/>
  <c r="I46" i="16" s="1"/>
  <c r="J46" i="16" s="1"/>
  <c r="K46" i="16" s="1"/>
  <c r="L46" i="16" s="1"/>
  <c r="M46" i="16" s="1"/>
  <c r="N46" i="16" s="1"/>
  <c r="O46" i="16" s="1"/>
  <c r="P46" i="16" s="1"/>
  <c r="Q46" i="16" s="1"/>
  <c r="R46" i="16" s="1"/>
  <c r="S46" i="16" s="1"/>
  <c r="T46" i="16" s="1"/>
  <c r="U46" i="16" s="1"/>
  <c r="V46" i="16" s="1"/>
  <c r="W46" i="16" s="1"/>
  <c r="X46" i="16" s="1"/>
  <c r="Y46" i="16" s="1"/>
  <c r="Z46" i="16" s="1"/>
  <c r="AA46" i="16" s="1"/>
  <c r="C46" i="16"/>
  <c r="D46" i="16" s="1"/>
  <c r="E46" i="16" s="1"/>
  <c r="F46" i="16" s="1"/>
  <c r="D45" i="16"/>
  <c r="E45" i="16" s="1"/>
  <c r="F45" i="16" s="1"/>
  <c r="G45" i="16" s="1"/>
  <c r="H45" i="16" s="1"/>
  <c r="I45" i="16" s="1"/>
  <c r="J45" i="16" s="1"/>
  <c r="K45" i="16" s="1"/>
  <c r="L45" i="16" s="1"/>
  <c r="M45" i="16" s="1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X45" i="16" s="1"/>
  <c r="Y45" i="16" s="1"/>
  <c r="Z45" i="16" s="1"/>
  <c r="AA45" i="16" s="1"/>
  <c r="C45" i="16"/>
  <c r="C44" i="16"/>
  <c r="D44" i="16" s="1"/>
  <c r="E44" i="16" s="1"/>
  <c r="F44" i="16" s="1"/>
  <c r="G44" i="16" s="1"/>
  <c r="H44" i="16" s="1"/>
  <c r="I44" i="16" s="1"/>
  <c r="J44" i="16" s="1"/>
  <c r="K44" i="16" s="1"/>
  <c r="L44" i="16" s="1"/>
  <c r="M44" i="16" s="1"/>
  <c r="N44" i="16" s="1"/>
  <c r="O44" i="16" s="1"/>
  <c r="P44" i="16" s="1"/>
  <c r="Q44" i="16" s="1"/>
  <c r="R44" i="16" s="1"/>
  <c r="S44" i="16" s="1"/>
  <c r="T44" i="16" s="1"/>
  <c r="U44" i="16" s="1"/>
  <c r="V44" i="16" s="1"/>
  <c r="W44" i="16" s="1"/>
  <c r="X44" i="16" s="1"/>
  <c r="Y44" i="16" s="1"/>
  <c r="Z44" i="16" s="1"/>
  <c r="AA44" i="16" s="1"/>
  <c r="C43" i="16"/>
  <c r="D43" i="16" s="1"/>
  <c r="E43" i="16" s="1"/>
  <c r="F43" i="16" s="1"/>
  <c r="G43" i="16" s="1"/>
  <c r="H43" i="16" s="1"/>
  <c r="I43" i="16" s="1"/>
  <c r="J43" i="16" s="1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X43" i="16" s="1"/>
  <c r="Y43" i="16" s="1"/>
  <c r="Z43" i="16" s="1"/>
  <c r="AA43" i="16" s="1"/>
  <c r="C42" i="16"/>
  <c r="D42" i="16" s="1"/>
  <c r="E42" i="16" s="1"/>
  <c r="F42" i="16" s="1"/>
  <c r="G42" i="16" s="1"/>
  <c r="H42" i="16" s="1"/>
  <c r="I42" i="16" s="1"/>
  <c r="J42" i="16" s="1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X42" i="16" s="1"/>
  <c r="Y42" i="16" s="1"/>
  <c r="Z42" i="16" s="1"/>
  <c r="AA42" i="16" s="1"/>
  <c r="C41" i="16"/>
  <c r="D41" i="16" s="1"/>
  <c r="E41" i="16" s="1"/>
  <c r="F41" i="16" s="1"/>
  <c r="G41" i="16" s="1"/>
  <c r="H41" i="16" s="1"/>
  <c r="I41" i="16" s="1"/>
  <c r="J41" i="16" s="1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X41" i="16" s="1"/>
  <c r="Y41" i="16" s="1"/>
  <c r="Z41" i="16" s="1"/>
  <c r="AA41" i="16" s="1"/>
  <c r="C40" i="16"/>
  <c r="D40" i="16" s="1"/>
  <c r="E40" i="16" s="1"/>
  <c r="F40" i="16" s="1"/>
  <c r="G40" i="16" s="1"/>
  <c r="H40" i="16" s="1"/>
  <c r="I40" i="16" s="1"/>
  <c r="J40" i="16" s="1"/>
  <c r="K40" i="16" s="1"/>
  <c r="L40" i="16" s="1"/>
  <c r="M40" i="16" s="1"/>
  <c r="N40" i="16" s="1"/>
  <c r="O40" i="16" s="1"/>
  <c r="P40" i="16" s="1"/>
  <c r="Q40" i="16" s="1"/>
  <c r="R40" i="16" s="1"/>
  <c r="S40" i="16" s="1"/>
  <c r="T40" i="16" s="1"/>
  <c r="U40" i="16" s="1"/>
  <c r="V40" i="16" s="1"/>
  <c r="W40" i="16" s="1"/>
  <c r="X40" i="16" s="1"/>
  <c r="Y40" i="16" s="1"/>
  <c r="Z40" i="16" s="1"/>
  <c r="AA40" i="16" s="1"/>
  <c r="C39" i="16"/>
  <c r="D39" i="16" s="1"/>
  <c r="E39" i="16" s="1"/>
  <c r="F39" i="16" s="1"/>
  <c r="G39" i="16" s="1"/>
  <c r="H39" i="16" s="1"/>
  <c r="I39" i="16" s="1"/>
  <c r="J39" i="16" s="1"/>
  <c r="K39" i="16" s="1"/>
  <c r="L39" i="16" s="1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X39" i="16" s="1"/>
  <c r="Y39" i="16" s="1"/>
  <c r="Z39" i="16" s="1"/>
  <c r="AA39" i="16" s="1"/>
  <c r="C38" i="16"/>
  <c r="D38" i="16" s="1"/>
  <c r="E38" i="16" s="1"/>
  <c r="F38" i="16" s="1"/>
  <c r="G38" i="16" s="1"/>
  <c r="H38" i="16" s="1"/>
  <c r="I38" i="16" s="1"/>
  <c r="J38" i="16" s="1"/>
  <c r="K38" i="16" s="1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X38" i="16" s="1"/>
  <c r="Y38" i="16" s="1"/>
  <c r="Z38" i="16" s="1"/>
  <c r="AA38" i="16" s="1"/>
  <c r="C37" i="16"/>
  <c r="D37" i="16" s="1"/>
  <c r="E37" i="16" s="1"/>
  <c r="F37" i="16" s="1"/>
  <c r="G37" i="16" s="1"/>
  <c r="H37" i="16" s="1"/>
  <c r="I37" i="16" s="1"/>
  <c r="J37" i="16" s="1"/>
  <c r="K37" i="16" s="1"/>
  <c r="L37" i="16" s="1"/>
  <c r="M37" i="16" s="1"/>
  <c r="N37" i="16" s="1"/>
  <c r="O37" i="16" s="1"/>
  <c r="P37" i="16" s="1"/>
  <c r="Q37" i="16" s="1"/>
  <c r="R37" i="16" s="1"/>
  <c r="S37" i="16" s="1"/>
  <c r="T37" i="16" s="1"/>
  <c r="U37" i="16" s="1"/>
  <c r="V37" i="16" s="1"/>
  <c r="W37" i="16" s="1"/>
  <c r="X37" i="16" s="1"/>
  <c r="Y37" i="16" s="1"/>
  <c r="Z37" i="16" s="1"/>
  <c r="AA37" i="16" s="1"/>
  <c r="C36" i="16"/>
  <c r="D36" i="16" s="1"/>
  <c r="E36" i="16" s="1"/>
  <c r="F36" i="16" s="1"/>
  <c r="G36" i="16" s="1"/>
  <c r="H36" i="16" s="1"/>
  <c r="I36" i="16" s="1"/>
  <c r="J36" i="16" s="1"/>
  <c r="K36" i="16" s="1"/>
  <c r="L36" i="16" s="1"/>
  <c r="M36" i="16" s="1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X36" i="16" s="1"/>
  <c r="Y36" i="16" s="1"/>
  <c r="Z36" i="16" s="1"/>
  <c r="AA36" i="16" s="1"/>
  <c r="C35" i="16"/>
  <c r="D35" i="16" s="1"/>
  <c r="E35" i="16" s="1"/>
  <c r="F35" i="16" s="1"/>
  <c r="G35" i="16" s="1"/>
  <c r="H35" i="16" s="1"/>
  <c r="I35" i="16" s="1"/>
  <c r="J35" i="16" s="1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X35" i="16" s="1"/>
  <c r="Y35" i="16" s="1"/>
  <c r="Z35" i="16" s="1"/>
  <c r="AA35" i="16" s="1"/>
  <c r="C34" i="16"/>
  <c r="D34" i="16" s="1"/>
  <c r="E34" i="16" s="1"/>
  <c r="F34" i="16" s="1"/>
  <c r="G34" i="16" s="1"/>
  <c r="H34" i="16" s="1"/>
  <c r="I34" i="16" s="1"/>
  <c r="J34" i="16" s="1"/>
  <c r="K34" i="16" s="1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X34" i="16" s="1"/>
  <c r="Y34" i="16" s="1"/>
  <c r="Z34" i="16" s="1"/>
  <c r="AA34" i="16" s="1"/>
  <c r="D33" i="16"/>
  <c r="E33" i="16" s="1"/>
  <c r="F33" i="16" s="1"/>
  <c r="G33" i="16" s="1"/>
  <c r="H33" i="16" s="1"/>
  <c r="I33" i="16" s="1"/>
  <c r="J33" i="16" s="1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X33" i="16" s="1"/>
  <c r="Y33" i="16" s="1"/>
  <c r="Z33" i="16" s="1"/>
  <c r="AA33" i="16" s="1"/>
  <c r="C33" i="16"/>
  <c r="C32" i="16"/>
  <c r="D32" i="16" s="1"/>
  <c r="E32" i="16" s="1"/>
  <c r="F32" i="16" s="1"/>
  <c r="G32" i="16" s="1"/>
  <c r="H32" i="16" s="1"/>
  <c r="I32" i="16" s="1"/>
  <c r="J32" i="16" s="1"/>
  <c r="K32" i="16" s="1"/>
  <c r="L32" i="16" s="1"/>
  <c r="M32" i="16" s="1"/>
  <c r="N32" i="16" s="1"/>
  <c r="O32" i="16" s="1"/>
  <c r="P32" i="16" s="1"/>
  <c r="Q32" i="16" s="1"/>
  <c r="R32" i="16" s="1"/>
  <c r="S32" i="16" s="1"/>
  <c r="T32" i="16" s="1"/>
  <c r="U32" i="16" s="1"/>
  <c r="V32" i="16" s="1"/>
  <c r="W32" i="16" s="1"/>
  <c r="X32" i="16" s="1"/>
  <c r="Y32" i="16" s="1"/>
  <c r="Z32" i="16" s="1"/>
  <c r="AA32" i="16" s="1"/>
  <c r="D31" i="16"/>
  <c r="E31" i="16" s="1"/>
  <c r="F31" i="16" s="1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C31" i="16"/>
  <c r="E30" i="16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X30" i="16" s="1"/>
  <c r="Y30" i="16" s="1"/>
  <c r="Z30" i="16" s="1"/>
  <c r="AA30" i="16" s="1"/>
  <c r="C30" i="16"/>
  <c r="D30" i="16" s="1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C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C28" i="16"/>
  <c r="D28" i="16" s="1"/>
  <c r="I27" i="16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X27" i="16" s="1"/>
  <c r="Y27" i="16" s="1"/>
  <c r="Z27" i="16" s="1"/>
  <c r="AA27" i="16" s="1"/>
  <c r="F27" i="16"/>
  <c r="G27" i="16" s="1"/>
  <c r="H27" i="16" s="1"/>
  <c r="C27" i="16"/>
  <c r="D27" i="16" s="1"/>
  <c r="E27" i="16" s="1"/>
  <c r="D24" i="16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C24" i="16"/>
  <c r="B22" i="16"/>
  <c r="B21" i="16"/>
  <c r="D20" i="16"/>
  <c r="C20" i="16"/>
  <c r="E19" i="16"/>
  <c r="C19" i="16"/>
  <c r="D19" i="16" s="1"/>
  <c r="C18" i="16"/>
  <c r="D18" i="16" s="1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C16" i="16"/>
  <c r="D16" i="16" s="1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Q9" i="16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P9" i="16"/>
  <c r="O9" i="16"/>
  <c r="N9" i="16"/>
  <c r="M9" i="16"/>
  <c r="L9" i="16"/>
  <c r="K9" i="16"/>
  <c r="J9" i="16"/>
  <c r="I9" i="16"/>
  <c r="H9" i="16"/>
  <c r="G9" i="16"/>
  <c r="C9" i="16"/>
  <c r="T8" i="16"/>
  <c r="U8" i="16" s="1"/>
  <c r="V8" i="16" s="1"/>
  <c r="W8" i="16" s="1"/>
  <c r="X8" i="16" s="1"/>
  <c r="Y8" i="16" s="1"/>
  <c r="Z8" i="16" s="1"/>
  <c r="AA8" i="16" s="1"/>
  <c r="Q8" i="16"/>
  <c r="R8" i="16" s="1"/>
  <c r="S8" i="16" s="1"/>
  <c r="P8" i="16"/>
  <c r="O8" i="16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C7" i="16"/>
  <c r="D7" i="16" s="1"/>
  <c r="F6" i="16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C6" i="16"/>
  <c r="D6" i="16" s="1"/>
  <c r="E6" i="16" s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C5" i="16"/>
  <c r="C4" i="16"/>
  <c r="D4" i="16" s="1"/>
  <c r="E4" i="16" s="1"/>
  <c r="E3" i="16"/>
  <c r="F3" i="16" s="1"/>
  <c r="G3" i="16" s="1"/>
  <c r="D3" i="16"/>
  <c r="C3" i="16"/>
  <c r="C70" i="20"/>
  <c r="D70" i="20" s="1"/>
  <c r="E70" i="20" s="1"/>
  <c r="F70" i="20" s="1"/>
  <c r="G70" i="20" s="1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C69" i="20"/>
  <c r="D69" i="20" s="1"/>
  <c r="E69" i="20" s="1"/>
  <c r="F69" i="20" s="1"/>
  <c r="G69" i="20" s="1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D68" i="20"/>
  <c r="E68" i="20" s="1"/>
  <c r="F68" i="20" s="1"/>
  <c r="G68" i="20" s="1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C68" i="20"/>
  <c r="C67" i="20"/>
  <c r="D67" i="20" s="1"/>
  <c r="E67" i="20" s="1"/>
  <c r="F67" i="20" s="1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C66" i="20"/>
  <c r="D66" i="20" s="1"/>
  <c r="E66" i="20" s="1"/>
  <c r="F66" i="20" s="1"/>
  <c r="G66" i="20" s="1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C65" i="20"/>
  <c r="D65" i="20" s="1"/>
  <c r="E65" i="20" s="1"/>
  <c r="F65" i="20" s="1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D64" i="20"/>
  <c r="E64" i="20" s="1"/>
  <c r="F64" i="20" s="1"/>
  <c r="G64" i="20" s="1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C64" i="20"/>
  <c r="C63" i="20"/>
  <c r="D63" i="20" s="1"/>
  <c r="E63" i="20" s="1"/>
  <c r="F63" i="20" s="1"/>
  <c r="G63" i="20" s="1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C62" i="20"/>
  <c r="D62" i="20" s="1"/>
  <c r="E62" i="20" s="1"/>
  <c r="F62" i="20" s="1"/>
  <c r="G62" i="20" s="1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D61" i="20"/>
  <c r="E61" i="20" s="1"/>
  <c r="F61" i="20" s="1"/>
  <c r="G61" i="20" s="1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C61" i="20"/>
  <c r="B60" i="20"/>
  <c r="B59" i="20"/>
  <c r="C58" i="20"/>
  <c r="D58" i="20" s="1"/>
  <c r="E58" i="20" s="1"/>
  <c r="F58" i="20" s="1"/>
  <c r="G58" i="20" s="1"/>
  <c r="H58" i="20" s="1"/>
  <c r="I58" i="20" s="1"/>
  <c r="J58" i="20" s="1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Y58" i="20" s="1"/>
  <c r="Z58" i="20" s="1"/>
  <c r="AA58" i="20" s="1"/>
  <c r="G57" i="20"/>
  <c r="H57" i="20" s="1"/>
  <c r="I57" i="20" s="1"/>
  <c r="J57" i="20" s="1"/>
  <c r="K57" i="20" s="1"/>
  <c r="L57" i="20" s="1"/>
  <c r="M57" i="20" s="1"/>
  <c r="N57" i="20" s="1"/>
  <c r="O57" i="20" s="1"/>
  <c r="P57" i="20" s="1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F57" i="20"/>
  <c r="D57" i="20"/>
  <c r="C57" i="20"/>
  <c r="C56" i="20"/>
  <c r="D56" i="20" s="1"/>
  <c r="E56" i="20" s="1"/>
  <c r="F56" i="20" s="1"/>
  <c r="G56" i="20" s="1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C55" i="20"/>
  <c r="D55" i="20" s="1"/>
  <c r="E55" i="20" s="1"/>
  <c r="F55" i="20" s="1"/>
  <c r="C54" i="20"/>
  <c r="D54" i="20" s="1"/>
  <c r="E54" i="20" s="1"/>
  <c r="F54" i="20" s="1"/>
  <c r="G54" i="20" s="1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C53" i="20"/>
  <c r="D53" i="20" s="1"/>
  <c r="E53" i="20" s="1"/>
  <c r="F53" i="20" s="1"/>
  <c r="G53" i="20" s="1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C52" i="20"/>
  <c r="D52" i="20" s="1"/>
  <c r="E52" i="20" s="1"/>
  <c r="F52" i="20" s="1"/>
  <c r="C51" i="20"/>
  <c r="D51" i="20" s="1"/>
  <c r="E51" i="20" s="1"/>
  <c r="F51" i="20" s="1"/>
  <c r="G51" i="20" s="1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C50" i="20"/>
  <c r="D50" i="20" s="1"/>
  <c r="E50" i="20" s="1"/>
  <c r="F50" i="20" s="1"/>
  <c r="G50" i="20" s="1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C49" i="20"/>
  <c r="D49" i="20" s="1"/>
  <c r="E49" i="20" s="1"/>
  <c r="F49" i="20" s="1"/>
  <c r="G49" i="20" s="1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C48" i="20"/>
  <c r="D48" i="20" s="1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C47" i="20"/>
  <c r="D47" i="20" s="1"/>
  <c r="E47" i="20" s="1"/>
  <c r="F47" i="20" s="1"/>
  <c r="G47" i="20" s="1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C46" i="20"/>
  <c r="D46" i="20" s="1"/>
  <c r="E46" i="20" s="1"/>
  <c r="F46" i="20" s="1"/>
  <c r="G46" i="20" s="1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C45" i="20"/>
  <c r="D45" i="20" s="1"/>
  <c r="E45" i="20" s="1"/>
  <c r="F45" i="20" s="1"/>
  <c r="G45" i="20" s="1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C44" i="20"/>
  <c r="D44" i="20" s="1"/>
  <c r="E44" i="20" s="1"/>
  <c r="F44" i="20" s="1"/>
  <c r="G44" i="20" s="1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C43" i="20"/>
  <c r="D43" i="20" s="1"/>
  <c r="E43" i="20" s="1"/>
  <c r="F43" i="20" s="1"/>
  <c r="G43" i="20" s="1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C41" i="20"/>
  <c r="D41" i="20" s="1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C40" i="20"/>
  <c r="D40" i="20" s="1"/>
  <c r="E40" i="20" s="1"/>
  <c r="F40" i="20" s="1"/>
  <c r="G40" i="20" s="1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C39" i="20"/>
  <c r="D39" i="20" s="1"/>
  <c r="E39" i="20" s="1"/>
  <c r="F39" i="20" s="1"/>
  <c r="G39" i="20" s="1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D38" i="20"/>
  <c r="E38" i="20" s="1"/>
  <c r="F38" i="20" s="1"/>
  <c r="G38" i="20" s="1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C38" i="20"/>
  <c r="C37" i="20"/>
  <c r="D37" i="20" s="1"/>
  <c r="E37" i="20" s="1"/>
  <c r="F37" i="20" s="1"/>
  <c r="G37" i="20" s="1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C36" i="20"/>
  <c r="D36" i="20" s="1"/>
  <c r="E36" i="20" s="1"/>
  <c r="F36" i="20" s="1"/>
  <c r="G36" i="20" s="1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C35" i="20"/>
  <c r="D35" i="20" s="1"/>
  <c r="E35" i="20" s="1"/>
  <c r="F35" i="20" s="1"/>
  <c r="G35" i="20" s="1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D34" i="20"/>
  <c r="E34" i="20" s="1"/>
  <c r="F34" i="20" s="1"/>
  <c r="G34" i="20" s="1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C34" i="20"/>
  <c r="D33" i="20"/>
  <c r="E33" i="20" s="1"/>
  <c r="F33" i="20" s="1"/>
  <c r="G33" i="20" s="1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C33" i="20"/>
  <c r="C32" i="20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C31" i="20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C30" i="20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C29" i="20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C28" i="20"/>
  <c r="D28" i="20" s="1"/>
  <c r="D27" i="20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C27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B22" i="20"/>
  <c r="B21" i="20"/>
  <c r="C20" i="20"/>
  <c r="D20" i="20" s="1"/>
  <c r="C19" i="20"/>
  <c r="D19" i="20" s="1"/>
  <c r="E19" i="20" s="1"/>
  <c r="D18" i="20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C18" i="20"/>
  <c r="O16" i="20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D16" i="20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C16" i="20"/>
  <c r="C15" i="20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C12" i="20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C11" i="20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Q9" i="20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P9" i="20"/>
  <c r="O9" i="20"/>
  <c r="N9" i="20"/>
  <c r="M9" i="20"/>
  <c r="L9" i="20"/>
  <c r="K9" i="20"/>
  <c r="J9" i="20"/>
  <c r="I9" i="20"/>
  <c r="H9" i="20"/>
  <c r="G9" i="20"/>
  <c r="C9" i="20"/>
  <c r="D9" i="20" s="1"/>
  <c r="Q8" i="20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P8" i="20"/>
  <c r="O8" i="20"/>
  <c r="C8" i="20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C7" i="20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C6" i="20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C5" i="20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C4" i="20"/>
  <c r="D4" i="20" s="1"/>
  <c r="C3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D68" i="3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C68" i="3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H66" i="3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C66" i="3"/>
  <c r="D66" i="3" s="1"/>
  <c r="E66" i="3" s="1"/>
  <c r="F66" i="3" s="1"/>
  <c r="G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H64" i="3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C64" i="3"/>
  <c r="D64" i="3" s="1"/>
  <c r="E64" i="3" s="1"/>
  <c r="F64" i="3" s="1"/>
  <c r="G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B60" i="3"/>
  <c r="B59" i="3"/>
  <c r="H58" i="3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C58" i="3"/>
  <c r="D58" i="3" s="1"/>
  <c r="E58" i="3" s="1"/>
  <c r="F58" i="3" s="1"/>
  <c r="G58" i="3" s="1"/>
  <c r="F57" i="3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C57" i="3"/>
  <c r="D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K54" i="3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E54" i="3"/>
  <c r="F54" i="3" s="1"/>
  <c r="G54" i="3" s="1"/>
  <c r="H54" i="3" s="1"/>
  <c r="I54" i="3" s="1"/>
  <c r="J54" i="3" s="1"/>
  <c r="C54" i="3"/>
  <c r="D54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C53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C52" i="3"/>
  <c r="D52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C51" i="3"/>
  <c r="D51" i="3" s="1"/>
  <c r="E51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C50" i="3"/>
  <c r="J49" i="3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H49" i="3"/>
  <c r="I49" i="3" s="1"/>
  <c r="C49" i="3"/>
  <c r="D49" i="3" s="1"/>
  <c r="E49" i="3" s="1"/>
  <c r="F49" i="3" s="1"/>
  <c r="G49" i="3" s="1"/>
  <c r="K48" i="3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8" i="3"/>
  <c r="D48" i="3" s="1"/>
  <c r="E48" i="3" s="1"/>
  <c r="F48" i="3" s="1"/>
  <c r="G48" i="3" s="1"/>
  <c r="H48" i="3" s="1"/>
  <c r="I48" i="3" s="1"/>
  <c r="J48" i="3" s="1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C45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N43" i="3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F43" i="3"/>
  <c r="G43" i="3" s="1"/>
  <c r="H43" i="3" s="1"/>
  <c r="I43" i="3" s="1"/>
  <c r="J43" i="3" s="1"/>
  <c r="K43" i="3" s="1"/>
  <c r="L43" i="3" s="1"/>
  <c r="M43" i="3" s="1"/>
  <c r="C43" i="3"/>
  <c r="D43" i="3" s="1"/>
  <c r="E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C38" i="3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C37" i="3"/>
  <c r="D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C33" i="3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C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C31" i="3"/>
  <c r="D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C29" i="3"/>
  <c r="D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C27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B22" i="3"/>
  <c r="B21" i="3"/>
  <c r="C20" i="3"/>
  <c r="D20" i="3" s="1"/>
  <c r="C19" i="3"/>
  <c r="D19" i="3" s="1"/>
  <c r="E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D18" i="3"/>
  <c r="C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Q9" i="3"/>
  <c r="R9" i="3" s="1"/>
  <c r="S9" i="3" s="1"/>
  <c r="T9" i="3" s="1"/>
  <c r="U9" i="3" s="1"/>
  <c r="V9" i="3" s="1"/>
  <c r="W9" i="3" s="1"/>
  <c r="X9" i="3" s="1"/>
  <c r="Y9" i="3" s="1"/>
  <c r="Z9" i="3" s="1"/>
  <c r="AA9" i="3" s="1"/>
  <c r="P9" i="3"/>
  <c r="O9" i="3"/>
  <c r="N9" i="3"/>
  <c r="M9" i="3"/>
  <c r="L9" i="3"/>
  <c r="K9" i="3"/>
  <c r="J9" i="3"/>
  <c r="I9" i="3"/>
  <c r="H9" i="3"/>
  <c r="G9" i="3"/>
  <c r="D9" i="3"/>
  <c r="C9" i="3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P8" i="3"/>
  <c r="O8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C4" i="3"/>
  <c r="C3" i="3"/>
  <c r="F19" i="6" l="1"/>
  <c r="G19" i="6" s="1"/>
  <c r="G20" i="6" s="1"/>
  <c r="E20" i="6"/>
  <c r="F19" i="3"/>
  <c r="E20" i="3"/>
  <c r="J9" i="23"/>
  <c r="F20" i="21"/>
  <c r="G19" i="21"/>
  <c r="F3" i="19"/>
  <c r="E9" i="19"/>
  <c r="E21" i="19" s="1"/>
  <c r="J9" i="21"/>
  <c r="I21" i="21"/>
  <c r="G19" i="4"/>
  <c r="F19" i="20"/>
  <c r="E20" i="20"/>
  <c r="J9" i="22"/>
  <c r="I21" i="22"/>
  <c r="J21" i="20"/>
  <c r="J22" i="20"/>
  <c r="C22" i="3"/>
  <c r="G21" i="20"/>
  <c r="F19" i="16"/>
  <c r="F20" i="16" s="1"/>
  <c r="E20" i="16"/>
  <c r="E4" i="23"/>
  <c r="E59" i="23" s="1"/>
  <c r="G21" i="22"/>
  <c r="H21" i="22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H21" i="20"/>
  <c r="H22" i="20"/>
  <c r="G21" i="6"/>
  <c r="G21" i="1"/>
  <c r="I21" i="20"/>
  <c r="I22" i="20"/>
  <c r="G21" i="16"/>
  <c r="G21" i="4"/>
  <c r="D59" i="23"/>
  <c r="F20" i="6"/>
  <c r="D60" i="2"/>
  <c r="D59" i="2"/>
  <c r="E4" i="2"/>
  <c r="D9" i="2"/>
  <c r="E3" i="2"/>
  <c r="G20" i="2"/>
  <c r="H19" i="2"/>
  <c r="G20" i="5"/>
  <c r="H19" i="5"/>
  <c r="D59" i="5"/>
  <c r="D60" i="5"/>
  <c r="E4" i="5"/>
  <c r="D9" i="5"/>
  <c r="E3" i="5"/>
  <c r="G20" i="23"/>
  <c r="H19" i="23"/>
  <c r="F4" i="23"/>
  <c r="F3" i="23"/>
  <c r="E9" i="23"/>
  <c r="E21" i="23" s="1"/>
  <c r="E60" i="19"/>
  <c r="E59" i="19"/>
  <c r="F4" i="19"/>
  <c r="H19" i="19"/>
  <c r="G20" i="19"/>
  <c r="C21" i="22"/>
  <c r="D9" i="22"/>
  <c r="D60" i="22"/>
  <c r="D59" i="22"/>
  <c r="E4" i="22"/>
  <c r="G20" i="22"/>
  <c r="H19" i="22"/>
  <c r="D9" i="18"/>
  <c r="C21" i="18"/>
  <c r="H19" i="18"/>
  <c r="G20" i="18"/>
  <c r="E60" i="18"/>
  <c r="E59" i="18"/>
  <c r="F4" i="18"/>
  <c r="D60" i="4"/>
  <c r="D59" i="4"/>
  <c r="E4" i="4"/>
  <c r="D21" i="4"/>
  <c r="E9" i="4"/>
  <c r="E21" i="4" s="1"/>
  <c r="G20" i="4"/>
  <c r="H19" i="4"/>
  <c r="C21" i="21"/>
  <c r="D9" i="21"/>
  <c r="F59" i="21"/>
  <c r="F60" i="21"/>
  <c r="G4" i="21"/>
  <c r="D9" i="17"/>
  <c r="C21" i="17"/>
  <c r="E59" i="17"/>
  <c r="E60" i="17"/>
  <c r="F4" i="17"/>
  <c r="H19" i="17"/>
  <c r="G20" i="17"/>
  <c r="D9" i="1"/>
  <c r="C21" i="1"/>
  <c r="G20" i="1"/>
  <c r="H19" i="1"/>
  <c r="F59" i="1"/>
  <c r="G4" i="1"/>
  <c r="F60" i="1"/>
  <c r="D60" i="6"/>
  <c r="D59" i="6"/>
  <c r="E4" i="6"/>
  <c r="G22" i="6"/>
  <c r="H19" i="6"/>
  <c r="C60" i="6"/>
  <c r="C59" i="6"/>
  <c r="C21" i="6"/>
  <c r="C22" i="6"/>
  <c r="D9" i="6"/>
  <c r="H3" i="16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G22" i="16"/>
  <c r="D60" i="16"/>
  <c r="D59" i="16"/>
  <c r="C22" i="16"/>
  <c r="D9" i="16"/>
  <c r="C21" i="16"/>
  <c r="E60" i="16"/>
  <c r="E59" i="16"/>
  <c r="F4" i="16"/>
  <c r="G19" i="16"/>
  <c r="C60" i="16"/>
  <c r="C59" i="16"/>
  <c r="D22" i="20"/>
  <c r="G19" i="20"/>
  <c r="F20" i="20"/>
  <c r="D60" i="20"/>
  <c r="D59" i="20"/>
  <c r="E4" i="20"/>
  <c r="C22" i="20"/>
  <c r="C60" i="20"/>
  <c r="C59" i="20"/>
  <c r="E9" i="20"/>
  <c r="D21" i="20"/>
  <c r="G22" i="20"/>
  <c r="C21" i="20"/>
  <c r="G19" i="3"/>
  <c r="F20" i="3"/>
  <c r="E9" i="3"/>
  <c r="C60" i="3"/>
  <c r="C59" i="3"/>
  <c r="D4" i="3"/>
  <c r="C21" i="3"/>
  <c r="E60" i="23" l="1"/>
  <c r="I22" i="3"/>
  <c r="H22" i="3"/>
  <c r="I21" i="3"/>
  <c r="K9" i="23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H21" i="3"/>
  <c r="K9" i="2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J21" i="21"/>
  <c r="D21" i="3"/>
  <c r="K9" i="22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J21" i="22"/>
  <c r="J21" i="3"/>
  <c r="G3" i="19"/>
  <c r="F21" i="19"/>
  <c r="J22" i="3"/>
  <c r="H19" i="21"/>
  <c r="G20" i="21"/>
  <c r="G22" i="3"/>
  <c r="G3" i="23"/>
  <c r="F21" i="23"/>
  <c r="G21" i="3"/>
  <c r="D22" i="3"/>
  <c r="I19" i="2"/>
  <c r="H20" i="2"/>
  <c r="E9" i="2"/>
  <c r="F3" i="2"/>
  <c r="F21" i="2" s="1"/>
  <c r="D22" i="2"/>
  <c r="D21" i="2"/>
  <c r="E60" i="2"/>
  <c r="E59" i="2"/>
  <c r="F4" i="2"/>
  <c r="I19" i="5"/>
  <c r="H20" i="5"/>
  <c r="E9" i="5"/>
  <c r="F3" i="5"/>
  <c r="F21" i="5" s="1"/>
  <c r="D22" i="5"/>
  <c r="D21" i="5"/>
  <c r="E59" i="5"/>
  <c r="F4" i="5"/>
  <c r="E60" i="5"/>
  <c r="F59" i="23"/>
  <c r="F60" i="23"/>
  <c r="G4" i="23"/>
  <c r="H20" i="23"/>
  <c r="I19" i="23"/>
  <c r="H20" i="19"/>
  <c r="I19" i="19"/>
  <c r="F59" i="19"/>
  <c r="F60" i="19"/>
  <c r="G4" i="19"/>
  <c r="H20" i="22"/>
  <c r="I19" i="22"/>
  <c r="E59" i="22"/>
  <c r="E60" i="22"/>
  <c r="F4" i="22"/>
  <c r="D21" i="22"/>
  <c r="E9" i="22"/>
  <c r="E21" i="22" s="1"/>
  <c r="F59" i="18"/>
  <c r="F60" i="18"/>
  <c r="G4" i="18"/>
  <c r="I19" i="18"/>
  <c r="H20" i="18"/>
  <c r="D21" i="18"/>
  <c r="E9" i="18"/>
  <c r="E21" i="18" s="1"/>
  <c r="H20" i="4"/>
  <c r="I19" i="4"/>
  <c r="E60" i="4"/>
  <c r="E59" i="4"/>
  <c r="F4" i="4"/>
  <c r="G59" i="21"/>
  <c r="G60" i="21"/>
  <c r="H4" i="21"/>
  <c r="D21" i="21"/>
  <c r="E9" i="21"/>
  <c r="E21" i="21" s="1"/>
  <c r="E9" i="17"/>
  <c r="E21" i="17" s="1"/>
  <c r="D21" i="17"/>
  <c r="I19" i="17"/>
  <c r="H20" i="17"/>
  <c r="F59" i="17"/>
  <c r="F60" i="17"/>
  <c r="G4" i="17"/>
  <c r="G59" i="1"/>
  <c r="G60" i="1"/>
  <c r="H4" i="1"/>
  <c r="I19" i="1"/>
  <c r="H20" i="1"/>
  <c r="E9" i="1"/>
  <c r="E21" i="1" s="1"/>
  <c r="D21" i="1"/>
  <c r="H20" i="6"/>
  <c r="I19" i="6"/>
  <c r="E60" i="6"/>
  <c r="E59" i="6"/>
  <c r="F4" i="6"/>
  <c r="D21" i="6"/>
  <c r="E9" i="6"/>
  <c r="D22" i="6"/>
  <c r="G20" i="16"/>
  <c r="H19" i="16"/>
  <c r="D21" i="16"/>
  <c r="D22" i="16"/>
  <c r="E9" i="16"/>
  <c r="F59" i="16"/>
  <c r="F60" i="16"/>
  <c r="G4" i="16"/>
  <c r="E21" i="20"/>
  <c r="E22" i="20"/>
  <c r="F9" i="20"/>
  <c r="G20" i="20"/>
  <c r="H19" i="20"/>
  <c r="E59" i="20"/>
  <c r="E60" i="20"/>
  <c r="F4" i="20"/>
  <c r="D59" i="3"/>
  <c r="D60" i="3"/>
  <c r="E4" i="3"/>
  <c r="E21" i="3"/>
  <c r="E22" i="3"/>
  <c r="F9" i="3"/>
  <c r="G20" i="3"/>
  <c r="H19" i="3"/>
  <c r="F22" i="3" l="1"/>
  <c r="F21" i="3"/>
  <c r="I19" i="21"/>
  <c r="H20" i="2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G21" i="19"/>
  <c r="F22" i="20"/>
  <c r="F21" i="20"/>
  <c r="H3" i="23"/>
  <c r="G21" i="23"/>
  <c r="F22" i="2"/>
  <c r="G3" i="2"/>
  <c r="G21" i="2" s="1"/>
  <c r="E22" i="2"/>
  <c r="E21" i="2"/>
  <c r="F59" i="2"/>
  <c r="F60" i="2"/>
  <c r="G4" i="2"/>
  <c r="I20" i="2"/>
  <c r="J19" i="2"/>
  <c r="F60" i="5"/>
  <c r="F59" i="5"/>
  <c r="G4" i="5"/>
  <c r="G3" i="5"/>
  <c r="G21" i="5" s="1"/>
  <c r="F22" i="5"/>
  <c r="E21" i="5"/>
  <c r="E22" i="5"/>
  <c r="I20" i="5"/>
  <c r="J19" i="5"/>
  <c r="I20" i="23"/>
  <c r="J19" i="23"/>
  <c r="G60" i="23"/>
  <c r="G59" i="23"/>
  <c r="H4" i="23"/>
  <c r="G59" i="19"/>
  <c r="G60" i="19"/>
  <c r="H4" i="19"/>
  <c r="J19" i="19"/>
  <c r="I20" i="19"/>
  <c r="F59" i="22"/>
  <c r="G4" i="22"/>
  <c r="F60" i="22"/>
  <c r="I20" i="22"/>
  <c r="J19" i="22"/>
  <c r="I20" i="18"/>
  <c r="J19" i="18"/>
  <c r="G59" i="18"/>
  <c r="G60" i="18"/>
  <c r="H4" i="18"/>
  <c r="F59" i="4"/>
  <c r="F60" i="4"/>
  <c r="G4" i="4"/>
  <c r="I20" i="4"/>
  <c r="J19" i="4"/>
  <c r="H60" i="21"/>
  <c r="H59" i="21"/>
  <c r="I4" i="21"/>
  <c r="G60" i="17"/>
  <c r="G59" i="17"/>
  <c r="H4" i="17"/>
  <c r="I20" i="17"/>
  <c r="J19" i="17"/>
  <c r="H60" i="1"/>
  <c r="H59" i="1"/>
  <c r="I4" i="1"/>
  <c r="I20" i="1"/>
  <c r="J19" i="1"/>
  <c r="E22" i="6"/>
  <c r="F9" i="6"/>
  <c r="E21" i="6"/>
  <c r="F59" i="6"/>
  <c r="F60" i="6"/>
  <c r="G4" i="6"/>
  <c r="I20" i="6"/>
  <c r="J19" i="6"/>
  <c r="G59" i="16"/>
  <c r="G60" i="16"/>
  <c r="H4" i="16"/>
  <c r="H20" i="16"/>
  <c r="I19" i="16"/>
  <c r="E22" i="16"/>
  <c r="F9" i="16"/>
  <c r="E21" i="16"/>
  <c r="F60" i="20"/>
  <c r="F59" i="20"/>
  <c r="G4" i="20"/>
  <c r="I19" i="20"/>
  <c r="H20" i="20"/>
  <c r="I19" i="3"/>
  <c r="H20" i="3"/>
  <c r="E60" i="3"/>
  <c r="E59" i="3"/>
  <c r="F4" i="3"/>
  <c r="B22" i="12"/>
  <c r="B22" i="9"/>
  <c r="B21" i="9"/>
  <c r="B21" i="12"/>
  <c r="C22" i="15"/>
  <c r="D22" i="15" s="1"/>
  <c r="E22" i="15" s="1"/>
  <c r="C22" i="14"/>
  <c r="D22" i="14" s="1"/>
  <c r="E22" i="14" s="1"/>
  <c r="C22" i="13"/>
  <c r="D22" i="13" s="1"/>
  <c r="E22" i="13" s="1"/>
  <c r="F22" i="6" l="1"/>
  <c r="F21" i="6"/>
  <c r="F22" i="16"/>
  <c r="F21" i="16"/>
  <c r="J19" i="21"/>
  <c r="I20" i="21"/>
  <c r="I3" i="23"/>
  <c r="H21" i="23"/>
  <c r="G59" i="2"/>
  <c r="G60" i="2"/>
  <c r="H4" i="2"/>
  <c r="H3" i="2"/>
  <c r="G22" i="2"/>
  <c r="J20" i="2"/>
  <c r="K19" i="2"/>
  <c r="J20" i="5"/>
  <c r="K19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G22" i="5"/>
  <c r="G59" i="5"/>
  <c r="G60" i="5"/>
  <c r="H4" i="5"/>
  <c r="H60" i="23"/>
  <c r="H59" i="23"/>
  <c r="I4" i="23"/>
  <c r="J20" i="23"/>
  <c r="K19" i="23"/>
  <c r="K19" i="19"/>
  <c r="J20" i="19"/>
  <c r="H60" i="19"/>
  <c r="H59" i="19"/>
  <c r="I4" i="19"/>
  <c r="J20" i="22"/>
  <c r="K19" i="22"/>
  <c r="G60" i="22"/>
  <c r="G59" i="22"/>
  <c r="H4" i="22"/>
  <c r="H60" i="18"/>
  <c r="H59" i="18"/>
  <c r="I4" i="18"/>
  <c r="J20" i="18"/>
  <c r="K19" i="18"/>
  <c r="J20" i="4"/>
  <c r="K19" i="4"/>
  <c r="G59" i="4"/>
  <c r="G60" i="4"/>
  <c r="H4" i="4"/>
  <c r="I60" i="21"/>
  <c r="I59" i="21"/>
  <c r="J4" i="21"/>
  <c r="J20" i="17"/>
  <c r="K19" i="17"/>
  <c r="H59" i="17"/>
  <c r="H60" i="17"/>
  <c r="I4" i="17"/>
  <c r="J20" i="1"/>
  <c r="K19" i="1"/>
  <c r="I60" i="1"/>
  <c r="I59" i="1"/>
  <c r="J4" i="1"/>
  <c r="J20" i="6"/>
  <c r="K19" i="6"/>
  <c r="G59" i="6"/>
  <c r="G60" i="6"/>
  <c r="H4" i="6"/>
  <c r="I20" i="16"/>
  <c r="J19" i="16"/>
  <c r="H60" i="16"/>
  <c r="H59" i="16"/>
  <c r="I4" i="16"/>
  <c r="I20" i="20"/>
  <c r="J19" i="20"/>
  <c r="G60" i="20"/>
  <c r="G59" i="20"/>
  <c r="H4" i="20"/>
  <c r="F60" i="3"/>
  <c r="F59" i="3"/>
  <c r="G4" i="3"/>
  <c r="I20" i="3"/>
  <c r="J19" i="3"/>
  <c r="B9" i="8"/>
  <c r="B9" i="14"/>
  <c r="B9" i="15"/>
  <c r="B21" i="15" s="1"/>
  <c r="B9" i="13"/>
  <c r="B21" i="13" s="1"/>
  <c r="B9" i="7"/>
  <c r="B21" i="7" s="1"/>
  <c r="J3" i="23" l="1"/>
  <c r="I21" i="23"/>
  <c r="J20" i="21"/>
  <c r="K19" i="21"/>
  <c r="B21" i="14"/>
  <c r="C9" i="14"/>
  <c r="I3" i="2"/>
  <c r="H22" i="2"/>
  <c r="H21" i="2"/>
  <c r="B22" i="8"/>
  <c r="B21" i="8"/>
  <c r="K20" i="2"/>
  <c r="L19" i="2"/>
  <c r="H60" i="2"/>
  <c r="H59" i="2"/>
  <c r="I4" i="2"/>
  <c r="H59" i="5"/>
  <c r="H60" i="5"/>
  <c r="I4" i="5"/>
  <c r="K20" i="5"/>
  <c r="L19" i="5"/>
  <c r="K20" i="23"/>
  <c r="L19" i="23"/>
  <c r="I59" i="23"/>
  <c r="I60" i="23"/>
  <c r="J4" i="23"/>
  <c r="I60" i="19"/>
  <c r="I59" i="19"/>
  <c r="J4" i="19"/>
  <c r="K20" i="19"/>
  <c r="L19" i="19"/>
  <c r="H60" i="22"/>
  <c r="H59" i="22"/>
  <c r="I4" i="22"/>
  <c r="K20" i="22"/>
  <c r="L19" i="22"/>
  <c r="K20" i="18"/>
  <c r="L19" i="18"/>
  <c r="I60" i="18"/>
  <c r="I59" i="18"/>
  <c r="J4" i="18"/>
  <c r="K20" i="4"/>
  <c r="L19" i="4"/>
  <c r="H60" i="4"/>
  <c r="H59" i="4"/>
  <c r="I4" i="4"/>
  <c r="J60" i="21"/>
  <c r="J59" i="21"/>
  <c r="K4" i="21"/>
  <c r="I60" i="17"/>
  <c r="I59" i="17"/>
  <c r="J4" i="17"/>
  <c r="K20" i="17"/>
  <c r="L19" i="17"/>
  <c r="J60" i="1"/>
  <c r="J59" i="1"/>
  <c r="K4" i="1"/>
  <c r="K20" i="1"/>
  <c r="L19" i="1"/>
  <c r="H60" i="6"/>
  <c r="H59" i="6"/>
  <c r="I4" i="6"/>
  <c r="K20" i="6"/>
  <c r="L19" i="6"/>
  <c r="I60" i="16"/>
  <c r="I59" i="16"/>
  <c r="J4" i="16"/>
  <c r="K19" i="16"/>
  <c r="J20" i="16"/>
  <c r="H60" i="20"/>
  <c r="H59" i="20"/>
  <c r="I4" i="20"/>
  <c r="J20" i="20"/>
  <c r="K19" i="20"/>
  <c r="K19" i="3"/>
  <c r="J20" i="3"/>
  <c r="G59" i="3"/>
  <c r="G60" i="3"/>
  <c r="H4" i="3"/>
  <c r="J3" i="2" l="1"/>
  <c r="I22" i="2"/>
  <c r="I21" i="2"/>
  <c r="D9" i="14"/>
  <c r="K20" i="21"/>
  <c r="L19" i="21"/>
  <c r="K3" i="23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J21" i="23"/>
  <c r="I60" i="2"/>
  <c r="I59" i="2"/>
  <c r="J4" i="2"/>
  <c r="L20" i="2"/>
  <c r="M19" i="2"/>
  <c r="M19" i="5"/>
  <c r="L20" i="5"/>
  <c r="I60" i="5"/>
  <c r="J4" i="5"/>
  <c r="I59" i="5"/>
  <c r="J60" i="23"/>
  <c r="J59" i="23"/>
  <c r="K4" i="23"/>
  <c r="L20" i="23"/>
  <c r="M19" i="23"/>
  <c r="L20" i="19"/>
  <c r="M19" i="19"/>
  <c r="J60" i="19"/>
  <c r="J59" i="19"/>
  <c r="K4" i="19"/>
  <c r="L20" i="22"/>
  <c r="M19" i="22"/>
  <c r="I60" i="22"/>
  <c r="I59" i="22"/>
  <c r="J4" i="22"/>
  <c r="J60" i="18"/>
  <c r="J59" i="18"/>
  <c r="K4" i="18"/>
  <c r="L20" i="18"/>
  <c r="M19" i="18"/>
  <c r="I60" i="4"/>
  <c r="I59" i="4"/>
  <c r="J4" i="4"/>
  <c r="L20" i="4"/>
  <c r="M19" i="4"/>
  <c r="K60" i="21"/>
  <c r="K59" i="21"/>
  <c r="L4" i="21"/>
  <c r="L20" i="17"/>
  <c r="M19" i="17"/>
  <c r="J59" i="17"/>
  <c r="K4" i="17"/>
  <c r="J60" i="17"/>
  <c r="L20" i="1"/>
  <c r="M19" i="1"/>
  <c r="K60" i="1"/>
  <c r="K59" i="1"/>
  <c r="L4" i="1"/>
  <c r="L20" i="6"/>
  <c r="M19" i="6"/>
  <c r="I60" i="6"/>
  <c r="I59" i="6"/>
  <c r="J4" i="6"/>
  <c r="K20" i="16"/>
  <c r="L19" i="16"/>
  <c r="J60" i="16"/>
  <c r="J59" i="16"/>
  <c r="K4" i="16"/>
  <c r="L19" i="20"/>
  <c r="K20" i="20"/>
  <c r="I59" i="20"/>
  <c r="I60" i="20"/>
  <c r="J4" i="20"/>
  <c r="H60" i="3"/>
  <c r="H59" i="3"/>
  <c r="I4" i="3"/>
  <c r="K20" i="3"/>
  <c r="L19" i="3"/>
  <c r="D70" i="9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C70" i="9"/>
  <c r="E69" i="9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D69" i="9"/>
  <c r="C69" i="9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D64" i="9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C64" i="9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B60" i="9"/>
  <c r="B59" i="9"/>
  <c r="D58" i="9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C58" i="9"/>
  <c r="K57" i="9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F57" i="9"/>
  <c r="G57" i="9" s="1"/>
  <c r="H57" i="9" s="1"/>
  <c r="I57" i="9" s="1"/>
  <c r="J57" i="9" s="1"/>
  <c r="D57" i="9"/>
  <c r="C57" i="9"/>
  <c r="K56" i="9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C56" i="9"/>
  <c r="D56" i="9" s="1"/>
  <c r="E56" i="9" s="1"/>
  <c r="F56" i="9" s="1"/>
  <c r="G56" i="9" s="1"/>
  <c r="H56" i="9" s="1"/>
  <c r="I56" i="9" s="1"/>
  <c r="J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F53" i="9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C53" i="9"/>
  <c r="D53" i="9" s="1"/>
  <c r="E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D47" i="9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C47" i="9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D42" i="9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C42" i="9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D39" i="9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C39" i="9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C38" i="9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C35" i="9"/>
  <c r="D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D30" i="9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C30" i="9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E27" i="9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C27" i="9"/>
  <c r="D27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D20" i="9"/>
  <c r="C20" i="9"/>
  <c r="C19" i="9"/>
  <c r="D19" i="9" s="1"/>
  <c r="E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Q9" i="9"/>
  <c r="R9" i="9" s="1"/>
  <c r="S9" i="9" s="1"/>
  <c r="T9" i="9" s="1"/>
  <c r="U9" i="9" s="1"/>
  <c r="V9" i="9" s="1"/>
  <c r="W9" i="9" s="1"/>
  <c r="X9" i="9" s="1"/>
  <c r="Y9" i="9" s="1"/>
  <c r="Z9" i="9" s="1"/>
  <c r="AA9" i="9" s="1"/>
  <c r="P9" i="9"/>
  <c r="O9" i="9"/>
  <c r="N9" i="9"/>
  <c r="M9" i="9"/>
  <c r="L9" i="9"/>
  <c r="K9" i="9"/>
  <c r="J9" i="9"/>
  <c r="I9" i="9"/>
  <c r="H9" i="9"/>
  <c r="G9" i="9"/>
  <c r="C9" i="9"/>
  <c r="Q8" i="9"/>
  <c r="R8" i="9" s="1"/>
  <c r="S8" i="9" s="1"/>
  <c r="T8" i="9" s="1"/>
  <c r="U8" i="9" s="1"/>
  <c r="V8" i="9" s="1"/>
  <c r="W8" i="9" s="1"/>
  <c r="X8" i="9" s="1"/>
  <c r="Y8" i="9" s="1"/>
  <c r="Z8" i="9" s="1"/>
  <c r="AA8" i="9" s="1"/>
  <c r="P8" i="9"/>
  <c r="O8" i="9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C4" i="9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C70" i="15"/>
  <c r="D70" i="15" s="1"/>
  <c r="E70" i="15" s="1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X70" i="15" s="1"/>
  <c r="Y70" i="15" s="1"/>
  <c r="Z70" i="15" s="1"/>
  <c r="AA70" i="15" s="1"/>
  <c r="C69" i="15"/>
  <c r="D69" i="15" s="1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AA69" i="15" s="1"/>
  <c r="C68" i="15"/>
  <c r="D68" i="15" s="1"/>
  <c r="E68" i="15" s="1"/>
  <c r="F68" i="15" s="1"/>
  <c r="G68" i="15" s="1"/>
  <c r="H68" i="15" s="1"/>
  <c r="I68" i="15" s="1"/>
  <c r="J68" i="15" s="1"/>
  <c r="K68" i="15" s="1"/>
  <c r="L68" i="15" s="1"/>
  <c r="M68" i="15" s="1"/>
  <c r="N68" i="15" s="1"/>
  <c r="O68" i="15" s="1"/>
  <c r="P68" i="15" s="1"/>
  <c r="Q68" i="15" s="1"/>
  <c r="R68" i="15" s="1"/>
  <c r="S68" i="15" s="1"/>
  <c r="T68" i="15" s="1"/>
  <c r="U68" i="15" s="1"/>
  <c r="V68" i="15" s="1"/>
  <c r="W68" i="15" s="1"/>
  <c r="X68" i="15" s="1"/>
  <c r="Y68" i="15" s="1"/>
  <c r="Z68" i="15" s="1"/>
  <c r="AA68" i="15" s="1"/>
  <c r="C67" i="15"/>
  <c r="D67" i="15" s="1"/>
  <c r="E67" i="15" s="1"/>
  <c r="F67" i="15" s="1"/>
  <c r="G67" i="15" s="1"/>
  <c r="H67" i="15" s="1"/>
  <c r="I67" i="15" s="1"/>
  <c r="J67" i="15" s="1"/>
  <c r="K67" i="15" s="1"/>
  <c r="L67" i="15" s="1"/>
  <c r="M67" i="15" s="1"/>
  <c r="N67" i="15" s="1"/>
  <c r="O67" i="15" s="1"/>
  <c r="P67" i="15" s="1"/>
  <c r="Q67" i="15" s="1"/>
  <c r="R67" i="15" s="1"/>
  <c r="S67" i="15" s="1"/>
  <c r="T67" i="15" s="1"/>
  <c r="U67" i="15" s="1"/>
  <c r="V67" i="15" s="1"/>
  <c r="W67" i="15" s="1"/>
  <c r="X67" i="15" s="1"/>
  <c r="Y67" i="15" s="1"/>
  <c r="Z67" i="15" s="1"/>
  <c r="AA67" i="15" s="1"/>
  <c r="C66" i="15"/>
  <c r="D66" i="15" s="1"/>
  <c r="E66" i="15" s="1"/>
  <c r="F66" i="15" s="1"/>
  <c r="G66" i="15" s="1"/>
  <c r="H66" i="15" s="1"/>
  <c r="I66" i="15" s="1"/>
  <c r="J66" i="15" s="1"/>
  <c r="K66" i="15" s="1"/>
  <c r="L66" i="15" s="1"/>
  <c r="M66" i="15" s="1"/>
  <c r="N66" i="15" s="1"/>
  <c r="O66" i="15" s="1"/>
  <c r="P66" i="15" s="1"/>
  <c r="Q66" i="15" s="1"/>
  <c r="R66" i="15" s="1"/>
  <c r="S66" i="15" s="1"/>
  <c r="T66" i="15" s="1"/>
  <c r="U66" i="15" s="1"/>
  <c r="V66" i="15" s="1"/>
  <c r="W66" i="15" s="1"/>
  <c r="X66" i="15" s="1"/>
  <c r="Y66" i="15" s="1"/>
  <c r="Z66" i="15" s="1"/>
  <c r="AA66" i="15" s="1"/>
  <c r="C65" i="15"/>
  <c r="D65" i="15" s="1"/>
  <c r="E65" i="15" s="1"/>
  <c r="F65" i="15" s="1"/>
  <c r="G65" i="15" s="1"/>
  <c r="H65" i="15" s="1"/>
  <c r="I65" i="15" s="1"/>
  <c r="J65" i="15" s="1"/>
  <c r="K65" i="15" s="1"/>
  <c r="L65" i="15" s="1"/>
  <c r="M65" i="15" s="1"/>
  <c r="N65" i="15" s="1"/>
  <c r="O65" i="15" s="1"/>
  <c r="P65" i="15" s="1"/>
  <c r="Q65" i="15" s="1"/>
  <c r="R65" i="15" s="1"/>
  <c r="S65" i="15" s="1"/>
  <c r="T65" i="15" s="1"/>
  <c r="U65" i="15" s="1"/>
  <c r="V65" i="15" s="1"/>
  <c r="W65" i="15" s="1"/>
  <c r="X65" i="15" s="1"/>
  <c r="Y65" i="15" s="1"/>
  <c r="Z65" i="15" s="1"/>
  <c r="AA65" i="15" s="1"/>
  <c r="D64" i="15"/>
  <c r="E64" i="15" s="1"/>
  <c r="F64" i="15" s="1"/>
  <c r="G64" i="15" s="1"/>
  <c r="H64" i="15" s="1"/>
  <c r="I64" i="15" s="1"/>
  <c r="J64" i="15" s="1"/>
  <c r="K64" i="15" s="1"/>
  <c r="L64" i="15" s="1"/>
  <c r="M64" i="15" s="1"/>
  <c r="N64" i="15" s="1"/>
  <c r="O64" i="15" s="1"/>
  <c r="P64" i="15" s="1"/>
  <c r="Q64" i="15" s="1"/>
  <c r="R64" i="15" s="1"/>
  <c r="S64" i="15" s="1"/>
  <c r="T64" i="15" s="1"/>
  <c r="U64" i="15" s="1"/>
  <c r="V64" i="15" s="1"/>
  <c r="W64" i="15" s="1"/>
  <c r="X64" i="15" s="1"/>
  <c r="Y64" i="15" s="1"/>
  <c r="Z64" i="15" s="1"/>
  <c r="AA64" i="15" s="1"/>
  <c r="C64" i="15"/>
  <c r="C63" i="15"/>
  <c r="D63" i="15" s="1"/>
  <c r="E63" i="15" s="1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Q63" i="15" s="1"/>
  <c r="R63" i="15" s="1"/>
  <c r="S63" i="15" s="1"/>
  <c r="T63" i="15" s="1"/>
  <c r="U63" i="15" s="1"/>
  <c r="V63" i="15" s="1"/>
  <c r="W63" i="15" s="1"/>
  <c r="X63" i="15" s="1"/>
  <c r="Y63" i="15" s="1"/>
  <c r="Z63" i="15" s="1"/>
  <c r="AA63" i="15" s="1"/>
  <c r="C62" i="15"/>
  <c r="D62" i="15" s="1"/>
  <c r="E62" i="15" s="1"/>
  <c r="F62" i="15" s="1"/>
  <c r="G62" i="15" s="1"/>
  <c r="H62" i="15" s="1"/>
  <c r="I62" i="15" s="1"/>
  <c r="J62" i="15" s="1"/>
  <c r="K62" i="15" s="1"/>
  <c r="L62" i="15" s="1"/>
  <c r="M62" i="15" s="1"/>
  <c r="N62" i="15" s="1"/>
  <c r="O62" i="15" s="1"/>
  <c r="P62" i="15" s="1"/>
  <c r="Q62" i="15" s="1"/>
  <c r="R62" i="15" s="1"/>
  <c r="S62" i="15" s="1"/>
  <c r="T62" i="15" s="1"/>
  <c r="U62" i="15" s="1"/>
  <c r="V62" i="15" s="1"/>
  <c r="W62" i="15" s="1"/>
  <c r="X62" i="15" s="1"/>
  <c r="Y62" i="15" s="1"/>
  <c r="Z62" i="15" s="1"/>
  <c r="AA62" i="15" s="1"/>
  <c r="C61" i="15"/>
  <c r="D61" i="15" s="1"/>
  <c r="E61" i="15" s="1"/>
  <c r="F61" i="15" s="1"/>
  <c r="G61" i="15" s="1"/>
  <c r="H61" i="15" s="1"/>
  <c r="I61" i="15" s="1"/>
  <c r="J61" i="15" s="1"/>
  <c r="K61" i="15" s="1"/>
  <c r="L61" i="15" s="1"/>
  <c r="M61" i="15" s="1"/>
  <c r="N61" i="15" s="1"/>
  <c r="O61" i="15" s="1"/>
  <c r="P61" i="15" s="1"/>
  <c r="Q61" i="15" s="1"/>
  <c r="R61" i="15" s="1"/>
  <c r="S61" i="15" s="1"/>
  <c r="T61" i="15" s="1"/>
  <c r="U61" i="15" s="1"/>
  <c r="V61" i="15" s="1"/>
  <c r="W61" i="15" s="1"/>
  <c r="X61" i="15" s="1"/>
  <c r="Y61" i="15" s="1"/>
  <c r="Z61" i="15" s="1"/>
  <c r="AA61" i="15" s="1"/>
  <c r="B60" i="15"/>
  <c r="B59" i="15"/>
  <c r="D58" i="15"/>
  <c r="E58" i="15" s="1"/>
  <c r="F58" i="15" s="1"/>
  <c r="G58" i="15" s="1"/>
  <c r="H58" i="15" s="1"/>
  <c r="I58" i="15" s="1"/>
  <c r="J58" i="15" s="1"/>
  <c r="K58" i="15" s="1"/>
  <c r="L58" i="15" s="1"/>
  <c r="M58" i="15" s="1"/>
  <c r="N58" i="15" s="1"/>
  <c r="O58" i="15" s="1"/>
  <c r="P58" i="15" s="1"/>
  <c r="Q58" i="15" s="1"/>
  <c r="R58" i="15" s="1"/>
  <c r="S58" i="15" s="1"/>
  <c r="T58" i="15" s="1"/>
  <c r="U58" i="15" s="1"/>
  <c r="V58" i="15" s="1"/>
  <c r="W58" i="15" s="1"/>
  <c r="X58" i="15" s="1"/>
  <c r="Y58" i="15" s="1"/>
  <c r="Z58" i="15" s="1"/>
  <c r="AA58" i="15" s="1"/>
  <c r="C58" i="15"/>
  <c r="F57" i="15"/>
  <c r="G57" i="15" s="1"/>
  <c r="H57" i="15" s="1"/>
  <c r="I57" i="15" s="1"/>
  <c r="J57" i="15" s="1"/>
  <c r="K57" i="15" s="1"/>
  <c r="L57" i="15" s="1"/>
  <c r="M57" i="15" s="1"/>
  <c r="N57" i="15" s="1"/>
  <c r="O57" i="15" s="1"/>
  <c r="P57" i="15" s="1"/>
  <c r="Q57" i="15" s="1"/>
  <c r="R57" i="15" s="1"/>
  <c r="S57" i="15" s="1"/>
  <c r="T57" i="15" s="1"/>
  <c r="U57" i="15" s="1"/>
  <c r="V57" i="15" s="1"/>
  <c r="W57" i="15" s="1"/>
  <c r="X57" i="15" s="1"/>
  <c r="Y57" i="15" s="1"/>
  <c r="Z57" i="15" s="1"/>
  <c r="AA57" i="15" s="1"/>
  <c r="C57" i="15"/>
  <c r="D57" i="15" s="1"/>
  <c r="C56" i="15"/>
  <c r="D56" i="15" s="1"/>
  <c r="E56" i="15" s="1"/>
  <c r="F56" i="15" s="1"/>
  <c r="G56" i="15" s="1"/>
  <c r="H56" i="15" s="1"/>
  <c r="I56" i="15" s="1"/>
  <c r="J56" i="15" s="1"/>
  <c r="K56" i="15" s="1"/>
  <c r="L56" i="15" s="1"/>
  <c r="M56" i="15" s="1"/>
  <c r="N56" i="15" s="1"/>
  <c r="O56" i="15" s="1"/>
  <c r="P56" i="15" s="1"/>
  <c r="Q56" i="15" s="1"/>
  <c r="R56" i="15" s="1"/>
  <c r="S56" i="15" s="1"/>
  <c r="T56" i="15" s="1"/>
  <c r="U56" i="15" s="1"/>
  <c r="V56" i="15" s="1"/>
  <c r="W56" i="15" s="1"/>
  <c r="X56" i="15" s="1"/>
  <c r="Y56" i="15" s="1"/>
  <c r="Z56" i="15" s="1"/>
  <c r="AA56" i="15" s="1"/>
  <c r="C55" i="15"/>
  <c r="D55" i="15" s="1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R55" i="15" s="1"/>
  <c r="S55" i="15" s="1"/>
  <c r="T55" i="15" s="1"/>
  <c r="U55" i="15" s="1"/>
  <c r="V55" i="15" s="1"/>
  <c r="W55" i="15" s="1"/>
  <c r="X55" i="15" s="1"/>
  <c r="Y55" i="15" s="1"/>
  <c r="Z55" i="15" s="1"/>
  <c r="AA55" i="15" s="1"/>
  <c r="C54" i="15"/>
  <c r="D54" i="15" s="1"/>
  <c r="E54" i="15" s="1"/>
  <c r="F54" i="15" s="1"/>
  <c r="G54" i="15" s="1"/>
  <c r="H54" i="15" s="1"/>
  <c r="I54" i="15" s="1"/>
  <c r="J54" i="15" s="1"/>
  <c r="K54" i="15" s="1"/>
  <c r="L54" i="15" s="1"/>
  <c r="M54" i="15" s="1"/>
  <c r="N54" i="15" s="1"/>
  <c r="O54" i="15" s="1"/>
  <c r="P54" i="15" s="1"/>
  <c r="Q54" i="15" s="1"/>
  <c r="R54" i="15" s="1"/>
  <c r="S54" i="15" s="1"/>
  <c r="T54" i="15" s="1"/>
  <c r="U54" i="15" s="1"/>
  <c r="V54" i="15" s="1"/>
  <c r="W54" i="15" s="1"/>
  <c r="X54" i="15" s="1"/>
  <c r="Y54" i="15" s="1"/>
  <c r="Z54" i="15" s="1"/>
  <c r="AA54" i="15" s="1"/>
  <c r="C53" i="15"/>
  <c r="D53" i="15" s="1"/>
  <c r="E53" i="15" s="1"/>
  <c r="F53" i="15" s="1"/>
  <c r="G53" i="15" s="1"/>
  <c r="H53" i="15" s="1"/>
  <c r="I53" i="15" s="1"/>
  <c r="J53" i="15" s="1"/>
  <c r="K53" i="15" s="1"/>
  <c r="L53" i="15" s="1"/>
  <c r="M53" i="15" s="1"/>
  <c r="N53" i="15" s="1"/>
  <c r="O53" i="15" s="1"/>
  <c r="P53" i="15" s="1"/>
  <c r="Q53" i="15" s="1"/>
  <c r="R53" i="15" s="1"/>
  <c r="S53" i="15" s="1"/>
  <c r="T53" i="15" s="1"/>
  <c r="U53" i="15" s="1"/>
  <c r="V53" i="15" s="1"/>
  <c r="W53" i="15" s="1"/>
  <c r="X53" i="15" s="1"/>
  <c r="Y53" i="15" s="1"/>
  <c r="Z53" i="15" s="1"/>
  <c r="AA53" i="15" s="1"/>
  <c r="C52" i="15"/>
  <c r="D52" i="15" s="1"/>
  <c r="E52" i="15" s="1"/>
  <c r="F52" i="15" s="1"/>
  <c r="G52" i="15" s="1"/>
  <c r="H52" i="15" s="1"/>
  <c r="I52" i="15" s="1"/>
  <c r="J52" i="15" s="1"/>
  <c r="K52" i="15" s="1"/>
  <c r="L52" i="15" s="1"/>
  <c r="M52" i="15" s="1"/>
  <c r="N52" i="15" s="1"/>
  <c r="O52" i="15" s="1"/>
  <c r="P52" i="15" s="1"/>
  <c r="Q52" i="15" s="1"/>
  <c r="R52" i="15" s="1"/>
  <c r="S52" i="15" s="1"/>
  <c r="T52" i="15" s="1"/>
  <c r="U52" i="15" s="1"/>
  <c r="V52" i="15" s="1"/>
  <c r="W52" i="15" s="1"/>
  <c r="X52" i="15" s="1"/>
  <c r="Y52" i="15" s="1"/>
  <c r="Z52" i="15" s="1"/>
  <c r="AA52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Q51" i="15" s="1"/>
  <c r="R51" i="15" s="1"/>
  <c r="S51" i="15" s="1"/>
  <c r="T51" i="15" s="1"/>
  <c r="U51" i="15" s="1"/>
  <c r="V51" i="15" s="1"/>
  <c r="W51" i="15" s="1"/>
  <c r="X51" i="15" s="1"/>
  <c r="Y51" i="15" s="1"/>
  <c r="Z51" i="15" s="1"/>
  <c r="AA51" i="15" s="1"/>
  <c r="C50" i="15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Q50" i="15" s="1"/>
  <c r="R50" i="15" s="1"/>
  <c r="S50" i="15" s="1"/>
  <c r="T50" i="15" s="1"/>
  <c r="U50" i="15" s="1"/>
  <c r="V50" i="15" s="1"/>
  <c r="W50" i="15" s="1"/>
  <c r="X50" i="15" s="1"/>
  <c r="Y50" i="15" s="1"/>
  <c r="Z50" i="15" s="1"/>
  <c r="AA50" i="15" s="1"/>
  <c r="D49" i="15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Q49" i="15" s="1"/>
  <c r="R49" i="15" s="1"/>
  <c r="S49" i="15" s="1"/>
  <c r="T49" i="15" s="1"/>
  <c r="U49" i="15" s="1"/>
  <c r="V49" i="15" s="1"/>
  <c r="W49" i="15" s="1"/>
  <c r="X49" i="15" s="1"/>
  <c r="Y49" i="15" s="1"/>
  <c r="Z49" i="15" s="1"/>
  <c r="AA49" i="15" s="1"/>
  <c r="C49" i="15"/>
  <c r="C48" i="15"/>
  <c r="D48" i="15" s="1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Q48" i="15" s="1"/>
  <c r="R48" i="15" s="1"/>
  <c r="S48" i="15" s="1"/>
  <c r="T48" i="15" s="1"/>
  <c r="U48" i="15" s="1"/>
  <c r="V48" i="15" s="1"/>
  <c r="W48" i="15" s="1"/>
  <c r="X48" i="15" s="1"/>
  <c r="Y48" i="15" s="1"/>
  <c r="Z48" i="15" s="1"/>
  <c r="AA48" i="15" s="1"/>
  <c r="C47" i="15"/>
  <c r="D47" i="15" s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Q47" i="15" s="1"/>
  <c r="R47" i="15" s="1"/>
  <c r="S47" i="15" s="1"/>
  <c r="T47" i="15" s="1"/>
  <c r="U47" i="15" s="1"/>
  <c r="V47" i="15" s="1"/>
  <c r="W47" i="15" s="1"/>
  <c r="X47" i="15" s="1"/>
  <c r="Y47" i="15" s="1"/>
  <c r="Z47" i="15" s="1"/>
  <c r="AA47" i="15" s="1"/>
  <c r="C46" i="15"/>
  <c r="D46" i="15" s="1"/>
  <c r="E46" i="15" s="1"/>
  <c r="F46" i="15" s="1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Q46" i="15" s="1"/>
  <c r="R46" i="15" s="1"/>
  <c r="S46" i="15" s="1"/>
  <c r="T46" i="15" s="1"/>
  <c r="U46" i="15" s="1"/>
  <c r="V46" i="15" s="1"/>
  <c r="W46" i="15" s="1"/>
  <c r="X46" i="15" s="1"/>
  <c r="Y46" i="15" s="1"/>
  <c r="Z46" i="15" s="1"/>
  <c r="AA46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M45" i="15" s="1"/>
  <c r="N45" i="15" s="1"/>
  <c r="O45" i="15" s="1"/>
  <c r="P45" i="15" s="1"/>
  <c r="Q45" i="15" s="1"/>
  <c r="R45" i="15" s="1"/>
  <c r="S45" i="15" s="1"/>
  <c r="T45" i="15" s="1"/>
  <c r="U45" i="15" s="1"/>
  <c r="V45" i="15" s="1"/>
  <c r="W45" i="15" s="1"/>
  <c r="X45" i="15" s="1"/>
  <c r="Y45" i="15" s="1"/>
  <c r="Z45" i="15" s="1"/>
  <c r="AA45" i="15" s="1"/>
  <c r="C44" i="15"/>
  <c r="D44" i="15" s="1"/>
  <c r="E44" i="15" s="1"/>
  <c r="F44" i="15" s="1"/>
  <c r="G44" i="15" s="1"/>
  <c r="H44" i="15" s="1"/>
  <c r="I44" i="15" s="1"/>
  <c r="J44" i="15" s="1"/>
  <c r="K44" i="15" s="1"/>
  <c r="L44" i="15" s="1"/>
  <c r="M44" i="15" s="1"/>
  <c r="N44" i="15" s="1"/>
  <c r="O44" i="15" s="1"/>
  <c r="P44" i="15" s="1"/>
  <c r="Q44" i="15" s="1"/>
  <c r="R44" i="15" s="1"/>
  <c r="S44" i="15" s="1"/>
  <c r="T44" i="15" s="1"/>
  <c r="U44" i="15" s="1"/>
  <c r="V44" i="15" s="1"/>
  <c r="W44" i="15" s="1"/>
  <c r="X44" i="15" s="1"/>
  <c r="Y44" i="15" s="1"/>
  <c r="Z44" i="15" s="1"/>
  <c r="AA44" i="15" s="1"/>
  <c r="C43" i="15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T43" i="15" s="1"/>
  <c r="U43" i="15" s="1"/>
  <c r="V43" i="15" s="1"/>
  <c r="W43" i="15" s="1"/>
  <c r="X43" i="15" s="1"/>
  <c r="Y43" i="15" s="1"/>
  <c r="Z43" i="15" s="1"/>
  <c r="AA43" i="15" s="1"/>
  <c r="C42" i="15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X42" i="15" s="1"/>
  <c r="Y42" i="15" s="1"/>
  <c r="Z42" i="15" s="1"/>
  <c r="AA42" i="15" s="1"/>
  <c r="C41" i="15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Q41" i="15" s="1"/>
  <c r="R41" i="15" s="1"/>
  <c r="S41" i="15" s="1"/>
  <c r="T41" i="15" s="1"/>
  <c r="U41" i="15" s="1"/>
  <c r="V41" i="15" s="1"/>
  <c r="W41" i="15" s="1"/>
  <c r="X41" i="15" s="1"/>
  <c r="Y41" i="15" s="1"/>
  <c r="Z41" i="15" s="1"/>
  <c r="AA41" i="15" s="1"/>
  <c r="C40" i="15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C39" i="15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Q39" i="15" s="1"/>
  <c r="R39" i="15" s="1"/>
  <c r="S39" i="15" s="1"/>
  <c r="T39" i="15" s="1"/>
  <c r="U39" i="15" s="1"/>
  <c r="V39" i="15" s="1"/>
  <c r="W39" i="15" s="1"/>
  <c r="X39" i="15" s="1"/>
  <c r="Y39" i="15" s="1"/>
  <c r="Z39" i="15" s="1"/>
  <c r="AA39" i="15" s="1"/>
  <c r="C38" i="15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Q38" i="15" s="1"/>
  <c r="R38" i="15" s="1"/>
  <c r="S38" i="15" s="1"/>
  <c r="T38" i="15" s="1"/>
  <c r="U38" i="15" s="1"/>
  <c r="V38" i="15" s="1"/>
  <c r="W38" i="15" s="1"/>
  <c r="X38" i="15" s="1"/>
  <c r="Y38" i="15" s="1"/>
  <c r="Z38" i="15" s="1"/>
  <c r="AA38" i="15" s="1"/>
  <c r="G37" i="15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Z37" i="15" s="1"/>
  <c r="AA37" i="15" s="1"/>
  <c r="E37" i="15"/>
  <c r="F37" i="15" s="1"/>
  <c r="C37" i="15"/>
  <c r="D37" i="15" s="1"/>
  <c r="C36" i="15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T36" i="15" s="1"/>
  <c r="U36" i="15" s="1"/>
  <c r="V36" i="15" s="1"/>
  <c r="W36" i="15" s="1"/>
  <c r="X36" i="15" s="1"/>
  <c r="Y36" i="15" s="1"/>
  <c r="Z36" i="15" s="1"/>
  <c r="AA36" i="15" s="1"/>
  <c r="D35" i="15"/>
  <c r="E35" i="15" s="1"/>
  <c r="F35" i="15" s="1"/>
  <c r="G35" i="15" s="1"/>
  <c r="H35" i="15" s="1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T35" i="15" s="1"/>
  <c r="U35" i="15" s="1"/>
  <c r="V35" i="15" s="1"/>
  <c r="W35" i="15" s="1"/>
  <c r="X35" i="15" s="1"/>
  <c r="Y35" i="15" s="1"/>
  <c r="Z35" i="15" s="1"/>
  <c r="AA35" i="15" s="1"/>
  <c r="C35" i="15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T34" i="15" s="1"/>
  <c r="U34" i="15" s="1"/>
  <c r="V34" i="15" s="1"/>
  <c r="W34" i="15" s="1"/>
  <c r="X34" i="15" s="1"/>
  <c r="Y34" i="15" s="1"/>
  <c r="Z34" i="15" s="1"/>
  <c r="AA34" i="15" s="1"/>
  <c r="D34" i="15"/>
  <c r="C34" i="15"/>
  <c r="C33" i="15"/>
  <c r="D33" i="15" s="1"/>
  <c r="E33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C32" i="15"/>
  <c r="D32" i="15" s="1"/>
  <c r="E32" i="15" s="1"/>
  <c r="F32" i="15" s="1"/>
  <c r="G32" i="15" s="1"/>
  <c r="H32" i="15" s="1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T32" i="15" s="1"/>
  <c r="U32" i="15" s="1"/>
  <c r="V32" i="15" s="1"/>
  <c r="W32" i="15" s="1"/>
  <c r="X32" i="15" s="1"/>
  <c r="Y32" i="15" s="1"/>
  <c r="Z32" i="15" s="1"/>
  <c r="AA32" i="15" s="1"/>
  <c r="C31" i="15"/>
  <c r="D31" i="15" s="1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Z31" i="15" s="1"/>
  <c r="AA31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Z30" i="15" s="1"/>
  <c r="AA30" i="15" s="1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C29" i="15"/>
  <c r="C28" i="15"/>
  <c r="D28" i="15" s="1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AA27" i="15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C20" i="15"/>
  <c r="D20" i="15" s="1"/>
  <c r="C19" i="15"/>
  <c r="D19" i="15" s="1"/>
  <c r="E19" i="15" s="1"/>
  <c r="S18" i="15"/>
  <c r="T18" i="15" s="1"/>
  <c r="U18" i="15" s="1"/>
  <c r="V18" i="15" s="1"/>
  <c r="W18" i="15" s="1"/>
  <c r="X18" i="15" s="1"/>
  <c r="Y18" i="15" s="1"/>
  <c r="Z18" i="15" s="1"/>
  <c r="AA18" i="15" s="1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S15" i="15"/>
  <c r="T15" i="15" s="1"/>
  <c r="U15" i="15" s="1"/>
  <c r="V15" i="15" s="1"/>
  <c r="W15" i="15" s="1"/>
  <c r="X15" i="15" s="1"/>
  <c r="Y15" i="15" s="1"/>
  <c r="Z15" i="15" s="1"/>
  <c r="AA15" i="15" s="1"/>
  <c r="C15" i="15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S11" i="15"/>
  <c r="T11" i="15" s="1"/>
  <c r="U11" i="15" s="1"/>
  <c r="V11" i="15" s="1"/>
  <c r="W11" i="15" s="1"/>
  <c r="X11" i="15" s="1"/>
  <c r="Y11" i="15" s="1"/>
  <c r="Z11" i="15" s="1"/>
  <c r="AA11" i="15" s="1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G9" i="15"/>
  <c r="S8" i="15"/>
  <c r="T8" i="15" s="1"/>
  <c r="U8" i="15" s="1"/>
  <c r="V8" i="15" s="1"/>
  <c r="W8" i="15" s="1"/>
  <c r="X8" i="15" s="1"/>
  <c r="Y8" i="15" s="1"/>
  <c r="Z8" i="15" s="1"/>
  <c r="AA8" i="15" s="1"/>
  <c r="O8" i="15"/>
  <c r="P8" i="15" s="1"/>
  <c r="Q8" i="15" s="1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S5" i="15"/>
  <c r="T5" i="15" s="1"/>
  <c r="U5" i="15" s="1"/>
  <c r="V5" i="15" s="1"/>
  <c r="W5" i="15" s="1"/>
  <c r="X5" i="15" s="1"/>
  <c r="Y5" i="15" s="1"/>
  <c r="Z5" i="15" s="1"/>
  <c r="AA5" i="15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C4" i="15"/>
  <c r="C3" i="15"/>
  <c r="D70" i="14"/>
  <c r="E70" i="14" s="1"/>
  <c r="F70" i="14" s="1"/>
  <c r="G70" i="14" s="1"/>
  <c r="H70" i="14" s="1"/>
  <c r="I70" i="14" s="1"/>
  <c r="J70" i="14" s="1"/>
  <c r="K70" i="14" s="1"/>
  <c r="L70" i="14" s="1"/>
  <c r="M70" i="14" s="1"/>
  <c r="N70" i="14" s="1"/>
  <c r="O70" i="14" s="1"/>
  <c r="P70" i="14" s="1"/>
  <c r="Q70" i="14" s="1"/>
  <c r="R70" i="14" s="1"/>
  <c r="S70" i="14" s="1"/>
  <c r="T70" i="14" s="1"/>
  <c r="U70" i="14" s="1"/>
  <c r="V70" i="14" s="1"/>
  <c r="W70" i="14" s="1"/>
  <c r="X70" i="14" s="1"/>
  <c r="Y70" i="14" s="1"/>
  <c r="Z70" i="14" s="1"/>
  <c r="AA70" i="14" s="1"/>
  <c r="C70" i="14"/>
  <c r="D69" i="14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R69" i="14" s="1"/>
  <c r="S69" i="14" s="1"/>
  <c r="T69" i="14" s="1"/>
  <c r="U69" i="14" s="1"/>
  <c r="V69" i="14" s="1"/>
  <c r="W69" i="14" s="1"/>
  <c r="X69" i="14" s="1"/>
  <c r="Y69" i="14" s="1"/>
  <c r="Z69" i="14" s="1"/>
  <c r="AA69" i="14" s="1"/>
  <c r="C69" i="14"/>
  <c r="C68" i="14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X68" i="14" s="1"/>
  <c r="Y68" i="14" s="1"/>
  <c r="Z68" i="14" s="1"/>
  <c r="AA68" i="14" s="1"/>
  <c r="C67" i="14"/>
  <c r="D67" i="14" s="1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O67" i="14" s="1"/>
  <c r="P67" i="14" s="1"/>
  <c r="Q67" i="14" s="1"/>
  <c r="R67" i="14" s="1"/>
  <c r="S67" i="14" s="1"/>
  <c r="T67" i="14" s="1"/>
  <c r="U67" i="14" s="1"/>
  <c r="V67" i="14" s="1"/>
  <c r="W67" i="14" s="1"/>
  <c r="X67" i="14" s="1"/>
  <c r="Y67" i="14" s="1"/>
  <c r="Z67" i="14" s="1"/>
  <c r="AA67" i="14" s="1"/>
  <c r="C66" i="14"/>
  <c r="D66" i="14" s="1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O66" i="14" s="1"/>
  <c r="P66" i="14" s="1"/>
  <c r="Q66" i="14" s="1"/>
  <c r="R66" i="14" s="1"/>
  <c r="S66" i="14" s="1"/>
  <c r="T66" i="14" s="1"/>
  <c r="U66" i="14" s="1"/>
  <c r="V66" i="14" s="1"/>
  <c r="W66" i="14" s="1"/>
  <c r="X66" i="14" s="1"/>
  <c r="Y66" i="14" s="1"/>
  <c r="Z66" i="14" s="1"/>
  <c r="AA66" i="14" s="1"/>
  <c r="I65" i="14"/>
  <c r="J65" i="14" s="1"/>
  <c r="K65" i="14" s="1"/>
  <c r="L65" i="14" s="1"/>
  <c r="M65" i="14" s="1"/>
  <c r="N65" i="14" s="1"/>
  <c r="O65" i="14" s="1"/>
  <c r="P65" i="14" s="1"/>
  <c r="Q65" i="14" s="1"/>
  <c r="R65" i="14" s="1"/>
  <c r="S65" i="14" s="1"/>
  <c r="T65" i="14" s="1"/>
  <c r="U65" i="14" s="1"/>
  <c r="V65" i="14" s="1"/>
  <c r="W65" i="14" s="1"/>
  <c r="X65" i="14" s="1"/>
  <c r="Y65" i="14" s="1"/>
  <c r="Z65" i="14" s="1"/>
  <c r="AA65" i="14" s="1"/>
  <c r="D65" i="14"/>
  <c r="E65" i="14" s="1"/>
  <c r="F65" i="14" s="1"/>
  <c r="G65" i="14" s="1"/>
  <c r="H65" i="14" s="1"/>
  <c r="C65" i="14"/>
  <c r="C64" i="14"/>
  <c r="D64" i="14" s="1"/>
  <c r="E64" i="14" s="1"/>
  <c r="F64" i="14" s="1"/>
  <c r="G64" i="14" s="1"/>
  <c r="H64" i="14" s="1"/>
  <c r="I64" i="14" s="1"/>
  <c r="J64" i="14" s="1"/>
  <c r="K64" i="14" s="1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C63" i="14"/>
  <c r="D63" i="14" s="1"/>
  <c r="E63" i="14" s="1"/>
  <c r="F63" i="14" s="1"/>
  <c r="G63" i="14" s="1"/>
  <c r="H63" i="14" s="1"/>
  <c r="I63" i="14" s="1"/>
  <c r="J63" i="14" s="1"/>
  <c r="K63" i="14" s="1"/>
  <c r="L63" i="14" s="1"/>
  <c r="M63" i="14" s="1"/>
  <c r="N63" i="14" s="1"/>
  <c r="O63" i="14" s="1"/>
  <c r="P63" i="14" s="1"/>
  <c r="Q63" i="14" s="1"/>
  <c r="R63" i="14" s="1"/>
  <c r="S63" i="14" s="1"/>
  <c r="T63" i="14" s="1"/>
  <c r="U63" i="14" s="1"/>
  <c r="V63" i="14" s="1"/>
  <c r="W63" i="14" s="1"/>
  <c r="X63" i="14" s="1"/>
  <c r="Y63" i="14" s="1"/>
  <c r="Z63" i="14" s="1"/>
  <c r="AA63" i="14" s="1"/>
  <c r="C62" i="14"/>
  <c r="D62" i="14" s="1"/>
  <c r="E62" i="14" s="1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E61" i="14"/>
  <c r="F61" i="14" s="1"/>
  <c r="G61" i="14" s="1"/>
  <c r="H61" i="14" s="1"/>
  <c r="I61" i="14" s="1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D61" i="14"/>
  <c r="C61" i="14"/>
  <c r="B60" i="14"/>
  <c r="B59" i="14"/>
  <c r="D58" i="14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O58" i="14" s="1"/>
  <c r="P58" i="14" s="1"/>
  <c r="Q58" i="14" s="1"/>
  <c r="R58" i="14" s="1"/>
  <c r="S58" i="14" s="1"/>
  <c r="T58" i="14" s="1"/>
  <c r="U58" i="14" s="1"/>
  <c r="V58" i="14" s="1"/>
  <c r="W58" i="14" s="1"/>
  <c r="X58" i="14" s="1"/>
  <c r="Y58" i="14" s="1"/>
  <c r="Z58" i="14" s="1"/>
  <c r="AA58" i="14" s="1"/>
  <c r="C58" i="14"/>
  <c r="F57" i="14"/>
  <c r="G57" i="14" s="1"/>
  <c r="H57" i="14" s="1"/>
  <c r="I57" i="14" s="1"/>
  <c r="J57" i="14" s="1"/>
  <c r="K57" i="14" s="1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C57" i="14"/>
  <c r="D57" i="14" s="1"/>
  <c r="C56" i="14"/>
  <c r="D56" i="14" s="1"/>
  <c r="E56" i="14" s="1"/>
  <c r="F56" i="14" s="1"/>
  <c r="G56" i="14" s="1"/>
  <c r="H56" i="14" s="1"/>
  <c r="I56" i="14" s="1"/>
  <c r="J56" i="14" s="1"/>
  <c r="K56" i="14" s="1"/>
  <c r="L56" i="14" s="1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 s="1"/>
  <c r="X56" i="14" s="1"/>
  <c r="Y56" i="14" s="1"/>
  <c r="Z56" i="14" s="1"/>
  <c r="AA56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C55" i="14"/>
  <c r="C54" i="14"/>
  <c r="D54" i="14" s="1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V54" i="14" s="1"/>
  <c r="W54" i="14" s="1"/>
  <c r="X54" i="14" s="1"/>
  <c r="Y54" i="14" s="1"/>
  <c r="Z54" i="14" s="1"/>
  <c r="AA54" i="14" s="1"/>
  <c r="C53" i="14"/>
  <c r="D53" i="14" s="1"/>
  <c r="E53" i="14" s="1"/>
  <c r="F53" i="14" s="1"/>
  <c r="G53" i="14" s="1"/>
  <c r="H53" i="14" s="1"/>
  <c r="I53" i="14" s="1"/>
  <c r="J53" i="14" s="1"/>
  <c r="K53" i="14" s="1"/>
  <c r="L53" i="14" s="1"/>
  <c r="M53" i="14" s="1"/>
  <c r="N53" i="14" s="1"/>
  <c r="O53" i="14" s="1"/>
  <c r="P53" i="14" s="1"/>
  <c r="Q53" i="14" s="1"/>
  <c r="R53" i="14" s="1"/>
  <c r="S53" i="14" s="1"/>
  <c r="T53" i="14" s="1"/>
  <c r="U53" i="14" s="1"/>
  <c r="V53" i="14" s="1"/>
  <c r="W53" i="14" s="1"/>
  <c r="X53" i="14" s="1"/>
  <c r="Y53" i="14" s="1"/>
  <c r="Z53" i="14" s="1"/>
  <c r="AA53" i="14" s="1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C51" i="14"/>
  <c r="D51" i="14" s="1"/>
  <c r="E51" i="14" s="1"/>
  <c r="F51" i="14" s="1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D50" i="14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O50" i="14" s="1"/>
  <c r="P50" i="14" s="1"/>
  <c r="Q50" i="14" s="1"/>
  <c r="R50" i="14" s="1"/>
  <c r="S50" i="14" s="1"/>
  <c r="T50" i="14" s="1"/>
  <c r="U50" i="14" s="1"/>
  <c r="V50" i="14" s="1"/>
  <c r="W50" i="14" s="1"/>
  <c r="X50" i="14" s="1"/>
  <c r="Y50" i="14" s="1"/>
  <c r="Z50" i="14" s="1"/>
  <c r="AA50" i="14" s="1"/>
  <c r="C50" i="14"/>
  <c r="C49" i="14"/>
  <c r="D49" i="14" s="1"/>
  <c r="E49" i="14" s="1"/>
  <c r="F49" i="14" s="1"/>
  <c r="G49" i="14" s="1"/>
  <c r="H49" i="14" s="1"/>
  <c r="I49" i="14" s="1"/>
  <c r="J49" i="14" s="1"/>
  <c r="K49" i="14" s="1"/>
  <c r="L49" i="14" s="1"/>
  <c r="M49" i="14" s="1"/>
  <c r="N49" i="14" s="1"/>
  <c r="O49" i="14" s="1"/>
  <c r="P49" i="14" s="1"/>
  <c r="Q49" i="14" s="1"/>
  <c r="R49" i="14" s="1"/>
  <c r="S49" i="14" s="1"/>
  <c r="T49" i="14" s="1"/>
  <c r="U49" i="14" s="1"/>
  <c r="V49" i="14" s="1"/>
  <c r="W49" i="14" s="1"/>
  <c r="X49" i="14" s="1"/>
  <c r="Y49" i="14" s="1"/>
  <c r="Z49" i="14" s="1"/>
  <c r="AA49" i="14" s="1"/>
  <c r="C48" i="14"/>
  <c r="D48" i="14" s="1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O48" i="14" s="1"/>
  <c r="P48" i="14" s="1"/>
  <c r="Q48" i="14" s="1"/>
  <c r="R48" i="14" s="1"/>
  <c r="S48" i="14" s="1"/>
  <c r="T48" i="14" s="1"/>
  <c r="U48" i="14" s="1"/>
  <c r="V48" i="14" s="1"/>
  <c r="W48" i="14" s="1"/>
  <c r="X48" i="14" s="1"/>
  <c r="Y48" i="14" s="1"/>
  <c r="Z48" i="14" s="1"/>
  <c r="AA48" i="14" s="1"/>
  <c r="D47" i="14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P47" i="14" s="1"/>
  <c r="Q47" i="14" s="1"/>
  <c r="R47" i="14" s="1"/>
  <c r="S47" i="14" s="1"/>
  <c r="T47" i="14" s="1"/>
  <c r="U47" i="14" s="1"/>
  <c r="V47" i="14" s="1"/>
  <c r="W47" i="14" s="1"/>
  <c r="X47" i="14" s="1"/>
  <c r="Y47" i="14" s="1"/>
  <c r="Z47" i="14" s="1"/>
  <c r="AA47" i="14" s="1"/>
  <c r="C47" i="14"/>
  <c r="E46" i="14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C46" i="14"/>
  <c r="D46" i="14" s="1"/>
  <c r="C45" i="14"/>
  <c r="D45" i="14" s="1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C43" i="14"/>
  <c r="D43" i="14" s="1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O43" i="14" s="1"/>
  <c r="P43" i="14" s="1"/>
  <c r="Q43" i="14" s="1"/>
  <c r="R43" i="14" s="1"/>
  <c r="S43" i="14" s="1"/>
  <c r="T43" i="14" s="1"/>
  <c r="U43" i="14" s="1"/>
  <c r="V43" i="14" s="1"/>
  <c r="W43" i="14" s="1"/>
  <c r="X43" i="14" s="1"/>
  <c r="Y43" i="14" s="1"/>
  <c r="Z43" i="14" s="1"/>
  <c r="AA43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C42" i="14"/>
  <c r="C41" i="14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E40" i="14"/>
  <c r="F40" i="14" s="1"/>
  <c r="G40" i="14" s="1"/>
  <c r="H40" i="14" s="1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S40" i="14" s="1"/>
  <c r="T40" i="14" s="1"/>
  <c r="U40" i="14" s="1"/>
  <c r="V40" i="14" s="1"/>
  <c r="W40" i="14" s="1"/>
  <c r="X40" i="14" s="1"/>
  <c r="Y40" i="14" s="1"/>
  <c r="Z40" i="14" s="1"/>
  <c r="AA40" i="14" s="1"/>
  <c r="D40" i="14"/>
  <c r="C40" i="14"/>
  <c r="F39" i="14"/>
  <c r="G39" i="14" s="1"/>
  <c r="H39" i="14" s="1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S39" i="14" s="1"/>
  <c r="T39" i="14" s="1"/>
  <c r="U39" i="14" s="1"/>
  <c r="V39" i="14" s="1"/>
  <c r="W39" i="14" s="1"/>
  <c r="X39" i="14" s="1"/>
  <c r="Y39" i="14" s="1"/>
  <c r="Z39" i="14" s="1"/>
  <c r="AA39" i="14" s="1"/>
  <c r="C39" i="14"/>
  <c r="D39" i="14" s="1"/>
  <c r="E39" i="14" s="1"/>
  <c r="C38" i="14"/>
  <c r="D38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T38" i="14" s="1"/>
  <c r="U38" i="14" s="1"/>
  <c r="V38" i="14" s="1"/>
  <c r="W38" i="14" s="1"/>
  <c r="X38" i="14" s="1"/>
  <c r="Y38" i="14" s="1"/>
  <c r="Z38" i="14" s="1"/>
  <c r="AA38" i="14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C37" i="14"/>
  <c r="E36" i="14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C36" i="14"/>
  <c r="D36" i="14" s="1"/>
  <c r="C35" i="14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C34" i="14"/>
  <c r="D34" i="14" s="1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C33" i="14"/>
  <c r="D33" i="14" s="1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C32" i="14"/>
  <c r="F31" i="14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C31" i="14"/>
  <c r="D31" i="14" s="1"/>
  <c r="E31" i="14" s="1"/>
  <c r="C30" i="14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C29" i="14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C27" i="14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C20" i="14"/>
  <c r="D20" i="14" s="1"/>
  <c r="C19" i="14"/>
  <c r="D19" i="14" s="1"/>
  <c r="E19" i="14" s="1"/>
  <c r="AA18" i="14"/>
  <c r="S18" i="14"/>
  <c r="T18" i="14" s="1"/>
  <c r="U18" i="14" s="1"/>
  <c r="V18" i="14" s="1"/>
  <c r="W18" i="14" s="1"/>
  <c r="X18" i="14" s="1"/>
  <c r="Y18" i="14" s="1"/>
  <c r="Z18" i="14" s="1"/>
  <c r="C18" i="14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S15" i="14"/>
  <c r="T15" i="14" s="1"/>
  <c r="U15" i="14" s="1"/>
  <c r="V15" i="14" s="1"/>
  <c r="W15" i="14" s="1"/>
  <c r="X15" i="14" s="1"/>
  <c r="Y15" i="14" s="1"/>
  <c r="Z15" i="14" s="1"/>
  <c r="AA15" i="14" s="1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S11" i="14"/>
  <c r="T11" i="14" s="1"/>
  <c r="U11" i="14" s="1"/>
  <c r="V11" i="14" s="1"/>
  <c r="W11" i="14" s="1"/>
  <c r="X11" i="14" s="1"/>
  <c r="Y11" i="14" s="1"/>
  <c r="Z11" i="14" s="1"/>
  <c r="AA11" i="14" s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I9" i="14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H9" i="14"/>
  <c r="G9" i="14"/>
  <c r="W8" i="14"/>
  <c r="X8" i="14" s="1"/>
  <c r="Y8" i="14" s="1"/>
  <c r="Z8" i="14" s="1"/>
  <c r="AA8" i="14" s="1"/>
  <c r="S8" i="14"/>
  <c r="T8" i="14" s="1"/>
  <c r="U8" i="14" s="1"/>
  <c r="V8" i="14" s="1"/>
  <c r="O8" i="14"/>
  <c r="P8" i="14" s="1"/>
  <c r="Q8" i="14" s="1"/>
  <c r="C8" i="14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C7" i="14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T5" i="14"/>
  <c r="U5" i="14" s="1"/>
  <c r="V5" i="14" s="1"/>
  <c r="W5" i="14" s="1"/>
  <c r="X5" i="14" s="1"/>
  <c r="Y5" i="14" s="1"/>
  <c r="Z5" i="14" s="1"/>
  <c r="AA5" i="14" s="1"/>
  <c r="S5" i="14"/>
  <c r="C5" i="14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C4" i="14"/>
  <c r="D4" i="14" s="1"/>
  <c r="E4" i="1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D70" i="13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C70" i="13"/>
  <c r="D69" i="13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C69" i="13"/>
  <c r="C68" i="13"/>
  <c r="D68" i="13" s="1"/>
  <c r="E68" i="13" s="1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F67" i="13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C67" i="13"/>
  <c r="D67" i="13" s="1"/>
  <c r="E67" i="13" s="1"/>
  <c r="D66" i="13"/>
  <c r="E66" i="13" s="1"/>
  <c r="F66" i="13" s="1"/>
  <c r="G66" i="13" s="1"/>
  <c r="H66" i="13" s="1"/>
  <c r="I66" i="13" s="1"/>
  <c r="J66" i="13" s="1"/>
  <c r="K66" i="13" s="1"/>
  <c r="L66" i="13" s="1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C66" i="13"/>
  <c r="C65" i="13"/>
  <c r="D65" i="13" s="1"/>
  <c r="E65" i="13" s="1"/>
  <c r="F65" i="13" s="1"/>
  <c r="G65" i="13" s="1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D64" i="13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C64" i="13"/>
  <c r="C63" i="13"/>
  <c r="D63" i="13" s="1"/>
  <c r="E63" i="13" s="1"/>
  <c r="F63" i="13" s="1"/>
  <c r="G63" i="13" s="1"/>
  <c r="H63" i="13" s="1"/>
  <c r="I63" i="13" s="1"/>
  <c r="J63" i="13" s="1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F62" i="13"/>
  <c r="G62" i="13" s="1"/>
  <c r="H62" i="13" s="1"/>
  <c r="I62" i="13" s="1"/>
  <c r="J62" i="13" s="1"/>
  <c r="K62" i="13" s="1"/>
  <c r="C62" i="13"/>
  <c r="D62" i="13" s="1"/>
  <c r="E62" i="13" s="1"/>
  <c r="D61" i="13"/>
  <c r="E61" i="13" s="1"/>
  <c r="F61" i="13" s="1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C61" i="13"/>
  <c r="B60" i="13"/>
  <c r="B59" i="13"/>
  <c r="C58" i="13"/>
  <c r="D58" i="13" s="1"/>
  <c r="E58" i="13" s="1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G57" i="13"/>
  <c r="H57" i="13" s="1"/>
  <c r="I57" i="13" s="1"/>
  <c r="J57" i="13" s="1"/>
  <c r="K57" i="13" s="1"/>
  <c r="L57" i="13" s="1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F57" i="13"/>
  <c r="C57" i="13"/>
  <c r="D57" i="13" s="1"/>
  <c r="K56" i="13"/>
  <c r="L56" i="13" s="1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E56" i="13"/>
  <c r="F56" i="13" s="1"/>
  <c r="G56" i="13" s="1"/>
  <c r="H56" i="13" s="1"/>
  <c r="I56" i="13" s="1"/>
  <c r="J56" i="13" s="1"/>
  <c r="C56" i="13"/>
  <c r="D56" i="13" s="1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C55" i="13"/>
  <c r="C54" i="13"/>
  <c r="D54" i="13" s="1"/>
  <c r="E54" i="13" s="1"/>
  <c r="F54" i="13" s="1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C53" i="13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F52" i="13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C52" i="13"/>
  <c r="D52" i="13" s="1"/>
  <c r="E52" i="13" s="1"/>
  <c r="C51" i="13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I50" i="13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C50" i="13"/>
  <c r="D50" i="13" s="1"/>
  <c r="E50" i="13" s="1"/>
  <c r="F50" i="13" s="1"/>
  <c r="G50" i="13" s="1"/>
  <c r="H50" i="13" s="1"/>
  <c r="C49" i="13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S48" i="13"/>
  <c r="T48" i="13" s="1"/>
  <c r="U48" i="13" s="1"/>
  <c r="V48" i="13" s="1"/>
  <c r="W48" i="13" s="1"/>
  <c r="X48" i="13" s="1"/>
  <c r="Y48" i="13" s="1"/>
  <c r="Z48" i="13" s="1"/>
  <c r="AA48" i="13" s="1"/>
  <c r="O48" i="13"/>
  <c r="P48" i="13" s="1"/>
  <c r="Q48" i="13" s="1"/>
  <c r="R48" i="13" s="1"/>
  <c r="C48" i="13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C47" i="13"/>
  <c r="E46" i="13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D46" i="13"/>
  <c r="C46" i="13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E44" i="13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C44" i="13"/>
  <c r="D44" i="13" s="1"/>
  <c r="C43" i="13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D42" i="13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C42" i="13"/>
  <c r="C41" i="13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C40" i="13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D39" i="13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C39" i="13"/>
  <c r="C38" i="13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C37" i="13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D36" i="13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C36" i="13"/>
  <c r="C35" i="13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C34" i="13"/>
  <c r="E33" i="13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C33" i="13"/>
  <c r="D33" i="13" s="1"/>
  <c r="C32" i="13"/>
  <c r="D32" i="13" s="1"/>
  <c r="E32" i="13" s="1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C30" i="13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C28" i="13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D27" i="13"/>
  <c r="C27" i="13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C20" i="13"/>
  <c r="D20" i="13" s="1"/>
  <c r="C19" i="13"/>
  <c r="D19" i="13" s="1"/>
  <c r="E19" i="13" s="1"/>
  <c r="U18" i="13"/>
  <c r="V18" i="13" s="1"/>
  <c r="W18" i="13" s="1"/>
  <c r="X18" i="13" s="1"/>
  <c r="Y18" i="13" s="1"/>
  <c r="Z18" i="13" s="1"/>
  <c r="AA18" i="13" s="1"/>
  <c r="S18" i="13"/>
  <c r="T18" i="13" s="1"/>
  <c r="C18" i="13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C16" i="13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T15" i="13"/>
  <c r="U15" i="13" s="1"/>
  <c r="V15" i="13" s="1"/>
  <c r="W15" i="13" s="1"/>
  <c r="X15" i="13" s="1"/>
  <c r="Y15" i="13" s="1"/>
  <c r="Z15" i="13" s="1"/>
  <c r="AA15" i="13" s="1"/>
  <c r="S15" i="13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C12" i="13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S11" i="13"/>
  <c r="T11" i="13" s="1"/>
  <c r="U11" i="13" s="1"/>
  <c r="V11" i="13" s="1"/>
  <c r="W11" i="13" s="1"/>
  <c r="X11" i="13" s="1"/>
  <c r="Y11" i="13" s="1"/>
  <c r="Z11" i="13" s="1"/>
  <c r="AA11" i="13" s="1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I9" i="13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H9" i="13"/>
  <c r="G9" i="13"/>
  <c r="C9" i="13"/>
  <c r="U8" i="13"/>
  <c r="V8" i="13" s="1"/>
  <c r="W8" i="13" s="1"/>
  <c r="X8" i="13" s="1"/>
  <c r="Y8" i="13" s="1"/>
  <c r="Z8" i="13" s="1"/>
  <c r="AA8" i="13" s="1"/>
  <c r="S8" i="13"/>
  <c r="T8" i="13" s="1"/>
  <c r="O8" i="13"/>
  <c r="P8" i="13" s="1"/>
  <c r="Q8" i="13" s="1"/>
  <c r="C8" i="13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C6" i="13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S5" i="13"/>
  <c r="T5" i="13" s="1"/>
  <c r="U5" i="13" s="1"/>
  <c r="V5" i="13" s="1"/>
  <c r="W5" i="13" s="1"/>
  <c r="X5" i="13" s="1"/>
  <c r="Y5" i="13" s="1"/>
  <c r="Z5" i="13" s="1"/>
  <c r="AA5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C4" i="13"/>
  <c r="D4" i="13" s="1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S5" i="7"/>
  <c r="T5" i="7" s="1"/>
  <c r="U5" i="7" s="1"/>
  <c r="V5" i="7" s="1"/>
  <c r="W5" i="7" s="1"/>
  <c r="X5" i="7" s="1"/>
  <c r="Y5" i="7" s="1"/>
  <c r="Z5" i="7" s="1"/>
  <c r="AA5" i="7" s="1"/>
  <c r="S8" i="7"/>
  <c r="T8" i="7" s="1"/>
  <c r="U8" i="7" s="1"/>
  <c r="V8" i="7" s="1"/>
  <c r="W8" i="7" s="1"/>
  <c r="X8" i="7" s="1"/>
  <c r="Y8" i="7" s="1"/>
  <c r="Z8" i="7" s="1"/>
  <c r="AA8" i="7" s="1"/>
  <c r="R9" i="7"/>
  <c r="S9" i="7" s="1"/>
  <c r="T9" i="7" s="1"/>
  <c r="U9" i="7" s="1"/>
  <c r="V9" i="7" s="1"/>
  <c r="W9" i="7" s="1"/>
  <c r="X9" i="7" s="1"/>
  <c r="Y9" i="7" s="1"/>
  <c r="Z9" i="7" s="1"/>
  <c r="AA9" i="7" s="1"/>
  <c r="S11" i="7"/>
  <c r="T11" i="7" s="1"/>
  <c r="U11" i="7" s="1"/>
  <c r="V11" i="7" s="1"/>
  <c r="W11" i="7" s="1"/>
  <c r="X11" i="7" s="1"/>
  <c r="Y11" i="7" s="1"/>
  <c r="Z11" i="7" s="1"/>
  <c r="AA11" i="7" s="1"/>
  <c r="S15" i="7"/>
  <c r="T15" i="7"/>
  <c r="U15" i="7" s="1"/>
  <c r="V15" i="7" s="1"/>
  <c r="W15" i="7" s="1"/>
  <c r="X15" i="7" s="1"/>
  <c r="Y15" i="7" s="1"/>
  <c r="Z15" i="7" s="1"/>
  <c r="AA15" i="7" s="1"/>
  <c r="S18" i="7"/>
  <c r="T18" i="7" s="1"/>
  <c r="U18" i="7" s="1"/>
  <c r="V18" i="7" s="1"/>
  <c r="W18" i="7" s="1"/>
  <c r="X18" i="7" s="1"/>
  <c r="Y18" i="7" s="1"/>
  <c r="Z18" i="7" s="1"/>
  <c r="AA18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C8" i="7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/>
  <c r="P8" i="7" s="1"/>
  <c r="Q8" i="7" s="1"/>
  <c r="C9" i="7"/>
  <c r="G9" i="7"/>
  <c r="H9" i="7"/>
  <c r="I9" i="7" s="1"/>
  <c r="J9" i="7" s="1"/>
  <c r="K9" i="7" s="1"/>
  <c r="L9" i="7" s="1"/>
  <c r="M9" i="7" s="1"/>
  <c r="N9" i="7" s="1"/>
  <c r="O9" i="7" s="1"/>
  <c r="P9" i="7" s="1"/>
  <c r="Q9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C18" i="7"/>
  <c r="D18" i="7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C19" i="7"/>
  <c r="D19" i="7" s="1"/>
  <c r="E19" i="7" s="1"/>
  <c r="C20" i="7"/>
  <c r="D20" i="7"/>
  <c r="C22" i="7"/>
  <c r="D22" i="7" s="1"/>
  <c r="E22" i="7" s="1"/>
  <c r="L20" i="21" l="1"/>
  <c r="M19" i="21"/>
  <c r="F19" i="15"/>
  <c r="E20" i="15"/>
  <c r="D9" i="13"/>
  <c r="C21" i="13"/>
  <c r="D3" i="15"/>
  <c r="C9" i="15"/>
  <c r="C21" i="15" s="1"/>
  <c r="C21" i="14"/>
  <c r="D9" i="9"/>
  <c r="C21" i="9"/>
  <c r="C22" i="9"/>
  <c r="F19" i="14"/>
  <c r="E20" i="14"/>
  <c r="E9" i="14"/>
  <c r="E21" i="14" s="1"/>
  <c r="D21" i="14"/>
  <c r="F19" i="13"/>
  <c r="E20" i="13"/>
  <c r="F19" i="9"/>
  <c r="E20" i="9"/>
  <c r="F19" i="7"/>
  <c r="E20" i="7"/>
  <c r="D9" i="7"/>
  <c r="C21" i="7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J21" i="2"/>
  <c r="J22" i="2"/>
  <c r="G19" i="14"/>
  <c r="F20" i="14"/>
  <c r="G19" i="15"/>
  <c r="F20" i="15"/>
  <c r="G19" i="9"/>
  <c r="F20" i="9"/>
  <c r="M20" i="2"/>
  <c r="N19" i="2"/>
  <c r="J60" i="2"/>
  <c r="J59" i="2"/>
  <c r="K4" i="2"/>
  <c r="J60" i="5"/>
  <c r="J59" i="5"/>
  <c r="K4" i="5"/>
  <c r="M20" i="5"/>
  <c r="N19" i="5"/>
  <c r="M20" i="23"/>
  <c r="N19" i="23"/>
  <c r="K60" i="23"/>
  <c r="K59" i="23"/>
  <c r="L4" i="23"/>
  <c r="K60" i="19"/>
  <c r="K59" i="19"/>
  <c r="L4" i="19"/>
  <c r="M20" i="19"/>
  <c r="N19" i="19"/>
  <c r="J59" i="22"/>
  <c r="J60" i="22"/>
  <c r="K4" i="22"/>
  <c r="N19" i="22"/>
  <c r="M20" i="22"/>
  <c r="N19" i="18"/>
  <c r="M20" i="18"/>
  <c r="K60" i="18"/>
  <c r="K59" i="18"/>
  <c r="L4" i="18"/>
  <c r="M20" i="4"/>
  <c r="N19" i="4"/>
  <c r="J60" i="4"/>
  <c r="J59" i="4"/>
  <c r="K4" i="4"/>
  <c r="L60" i="21"/>
  <c r="L59" i="21"/>
  <c r="M4" i="21"/>
  <c r="K60" i="17"/>
  <c r="K59" i="17"/>
  <c r="L4" i="17"/>
  <c r="M20" i="17"/>
  <c r="N19" i="17"/>
  <c r="L60" i="1"/>
  <c r="L59" i="1"/>
  <c r="M4" i="1"/>
  <c r="M20" i="1"/>
  <c r="N19" i="1"/>
  <c r="J60" i="6"/>
  <c r="J59" i="6"/>
  <c r="K4" i="6"/>
  <c r="M20" i="6"/>
  <c r="N19" i="6"/>
  <c r="K60" i="16"/>
  <c r="K59" i="16"/>
  <c r="L4" i="16"/>
  <c r="L20" i="16"/>
  <c r="M19" i="16"/>
  <c r="J59" i="20"/>
  <c r="J60" i="20"/>
  <c r="K4" i="20"/>
  <c r="L20" i="20"/>
  <c r="M19" i="20"/>
  <c r="L20" i="3"/>
  <c r="M19" i="3"/>
  <c r="I60" i="3"/>
  <c r="J4" i="3"/>
  <c r="I59" i="3"/>
  <c r="C60" i="9"/>
  <c r="C59" i="9"/>
  <c r="D4" i="9"/>
  <c r="C60" i="15"/>
  <c r="C59" i="15"/>
  <c r="D4" i="15"/>
  <c r="E60" i="14"/>
  <c r="E59" i="14"/>
  <c r="F4" i="14"/>
  <c r="C60" i="14"/>
  <c r="C59" i="14"/>
  <c r="D60" i="14"/>
  <c r="D59" i="14"/>
  <c r="D60" i="13"/>
  <c r="D59" i="13"/>
  <c r="E4" i="13"/>
  <c r="C60" i="13"/>
  <c r="C59" i="13"/>
  <c r="E9" i="7" l="1"/>
  <c r="E21" i="7" s="1"/>
  <c r="D21" i="7"/>
  <c r="E3" i="15"/>
  <c r="D9" i="15"/>
  <c r="D21" i="15" s="1"/>
  <c r="G19" i="7"/>
  <c r="F20" i="7"/>
  <c r="E9" i="13"/>
  <c r="E21" i="13" s="1"/>
  <c r="D21" i="13"/>
  <c r="E9" i="9"/>
  <c r="D21" i="9"/>
  <c r="D22" i="9"/>
  <c r="N19" i="21"/>
  <c r="M20" i="21"/>
  <c r="G19" i="13"/>
  <c r="F20" i="13"/>
  <c r="H19" i="14"/>
  <c r="G20" i="14"/>
  <c r="H19" i="15"/>
  <c r="G20" i="15"/>
  <c r="H19" i="9"/>
  <c r="G20" i="9"/>
  <c r="N20" i="2"/>
  <c r="O19" i="2"/>
  <c r="K60" i="2"/>
  <c r="K59" i="2"/>
  <c r="L4" i="2"/>
  <c r="N20" i="5"/>
  <c r="O19" i="5"/>
  <c r="K60" i="5"/>
  <c r="K59" i="5"/>
  <c r="L4" i="5"/>
  <c r="L60" i="23"/>
  <c r="L59" i="23"/>
  <c r="M4" i="23"/>
  <c r="N20" i="23"/>
  <c r="O19" i="23"/>
  <c r="N20" i="19"/>
  <c r="O19" i="19"/>
  <c r="L60" i="19"/>
  <c r="L59" i="19"/>
  <c r="M4" i="19"/>
  <c r="N20" i="22"/>
  <c r="O19" i="22"/>
  <c r="K60" i="22"/>
  <c r="K59" i="22"/>
  <c r="L4" i="22"/>
  <c r="N20" i="18"/>
  <c r="O19" i="18"/>
  <c r="L60" i="18"/>
  <c r="L59" i="18"/>
  <c r="M4" i="18"/>
  <c r="K60" i="4"/>
  <c r="K59" i="4"/>
  <c r="L4" i="4"/>
  <c r="N20" i="4"/>
  <c r="O19" i="4"/>
  <c r="M60" i="21"/>
  <c r="M59" i="21"/>
  <c r="N4" i="21"/>
  <c r="L60" i="17"/>
  <c r="L59" i="17"/>
  <c r="M4" i="17"/>
  <c r="N20" i="17"/>
  <c r="O19" i="17"/>
  <c r="O19" i="1"/>
  <c r="N20" i="1"/>
  <c r="M60" i="1"/>
  <c r="M59" i="1"/>
  <c r="N4" i="1"/>
  <c r="N20" i="6"/>
  <c r="O19" i="6"/>
  <c r="K60" i="6"/>
  <c r="K59" i="6"/>
  <c r="L4" i="6"/>
  <c r="N19" i="16"/>
  <c r="M20" i="16"/>
  <c r="L60" i="16"/>
  <c r="L59" i="16"/>
  <c r="M4" i="16"/>
  <c r="M20" i="20"/>
  <c r="N19" i="20"/>
  <c r="K60" i="20"/>
  <c r="K59" i="20"/>
  <c r="L4" i="20"/>
  <c r="M20" i="3"/>
  <c r="N19" i="3"/>
  <c r="J60" i="3"/>
  <c r="J59" i="3"/>
  <c r="K4" i="3"/>
  <c r="D60" i="9"/>
  <c r="D59" i="9"/>
  <c r="E4" i="9"/>
  <c r="D59" i="15"/>
  <c r="D60" i="15"/>
  <c r="E4" i="15"/>
  <c r="F59" i="14"/>
  <c r="F60" i="14"/>
  <c r="G4" i="14"/>
  <c r="E59" i="13"/>
  <c r="E60" i="13"/>
  <c r="F4" i="13"/>
  <c r="C70" i="12"/>
  <c r="D70" i="12" s="1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Y70" i="12" s="1"/>
  <c r="Z70" i="12" s="1"/>
  <c r="AA70" i="12" s="1"/>
  <c r="C69" i="12"/>
  <c r="D69" i="12" s="1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R69" i="12" s="1"/>
  <c r="S69" i="12" s="1"/>
  <c r="T69" i="12" s="1"/>
  <c r="U69" i="12" s="1"/>
  <c r="V69" i="12" s="1"/>
  <c r="W69" i="12" s="1"/>
  <c r="X69" i="12" s="1"/>
  <c r="Y69" i="12" s="1"/>
  <c r="Z69" i="12" s="1"/>
  <c r="AA69" i="12" s="1"/>
  <c r="C68" i="12"/>
  <c r="D68" i="12" s="1"/>
  <c r="E68" i="12" s="1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C67" i="12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C66" i="12"/>
  <c r="D66" i="12" s="1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C65" i="12"/>
  <c r="D65" i="12" s="1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C64" i="12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C63" i="12"/>
  <c r="D63" i="12" s="1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C62" i="12"/>
  <c r="D62" i="12" s="1"/>
  <c r="E62" i="12" s="1"/>
  <c r="F62" i="12" s="1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AA62" i="12" s="1"/>
  <c r="C61" i="12"/>
  <c r="D61" i="12" s="1"/>
  <c r="E61" i="12" s="1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Y61" i="12" s="1"/>
  <c r="Z61" i="12" s="1"/>
  <c r="AA61" i="12" s="1"/>
  <c r="B60" i="12"/>
  <c r="B59" i="12"/>
  <c r="D58" i="12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X58" i="12" s="1"/>
  <c r="Y58" i="12" s="1"/>
  <c r="Z58" i="12" s="1"/>
  <c r="AA58" i="12" s="1"/>
  <c r="C58" i="12"/>
  <c r="F57" i="12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C57" i="12"/>
  <c r="D57" i="12" s="1"/>
  <c r="C56" i="12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X56" i="12" s="1"/>
  <c r="Y56" i="12" s="1"/>
  <c r="Z56" i="12" s="1"/>
  <c r="AA56" i="12" s="1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C54" i="12"/>
  <c r="D54" i="12" s="1"/>
  <c r="E54" i="12" s="1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C53" i="12"/>
  <c r="D53" i="12" s="1"/>
  <c r="E53" i="12" s="1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C51" i="12"/>
  <c r="D51" i="12" s="1"/>
  <c r="E51" i="12" s="1"/>
  <c r="F51" i="12" s="1"/>
  <c r="G51" i="12" s="1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C50" i="12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C48" i="12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P48" i="12" s="1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C47" i="12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C45" i="12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C43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C42" i="12"/>
  <c r="D42" i="12" s="1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C41" i="12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C39" i="12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C34" i="12"/>
  <c r="D34" i="12" s="1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C32" i="12"/>
  <c r="D32" i="12" s="1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C20" i="12"/>
  <c r="D20" i="12" s="1"/>
  <c r="C19" i="12"/>
  <c r="D19" i="12" s="1"/>
  <c r="E19" i="12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Q9" i="12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P9" i="12"/>
  <c r="O9" i="12"/>
  <c r="N9" i="12"/>
  <c r="M9" i="12"/>
  <c r="L9" i="12"/>
  <c r="K9" i="12"/>
  <c r="J9" i="12"/>
  <c r="I9" i="12"/>
  <c r="H9" i="12"/>
  <c r="G9" i="12"/>
  <c r="C9" i="12"/>
  <c r="Q8" i="12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P8" i="12"/>
  <c r="O8" i="12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C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F19" i="12" l="1"/>
  <c r="E20" i="12"/>
  <c r="H19" i="13"/>
  <c r="G20" i="13"/>
  <c r="H19" i="7"/>
  <c r="G20" i="7"/>
  <c r="N20" i="21"/>
  <c r="O19" i="21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E9" i="15"/>
  <c r="E21" i="15" s="1"/>
  <c r="F9" i="9"/>
  <c r="E22" i="9"/>
  <c r="E21" i="9"/>
  <c r="I19" i="14"/>
  <c r="H20" i="14"/>
  <c r="I19" i="15"/>
  <c r="H20" i="15"/>
  <c r="I19" i="9"/>
  <c r="H20" i="9"/>
  <c r="P19" i="2"/>
  <c r="O20" i="2"/>
  <c r="L60" i="2"/>
  <c r="L59" i="2"/>
  <c r="M4" i="2"/>
  <c r="L59" i="5"/>
  <c r="L60" i="5"/>
  <c r="M4" i="5"/>
  <c r="O20" i="5"/>
  <c r="P19" i="5"/>
  <c r="O20" i="23"/>
  <c r="P19" i="23"/>
  <c r="M59" i="23"/>
  <c r="M60" i="23"/>
  <c r="N4" i="23"/>
  <c r="M60" i="19"/>
  <c r="M59" i="19"/>
  <c r="N4" i="19"/>
  <c r="O20" i="19"/>
  <c r="P19" i="19"/>
  <c r="O20" i="22"/>
  <c r="P19" i="22"/>
  <c r="L60" i="22"/>
  <c r="M4" i="22"/>
  <c r="L59" i="22"/>
  <c r="M60" i="18"/>
  <c r="M59" i="18"/>
  <c r="N4" i="18"/>
  <c r="P19" i="18"/>
  <c r="O20" i="18"/>
  <c r="O20" i="4"/>
  <c r="P19" i="4"/>
  <c r="L60" i="4"/>
  <c r="L59" i="4"/>
  <c r="M4" i="4"/>
  <c r="N59" i="21"/>
  <c r="O4" i="21"/>
  <c r="N60" i="21"/>
  <c r="O20" i="17"/>
  <c r="P19" i="17"/>
  <c r="M59" i="17"/>
  <c r="M60" i="17"/>
  <c r="N4" i="17"/>
  <c r="P19" i="1"/>
  <c r="O20" i="1"/>
  <c r="N59" i="1"/>
  <c r="N60" i="1"/>
  <c r="O4" i="1"/>
  <c r="L60" i="6"/>
  <c r="L59" i="6"/>
  <c r="M4" i="6"/>
  <c r="O20" i="6"/>
  <c r="P19" i="6"/>
  <c r="N20" i="16"/>
  <c r="O19" i="16"/>
  <c r="M60" i="16"/>
  <c r="M59" i="16"/>
  <c r="N4" i="16"/>
  <c r="L60" i="20"/>
  <c r="L59" i="20"/>
  <c r="M4" i="20"/>
  <c r="O19" i="20"/>
  <c r="N20" i="20"/>
  <c r="K60" i="3"/>
  <c r="K59" i="3"/>
  <c r="L4" i="3"/>
  <c r="N20" i="3"/>
  <c r="O19" i="3"/>
  <c r="G19" i="12"/>
  <c r="F20" i="12"/>
  <c r="D9" i="12"/>
  <c r="C21" i="12"/>
  <c r="C22" i="12"/>
  <c r="E60" i="9"/>
  <c r="E59" i="9"/>
  <c r="F4" i="9"/>
  <c r="E59" i="15"/>
  <c r="E60" i="15"/>
  <c r="F4" i="15"/>
  <c r="G59" i="14"/>
  <c r="G60" i="14"/>
  <c r="H4" i="14"/>
  <c r="F59" i="13"/>
  <c r="F60" i="13"/>
  <c r="G4" i="13"/>
  <c r="C60" i="12"/>
  <c r="C59" i="12"/>
  <c r="D4" i="12"/>
  <c r="P19" i="21" l="1"/>
  <c r="O20" i="21"/>
  <c r="I19" i="7"/>
  <c r="H20" i="7"/>
  <c r="I19" i="13"/>
  <c r="H20" i="13"/>
  <c r="I20" i="14"/>
  <c r="J19" i="14"/>
  <c r="I20" i="15"/>
  <c r="J19" i="15"/>
  <c r="I20" i="9"/>
  <c r="J19" i="9"/>
  <c r="P20" i="2"/>
  <c r="Q19" i="2"/>
  <c r="M60" i="2"/>
  <c r="M59" i="2"/>
  <c r="N4" i="2"/>
  <c r="P20" i="5"/>
  <c r="Q19" i="5"/>
  <c r="M59" i="5"/>
  <c r="N4" i="5"/>
  <c r="M60" i="5"/>
  <c r="N59" i="23"/>
  <c r="N60" i="23"/>
  <c r="O4" i="23"/>
  <c r="P20" i="23"/>
  <c r="Q19" i="23"/>
  <c r="P20" i="19"/>
  <c r="Q19" i="19"/>
  <c r="N59" i="19"/>
  <c r="N60" i="19"/>
  <c r="O4" i="19"/>
  <c r="M59" i="22"/>
  <c r="M60" i="22"/>
  <c r="N4" i="22"/>
  <c r="P20" i="22"/>
  <c r="Q19" i="22"/>
  <c r="Q19" i="18"/>
  <c r="P20" i="18"/>
  <c r="N59" i="18"/>
  <c r="N60" i="18"/>
  <c r="O4" i="18"/>
  <c r="M60" i="4"/>
  <c r="M59" i="4"/>
  <c r="N4" i="4"/>
  <c r="P20" i="4"/>
  <c r="Q19" i="4"/>
  <c r="O59" i="21"/>
  <c r="O60" i="21"/>
  <c r="P4" i="21"/>
  <c r="N59" i="17"/>
  <c r="N60" i="17"/>
  <c r="O4" i="17"/>
  <c r="P20" i="17"/>
  <c r="Q19" i="17"/>
  <c r="P20" i="1"/>
  <c r="Q19" i="1"/>
  <c r="O59" i="1"/>
  <c r="O60" i="1"/>
  <c r="P4" i="1"/>
  <c r="P20" i="6"/>
  <c r="Q19" i="6"/>
  <c r="M60" i="6"/>
  <c r="M59" i="6"/>
  <c r="N4" i="6"/>
  <c r="N59" i="16"/>
  <c r="N60" i="16"/>
  <c r="O4" i="16"/>
  <c r="P19" i="16"/>
  <c r="O20" i="16"/>
  <c r="O20" i="20"/>
  <c r="P19" i="20"/>
  <c r="M59" i="20"/>
  <c r="M60" i="20"/>
  <c r="N4" i="20"/>
  <c r="O20" i="3"/>
  <c r="P19" i="3"/>
  <c r="L59" i="3"/>
  <c r="L60" i="3"/>
  <c r="M4" i="3"/>
  <c r="E9" i="12"/>
  <c r="D22" i="12"/>
  <c r="D21" i="12"/>
  <c r="H19" i="12"/>
  <c r="G20" i="12"/>
  <c r="F59" i="9"/>
  <c r="F60" i="9"/>
  <c r="G4" i="9"/>
  <c r="G4" i="15"/>
  <c r="F59" i="15"/>
  <c r="F60" i="15"/>
  <c r="H60" i="14"/>
  <c r="H59" i="14"/>
  <c r="I4" i="14"/>
  <c r="G60" i="13"/>
  <c r="G59" i="13"/>
  <c r="H4" i="13"/>
  <c r="D60" i="12"/>
  <c r="D59" i="12"/>
  <c r="E4" i="12"/>
  <c r="J19" i="13" l="1"/>
  <c r="I20" i="13"/>
  <c r="I20" i="7"/>
  <c r="J19" i="7"/>
  <c r="P20" i="21"/>
  <c r="Q19" i="21"/>
  <c r="J20" i="14"/>
  <c r="K19" i="14"/>
  <c r="K19" i="15"/>
  <c r="J20" i="15"/>
  <c r="J20" i="9"/>
  <c r="K19" i="9"/>
  <c r="N59" i="2"/>
  <c r="N60" i="2"/>
  <c r="O4" i="2"/>
  <c r="Q20" i="2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Q20" i="5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R19" i="5"/>
  <c r="S19" i="5" s="1"/>
  <c r="T19" i="5" s="1"/>
  <c r="U19" i="5" s="1"/>
  <c r="V19" i="5" s="1"/>
  <c r="W19" i="5" s="1"/>
  <c r="X19" i="5" s="1"/>
  <c r="Y19" i="5" s="1"/>
  <c r="Z19" i="5" s="1"/>
  <c r="AA19" i="5" s="1"/>
  <c r="N60" i="5"/>
  <c r="N59" i="5"/>
  <c r="O4" i="5"/>
  <c r="Q20" i="23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R19" i="23"/>
  <c r="S19" i="23" s="1"/>
  <c r="T19" i="23" s="1"/>
  <c r="U19" i="23" s="1"/>
  <c r="V19" i="23" s="1"/>
  <c r="W19" i="23" s="1"/>
  <c r="X19" i="23" s="1"/>
  <c r="Y19" i="23" s="1"/>
  <c r="Z19" i="23" s="1"/>
  <c r="AA19" i="23" s="1"/>
  <c r="O60" i="23"/>
  <c r="O59" i="23"/>
  <c r="P4" i="23"/>
  <c r="Q20" i="19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R19" i="19"/>
  <c r="S19" i="19" s="1"/>
  <c r="T19" i="19" s="1"/>
  <c r="U19" i="19" s="1"/>
  <c r="V19" i="19" s="1"/>
  <c r="W19" i="19" s="1"/>
  <c r="X19" i="19" s="1"/>
  <c r="Y19" i="19" s="1"/>
  <c r="Z19" i="19" s="1"/>
  <c r="AA19" i="19" s="1"/>
  <c r="O59" i="19"/>
  <c r="O60" i="19"/>
  <c r="P4" i="19"/>
  <c r="Q20" i="22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R19" i="22"/>
  <c r="S19" i="22" s="1"/>
  <c r="T19" i="22" s="1"/>
  <c r="U19" i="22" s="1"/>
  <c r="V19" i="22" s="1"/>
  <c r="W19" i="22" s="1"/>
  <c r="X19" i="22" s="1"/>
  <c r="Y19" i="22" s="1"/>
  <c r="Z19" i="22" s="1"/>
  <c r="AA19" i="22" s="1"/>
  <c r="N59" i="22"/>
  <c r="N60" i="22"/>
  <c r="O4" i="22"/>
  <c r="O59" i="18"/>
  <c r="O60" i="18"/>
  <c r="P4" i="18"/>
  <c r="Q20" i="18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R19" i="18"/>
  <c r="S19" i="18" s="1"/>
  <c r="T19" i="18" s="1"/>
  <c r="U19" i="18" s="1"/>
  <c r="V19" i="18" s="1"/>
  <c r="W19" i="18" s="1"/>
  <c r="X19" i="18" s="1"/>
  <c r="Y19" i="18" s="1"/>
  <c r="Z19" i="18" s="1"/>
  <c r="AA19" i="18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N59" i="4"/>
  <c r="N60" i="4"/>
  <c r="O4" i="4"/>
  <c r="P60" i="21"/>
  <c r="P59" i="21"/>
  <c r="Q4" i="21"/>
  <c r="Q20" i="17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R19" i="17"/>
  <c r="S19" i="17" s="1"/>
  <c r="T19" i="17" s="1"/>
  <c r="U19" i="17" s="1"/>
  <c r="V19" i="17" s="1"/>
  <c r="W19" i="17" s="1"/>
  <c r="X19" i="17" s="1"/>
  <c r="Y19" i="17" s="1"/>
  <c r="Z19" i="17" s="1"/>
  <c r="AA19" i="17" s="1"/>
  <c r="O60" i="17"/>
  <c r="O59" i="17"/>
  <c r="P4" i="17"/>
  <c r="P60" i="1"/>
  <c r="P59" i="1"/>
  <c r="Q4" i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N59" i="6"/>
  <c r="N60" i="6"/>
  <c r="O4" i="6"/>
  <c r="Q20" i="6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R19" i="6"/>
  <c r="S19" i="6" s="1"/>
  <c r="T19" i="6" s="1"/>
  <c r="U19" i="6" s="1"/>
  <c r="V19" i="6" s="1"/>
  <c r="W19" i="6" s="1"/>
  <c r="X19" i="6" s="1"/>
  <c r="Y19" i="6" s="1"/>
  <c r="Z19" i="6" s="1"/>
  <c r="AA19" i="6" s="1"/>
  <c r="P20" i="16"/>
  <c r="Q19" i="16"/>
  <c r="O59" i="16"/>
  <c r="O60" i="16"/>
  <c r="P4" i="16"/>
  <c r="N59" i="20"/>
  <c r="O4" i="20"/>
  <c r="N60" i="20"/>
  <c r="Q19" i="20"/>
  <c r="P20" i="20"/>
  <c r="M60" i="3"/>
  <c r="M59" i="3"/>
  <c r="N4" i="3"/>
  <c r="P20" i="3"/>
  <c r="Q19" i="3"/>
  <c r="I19" i="12"/>
  <c r="H20" i="12"/>
  <c r="F9" i="12"/>
  <c r="E22" i="12"/>
  <c r="E21" i="12"/>
  <c r="G59" i="9"/>
  <c r="G60" i="9"/>
  <c r="H4" i="9"/>
  <c r="G60" i="15"/>
  <c r="G59" i="15"/>
  <c r="H4" i="15"/>
  <c r="I60" i="14"/>
  <c r="I59" i="14"/>
  <c r="J4" i="14"/>
  <c r="H59" i="13"/>
  <c r="H60" i="13"/>
  <c r="I4" i="13"/>
  <c r="E60" i="12"/>
  <c r="E59" i="12"/>
  <c r="F4" i="12"/>
  <c r="Q20" i="21" l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R19" i="21"/>
  <c r="S19" i="21" s="1"/>
  <c r="T19" i="21" s="1"/>
  <c r="U19" i="21" s="1"/>
  <c r="V19" i="21" s="1"/>
  <c r="W19" i="21" s="1"/>
  <c r="X19" i="21" s="1"/>
  <c r="Y19" i="21" s="1"/>
  <c r="Z19" i="21" s="1"/>
  <c r="AA19" i="21" s="1"/>
  <c r="K19" i="7"/>
  <c r="J20" i="7"/>
  <c r="K19" i="13"/>
  <c r="J20" i="13"/>
  <c r="L19" i="14"/>
  <c r="K20" i="14"/>
  <c r="K20" i="15"/>
  <c r="L19" i="15"/>
  <c r="L19" i="9"/>
  <c r="K20" i="9"/>
  <c r="O59" i="2"/>
  <c r="O60" i="2"/>
  <c r="P4" i="2"/>
  <c r="O60" i="5"/>
  <c r="O59" i="5"/>
  <c r="P4" i="5"/>
  <c r="P60" i="23"/>
  <c r="P59" i="23"/>
  <c r="Q4" i="23"/>
  <c r="P60" i="19"/>
  <c r="P59" i="19"/>
  <c r="Q4" i="19"/>
  <c r="O60" i="22"/>
  <c r="O59" i="22"/>
  <c r="P4" i="22"/>
  <c r="P59" i="18"/>
  <c r="Q4" i="18"/>
  <c r="P60" i="18"/>
  <c r="O59" i="4"/>
  <c r="O60" i="4"/>
  <c r="P4" i="4"/>
  <c r="Q60" i="21"/>
  <c r="R60" i="21" s="1"/>
  <c r="S60" i="21" s="1"/>
  <c r="T60" i="21" s="1"/>
  <c r="U60" i="21" s="1"/>
  <c r="V60" i="21" s="1"/>
  <c r="W60" i="21" s="1"/>
  <c r="X60" i="21" s="1"/>
  <c r="Y60" i="21" s="1"/>
  <c r="Z60" i="21" s="1"/>
  <c r="AA60" i="21" s="1"/>
  <c r="Q59" i="21"/>
  <c r="R59" i="21" s="1"/>
  <c r="S59" i="21" s="1"/>
  <c r="T59" i="21" s="1"/>
  <c r="U59" i="21" s="1"/>
  <c r="V59" i="21" s="1"/>
  <c r="W59" i="21" s="1"/>
  <c r="X59" i="21" s="1"/>
  <c r="Y59" i="21" s="1"/>
  <c r="Z59" i="21" s="1"/>
  <c r="AA59" i="21" s="1"/>
  <c r="R4" i="21"/>
  <c r="S4" i="21" s="1"/>
  <c r="T4" i="21" s="1"/>
  <c r="U4" i="21" s="1"/>
  <c r="V4" i="21" s="1"/>
  <c r="W4" i="21" s="1"/>
  <c r="X4" i="21" s="1"/>
  <c r="Y4" i="21" s="1"/>
  <c r="Z4" i="21" s="1"/>
  <c r="AA4" i="21" s="1"/>
  <c r="P59" i="17"/>
  <c r="P60" i="17"/>
  <c r="Q4" i="17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Q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R4" i="1"/>
  <c r="S4" i="1" s="1"/>
  <c r="T4" i="1" s="1"/>
  <c r="U4" i="1" s="1"/>
  <c r="V4" i="1" s="1"/>
  <c r="W4" i="1" s="1"/>
  <c r="X4" i="1" s="1"/>
  <c r="Y4" i="1" s="1"/>
  <c r="Z4" i="1" s="1"/>
  <c r="AA4" i="1" s="1"/>
  <c r="O59" i="6"/>
  <c r="O60" i="6"/>
  <c r="P4" i="6"/>
  <c r="P60" i="16"/>
  <c r="P59" i="16"/>
  <c r="Q4" i="16"/>
  <c r="Q20" i="16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R19" i="16"/>
  <c r="S19" i="16" s="1"/>
  <c r="T19" i="16" s="1"/>
  <c r="U19" i="16" s="1"/>
  <c r="V19" i="16" s="1"/>
  <c r="W19" i="16" s="1"/>
  <c r="X19" i="16" s="1"/>
  <c r="Y19" i="16" s="1"/>
  <c r="Z19" i="16" s="1"/>
  <c r="AA19" i="16" s="1"/>
  <c r="O60" i="20"/>
  <c r="O59" i="20"/>
  <c r="P4" i="20"/>
  <c r="Q20" i="20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R19" i="20"/>
  <c r="S19" i="20" s="1"/>
  <c r="T19" i="20" s="1"/>
  <c r="U19" i="20" s="1"/>
  <c r="V19" i="20" s="1"/>
  <c r="W19" i="20" s="1"/>
  <c r="X19" i="20" s="1"/>
  <c r="Y19" i="20" s="1"/>
  <c r="Z19" i="20" s="1"/>
  <c r="AA19" i="20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R19" i="3"/>
  <c r="S19" i="3" s="1"/>
  <c r="T19" i="3" s="1"/>
  <c r="U19" i="3" s="1"/>
  <c r="V19" i="3" s="1"/>
  <c r="W19" i="3" s="1"/>
  <c r="X19" i="3" s="1"/>
  <c r="Y19" i="3" s="1"/>
  <c r="Z19" i="3" s="1"/>
  <c r="AA19" i="3" s="1"/>
  <c r="N59" i="3"/>
  <c r="N60" i="3"/>
  <c r="O4" i="3"/>
  <c r="J19" i="12"/>
  <c r="I20" i="12"/>
  <c r="H60" i="9"/>
  <c r="H59" i="9"/>
  <c r="I4" i="9"/>
  <c r="H60" i="15"/>
  <c r="H59" i="15"/>
  <c r="I4" i="15"/>
  <c r="J60" i="14"/>
  <c r="J59" i="14"/>
  <c r="K4" i="14"/>
  <c r="I60" i="13"/>
  <c r="I59" i="13"/>
  <c r="J4" i="13"/>
  <c r="F59" i="12"/>
  <c r="F60" i="12"/>
  <c r="G4" i="12"/>
  <c r="K20" i="13" l="1"/>
  <c r="L19" i="13"/>
  <c r="L19" i="7"/>
  <c r="K20" i="7"/>
  <c r="L20" i="14"/>
  <c r="M19" i="14"/>
  <c r="L20" i="15"/>
  <c r="M19" i="15"/>
  <c r="L20" i="9"/>
  <c r="M19" i="9"/>
  <c r="P60" i="2"/>
  <c r="P59" i="2"/>
  <c r="Q4" i="2"/>
  <c r="P59" i="5"/>
  <c r="P60" i="5"/>
  <c r="Q4" i="5"/>
  <c r="Q59" i="23"/>
  <c r="R59" i="23" s="1"/>
  <c r="S59" i="23" s="1"/>
  <c r="T59" i="23" s="1"/>
  <c r="U59" i="23" s="1"/>
  <c r="V59" i="23" s="1"/>
  <c r="W59" i="23" s="1"/>
  <c r="X59" i="23" s="1"/>
  <c r="Y59" i="23" s="1"/>
  <c r="Z59" i="23" s="1"/>
  <c r="AA59" i="23" s="1"/>
  <c r="R4" i="23"/>
  <c r="S4" i="23" s="1"/>
  <c r="T4" i="23" s="1"/>
  <c r="U4" i="23" s="1"/>
  <c r="V4" i="23" s="1"/>
  <c r="W4" i="23" s="1"/>
  <c r="X4" i="23" s="1"/>
  <c r="Y4" i="23" s="1"/>
  <c r="Z4" i="23" s="1"/>
  <c r="AA4" i="23" s="1"/>
  <c r="Q60" i="23"/>
  <c r="R60" i="23" s="1"/>
  <c r="S60" i="23" s="1"/>
  <c r="T60" i="23" s="1"/>
  <c r="U60" i="23" s="1"/>
  <c r="V60" i="23" s="1"/>
  <c r="W60" i="23" s="1"/>
  <c r="X60" i="23" s="1"/>
  <c r="Y60" i="23" s="1"/>
  <c r="Z60" i="23" s="1"/>
  <c r="AA60" i="23" s="1"/>
  <c r="Q60" i="19"/>
  <c r="R60" i="19" s="1"/>
  <c r="S60" i="19" s="1"/>
  <c r="T60" i="19" s="1"/>
  <c r="U60" i="19" s="1"/>
  <c r="V60" i="19" s="1"/>
  <c r="W60" i="19" s="1"/>
  <c r="X60" i="19" s="1"/>
  <c r="Y60" i="19" s="1"/>
  <c r="Z60" i="19" s="1"/>
  <c r="AA60" i="19" s="1"/>
  <c r="Q59" i="19"/>
  <c r="R59" i="19" s="1"/>
  <c r="S59" i="19" s="1"/>
  <c r="T59" i="19" s="1"/>
  <c r="U59" i="19" s="1"/>
  <c r="V59" i="19" s="1"/>
  <c r="W59" i="19" s="1"/>
  <c r="X59" i="19" s="1"/>
  <c r="Y59" i="19" s="1"/>
  <c r="Z59" i="19" s="1"/>
  <c r="AA59" i="19" s="1"/>
  <c r="R4" i="19"/>
  <c r="S4" i="19" s="1"/>
  <c r="T4" i="19" s="1"/>
  <c r="U4" i="19" s="1"/>
  <c r="V4" i="19" s="1"/>
  <c r="W4" i="19" s="1"/>
  <c r="X4" i="19" s="1"/>
  <c r="Y4" i="19" s="1"/>
  <c r="Z4" i="19" s="1"/>
  <c r="AA4" i="19" s="1"/>
  <c r="P60" i="22"/>
  <c r="P59" i="22"/>
  <c r="Q4" i="22"/>
  <c r="Q60" i="18"/>
  <c r="R60" i="18" s="1"/>
  <c r="S60" i="18" s="1"/>
  <c r="T60" i="18" s="1"/>
  <c r="U60" i="18" s="1"/>
  <c r="V60" i="18" s="1"/>
  <c r="W60" i="18" s="1"/>
  <c r="X60" i="18" s="1"/>
  <c r="Y60" i="18" s="1"/>
  <c r="Z60" i="18" s="1"/>
  <c r="AA60" i="18" s="1"/>
  <c r="Q59" i="18"/>
  <c r="R59" i="18" s="1"/>
  <c r="S59" i="18" s="1"/>
  <c r="T59" i="18" s="1"/>
  <c r="U59" i="18" s="1"/>
  <c r="V59" i="18" s="1"/>
  <c r="W59" i="18" s="1"/>
  <c r="X59" i="18" s="1"/>
  <c r="Y59" i="18" s="1"/>
  <c r="Z59" i="18" s="1"/>
  <c r="AA59" i="18" s="1"/>
  <c r="R4" i="18"/>
  <c r="S4" i="18" s="1"/>
  <c r="T4" i="18" s="1"/>
  <c r="U4" i="18" s="1"/>
  <c r="V4" i="18" s="1"/>
  <c r="W4" i="18" s="1"/>
  <c r="X4" i="18" s="1"/>
  <c r="Y4" i="18" s="1"/>
  <c r="Z4" i="18" s="1"/>
  <c r="AA4" i="18" s="1"/>
  <c r="P60" i="4"/>
  <c r="P59" i="4"/>
  <c r="Q4" i="4"/>
  <c r="Q60" i="17"/>
  <c r="R60" i="17" s="1"/>
  <c r="S60" i="17" s="1"/>
  <c r="T60" i="17" s="1"/>
  <c r="U60" i="17" s="1"/>
  <c r="V60" i="17" s="1"/>
  <c r="W60" i="17" s="1"/>
  <c r="X60" i="17" s="1"/>
  <c r="Y60" i="17" s="1"/>
  <c r="Z60" i="17" s="1"/>
  <c r="AA60" i="17" s="1"/>
  <c r="Q59" i="17"/>
  <c r="R59" i="17" s="1"/>
  <c r="S59" i="17" s="1"/>
  <c r="T59" i="17" s="1"/>
  <c r="U59" i="17" s="1"/>
  <c r="V59" i="17" s="1"/>
  <c r="W59" i="17" s="1"/>
  <c r="X59" i="17" s="1"/>
  <c r="Y59" i="17" s="1"/>
  <c r="Z59" i="17" s="1"/>
  <c r="AA59" i="17" s="1"/>
  <c r="R4" i="17"/>
  <c r="S4" i="17" s="1"/>
  <c r="T4" i="17" s="1"/>
  <c r="U4" i="17" s="1"/>
  <c r="V4" i="17" s="1"/>
  <c r="W4" i="17" s="1"/>
  <c r="X4" i="17" s="1"/>
  <c r="Y4" i="17" s="1"/>
  <c r="Z4" i="17" s="1"/>
  <c r="AA4" i="17" s="1"/>
  <c r="P60" i="6"/>
  <c r="P59" i="6"/>
  <c r="Q4" i="6"/>
  <c r="Q60" i="16"/>
  <c r="R60" i="16" s="1"/>
  <c r="S60" i="16" s="1"/>
  <c r="T60" i="16" s="1"/>
  <c r="U60" i="16" s="1"/>
  <c r="V60" i="16" s="1"/>
  <c r="W60" i="16" s="1"/>
  <c r="X60" i="16" s="1"/>
  <c r="Y60" i="16" s="1"/>
  <c r="Z60" i="16" s="1"/>
  <c r="AA60" i="16" s="1"/>
  <c r="Q59" i="16"/>
  <c r="R59" i="16" s="1"/>
  <c r="S59" i="16" s="1"/>
  <c r="T59" i="16" s="1"/>
  <c r="U59" i="16" s="1"/>
  <c r="V59" i="16" s="1"/>
  <c r="W59" i="16" s="1"/>
  <c r="X59" i="16" s="1"/>
  <c r="Y59" i="16" s="1"/>
  <c r="Z59" i="16" s="1"/>
  <c r="AA59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P60" i="20"/>
  <c r="P59" i="20"/>
  <c r="Q4" i="20"/>
  <c r="O59" i="3"/>
  <c r="O60" i="3"/>
  <c r="P4" i="3"/>
  <c r="K19" i="12"/>
  <c r="J20" i="12"/>
  <c r="I60" i="9"/>
  <c r="I59" i="9"/>
  <c r="J4" i="9"/>
  <c r="I59" i="15"/>
  <c r="I60" i="15"/>
  <c r="J4" i="15"/>
  <c r="K60" i="14"/>
  <c r="K59" i="14"/>
  <c r="L4" i="14"/>
  <c r="J60" i="13"/>
  <c r="K4" i="13"/>
  <c r="J59" i="13"/>
  <c r="G59" i="12"/>
  <c r="G60" i="12"/>
  <c r="H4" i="12"/>
  <c r="L20" i="7" l="1"/>
  <c r="M19" i="7"/>
  <c r="M19" i="13"/>
  <c r="L20" i="13"/>
  <c r="M20" i="14"/>
  <c r="N19" i="14"/>
  <c r="M20" i="15"/>
  <c r="N19" i="15"/>
  <c r="N19" i="9"/>
  <c r="M20" i="9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R4" i="2"/>
  <c r="S4" i="2" s="1"/>
  <c r="T4" i="2" s="1"/>
  <c r="U4" i="2" s="1"/>
  <c r="V4" i="2" s="1"/>
  <c r="W4" i="2" s="1"/>
  <c r="X4" i="2" s="1"/>
  <c r="Y4" i="2" s="1"/>
  <c r="Z4" i="2" s="1"/>
  <c r="AA4" i="2" s="1"/>
  <c r="Q60" i="5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Q59" i="5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R4" i="5"/>
  <c r="S4" i="5" s="1"/>
  <c r="T4" i="5" s="1"/>
  <c r="U4" i="5" s="1"/>
  <c r="V4" i="5" s="1"/>
  <c r="W4" i="5" s="1"/>
  <c r="X4" i="5" s="1"/>
  <c r="Y4" i="5" s="1"/>
  <c r="Z4" i="5" s="1"/>
  <c r="AA4" i="5" s="1"/>
  <c r="Q60" i="22"/>
  <c r="R60" i="22" s="1"/>
  <c r="S60" i="22" s="1"/>
  <c r="T60" i="22" s="1"/>
  <c r="U60" i="22" s="1"/>
  <c r="V60" i="22" s="1"/>
  <c r="W60" i="22" s="1"/>
  <c r="X60" i="22" s="1"/>
  <c r="Y60" i="22" s="1"/>
  <c r="Z60" i="22" s="1"/>
  <c r="AA60" i="22" s="1"/>
  <c r="Q59" i="22"/>
  <c r="R59" i="22" s="1"/>
  <c r="S59" i="22" s="1"/>
  <c r="T59" i="22" s="1"/>
  <c r="U59" i="22" s="1"/>
  <c r="V59" i="22" s="1"/>
  <c r="W59" i="22" s="1"/>
  <c r="X59" i="22" s="1"/>
  <c r="Y59" i="22" s="1"/>
  <c r="Z59" i="22" s="1"/>
  <c r="AA59" i="22" s="1"/>
  <c r="R4" i="22"/>
  <c r="S4" i="22" s="1"/>
  <c r="T4" i="22" s="1"/>
  <c r="U4" i="22" s="1"/>
  <c r="V4" i="22" s="1"/>
  <c r="W4" i="22" s="1"/>
  <c r="X4" i="22" s="1"/>
  <c r="Y4" i="22" s="1"/>
  <c r="Z4" i="22" s="1"/>
  <c r="AA4" i="22" s="1"/>
  <c r="Q60" i="4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Q59" i="4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R4" i="4"/>
  <c r="S4" i="4" s="1"/>
  <c r="T4" i="4" s="1"/>
  <c r="U4" i="4" s="1"/>
  <c r="V4" i="4" s="1"/>
  <c r="W4" i="4" s="1"/>
  <c r="X4" i="4" s="1"/>
  <c r="Y4" i="4" s="1"/>
  <c r="Z4" i="4" s="1"/>
  <c r="AA4" i="4" s="1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R4" i="6"/>
  <c r="S4" i="6" s="1"/>
  <c r="T4" i="6" s="1"/>
  <c r="U4" i="6" s="1"/>
  <c r="V4" i="6" s="1"/>
  <c r="W4" i="6" s="1"/>
  <c r="X4" i="6" s="1"/>
  <c r="Y4" i="6" s="1"/>
  <c r="Z4" i="6" s="1"/>
  <c r="AA4" i="6" s="1"/>
  <c r="Q59" i="20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Q60" i="20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R4" i="20"/>
  <c r="S4" i="20" s="1"/>
  <c r="T4" i="20" s="1"/>
  <c r="U4" i="20" s="1"/>
  <c r="V4" i="20" s="1"/>
  <c r="W4" i="20" s="1"/>
  <c r="X4" i="20" s="1"/>
  <c r="Y4" i="20" s="1"/>
  <c r="Z4" i="20" s="1"/>
  <c r="AA4" i="20" s="1"/>
  <c r="P60" i="3"/>
  <c r="P59" i="3"/>
  <c r="Q4" i="3"/>
  <c r="L19" i="12"/>
  <c r="K20" i="12"/>
  <c r="J60" i="9"/>
  <c r="J59" i="9"/>
  <c r="K4" i="9"/>
  <c r="J60" i="15"/>
  <c r="J59" i="15"/>
  <c r="K4" i="15"/>
  <c r="L60" i="14"/>
  <c r="L59" i="14"/>
  <c r="M4" i="14"/>
  <c r="K60" i="13"/>
  <c r="K59" i="13"/>
  <c r="L4" i="13"/>
  <c r="H60" i="12"/>
  <c r="H59" i="12"/>
  <c r="I4" i="12"/>
  <c r="N19" i="13" l="1"/>
  <c r="M20" i="13"/>
  <c r="M20" i="7"/>
  <c r="N19" i="7"/>
  <c r="O19" i="14"/>
  <c r="N20" i="14"/>
  <c r="N20" i="15"/>
  <c r="O19" i="15"/>
  <c r="O19" i="9"/>
  <c r="N20" i="9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R4" i="3"/>
  <c r="S4" i="3" s="1"/>
  <c r="T4" i="3" s="1"/>
  <c r="U4" i="3" s="1"/>
  <c r="V4" i="3" s="1"/>
  <c r="W4" i="3" s="1"/>
  <c r="X4" i="3" s="1"/>
  <c r="Y4" i="3" s="1"/>
  <c r="Z4" i="3" s="1"/>
  <c r="AA4" i="3" s="1"/>
  <c r="L20" i="12"/>
  <c r="M19" i="12"/>
  <c r="K60" i="9"/>
  <c r="K59" i="9"/>
  <c r="L4" i="9"/>
  <c r="K60" i="15"/>
  <c r="K59" i="15"/>
  <c r="L4" i="15"/>
  <c r="M60" i="14"/>
  <c r="M59" i="14"/>
  <c r="N4" i="14"/>
  <c r="L60" i="13"/>
  <c r="L59" i="13"/>
  <c r="M4" i="13"/>
  <c r="I60" i="12"/>
  <c r="I59" i="12"/>
  <c r="J4" i="12"/>
  <c r="N20" i="7" l="1"/>
  <c r="O19" i="7"/>
  <c r="N20" i="13"/>
  <c r="O19" i="13"/>
  <c r="O20" i="14"/>
  <c r="P19" i="14"/>
  <c r="O20" i="15"/>
  <c r="P19" i="15"/>
  <c r="P19" i="9"/>
  <c r="O20" i="9"/>
  <c r="M20" i="12"/>
  <c r="N19" i="12"/>
  <c r="L60" i="9"/>
  <c r="L59" i="9"/>
  <c r="M4" i="9"/>
  <c r="L59" i="15"/>
  <c r="L60" i="15"/>
  <c r="M4" i="15"/>
  <c r="N59" i="14"/>
  <c r="N60" i="14"/>
  <c r="O4" i="14"/>
  <c r="M59" i="13"/>
  <c r="M60" i="13"/>
  <c r="N4" i="13"/>
  <c r="J60" i="12"/>
  <c r="J59" i="12"/>
  <c r="K4" i="12"/>
  <c r="O20" i="13" l="1"/>
  <c r="P19" i="13"/>
  <c r="P19" i="7"/>
  <c r="O20" i="7"/>
  <c r="P20" i="14"/>
  <c r="Q19" i="14"/>
  <c r="P20" i="15"/>
  <c r="Q19" i="15"/>
  <c r="P20" i="9"/>
  <c r="Q19" i="9"/>
  <c r="O19" i="12"/>
  <c r="N20" i="12"/>
  <c r="M60" i="9"/>
  <c r="M59" i="9"/>
  <c r="N4" i="9"/>
  <c r="M59" i="15"/>
  <c r="M60" i="15"/>
  <c r="N4" i="15"/>
  <c r="O59" i="14"/>
  <c r="O60" i="14"/>
  <c r="P4" i="14"/>
  <c r="N59" i="13"/>
  <c r="N60" i="13"/>
  <c r="O4" i="13"/>
  <c r="K60" i="12"/>
  <c r="K59" i="12"/>
  <c r="L4" i="12"/>
  <c r="Q19" i="7" l="1"/>
  <c r="P20" i="7"/>
  <c r="P20" i="13"/>
  <c r="Q19" i="13"/>
  <c r="Q20" i="14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R19" i="14"/>
  <c r="S19" i="14" s="1"/>
  <c r="T19" i="14" s="1"/>
  <c r="U19" i="14" s="1"/>
  <c r="V19" i="14" s="1"/>
  <c r="W19" i="14" s="1"/>
  <c r="X19" i="14" s="1"/>
  <c r="Y19" i="14" s="1"/>
  <c r="Z19" i="14" s="1"/>
  <c r="AA19" i="14" s="1"/>
  <c r="R19" i="15"/>
  <c r="S19" i="15" s="1"/>
  <c r="T19" i="15" s="1"/>
  <c r="U19" i="15" s="1"/>
  <c r="V19" i="15" s="1"/>
  <c r="W19" i="15" s="1"/>
  <c r="X19" i="15" s="1"/>
  <c r="Y19" i="15" s="1"/>
  <c r="Z19" i="15" s="1"/>
  <c r="AA19" i="15" s="1"/>
  <c r="Q20" i="15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Q20" i="9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P19" i="12"/>
  <c r="O20" i="12"/>
  <c r="N59" i="9"/>
  <c r="O4" i="9"/>
  <c r="N60" i="9"/>
  <c r="N60" i="15"/>
  <c r="N59" i="15"/>
  <c r="O4" i="15"/>
  <c r="P60" i="14"/>
  <c r="P59" i="14"/>
  <c r="Q4" i="14"/>
  <c r="O60" i="13"/>
  <c r="O59" i="13"/>
  <c r="P4" i="13"/>
  <c r="L59" i="12"/>
  <c r="L60" i="12"/>
  <c r="M4" i="12"/>
  <c r="R19" i="13" l="1"/>
  <c r="S19" i="13" s="1"/>
  <c r="T19" i="13" s="1"/>
  <c r="U19" i="13" s="1"/>
  <c r="V19" i="13" s="1"/>
  <c r="W19" i="13" s="1"/>
  <c r="X19" i="13" s="1"/>
  <c r="Y19" i="13" s="1"/>
  <c r="Z19" i="13" s="1"/>
  <c r="AA19" i="13" s="1"/>
  <c r="Q20" i="13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R19" i="7"/>
  <c r="S19" i="7" s="1"/>
  <c r="T19" i="7" s="1"/>
  <c r="U19" i="7" s="1"/>
  <c r="V19" i="7" s="1"/>
  <c r="W19" i="7" s="1"/>
  <c r="X19" i="7" s="1"/>
  <c r="Y19" i="7" s="1"/>
  <c r="Z19" i="7" s="1"/>
  <c r="AA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P20" i="12"/>
  <c r="Q19" i="12"/>
  <c r="O59" i="9"/>
  <c r="O60" i="9"/>
  <c r="P4" i="9"/>
  <c r="O60" i="15"/>
  <c r="O59" i="15"/>
  <c r="P4" i="15"/>
  <c r="Q60" i="14"/>
  <c r="R60" i="14" s="1"/>
  <c r="S60" i="14" s="1"/>
  <c r="T60" i="14" s="1"/>
  <c r="U60" i="14" s="1"/>
  <c r="V60" i="14" s="1"/>
  <c r="W60" i="14" s="1"/>
  <c r="X60" i="14" s="1"/>
  <c r="Y60" i="14" s="1"/>
  <c r="Z60" i="14" s="1"/>
  <c r="AA60" i="14" s="1"/>
  <c r="Q59" i="14"/>
  <c r="R59" i="14" s="1"/>
  <c r="S59" i="14" s="1"/>
  <c r="T59" i="14" s="1"/>
  <c r="U59" i="14" s="1"/>
  <c r="V59" i="14" s="1"/>
  <c r="W59" i="14" s="1"/>
  <c r="X59" i="14" s="1"/>
  <c r="Y59" i="14" s="1"/>
  <c r="Z59" i="14" s="1"/>
  <c r="AA59" i="14" s="1"/>
  <c r="R4" i="14"/>
  <c r="S4" i="14" s="1"/>
  <c r="T4" i="14" s="1"/>
  <c r="U4" i="14" s="1"/>
  <c r="V4" i="14" s="1"/>
  <c r="W4" i="14" s="1"/>
  <c r="X4" i="14" s="1"/>
  <c r="Y4" i="14" s="1"/>
  <c r="Z4" i="14" s="1"/>
  <c r="AA4" i="14" s="1"/>
  <c r="P60" i="13"/>
  <c r="Q4" i="13"/>
  <c r="P59" i="13"/>
  <c r="M60" i="12"/>
  <c r="M59" i="12"/>
  <c r="N4" i="12"/>
  <c r="Q20" i="12" l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R19" i="12"/>
  <c r="S19" i="12" s="1"/>
  <c r="T19" i="12" s="1"/>
  <c r="U19" i="12" s="1"/>
  <c r="V19" i="12" s="1"/>
  <c r="W19" i="12" s="1"/>
  <c r="X19" i="12" s="1"/>
  <c r="Y19" i="12" s="1"/>
  <c r="Z19" i="12" s="1"/>
  <c r="AA19" i="12" s="1"/>
  <c r="P60" i="9"/>
  <c r="P59" i="9"/>
  <c r="Q4" i="9"/>
  <c r="P59" i="15"/>
  <c r="P60" i="15"/>
  <c r="Q4" i="15"/>
  <c r="Q60" i="13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Q59" i="13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N59" i="12"/>
  <c r="N60" i="12"/>
  <c r="O4" i="12"/>
  <c r="Q60" i="9" l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Q59" i="9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R4" i="9"/>
  <c r="S4" i="9" s="1"/>
  <c r="T4" i="9" s="1"/>
  <c r="U4" i="9" s="1"/>
  <c r="V4" i="9" s="1"/>
  <c r="W4" i="9" s="1"/>
  <c r="X4" i="9" s="1"/>
  <c r="Y4" i="9" s="1"/>
  <c r="Z4" i="9" s="1"/>
  <c r="AA4" i="9" s="1"/>
  <c r="Q59" i="15"/>
  <c r="R59" i="15" s="1"/>
  <c r="S59" i="15" s="1"/>
  <c r="T59" i="15" s="1"/>
  <c r="U59" i="15" s="1"/>
  <c r="V59" i="15" s="1"/>
  <c r="W59" i="15" s="1"/>
  <c r="X59" i="15" s="1"/>
  <c r="Y59" i="15" s="1"/>
  <c r="Z59" i="15" s="1"/>
  <c r="AA59" i="15" s="1"/>
  <c r="Q60" i="15"/>
  <c r="R60" i="15" s="1"/>
  <c r="S60" i="15" s="1"/>
  <c r="T60" i="15" s="1"/>
  <c r="U60" i="15" s="1"/>
  <c r="V60" i="15" s="1"/>
  <c r="W60" i="15" s="1"/>
  <c r="X60" i="15" s="1"/>
  <c r="Y60" i="15" s="1"/>
  <c r="Z60" i="15" s="1"/>
  <c r="AA60" i="15" s="1"/>
  <c r="R4" i="15"/>
  <c r="S4" i="15" s="1"/>
  <c r="T4" i="15" s="1"/>
  <c r="U4" i="15" s="1"/>
  <c r="V4" i="15" s="1"/>
  <c r="W4" i="15" s="1"/>
  <c r="X4" i="15" s="1"/>
  <c r="Y4" i="15" s="1"/>
  <c r="Z4" i="15" s="1"/>
  <c r="AA4" i="15" s="1"/>
  <c r="O59" i="12"/>
  <c r="O60" i="12"/>
  <c r="P4" i="12"/>
  <c r="P60" i="12" l="1"/>
  <c r="P59" i="12"/>
  <c r="Q4" i="12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Q60" i="12" l="1"/>
  <c r="R60" i="12" s="1"/>
  <c r="S60" i="12" s="1"/>
  <c r="T60" i="12" s="1"/>
  <c r="U60" i="12" s="1"/>
  <c r="V60" i="12" s="1"/>
  <c r="W60" i="12" s="1"/>
  <c r="X60" i="12" s="1"/>
  <c r="Y60" i="12" s="1"/>
  <c r="Z60" i="12" s="1"/>
  <c r="AA60" i="12" s="1"/>
  <c r="Q59" i="12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C41" i="11" l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D38" i="1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C38" i="1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C27" i="11"/>
  <c r="D27" i="11" s="1"/>
  <c r="E27" i="11" s="1"/>
  <c r="F27" i="11" s="1"/>
  <c r="G27" i="11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D13" i="1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C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F7" i="1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C7" i="11"/>
  <c r="D7" i="11" s="1"/>
  <c r="E7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F15" i="10"/>
  <c r="F14" i="10"/>
  <c r="F13" i="10"/>
  <c r="F12" i="10"/>
  <c r="F11" i="10"/>
  <c r="L10" i="10"/>
  <c r="M10" i="10" s="1"/>
  <c r="F10" i="10"/>
  <c r="L9" i="10"/>
  <c r="M9" i="10" s="1"/>
  <c r="F9" i="10"/>
  <c r="C4" i="10"/>
  <c r="C3" i="10"/>
  <c r="C2" i="10"/>
  <c r="C70" i="8"/>
  <c r="D70" i="8" s="1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C69" i="8"/>
  <c r="D69" i="8" s="1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C68" i="8"/>
  <c r="D68" i="8" s="1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C67" i="8"/>
  <c r="D67" i="8" s="1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C66" i="8"/>
  <c r="D66" i="8" s="1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C65" i="8"/>
  <c r="D65" i="8" s="1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C64" i="8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C63" i="8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C62" i="8"/>
  <c r="D62" i="8" s="1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C61" i="8"/>
  <c r="D61" i="8" s="1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B60" i="8"/>
  <c r="B59" i="8"/>
  <c r="C58" i="8"/>
  <c r="D58" i="8" s="1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F57" i="8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C57" i="8"/>
  <c r="D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C56" i="8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C51" i="8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C49" i="8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C47" i="8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C46" i="8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C43" i="8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C37" i="8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C33" i="8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C20" i="8"/>
  <c r="D20" i="8" s="1"/>
  <c r="C19" i="8"/>
  <c r="D19" i="8" s="1"/>
  <c r="E19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Q9" i="8"/>
  <c r="R9" i="8" s="1"/>
  <c r="S9" i="8" s="1"/>
  <c r="T9" i="8" s="1"/>
  <c r="U9" i="8" s="1"/>
  <c r="V9" i="8" s="1"/>
  <c r="W9" i="8" s="1"/>
  <c r="X9" i="8" s="1"/>
  <c r="Y9" i="8" s="1"/>
  <c r="Z9" i="8" s="1"/>
  <c r="AA9" i="8" s="1"/>
  <c r="P9" i="8"/>
  <c r="O9" i="8"/>
  <c r="N9" i="8"/>
  <c r="M9" i="8"/>
  <c r="L9" i="8"/>
  <c r="K9" i="8"/>
  <c r="J9" i="8"/>
  <c r="I9" i="8"/>
  <c r="H9" i="8"/>
  <c r="G9" i="8"/>
  <c r="Q8" i="8"/>
  <c r="R8" i="8" s="1"/>
  <c r="S8" i="8" s="1"/>
  <c r="T8" i="8" s="1"/>
  <c r="U8" i="8" s="1"/>
  <c r="V8" i="8" s="1"/>
  <c r="W8" i="8" s="1"/>
  <c r="X8" i="8" s="1"/>
  <c r="Y8" i="8" s="1"/>
  <c r="Z8" i="8" s="1"/>
  <c r="AA8" i="8" s="1"/>
  <c r="P8" i="8"/>
  <c r="O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C4" i="8"/>
  <c r="C3" i="8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D69" i="7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C69" i="7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D67" i="7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C67" i="7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F65" i="7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C65" i="7"/>
  <c r="D65" i="7" s="1"/>
  <c r="E65" i="7" s="1"/>
  <c r="E64" i="7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C64" i="7"/>
  <c r="D64" i="7" s="1"/>
  <c r="D63" i="7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C63" i="7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D61" i="7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C61" i="7"/>
  <c r="B60" i="7"/>
  <c r="B59" i="7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F57" i="7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C57" i="7"/>
  <c r="D57" i="7" s="1"/>
  <c r="D56" i="7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C56" i="7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E53" i="7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C53" i="7"/>
  <c r="D53" i="7" s="1"/>
  <c r="D52" i="7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C52" i="7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E47" i="7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C47" i="7"/>
  <c r="D47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D44" i="7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C44" i="7"/>
  <c r="O43" i="7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C42" i="7"/>
  <c r="D42" i="7" s="1"/>
  <c r="E42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G33" i="7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C33" i="7"/>
  <c r="D33" i="7" s="1"/>
  <c r="E33" i="7" s="1"/>
  <c r="F33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D28" i="7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C28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D24" i="7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C24" i="7"/>
  <c r="D3" i="8" l="1"/>
  <c r="C9" i="8"/>
  <c r="F19" i="8"/>
  <c r="E20" i="8"/>
  <c r="C60" i="7"/>
  <c r="C59" i="7"/>
  <c r="C60" i="8"/>
  <c r="C59" i="8"/>
  <c r="D4" i="8"/>
  <c r="G19" i="8" l="1"/>
  <c r="F20" i="8"/>
  <c r="C22" i="8"/>
  <c r="C21" i="8"/>
  <c r="E3" i="8"/>
  <c r="D9" i="8"/>
  <c r="D60" i="8"/>
  <c r="D59" i="8"/>
  <c r="E4" i="8"/>
  <c r="D60" i="7"/>
  <c r="D59" i="7"/>
  <c r="D21" i="8" l="1"/>
  <c r="D22" i="8"/>
  <c r="F3" i="8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E9" i="8"/>
  <c r="H19" i="8"/>
  <c r="G20" i="8"/>
  <c r="E59" i="8"/>
  <c r="E60" i="8"/>
  <c r="F4" i="8"/>
  <c r="E59" i="7"/>
  <c r="E60" i="7"/>
  <c r="I19" i="8" l="1"/>
  <c r="H20" i="8"/>
  <c r="E21" i="8"/>
  <c r="E22" i="8"/>
  <c r="F60" i="7"/>
  <c r="F59" i="7"/>
  <c r="F60" i="8"/>
  <c r="F59" i="8"/>
  <c r="G4" i="8"/>
  <c r="I20" i="8" l="1"/>
  <c r="J19" i="8"/>
  <c r="G59" i="8"/>
  <c r="G60" i="8"/>
  <c r="H4" i="8"/>
  <c r="G60" i="7"/>
  <c r="G59" i="7"/>
  <c r="K19" i="8" l="1"/>
  <c r="J20" i="8"/>
  <c r="H60" i="7"/>
  <c r="H59" i="7"/>
  <c r="H60" i="8"/>
  <c r="H59" i="8"/>
  <c r="I4" i="8"/>
  <c r="K20" i="8" l="1"/>
  <c r="L19" i="8"/>
  <c r="I60" i="8"/>
  <c r="I59" i="8"/>
  <c r="J4" i="8"/>
  <c r="I60" i="7"/>
  <c r="I59" i="7"/>
  <c r="L20" i="8" l="1"/>
  <c r="M19" i="8"/>
  <c r="J60" i="7"/>
  <c r="J59" i="7"/>
  <c r="J60" i="8"/>
  <c r="J59" i="8"/>
  <c r="K4" i="8"/>
  <c r="M20" i="8" l="1"/>
  <c r="N19" i="8"/>
  <c r="K60" i="7"/>
  <c r="K59" i="7"/>
  <c r="K60" i="8"/>
  <c r="K59" i="8"/>
  <c r="L4" i="8"/>
  <c r="O19" i="8" l="1"/>
  <c r="N20" i="8"/>
  <c r="L60" i="7"/>
  <c r="L59" i="7"/>
  <c r="L60" i="8"/>
  <c r="L59" i="8"/>
  <c r="M4" i="8"/>
  <c r="O20" i="8" l="1"/>
  <c r="P19" i="8"/>
  <c r="M60" i="8"/>
  <c r="M59" i="8"/>
  <c r="N4" i="8"/>
  <c r="M60" i="7"/>
  <c r="M59" i="7"/>
  <c r="P20" i="8" l="1"/>
  <c r="Q19" i="8"/>
  <c r="N60" i="8"/>
  <c r="N59" i="8"/>
  <c r="O4" i="8"/>
  <c r="N59" i="7"/>
  <c r="N60" i="7"/>
  <c r="Q20" i="8" l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O59" i="7"/>
  <c r="O60" i="7"/>
  <c r="O60" i="8"/>
  <c r="O59" i="8"/>
  <c r="P4" i="8"/>
  <c r="P60" i="8" l="1"/>
  <c r="P59" i="8"/>
  <c r="Q4" i="8"/>
  <c r="R4" i="8" s="1"/>
  <c r="S4" i="8" s="1"/>
  <c r="T4" i="8" s="1"/>
  <c r="U4" i="8" s="1"/>
  <c r="V4" i="8" s="1"/>
  <c r="W4" i="8" s="1"/>
  <c r="X4" i="8" s="1"/>
  <c r="Y4" i="8" s="1"/>
  <c r="Z4" i="8" s="1"/>
  <c r="AA4" i="8" s="1"/>
  <c r="P60" i="7"/>
  <c r="P59" i="7"/>
  <c r="Q60" i="8" l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Q59" i="8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Q59" i="7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</calcChain>
</file>

<file path=xl/sharedStrings.xml><?xml version="1.0" encoding="utf-8"?>
<sst xmlns="http://schemas.openxmlformats.org/spreadsheetml/2006/main" count="1544" uniqueCount="102">
  <si>
    <t>jaar</t>
  </si>
  <si>
    <t>prijs diesel (euro)</t>
  </si>
  <si>
    <t>vermogen (kWh)</t>
  </si>
  <si>
    <t>reparatiekosten EV (euro/jaar)</t>
  </si>
  <si>
    <t>onderhoudskosten EV (euro/jaar)</t>
  </si>
  <si>
    <t>onderhoudskosten diesel (euro/jaar)</t>
  </si>
  <si>
    <t>stilstand EV (dagen)</t>
  </si>
  <si>
    <t>subsidies EV (euro op aankoopbedrag)</t>
  </si>
  <si>
    <t>CO2 prijs (euro/ton uitstoot)</t>
  </si>
  <si>
    <t>efficienty diesel (L/km)</t>
  </si>
  <si>
    <t>efficienty electrisch (kWh/km)</t>
  </si>
  <si>
    <t>inkoopprijs elektriciteit excl. btw (euro/kWh)</t>
  </si>
  <si>
    <t>bruto kosten inkoop oplaadsysteem (euro)</t>
  </si>
  <si>
    <t>bruto kosten aanleg oplaadsysteem (euro)</t>
  </si>
  <si>
    <t>brandstofprijs diesel excl. btw (euro/L)</t>
  </si>
  <si>
    <t>mutatie accijns diesel (%)</t>
  </si>
  <si>
    <t>mrb diesel (euro/jaar)</t>
  </si>
  <si>
    <t>mrb electrisch (euro/jaar)</t>
  </si>
  <si>
    <t>economische levensduur diesel</t>
  </si>
  <si>
    <t>economische levensduur electrisch</t>
  </si>
  <si>
    <t>Energiesubsidie (euro/kWh)</t>
  </si>
  <si>
    <t>Vaste ZE-Voertuigheffing (euro/jaar)</t>
  </si>
  <si>
    <t>Verschil vrachtwagentolheffing (euro/km)</t>
  </si>
  <si>
    <t>Subsidie aanleg oplaadsysteem (euro/keer)</t>
  </si>
  <si>
    <t>restwaarde 6 jaar oude dieseltruck (%)</t>
  </si>
  <si>
    <t>restwaarde 7 jaar oude dieseltruck (%)</t>
  </si>
  <si>
    <t>restwaarde 8 jaar oude dieseltruck (%)</t>
  </si>
  <si>
    <t>restwaarde 9 jaar oude dieseltruck (%)</t>
  </si>
  <si>
    <t>Laadvermogen externe laadpaal</t>
  </si>
  <si>
    <t>Laadvermogen laadpaal op depot</t>
  </si>
  <si>
    <t>Laadvermogen nodig depot</t>
  </si>
  <si>
    <t>Laadvermogen nodig onderweg</t>
  </si>
  <si>
    <t>AC3,7 thuis</t>
  </si>
  <si>
    <t>AC10 onderweg</t>
  </si>
  <si>
    <t>AC20 onderweg</t>
  </si>
  <si>
    <t>AC20 thuis</t>
  </si>
  <si>
    <t>FC50 onderweg</t>
  </si>
  <si>
    <t>FC50 thuis</t>
  </si>
  <si>
    <t>HPC150 onderweg</t>
  </si>
  <si>
    <t>HPC150 thuis</t>
  </si>
  <si>
    <t>HPC350 onderweg</t>
  </si>
  <si>
    <t>HPC350 thuis</t>
  </si>
  <si>
    <t>prijs electrisch (euro)</t>
  </si>
  <si>
    <t>restwaarde 1 jaar oude EV truck (%)</t>
  </si>
  <si>
    <t>restwaarde 2 jaar oude EV  truck (%)</t>
  </si>
  <si>
    <t>restwaarde 3 jaar oude EV  truck (%)</t>
  </si>
  <si>
    <t>restwaarde 4 jaar oude EV truck (%)</t>
  </si>
  <si>
    <t>restwaarde 5 jaar oude EV truck (%)</t>
  </si>
  <si>
    <t>restwaarde 6 jaar oude EV  truck (%)</t>
  </si>
  <si>
    <t>restwaarde 7 jaar oude EV  truck (%)</t>
  </si>
  <si>
    <t>restwaarde 8 jaar oude EV truck (%)</t>
  </si>
  <si>
    <t>restwaarde 9 jaar oude EV  truck (%)</t>
  </si>
  <si>
    <t>restwaarde 10 jaar oude EV  truck (%)</t>
  </si>
  <si>
    <t>restwaarde 11 jaar oude EV  truck (%)</t>
  </si>
  <si>
    <t>restwaarde 12 jaar oude EV  truck (%)</t>
  </si>
  <si>
    <t>restwaarde 13 jaar oude EV  truck (%)</t>
  </si>
  <si>
    <t>restwaarde 14 jaar oude EV  truck (%)</t>
  </si>
  <si>
    <t>restwaarde 15 jaar oude EV  truck (%)</t>
  </si>
  <si>
    <t>restwaarde 1 jaar oude diesel truck (%)</t>
  </si>
  <si>
    <t>restwaarde 2 jaar oude diesel truck (%)</t>
  </si>
  <si>
    <t>restwaarde 3 jaar oude diesel truck (%)</t>
  </si>
  <si>
    <t>restwaarde 4 jaar oude diesel truck (%)</t>
  </si>
  <si>
    <t>restwaarde 5 jaar oude diesel truck (%)</t>
  </si>
  <si>
    <t>restwaarde 10 jaar oude diesel truck (%)</t>
  </si>
  <si>
    <t>restwaarde 11 jaar oude diesel truck (%)</t>
  </si>
  <si>
    <t>restwaarde 12 jaar oude diesel truck (%)</t>
  </si>
  <si>
    <t>restwaarde 13 jaar oude diesel truck (%)</t>
  </si>
  <si>
    <t>restwaarde 14 jaar oude diesel truck (%)</t>
  </si>
  <si>
    <t>restwaarde 15 jaar oude diesel truck (%)</t>
  </si>
  <si>
    <t>categorie</t>
  </si>
  <si>
    <t>maximum vermogen (kwh)</t>
  </si>
  <si>
    <t>maximum afstand (km)</t>
  </si>
  <si>
    <t>N1</t>
  </si>
  <si>
    <t>N2</t>
  </si>
  <si>
    <t>N3</t>
  </si>
  <si>
    <t>vaste ZE-voertuigheffing/jaar</t>
  </si>
  <si>
    <t>type</t>
  </si>
  <si>
    <t>kwh/km</t>
  </si>
  <si>
    <t>kwh/100 km</t>
  </si>
  <si>
    <t>Merk</t>
  </si>
  <si>
    <t>kwh</t>
  </si>
  <si>
    <t>km</t>
  </si>
  <si>
    <t>Scania</t>
  </si>
  <si>
    <t xml:space="preserve"> N3</t>
  </si>
  <si>
    <t>Volvo</t>
  </si>
  <si>
    <t>accijns diesel (euro/L)</t>
  </si>
  <si>
    <t>onderhoudskosten EV (euro/km)</t>
  </si>
  <si>
    <t>onderhoudskosten diesel (euro/km)</t>
  </si>
  <si>
    <t>VAMIL (euro/levensduur)</t>
  </si>
  <si>
    <t>MIA (euro/levensduur)</t>
  </si>
  <si>
    <t>inkoopprijs elektriciteit onderweg excl. btw (euro/kWh)</t>
  </si>
  <si>
    <t>inkoopprijs elektriciteit depot excl. btw (euro/kWh)</t>
  </si>
  <si>
    <t>brandstofprijs diesel</t>
  </si>
  <si>
    <t>electriciteitsprijs hoog depot</t>
  </si>
  <si>
    <t>electriciteitsprijs laag depot</t>
  </si>
  <si>
    <t>electriciteitsprijs midden depot</t>
  </si>
  <si>
    <t>electriciteitsprijs laag onderweg</t>
  </si>
  <si>
    <t>electriciteitsprijs midden onderweg</t>
  </si>
  <si>
    <t>electriciteitsprijs hoog onderweg</t>
  </si>
  <si>
    <t>Jaartal</t>
  </si>
  <si>
    <t>Aankoopprijs diesel</t>
  </si>
  <si>
    <t>Aankoopprijs elektrisch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</si>
</sst>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\-??_ ;_ @_ "/>
    <numFmt numFmtId="165" formatCode="_ * #,##0_ ;_ * \-#,##0_ ;_ * \-_ ;_ @_ "/>
    <numFmt numFmtId="166" formatCode="_ &quot;€ &quot;* #,##0.00_ ;_ &quot;€ &quot;* \-#,##0.00_ ;_ &quot;€ &quot;* \-??_ ;_ @_ "/>
    <numFmt numFmtId="167" formatCode="_ &quot;€ &quot;* #,##0_ ;_ &quot;€ &quot;* \-#,##0_ ;_ &quot;€ &quot;* \-_ ;_ @_ "/>
    <numFmt numFmtId="168" formatCode="&quot;€ &quot;#,##0.00;&quot;€ -&quot;#,##0.00"/>
    <numFmt numFmtId="169" formatCode="0.0"/>
    <numFmt numFmtId="170" formatCode="\€#,##0.00_);&quot;(€&quot;#,##0.00\)"/>
    <numFmt numFmtId="171" formatCode="0.000"/>
    <numFmt numFmtId="172" formatCode="_ &quot;€ &quot;* #,##0_ ;_ &quot;€ &quot;* \-#,##0_ ;_ &quot;€ &quot;* \-??_ ;_ @_ "/>
    <numFmt numFmtId="173" formatCode="_ &quot;€ &quot;* #,##0.0000_ ;_ &quot;€ &quot;* \-#,##0.0000_ ;_ &quot;€ &quot;* \-??_ ;_ @_ "/>
  </numFmts>
  <fonts count="22" x14ac:knownFonts="1">
    <font>
      <sz val="10"/>
      <color rgb="FF000000"/>
      <name val="Calibri"/>
      <family val="2"/>
      <charset val="1"/>
    </font>
    <font>
      <sz val="8.5"/>
      <color rgb="FF000000"/>
      <name val="Verdana"/>
      <family val="2"/>
      <charset val="1"/>
    </font>
    <font>
      <sz val="8.5"/>
      <color rgb="FFFFFFFF"/>
      <name val="Verdana"/>
      <family val="2"/>
      <charset val="1"/>
    </font>
    <font>
      <sz val="8.5"/>
      <color rgb="FF9C0006"/>
      <name val="Verdana"/>
      <family val="2"/>
      <charset val="1"/>
    </font>
    <font>
      <b/>
      <sz val="8.5"/>
      <color rgb="FFFA7D00"/>
      <name val="Verdana"/>
      <family val="2"/>
      <charset val="1"/>
    </font>
    <font>
      <b/>
      <sz val="8.5"/>
      <color rgb="FFFFFFFF"/>
      <name val="Verdana"/>
      <family val="2"/>
      <charset val="1"/>
    </font>
    <font>
      <i/>
      <sz val="8.5"/>
      <color rgb="FF7F7F7F"/>
      <name val="Verdana"/>
      <family val="2"/>
      <charset val="1"/>
    </font>
    <font>
      <sz val="8.5"/>
      <color rgb="FF006100"/>
      <name val="Verdana"/>
      <family val="2"/>
      <charset val="1"/>
    </font>
    <font>
      <b/>
      <sz val="15"/>
      <color rgb="FF44546A"/>
      <name val="Verdana"/>
      <family val="2"/>
      <charset val="1"/>
    </font>
    <font>
      <b/>
      <sz val="13"/>
      <color rgb="FF44546A"/>
      <name val="Verdana"/>
      <family val="2"/>
      <charset val="1"/>
    </font>
    <font>
      <b/>
      <sz val="11"/>
      <color rgb="FF44546A"/>
      <name val="Verdana"/>
      <family val="2"/>
      <charset val="1"/>
    </font>
    <font>
      <sz val="8.5"/>
      <color rgb="FF3F3F76"/>
      <name val="Verdana"/>
      <family val="2"/>
      <charset val="1"/>
    </font>
    <font>
      <sz val="8.5"/>
      <color rgb="FFFA7D00"/>
      <name val="Verdana"/>
      <family val="2"/>
      <charset val="1"/>
    </font>
    <font>
      <sz val="8.5"/>
      <color rgb="FF9C6500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8.5"/>
      <color rgb="FF3F3F3F"/>
      <name val="Verdana"/>
      <family val="2"/>
      <charset val="1"/>
    </font>
    <font>
      <sz val="10"/>
      <name val="Times New Roman"/>
      <family val="1"/>
      <charset val="1"/>
    </font>
    <font>
      <sz val="18"/>
      <color rgb="FF44546A"/>
      <name val="Calibri Light"/>
      <family val="2"/>
      <charset val="1"/>
    </font>
    <font>
      <b/>
      <sz val="8.5"/>
      <color rgb="FF000000"/>
      <name val="Verdana"/>
      <family val="2"/>
      <charset val="1"/>
    </font>
    <font>
      <sz val="8.5"/>
      <color rgb="FFFF0000"/>
      <name val="Verdana"/>
      <family val="2"/>
      <charset val="1"/>
    </font>
    <font>
      <sz val="8.5"/>
      <name val="Verdana"/>
      <family val="2"/>
      <charset val="1"/>
    </font>
    <font>
      <sz val="10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FAAD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3" fillId="26" borderId="0" applyBorder="0" applyProtection="0"/>
    <xf numFmtId="0" fontId="4" fillId="27" borderId="1" applyProtection="0"/>
    <xf numFmtId="0" fontId="5" fillId="22" borderId="2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5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7" fontId="21" fillId="0" borderId="0" applyBorder="0" applyProtection="0">
      <alignment horizontal="center"/>
    </xf>
    <xf numFmtId="167" fontId="21" fillId="0" borderId="0" applyBorder="0" applyProtection="0"/>
    <xf numFmtId="0" fontId="6" fillId="0" borderId="0" applyBorder="0" applyProtection="0"/>
    <xf numFmtId="0" fontId="7" fillId="28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29" borderId="1" applyProtection="0"/>
    <xf numFmtId="0" fontId="12" fillId="0" borderId="6" applyProtection="0"/>
    <xf numFmtId="0" fontId="13" fillId="30" borderId="0" applyBorder="0" applyProtection="0"/>
    <xf numFmtId="0" fontId="13" fillId="30" borderId="0" applyBorder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21" fillId="31" borderId="7" applyProtection="0"/>
    <xf numFmtId="0" fontId="15" fillId="27" borderId="8" applyProtection="0"/>
    <xf numFmtId="9" fontId="21" fillId="0" borderId="0" applyBorder="0" applyProtection="0"/>
    <xf numFmtId="9" fontId="21" fillId="0" borderId="0" applyBorder="0" applyProtection="0"/>
    <xf numFmtId="0" fontId="16" fillId="0" borderId="0"/>
    <xf numFmtId="0" fontId="17" fillId="0" borderId="0" applyBorder="0" applyProtection="0"/>
    <xf numFmtId="0" fontId="18" fillId="0" borderId="9" applyProtection="0"/>
    <xf numFmtId="0" fontId="19" fillId="0" borderId="0" applyBorder="0" applyProtection="0"/>
    <xf numFmtId="0" fontId="21" fillId="12" borderId="0" applyBorder="0" applyProtection="0"/>
    <xf numFmtId="166" fontId="1" fillId="0" borderId="0" applyBorder="0" applyProtection="0"/>
  </cellStyleXfs>
  <cellXfs count="20">
    <xf numFmtId="0" fontId="0" fillId="0" borderId="0" xfId="0"/>
    <xf numFmtId="168" fontId="0" fillId="0" borderId="0" xfId="0" applyNumberFormat="1"/>
    <xf numFmtId="9" fontId="0" fillId="0" borderId="0" xfId="0" applyNumberFormat="1"/>
    <xf numFmtId="9" fontId="21" fillId="0" borderId="0" xfId="66" applyNumberFormat="1" applyFill="1" applyBorder="1" applyAlignment="1" applyProtection="1"/>
    <xf numFmtId="169" fontId="0" fillId="0" borderId="0" xfId="0" applyNumberFormat="1" applyFont="1"/>
    <xf numFmtId="1" fontId="0" fillId="0" borderId="0" xfId="0" applyNumberFormat="1"/>
    <xf numFmtId="0" fontId="20" fillId="0" borderId="0" xfId="55" applyFont="1" applyBorder="1" applyAlignment="1">
      <alignment horizontal="left"/>
    </xf>
    <xf numFmtId="170" fontId="1" fillId="0" borderId="0" xfId="36" applyNumberFormat="1" applyFont="1" applyBorder="1" applyAlignment="1" applyProtection="1">
      <alignment horizontal="right"/>
    </xf>
    <xf numFmtId="170" fontId="1" fillId="0" borderId="0" xfId="35" applyNumberFormat="1" applyFont="1" applyBorder="1" applyAlignment="1" applyProtection="1">
      <alignment horizontal="right"/>
    </xf>
    <xf numFmtId="2" fontId="0" fillId="0" borderId="0" xfId="0" applyNumberFormat="1" applyFont="1"/>
    <xf numFmtId="171" fontId="0" fillId="0" borderId="0" xfId="0" applyNumberFormat="1" applyFont="1"/>
    <xf numFmtId="9" fontId="21" fillId="0" borderId="10" xfId="66" applyNumberFormat="1" applyFill="1" applyBorder="1" applyAlignment="1" applyProtection="1"/>
    <xf numFmtId="4" fontId="0" fillId="0" borderId="0" xfId="0" applyNumberFormat="1" applyFont="1"/>
    <xf numFmtId="171" fontId="20" fillId="0" borderId="0" xfId="52" applyNumberFormat="1" applyFont="1" applyFill="1" applyBorder="1" applyAlignment="1" applyProtection="1"/>
    <xf numFmtId="171" fontId="20" fillId="0" borderId="10" xfId="52" applyNumberFormat="1" applyFont="1" applyFill="1" applyBorder="1" applyAlignment="1" applyProtection="1"/>
    <xf numFmtId="172" fontId="20" fillId="0" borderId="11" xfId="67" applyNumberFormat="1" applyFont="1" applyBorder="1" applyAlignment="1" applyProtection="1"/>
    <xf numFmtId="172" fontId="20" fillId="0" borderId="0" xfId="35" applyNumberFormat="1" applyFont="1" applyBorder="1" applyAlignment="1" applyProtection="1"/>
    <xf numFmtId="173" fontId="20" fillId="0" borderId="0" xfId="35" applyNumberFormat="1" applyFont="1" applyBorder="1" applyAlignment="1" applyProtection="1"/>
    <xf numFmtId="0" fontId="0" fillId="0" borderId="0" xfId="0" applyNumberFormat="1"/>
    <xf numFmtId="172" fontId="0" fillId="0" borderId="0" xfId="0" applyNumberFormat="1"/>
  </cellXfs>
  <cellStyles count="68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ad 2" xfId="25" xr:uid="{00000000-0005-0000-0000-00001E000000}"/>
    <cellStyle name="Bad 3" xfId="26" xr:uid="{00000000-0005-0000-0000-00001F000000}"/>
    <cellStyle name="Calculation 2" xfId="27" xr:uid="{00000000-0005-0000-0000-000020000000}"/>
    <cellStyle name="Check Cell 2" xfId="28" xr:uid="{00000000-0005-0000-0000-000021000000}"/>
    <cellStyle name="Comma [0] 2" xfId="34" xr:uid="{00000000-0005-0000-0000-000027000000}"/>
    <cellStyle name="Comma 2" xfId="29" xr:uid="{00000000-0005-0000-0000-000022000000}"/>
    <cellStyle name="Comma 3" xfId="30" xr:uid="{00000000-0005-0000-0000-000023000000}"/>
    <cellStyle name="Comma 4" xfId="31" xr:uid="{00000000-0005-0000-0000-000024000000}"/>
    <cellStyle name="Comma 5" xfId="32" xr:uid="{00000000-0005-0000-0000-000025000000}"/>
    <cellStyle name="Comma 6" xfId="33" xr:uid="{00000000-0005-0000-0000-000026000000}"/>
    <cellStyle name="Currency [0] 2" xfId="42" xr:uid="{00000000-0005-0000-0000-00002F000000}"/>
    <cellStyle name="Currency [0] 3" xfId="43" xr:uid="{00000000-0005-0000-0000-000030000000}"/>
    <cellStyle name="Currency 2" xfId="35" xr:uid="{00000000-0005-0000-0000-000028000000}"/>
    <cellStyle name="Currency 2 2" xfId="36" xr:uid="{00000000-0005-0000-0000-000029000000}"/>
    <cellStyle name="Currency 2 3" xfId="67" xr:uid="{FC696449-6524-44BC-96ED-83EB16C6194F}"/>
    <cellStyle name="Currency 3" xfId="37" xr:uid="{00000000-0005-0000-0000-00002A000000}"/>
    <cellStyle name="Currency 3 2" xfId="38" xr:uid="{00000000-0005-0000-0000-00002B000000}"/>
    <cellStyle name="Currency 4" xfId="39" xr:uid="{00000000-0005-0000-0000-00002C000000}"/>
    <cellStyle name="Currency 5" xfId="40" xr:uid="{00000000-0005-0000-0000-00002D000000}"/>
    <cellStyle name="Currency 6" xfId="41" xr:uid="{00000000-0005-0000-0000-00002E000000}"/>
    <cellStyle name="Excel Built-in 40% - Accent5" xfId="66" xr:uid="{00000000-0005-0000-0000-000047000000}"/>
    <cellStyle name="Explanatory Text 2" xfId="44" xr:uid="{00000000-0005-0000-0000-000031000000}"/>
    <cellStyle name="Good 2" xfId="45" xr:uid="{00000000-0005-0000-0000-000032000000}"/>
    <cellStyle name="Heading 1 2" xfId="46" xr:uid="{00000000-0005-0000-0000-000033000000}"/>
    <cellStyle name="Heading 2 2" xfId="47" xr:uid="{00000000-0005-0000-0000-000034000000}"/>
    <cellStyle name="Heading 3 2" xfId="48" xr:uid="{00000000-0005-0000-0000-000035000000}"/>
    <cellStyle name="Heading 4 2" xfId="49" xr:uid="{00000000-0005-0000-0000-000036000000}"/>
    <cellStyle name="Input 2" xfId="50" xr:uid="{00000000-0005-0000-0000-000037000000}"/>
    <cellStyle name="Linked Cell 2" xfId="51" xr:uid="{00000000-0005-0000-0000-000038000000}"/>
    <cellStyle name="Neutral 2" xfId="52" xr:uid="{00000000-0005-0000-0000-000039000000}"/>
    <cellStyle name="Neutral 3" xfId="53" xr:uid="{00000000-0005-0000-0000-00003A000000}"/>
    <cellStyle name="Normal" xfId="0" builtinId="0"/>
    <cellStyle name="Normal 2" xfId="54" xr:uid="{00000000-0005-0000-0000-00003B000000}"/>
    <cellStyle name="Normal 3" xfId="55" xr:uid="{00000000-0005-0000-0000-00003C000000}"/>
    <cellStyle name="Normal 4" xfId="56" xr:uid="{00000000-0005-0000-0000-00003D000000}"/>
    <cellStyle name="Normal 5" xfId="57" xr:uid="{00000000-0005-0000-0000-00003E000000}"/>
    <cellStyle name="Note 2" xfId="58" xr:uid="{00000000-0005-0000-0000-00003F000000}"/>
    <cellStyle name="Output 2" xfId="59" xr:uid="{00000000-0005-0000-0000-000040000000}"/>
    <cellStyle name="Percent 2" xfId="60" xr:uid="{00000000-0005-0000-0000-000041000000}"/>
    <cellStyle name="Percent 3" xfId="61" xr:uid="{00000000-0005-0000-0000-000042000000}"/>
    <cellStyle name="Standaard_Tabellen" xfId="62" xr:uid="{00000000-0005-0000-0000-000043000000}"/>
    <cellStyle name="Title 2" xfId="63" xr:uid="{00000000-0005-0000-0000-000044000000}"/>
    <cellStyle name="Total 2" xfId="64" xr:uid="{00000000-0005-0000-0000-000045000000}"/>
    <cellStyle name="Warning Text 2" xfId="65" xr:uid="{00000000-0005-0000-0000-00004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0000FF"/>
      <rgbColor rgb="FFFFFF00"/>
      <rgbColor rgb="FFF2F2F2"/>
      <rgbColor rgb="FFB4C7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BE5D6"/>
      <rgbColor rgb="FFBDD7EE"/>
      <rgbColor rgb="FF000080"/>
      <rgbColor rgb="FFFFF2CC"/>
      <rgbColor rgb="FFFFD966"/>
      <rgbColor rgb="FFC5E0B4"/>
      <rgbColor rgb="FF800080"/>
      <rgbColor rgb="FF800000"/>
      <rgbColor rgb="FFEDEDED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FFE699"/>
      <rgbColor rgb="FFFFC7C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zoomScaleNormal="100" workbookViewId="0">
      <selection activeCell="B1" sqref="B1:AA1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>J2*1.03</f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2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2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5.7000000000000002E-2</v>
      </c>
      <c r="C11" s="18">
        <f t="shared" ref="C11:Q11" si="14">B11*0.985</f>
        <v>5.6145E-2</v>
      </c>
      <c r="D11">
        <f t="shared" si="14"/>
        <v>5.5302825E-2</v>
      </c>
      <c r="E11">
        <f t="shared" si="14"/>
        <v>5.4473282625000001E-2</v>
      </c>
      <c r="F11">
        <f t="shared" si="14"/>
        <v>5.3656183385625E-2</v>
      </c>
      <c r="G11">
        <f t="shared" si="14"/>
        <v>5.2851340634840621E-2</v>
      </c>
      <c r="H11">
        <f t="shared" si="14"/>
        <v>5.205857052531801E-2</v>
      </c>
      <c r="I11">
        <f t="shared" si="14"/>
        <v>5.1277691967438241E-2</v>
      </c>
      <c r="J11">
        <f t="shared" si="14"/>
        <v>5.0508526587926664E-2</v>
      </c>
      <c r="K11">
        <f t="shared" si="14"/>
        <v>4.9750898689107766E-2</v>
      </c>
      <c r="L11">
        <f t="shared" si="14"/>
        <v>4.9004635208771151E-2</v>
      </c>
      <c r="M11">
        <f t="shared" si="14"/>
        <v>4.826956568063958E-2</v>
      </c>
      <c r="N11">
        <f t="shared" si="14"/>
        <v>4.7545522195429984E-2</v>
      </c>
      <c r="O11">
        <f t="shared" si="14"/>
        <v>4.6832339362498532E-2</v>
      </c>
      <c r="P11">
        <f t="shared" si="14"/>
        <v>4.6129854272061052E-2</v>
      </c>
      <c r="Q11">
        <f t="shared" si="14"/>
        <v>4.5437906457980133E-2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0.15</v>
      </c>
      <c r="C12" s="18">
        <f t="shared" ref="C12:Q12" si="18">B12*0.975</f>
        <v>0.14624999999999999</v>
      </c>
      <c r="D12">
        <f t="shared" si="18"/>
        <v>0.14259374999999999</v>
      </c>
      <c r="E12">
        <f t="shared" si="18"/>
        <v>0.13902890625</v>
      </c>
      <c r="F12">
        <f t="shared" si="18"/>
        <v>0.13555318359374999</v>
      </c>
      <c r="G12">
        <f t="shared" si="18"/>
        <v>0.13216435400390625</v>
      </c>
      <c r="H12">
        <f t="shared" si="18"/>
        <v>0.12886024515380859</v>
      </c>
      <c r="I12">
        <f t="shared" si="18"/>
        <v>0.12563873902496336</v>
      </c>
      <c r="J12">
        <f t="shared" si="18"/>
        <v>0.12249777054933927</v>
      </c>
      <c r="K12">
        <f t="shared" si="18"/>
        <v>0.11943532628560578</v>
      </c>
      <c r="L12">
        <f t="shared" si="18"/>
        <v>0.11644944312846564</v>
      </c>
      <c r="M12">
        <f t="shared" si="18"/>
        <v>0.113538207050254</v>
      </c>
      <c r="N12">
        <f t="shared" si="18"/>
        <v>0.11069975187399765</v>
      </c>
      <c r="O12">
        <f t="shared" si="18"/>
        <v>0.10793225807714771</v>
      </c>
      <c r="P12">
        <f t="shared" si="18"/>
        <v>0.10523395162521901</v>
      </c>
      <c r="Q12">
        <f t="shared" si="18"/>
        <v>0.10260310283458852</v>
      </c>
      <c r="R12" s="1">
        <f t="shared" ref="R12:AA12" si="19">1*Q12</f>
        <v>0.10260310283458852</v>
      </c>
      <c r="S12" s="1">
        <f t="shared" si="19"/>
        <v>0.10260310283458852</v>
      </c>
      <c r="T12" s="1">
        <f t="shared" si="19"/>
        <v>0.10260310283458852</v>
      </c>
      <c r="U12" s="1">
        <f t="shared" si="19"/>
        <v>0.10260310283458852</v>
      </c>
      <c r="V12" s="1">
        <f t="shared" si="19"/>
        <v>0.10260310283458852</v>
      </c>
      <c r="W12" s="1">
        <f t="shared" si="19"/>
        <v>0.10260310283458852</v>
      </c>
      <c r="X12" s="1">
        <f t="shared" si="19"/>
        <v>0.10260310283458852</v>
      </c>
      <c r="Y12" s="1">
        <f t="shared" si="19"/>
        <v>0.10260310283458852</v>
      </c>
      <c r="Z12" s="1">
        <f t="shared" si="19"/>
        <v>0.10260310283458852</v>
      </c>
      <c r="AA12" s="1">
        <f t="shared" si="19"/>
        <v>0.10260310283458852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0">C13*1.03</f>
        <v>0.36070599999999997</v>
      </c>
      <c r="E13">
        <f t="shared" si="20"/>
        <v>0.37152717999999996</v>
      </c>
      <c r="F13">
        <f t="shared" si="20"/>
        <v>0.38267299539999994</v>
      </c>
      <c r="G13">
        <f t="shared" si="20"/>
        <v>0.39415318526199994</v>
      </c>
      <c r="H13">
        <f t="shared" si="20"/>
        <v>0.40597778081985997</v>
      </c>
      <c r="I13">
        <f t="shared" si="20"/>
        <v>0.41815711424445579</v>
      </c>
      <c r="J13">
        <f t="shared" si="20"/>
        <v>0.43070182767178949</v>
      </c>
      <c r="K13">
        <f t="shared" si="20"/>
        <v>0.44362288250194321</v>
      </c>
      <c r="L13">
        <f t="shared" si="20"/>
        <v>0.45693156897700149</v>
      </c>
      <c r="M13">
        <f t="shared" si="20"/>
        <v>0.47063951604631155</v>
      </c>
      <c r="N13">
        <f t="shared" si="20"/>
        <v>0.4847587015277009</v>
      </c>
      <c r="O13">
        <f t="shared" si="20"/>
        <v>0.49930146257353192</v>
      </c>
      <c r="P13">
        <f t="shared" si="20"/>
        <v>0.51428050645073786</v>
      </c>
      <c r="Q13">
        <f t="shared" si="20"/>
        <v>0.52970892164425998</v>
      </c>
      <c r="R13">
        <f t="shared" si="20"/>
        <v>0.54560018929358778</v>
      </c>
      <c r="S13">
        <f t="shared" si="20"/>
        <v>0.56196819497239547</v>
      </c>
      <c r="T13">
        <f t="shared" si="20"/>
        <v>0.57882724082156733</v>
      </c>
      <c r="U13">
        <f t="shared" si="20"/>
        <v>0.59619205804621433</v>
      </c>
      <c r="V13">
        <f t="shared" si="20"/>
        <v>0.61407781978760079</v>
      </c>
      <c r="W13">
        <f t="shared" si="20"/>
        <v>0.63250015438122886</v>
      </c>
      <c r="X13">
        <f t="shared" si="20"/>
        <v>0.65147515901266573</v>
      </c>
      <c r="Y13">
        <f t="shared" si="20"/>
        <v>0.67101941378304575</v>
      </c>
      <c r="Z13">
        <f t="shared" si="20"/>
        <v>0.69114999619653716</v>
      </c>
      <c r="AA13">
        <f t="shared" si="20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0"/>
        <v>1.3473430000000002</v>
      </c>
      <c r="E14">
        <f t="shared" si="20"/>
        <v>1.3877632900000003</v>
      </c>
      <c r="F14">
        <f t="shared" si="20"/>
        <v>1.4293961887000004</v>
      </c>
      <c r="G14">
        <f t="shared" si="20"/>
        <v>1.4722780743610004</v>
      </c>
      <c r="H14">
        <f t="shared" si="20"/>
        <v>1.5164464165918305</v>
      </c>
      <c r="I14">
        <f t="shared" si="20"/>
        <v>1.5619398090895855</v>
      </c>
      <c r="J14">
        <f t="shared" si="20"/>
        <v>1.6087980033622731</v>
      </c>
      <c r="K14">
        <f t="shared" si="20"/>
        <v>1.6570619434631413</v>
      </c>
      <c r="L14">
        <f t="shared" si="20"/>
        <v>1.7067738017670355</v>
      </c>
      <c r="M14">
        <f t="shared" si="20"/>
        <v>1.7579770158200467</v>
      </c>
      <c r="N14">
        <f t="shared" si="20"/>
        <v>1.8107163262946482</v>
      </c>
      <c r="O14">
        <f t="shared" si="20"/>
        <v>1.8650378160834877</v>
      </c>
      <c r="P14">
        <f t="shared" si="20"/>
        <v>1.9209889505659925</v>
      </c>
      <c r="Q14">
        <f t="shared" si="20"/>
        <v>1.9786186190829724</v>
      </c>
      <c r="R14">
        <f t="shared" si="20"/>
        <v>2.0379771776554616</v>
      </c>
      <c r="S14">
        <f t="shared" si="20"/>
        <v>2.0991164929851256</v>
      </c>
      <c r="T14">
        <f t="shared" si="20"/>
        <v>2.1620899877746793</v>
      </c>
      <c r="U14">
        <f t="shared" si="20"/>
        <v>2.2269526874079197</v>
      </c>
      <c r="V14">
        <f t="shared" si="20"/>
        <v>2.2937612680301576</v>
      </c>
      <c r="W14">
        <f t="shared" si="20"/>
        <v>2.3625741060710626</v>
      </c>
      <c r="X14">
        <f t="shared" si="20"/>
        <v>2.4334513292531943</v>
      </c>
      <c r="Y14">
        <f t="shared" si="20"/>
        <v>2.5064548691307902</v>
      </c>
      <c r="Z14">
        <f t="shared" si="20"/>
        <v>2.5816485152047139</v>
      </c>
      <c r="AA14">
        <f t="shared" si="20"/>
        <v>2.6590979706608553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2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408</v>
      </c>
      <c r="C19" s="1">
        <f t="shared" si="27"/>
        <v>408</v>
      </c>
      <c r="D19" s="1">
        <f t="shared" si="27"/>
        <v>408</v>
      </c>
      <c r="E19" s="1">
        <f t="shared" si="27"/>
        <v>408</v>
      </c>
      <c r="F19" s="1">
        <f t="shared" si="27"/>
        <v>408</v>
      </c>
      <c r="G19" s="1">
        <f t="shared" si="27"/>
        <v>408</v>
      </c>
      <c r="H19" s="1">
        <f t="shared" si="27"/>
        <v>408</v>
      </c>
      <c r="I19" s="1">
        <f t="shared" si="27"/>
        <v>408</v>
      </c>
      <c r="J19" s="1">
        <f t="shared" si="27"/>
        <v>408</v>
      </c>
      <c r="K19" s="1">
        <f t="shared" si="27"/>
        <v>408</v>
      </c>
      <c r="L19" s="1">
        <f t="shared" si="27"/>
        <v>408</v>
      </c>
      <c r="M19" s="1">
        <f t="shared" si="27"/>
        <v>408</v>
      </c>
      <c r="N19" s="1">
        <f t="shared" si="27"/>
        <v>408</v>
      </c>
      <c r="O19" s="1">
        <f t="shared" si="27"/>
        <v>408</v>
      </c>
      <c r="P19" s="1">
        <f t="shared" si="27"/>
        <v>408</v>
      </c>
      <c r="Q19" s="1">
        <f t="shared" si="27"/>
        <v>408</v>
      </c>
      <c r="R19" s="1">
        <f t="shared" ref="R19:AA19" si="31">1*Q19</f>
        <v>408</v>
      </c>
      <c r="S19" s="1">
        <f t="shared" si="31"/>
        <v>408</v>
      </c>
      <c r="T19" s="1">
        <f t="shared" si="31"/>
        <v>408</v>
      </c>
      <c r="U19" s="1">
        <f t="shared" si="31"/>
        <v>408</v>
      </c>
      <c r="V19" s="1">
        <f t="shared" si="31"/>
        <v>408</v>
      </c>
      <c r="W19" s="1">
        <f t="shared" si="31"/>
        <v>408</v>
      </c>
      <c r="X19" s="1">
        <f t="shared" si="31"/>
        <v>408</v>
      </c>
      <c r="Y19" s="1">
        <f t="shared" si="31"/>
        <v>408</v>
      </c>
      <c r="Z19" s="1">
        <f t="shared" si="31"/>
        <v>408</v>
      </c>
      <c r="AA19" s="1">
        <f t="shared" si="31"/>
        <v>408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102</v>
      </c>
      <c r="F20">
        <f t="shared" ref="F20:Q20" si="32">F19</f>
        <v>408</v>
      </c>
      <c r="G20">
        <f t="shared" si="32"/>
        <v>408</v>
      </c>
      <c r="H20">
        <f t="shared" si="32"/>
        <v>408</v>
      </c>
      <c r="I20">
        <f t="shared" si="32"/>
        <v>408</v>
      </c>
      <c r="J20">
        <f t="shared" si="32"/>
        <v>408</v>
      </c>
      <c r="K20">
        <f t="shared" si="32"/>
        <v>408</v>
      </c>
      <c r="L20">
        <f t="shared" si="32"/>
        <v>408</v>
      </c>
      <c r="M20">
        <f t="shared" si="32"/>
        <v>408</v>
      </c>
      <c r="N20">
        <f t="shared" si="32"/>
        <v>408</v>
      </c>
      <c r="O20">
        <f t="shared" si="32"/>
        <v>408</v>
      </c>
      <c r="P20">
        <f t="shared" si="32"/>
        <v>408</v>
      </c>
      <c r="Q20">
        <f t="shared" si="32"/>
        <v>408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13419</v>
      </c>
      <c r="C21">
        <f t="shared" ref="C21:J21" si="33">0.45*SUM(C3,C15,C16,-C9)</f>
        <v>12744</v>
      </c>
      <c r="D21">
        <f t="shared" si="33"/>
        <v>12231</v>
      </c>
      <c r="E21">
        <f t="shared" si="33"/>
        <v>11738.52</v>
      </c>
      <c r="F21">
        <f t="shared" si="33"/>
        <v>12733.9344</v>
      </c>
      <c r="G21">
        <f t="shared" si="33"/>
        <v>12389.986368</v>
      </c>
      <c r="H21">
        <f t="shared" si="33"/>
        <v>12167.56664064</v>
      </c>
      <c r="I21">
        <f t="shared" si="33"/>
        <v>12058.580974233601</v>
      </c>
      <c r="J21">
        <f t="shared" si="33"/>
        <v>11950.685164491264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si="27"/>
        <v>0</v>
      </c>
      <c r="D22">
        <f t="shared" si="27"/>
        <v>0</v>
      </c>
      <c r="E22">
        <f t="shared" si="2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4">B24</f>
        <v>5000</v>
      </c>
      <c r="D24">
        <f t="shared" si="34"/>
        <v>5000</v>
      </c>
      <c r="E24">
        <f t="shared" si="34"/>
        <v>5000</v>
      </c>
      <c r="F24">
        <f t="shared" si="34"/>
        <v>5000</v>
      </c>
      <c r="G24">
        <f t="shared" si="34"/>
        <v>5000</v>
      </c>
      <c r="H24">
        <f t="shared" si="34"/>
        <v>5000</v>
      </c>
      <c r="I24">
        <f t="shared" si="34"/>
        <v>5000</v>
      </c>
      <c r="J24">
        <f t="shared" si="34"/>
        <v>5000</v>
      </c>
      <c r="K24">
        <f t="shared" si="34"/>
        <v>5000</v>
      </c>
      <c r="L24">
        <f t="shared" si="34"/>
        <v>5000</v>
      </c>
      <c r="M24">
        <f t="shared" si="34"/>
        <v>5000</v>
      </c>
      <c r="N24">
        <f t="shared" si="34"/>
        <v>5000</v>
      </c>
      <c r="O24">
        <f t="shared" si="34"/>
        <v>5000</v>
      </c>
      <c r="P24">
        <f t="shared" si="34"/>
        <v>5000</v>
      </c>
      <c r="Q24">
        <f t="shared" si="34"/>
        <v>5000</v>
      </c>
      <c r="R24" s="1">
        <f t="shared" ref="R24:AA24" si="35">1*Q24</f>
        <v>5000</v>
      </c>
      <c r="S24" s="1">
        <f t="shared" si="35"/>
        <v>5000</v>
      </c>
      <c r="T24" s="1">
        <f t="shared" si="35"/>
        <v>5000</v>
      </c>
      <c r="U24" s="1">
        <f t="shared" si="35"/>
        <v>5000</v>
      </c>
      <c r="V24" s="1">
        <f t="shared" si="35"/>
        <v>5000</v>
      </c>
      <c r="W24" s="1">
        <f t="shared" si="35"/>
        <v>5000</v>
      </c>
      <c r="X24" s="1">
        <f t="shared" si="35"/>
        <v>5000</v>
      </c>
      <c r="Y24" s="1">
        <f t="shared" si="35"/>
        <v>5000</v>
      </c>
      <c r="Z24" s="1">
        <f t="shared" si="35"/>
        <v>5000</v>
      </c>
      <c r="AA24" s="1">
        <f t="shared" si="35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6">B27*1.015</f>
        <v>0.71049999999999991</v>
      </c>
      <c r="D27" s="2">
        <f t="shared" si="36"/>
        <v>0.72115749999999978</v>
      </c>
      <c r="E27" s="2">
        <f t="shared" si="36"/>
        <v>0.73197486249999966</v>
      </c>
      <c r="F27" s="2">
        <f t="shared" si="36"/>
        <v>0.74295448543749953</v>
      </c>
      <c r="G27" s="2">
        <f t="shared" si="36"/>
        <v>0.75409880271906193</v>
      </c>
      <c r="H27" s="2">
        <f t="shared" si="36"/>
        <v>0.76541028475984774</v>
      </c>
      <c r="I27" s="2">
        <f t="shared" si="36"/>
        <v>0.77689143903124536</v>
      </c>
      <c r="J27" s="2">
        <f t="shared" si="36"/>
        <v>0.788544810616714</v>
      </c>
      <c r="K27" s="2">
        <f t="shared" si="36"/>
        <v>0.80037298277596458</v>
      </c>
      <c r="L27" s="2">
        <f t="shared" si="36"/>
        <v>0.81237857751760401</v>
      </c>
      <c r="M27" s="2">
        <f t="shared" ref="M27:AA41" si="37">L27*1</f>
        <v>0.81237857751760401</v>
      </c>
      <c r="N27" s="2">
        <f t="shared" si="37"/>
        <v>0.81237857751760401</v>
      </c>
      <c r="O27" s="2">
        <f t="shared" si="37"/>
        <v>0.81237857751760401</v>
      </c>
      <c r="P27" s="2">
        <f t="shared" si="37"/>
        <v>0.81237857751760401</v>
      </c>
      <c r="Q27" s="2">
        <f t="shared" si="37"/>
        <v>0.81237857751760401</v>
      </c>
      <c r="R27" s="2">
        <f t="shared" si="37"/>
        <v>0.81237857751760401</v>
      </c>
      <c r="S27" s="2">
        <f t="shared" si="37"/>
        <v>0.81237857751760401</v>
      </c>
      <c r="T27" s="2">
        <f t="shared" si="37"/>
        <v>0.81237857751760401</v>
      </c>
      <c r="U27" s="2">
        <f t="shared" si="37"/>
        <v>0.81237857751760401</v>
      </c>
      <c r="V27" s="2">
        <f t="shared" si="37"/>
        <v>0.81237857751760401</v>
      </c>
      <c r="W27" s="2">
        <f t="shared" si="37"/>
        <v>0.81237857751760401</v>
      </c>
      <c r="X27" s="2">
        <f t="shared" si="37"/>
        <v>0.81237857751760401</v>
      </c>
      <c r="Y27" s="2">
        <f t="shared" si="37"/>
        <v>0.81237857751760401</v>
      </c>
      <c r="Z27" s="2">
        <f t="shared" si="37"/>
        <v>0.81237857751760401</v>
      </c>
      <c r="AA27" s="2">
        <f t="shared" si="37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6"/>
        <v>0.56840000000000002</v>
      </c>
      <c r="D28" s="2">
        <f t="shared" si="36"/>
        <v>0.57692599999999994</v>
      </c>
      <c r="E28" s="2">
        <f t="shared" si="36"/>
        <v>0.58557988999999988</v>
      </c>
      <c r="F28" s="2">
        <f t="shared" si="36"/>
        <v>0.59436358834999981</v>
      </c>
      <c r="G28" s="2">
        <f t="shared" si="36"/>
        <v>0.60327904217524975</v>
      </c>
      <c r="H28" s="2">
        <f t="shared" si="36"/>
        <v>0.61232822780787843</v>
      </c>
      <c r="I28" s="2">
        <f t="shared" si="36"/>
        <v>0.62151315122499651</v>
      </c>
      <c r="J28" s="2">
        <f t="shared" si="36"/>
        <v>0.63083584849337138</v>
      </c>
      <c r="K28" s="2">
        <f t="shared" si="36"/>
        <v>0.64029838622077184</v>
      </c>
      <c r="L28" s="2">
        <f t="shared" si="36"/>
        <v>0.64990286201408332</v>
      </c>
      <c r="M28" s="2">
        <f t="shared" si="37"/>
        <v>0.64990286201408332</v>
      </c>
      <c r="N28" s="2">
        <f t="shared" si="37"/>
        <v>0.64990286201408332</v>
      </c>
      <c r="O28" s="2">
        <f t="shared" si="37"/>
        <v>0.64990286201408332</v>
      </c>
      <c r="P28" s="2">
        <f t="shared" si="37"/>
        <v>0.64990286201408332</v>
      </c>
      <c r="Q28" s="2">
        <f t="shared" si="37"/>
        <v>0.64990286201408332</v>
      </c>
      <c r="R28" s="2">
        <f t="shared" si="37"/>
        <v>0.64990286201408332</v>
      </c>
      <c r="S28" s="2">
        <f t="shared" si="37"/>
        <v>0.64990286201408332</v>
      </c>
      <c r="T28" s="2">
        <f t="shared" si="37"/>
        <v>0.64990286201408332</v>
      </c>
      <c r="U28" s="2">
        <f t="shared" si="37"/>
        <v>0.64990286201408332</v>
      </c>
      <c r="V28" s="2">
        <f t="shared" si="37"/>
        <v>0.64990286201408332</v>
      </c>
      <c r="W28" s="2">
        <f t="shared" si="37"/>
        <v>0.64990286201408332</v>
      </c>
      <c r="X28" s="2">
        <f t="shared" si="37"/>
        <v>0.64990286201408332</v>
      </c>
      <c r="Y28" s="2">
        <f t="shared" si="37"/>
        <v>0.64990286201408332</v>
      </c>
      <c r="Z28" s="2">
        <f t="shared" si="37"/>
        <v>0.64990286201408332</v>
      </c>
      <c r="AA28" s="2">
        <f t="shared" si="37"/>
        <v>0.64990286201408332</v>
      </c>
    </row>
    <row r="29" spans="1:27" x14ac:dyDescent="0.2">
      <c r="A29" t="s">
        <v>45</v>
      </c>
      <c r="B29" s="2">
        <v>0.45</v>
      </c>
      <c r="C29" s="2">
        <f t="shared" si="36"/>
        <v>0.45674999999999999</v>
      </c>
      <c r="D29" s="2">
        <f t="shared" si="36"/>
        <v>0.46360124999999996</v>
      </c>
      <c r="E29" s="2">
        <f t="shared" si="36"/>
        <v>0.47055526874999992</v>
      </c>
      <c r="F29" s="2">
        <f t="shared" si="36"/>
        <v>0.4776135977812499</v>
      </c>
      <c r="G29" s="2">
        <f t="shared" si="36"/>
        <v>0.48477780174796858</v>
      </c>
      <c r="H29" s="2">
        <f t="shared" si="36"/>
        <v>0.49204946877418809</v>
      </c>
      <c r="I29" s="2">
        <f t="shared" si="36"/>
        <v>0.49943021080580086</v>
      </c>
      <c r="J29" s="2">
        <f t="shared" si="36"/>
        <v>0.50692166396788785</v>
      </c>
      <c r="K29" s="2">
        <f t="shared" si="36"/>
        <v>0.51452548892740613</v>
      </c>
      <c r="L29" s="2">
        <f t="shared" si="36"/>
        <v>0.52224337126131715</v>
      </c>
      <c r="M29" s="2">
        <f t="shared" si="37"/>
        <v>0.52224337126131715</v>
      </c>
      <c r="N29" s="2">
        <f t="shared" si="37"/>
        <v>0.52224337126131715</v>
      </c>
      <c r="O29" s="2">
        <f t="shared" si="37"/>
        <v>0.52224337126131715</v>
      </c>
      <c r="P29" s="2">
        <f t="shared" si="37"/>
        <v>0.52224337126131715</v>
      </c>
      <c r="Q29" s="2">
        <f t="shared" si="37"/>
        <v>0.52224337126131715</v>
      </c>
      <c r="R29" s="2">
        <f t="shared" si="37"/>
        <v>0.52224337126131715</v>
      </c>
      <c r="S29" s="2">
        <f t="shared" si="37"/>
        <v>0.52224337126131715</v>
      </c>
      <c r="T29" s="2">
        <f t="shared" si="37"/>
        <v>0.52224337126131715</v>
      </c>
      <c r="U29" s="2">
        <f t="shared" si="37"/>
        <v>0.52224337126131715</v>
      </c>
      <c r="V29" s="2">
        <f t="shared" si="37"/>
        <v>0.52224337126131715</v>
      </c>
      <c r="W29" s="2">
        <f t="shared" si="37"/>
        <v>0.52224337126131715</v>
      </c>
      <c r="X29" s="2">
        <f t="shared" si="37"/>
        <v>0.52224337126131715</v>
      </c>
      <c r="Y29" s="2">
        <f t="shared" si="37"/>
        <v>0.52224337126131715</v>
      </c>
      <c r="Z29" s="2">
        <f t="shared" si="37"/>
        <v>0.52224337126131715</v>
      </c>
      <c r="AA29" s="2">
        <f t="shared" si="37"/>
        <v>0.52224337126131715</v>
      </c>
    </row>
    <row r="30" spans="1:27" x14ac:dyDescent="0.2">
      <c r="A30" t="s">
        <v>46</v>
      </c>
      <c r="B30" s="2">
        <v>0.34</v>
      </c>
      <c r="C30" s="2">
        <f t="shared" si="36"/>
        <v>0.34510000000000002</v>
      </c>
      <c r="D30" s="2">
        <f t="shared" si="36"/>
        <v>0.35027649999999999</v>
      </c>
      <c r="E30" s="2">
        <f t="shared" si="36"/>
        <v>0.35553064749999996</v>
      </c>
      <c r="F30" s="2">
        <f t="shared" si="36"/>
        <v>0.36086360721249994</v>
      </c>
      <c r="G30" s="2">
        <f t="shared" si="36"/>
        <v>0.36627656132068742</v>
      </c>
      <c r="H30" s="2">
        <f t="shared" si="36"/>
        <v>0.3717707097404977</v>
      </c>
      <c r="I30" s="2">
        <f t="shared" si="36"/>
        <v>0.37734727038660515</v>
      </c>
      <c r="J30" s="2">
        <f t="shared" si="36"/>
        <v>0.38300747944240421</v>
      </c>
      <c r="K30" s="2">
        <f t="shared" si="36"/>
        <v>0.38875259163404025</v>
      </c>
      <c r="L30" s="2">
        <f t="shared" si="36"/>
        <v>0.39458388050855081</v>
      </c>
      <c r="M30" s="2">
        <f t="shared" si="37"/>
        <v>0.39458388050855081</v>
      </c>
      <c r="N30" s="2">
        <f t="shared" si="37"/>
        <v>0.39458388050855081</v>
      </c>
      <c r="O30" s="2">
        <f t="shared" si="37"/>
        <v>0.39458388050855081</v>
      </c>
      <c r="P30" s="2">
        <f t="shared" si="37"/>
        <v>0.39458388050855081</v>
      </c>
      <c r="Q30" s="2">
        <f t="shared" si="37"/>
        <v>0.39458388050855081</v>
      </c>
      <c r="R30" s="2">
        <f t="shared" si="37"/>
        <v>0.39458388050855081</v>
      </c>
      <c r="S30" s="2">
        <f t="shared" si="37"/>
        <v>0.39458388050855081</v>
      </c>
      <c r="T30" s="2">
        <f t="shared" si="37"/>
        <v>0.39458388050855081</v>
      </c>
      <c r="U30" s="2">
        <f t="shared" si="37"/>
        <v>0.39458388050855081</v>
      </c>
      <c r="V30" s="2">
        <f t="shared" si="37"/>
        <v>0.39458388050855081</v>
      </c>
      <c r="W30" s="2">
        <f t="shared" si="37"/>
        <v>0.39458388050855081</v>
      </c>
      <c r="X30" s="2">
        <f t="shared" si="37"/>
        <v>0.39458388050855081</v>
      </c>
      <c r="Y30" s="2">
        <f t="shared" si="37"/>
        <v>0.39458388050855081</v>
      </c>
      <c r="Z30" s="2">
        <f t="shared" si="37"/>
        <v>0.39458388050855081</v>
      </c>
      <c r="AA30" s="2">
        <f t="shared" si="37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6"/>
        <v>0.28420000000000001</v>
      </c>
      <c r="D31" s="2">
        <f t="shared" si="36"/>
        <v>0.28846299999999997</v>
      </c>
      <c r="E31" s="2">
        <f t="shared" si="36"/>
        <v>0.29278994499999994</v>
      </c>
      <c r="F31" s="2">
        <f t="shared" si="36"/>
        <v>0.2971817941749999</v>
      </c>
      <c r="G31" s="2">
        <f t="shared" si="36"/>
        <v>0.30163952108762487</v>
      </c>
      <c r="H31" s="2">
        <f t="shared" si="36"/>
        <v>0.30616411390393922</v>
      </c>
      <c r="I31" s="2">
        <f t="shared" si="36"/>
        <v>0.31075657561249825</v>
      </c>
      <c r="J31" s="2">
        <f t="shared" si="36"/>
        <v>0.31541792424668569</v>
      </c>
      <c r="K31" s="2">
        <f t="shared" si="36"/>
        <v>0.32014919311038592</v>
      </c>
      <c r="L31" s="2">
        <f t="shared" si="36"/>
        <v>0.32495143100704166</v>
      </c>
      <c r="M31" s="2">
        <f t="shared" si="37"/>
        <v>0.32495143100704166</v>
      </c>
      <c r="N31" s="2">
        <f t="shared" si="37"/>
        <v>0.32495143100704166</v>
      </c>
      <c r="O31" s="2">
        <f t="shared" si="37"/>
        <v>0.32495143100704166</v>
      </c>
      <c r="P31" s="2">
        <f t="shared" si="37"/>
        <v>0.32495143100704166</v>
      </c>
      <c r="Q31" s="2">
        <f t="shared" si="37"/>
        <v>0.32495143100704166</v>
      </c>
      <c r="R31" s="2">
        <f t="shared" si="37"/>
        <v>0.32495143100704166</v>
      </c>
      <c r="S31" s="2">
        <f t="shared" si="37"/>
        <v>0.32495143100704166</v>
      </c>
      <c r="T31" s="2">
        <f t="shared" si="37"/>
        <v>0.32495143100704166</v>
      </c>
      <c r="U31" s="2">
        <f t="shared" si="37"/>
        <v>0.32495143100704166</v>
      </c>
      <c r="V31" s="2">
        <f t="shared" si="37"/>
        <v>0.32495143100704166</v>
      </c>
      <c r="W31" s="2">
        <f t="shared" si="37"/>
        <v>0.32495143100704166</v>
      </c>
      <c r="X31" s="2">
        <f t="shared" si="37"/>
        <v>0.32495143100704166</v>
      </c>
      <c r="Y31" s="2">
        <f t="shared" si="37"/>
        <v>0.32495143100704166</v>
      </c>
      <c r="Z31" s="2">
        <f t="shared" si="37"/>
        <v>0.32495143100704166</v>
      </c>
      <c r="AA31" s="2">
        <f t="shared" si="37"/>
        <v>0.32495143100704166</v>
      </c>
    </row>
    <row r="32" spans="1:27" x14ac:dyDescent="0.2">
      <c r="A32" t="s">
        <v>48</v>
      </c>
      <c r="B32" s="2">
        <v>0.23</v>
      </c>
      <c r="C32" s="2">
        <f t="shared" si="36"/>
        <v>0.23344999999999999</v>
      </c>
      <c r="D32" s="2">
        <f t="shared" si="36"/>
        <v>0.23695174999999996</v>
      </c>
      <c r="E32" s="2">
        <f t="shared" si="36"/>
        <v>0.24050602624999995</v>
      </c>
      <c r="F32" s="2">
        <f t="shared" si="36"/>
        <v>0.24411361664374992</v>
      </c>
      <c r="G32" s="2">
        <f t="shared" si="36"/>
        <v>0.24777532089340615</v>
      </c>
      <c r="H32" s="2">
        <f t="shared" si="36"/>
        <v>0.25149195070680724</v>
      </c>
      <c r="I32" s="2">
        <f t="shared" si="36"/>
        <v>0.25526432996740933</v>
      </c>
      <c r="J32" s="2">
        <f t="shared" si="36"/>
        <v>0.25909329491692046</v>
      </c>
      <c r="K32" s="2">
        <f t="shared" si="36"/>
        <v>0.26297969434067425</v>
      </c>
      <c r="L32" s="2">
        <f t="shared" si="36"/>
        <v>0.26692438975578436</v>
      </c>
      <c r="M32" s="2">
        <f t="shared" si="37"/>
        <v>0.26692438975578436</v>
      </c>
      <c r="N32" s="2">
        <f t="shared" si="37"/>
        <v>0.26692438975578436</v>
      </c>
      <c r="O32" s="2">
        <f t="shared" si="37"/>
        <v>0.26692438975578436</v>
      </c>
      <c r="P32" s="2">
        <f t="shared" si="37"/>
        <v>0.26692438975578436</v>
      </c>
      <c r="Q32" s="2">
        <f t="shared" si="37"/>
        <v>0.26692438975578436</v>
      </c>
      <c r="R32" s="2">
        <f t="shared" si="37"/>
        <v>0.26692438975578436</v>
      </c>
      <c r="S32" s="2">
        <f t="shared" si="37"/>
        <v>0.26692438975578436</v>
      </c>
      <c r="T32" s="2">
        <f t="shared" si="37"/>
        <v>0.26692438975578436</v>
      </c>
      <c r="U32" s="2">
        <f t="shared" si="37"/>
        <v>0.26692438975578436</v>
      </c>
      <c r="V32" s="2">
        <f t="shared" si="37"/>
        <v>0.26692438975578436</v>
      </c>
      <c r="W32" s="2">
        <f t="shared" si="37"/>
        <v>0.26692438975578436</v>
      </c>
      <c r="X32" s="2">
        <f t="shared" si="37"/>
        <v>0.26692438975578436</v>
      </c>
      <c r="Y32" s="2">
        <f t="shared" si="37"/>
        <v>0.26692438975578436</v>
      </c>
      <c r="Z32" s="2">
        <f t="shared" si="37"/>
        <v>0.26692438975578436</v>
      </c>
      <c r="AA32" s="2">
        <f t="shared" si="37"/>
        <v>0.26692438975578436</v>
      </c>
    </row>
    <row r="33" spans="1:27" x14ac:dyDescent="0.2">
      <c r="A33" t="s">
        <v>49</v>
      </c>
      <c r="B33" s="2">
        <v>0.18</v>
      </c>
      <c r="C33" s="2">
        <f t="shared" si="36"/>
        <v>0.18269999999999997</v>
      </c>
      <c r="D33" s="2">
        <f t="shared" si="36"/>
        <v>0.18544049999999995</v>
      </c>
      <c r="E33" s="2">
        <f t="shared" si="36"/>
        <v>0.18822210749999993</v>
      </c>
      <c r="F33" s="2">
        <f t="shared" si="36"/>
        <v>0.19104543911249991</v>
      </c>
      <c r="G33" s="2">
        <f t="shared" si="36"/>
        <v>0.19391112069918739</v>
      </c>
      <c r="H33" s="2">
        <f t="shared" si="36"/>
        <v>0.19681978750967519</v>
      </c>
      <c r="I33" s="2">
        <f t="shared" si="36"/>
        <v>0.1997720843223203</v>
      </c>
      <c r="J33" s="2">
        <f t="shared" si="36"/>
        <v>0.20276866558715509</v>
      </c>
      <c r="K33" s="2">
        <f t="shared" si="36"/>
        <v>0.20581019557096239</v>
      </c>
      <c r="L33" s="2">
        <f t="shared" si="36"/>
        <v>0.20889734850452679</v>
      </c>
      <c r="M33" s="2">
        <f t="shared" si="37"/>
        <v>0.20889734850452679</v>
      </c>
      <c r="N33" s="2">
        <f t="shared" si="37"/>
        <v>0.20889734850452679</v>
      </c>
      <c r="O33" s="2">
        <f t="shared" si="37"/>
        <v>0.20889734850452679</v>
      </c>
      <c r="P33" s="2">
        <f t="shared" si="37"/>
        <v>0.20889734850452679</v>
      </c>
      <c r="Q33" s="2">
        <f t="shared" si="37"/>
        <v>0.20889734850452679</v>
      </c>
      <c r="R33" s="2">
        <f t="shared" si="37"/>
        <v>0.20889734850452679</v>
      </c>
      <c r="S33" s="2">
        <f t="shared" si="37"/>
        <v>0.20889734850452679</v>
      </c>
      <c r="T33" s="2">
        <f t="shared" si="37"/>
        <v>0.20889734850452679</v>
      </c>
      <c r="U33" s="2">
        <f t="shared" si="37"/>
        <v>0.20889734850452679</v>
      </c>
      <c r="V33" s="2">
        <f t="shared" si="37"/>
        <v>0.20889734850452679</v>
      </c>
      <c r="W33" s="2">
        <f t="shared" si="37"/>
        <v>0.20889734850452679</v>
      </c>
      <c r="X33" s="2">
        <f t="shared" si="37"/>
        <v>0.20889734850452679</v>
      </c>
      <c r="Y33" s="2">
        <f t="shared" si="37"/>
        <v>0.20889734850452679</v>
      </c>
      <c r="Z33" s="2">
        <f t="shared" si="37"/>
        <v>0.20889734850452679</v>
      </c>
      <c r="AA33" s="2">
        <f t="shared" si="37"/>
        <v>0.20889734850452679</v>
      </c>
    </row>
    <row r="34" spans="1:27" x14ac:dyDescent="0.2">
      <c r="A34" t="s">
        <v>50</v>
      </c>
      <c r="B34" s="2">
        <v>0.15</v>
      </c>
      <c r="C34" s="2">
        <f t="shared" si="36"/>
        <v>0.15224999999999997</v>
      </c>
      <c r="D34" s="2">
        <f t="shared" si="36"/>
        <v>0.15453374999999994</v>
      </c>
      <c r="E34" s="2">
        <f t="shared" si="36"/>
        <v>0.15685175624999992</v>
      </c>
      <c r="F34" s="2">
        <f t="shared" si="36"/>
        <v>0.15920453259374989</v>
      </c>
      <c r="G34" s="2">
        <f t="shared" si="36"/>
        <v>0.16159260058265612</v>
      </c>
      <c r="H34" s="2">
        <f t="shared" si="36"/>
        <v>0.16401648959139595</v>
      </c>
      <c r="I34" s="2">
        <f t="shared" si="36"/>
        <v>0.16647673693526688</v>
      </c>
      <c r="J34" s="2">
        <f t="shared" si="36"/>
        <v>0.16897388798929586</v>
      </c>
      <c r="K34" s="2">
        <f t="shared" si="36"/>
        <v>0.17150849630913528</v>
      </c>
      <c r="L34" s="2">
        <f t="shared" si="36"/>
        <v>0.1740811237537723</v>
      </c>
      <c r="M34" s="2">
        <f t="shared" si="37"/>
        <v>0.1740811237537723</v>
      </c>
      <c r="N34" s="2">
        <f t="shared" si="37"/>
        <v>0.1740811237537723</v>
      </c>
      <c r="O34" s="2">
        <f t="shared" si="37"/>
        <v>0.1740811237537723</v>
      </c>
      <c r="P34" s="2">
        <f t="shared" si="37"/>
        <v>0.1740811237537723</v>
      </c>
      <c r="Q34" s="2">
        <f t="shared" si="37"/>
        <v>0.1740811237537723</v>
      </c>
      <c r="R34" s="2">
        <f t="shared" si="37"/>
        <v>0.1740811237537723</v>
      </c>
      <c r="S34" s="2">
        <f t="shared" si="37"/>
        <v>0.1740811237537723</v>
      </c>
      <c r="T34" s="2">
        <f t="shared" si="37"/>
        <v>0.1740811237537723</v>
      </c>
      <c r="U34" s="2">
        <f t="shared" si="37"/>
        <v>0.1740811237537723</v>
      </c>
      <c r="V34" s="2">
        <f t="shared" si="37"/>
        <v>0.1740811237537723</v>
      </c>
      <c r="W34" s="2">
        <f t="shared" si="37"/>
        <v>0.1740811237537723</v>
      </c>
      <c r="X34" s="2">
        <f t="shared" si="37"/>
        <v>0.1740811237537723</v>
      </c>
      <c r="Y34" s="2">
        <f t="shared" si="37"/>
        <v>0.1740811237537723</v>
      </c>
      <c r="Z34" s="2">
        <f t="shared" si="37"/>
        <v>0.1740811237537723</v>
      </c>
      <c r="AA34" s="2">
        <f t="shared" si="37"/>
        <v>0.1740811237537723</v>
      </c>
    </row>
    <row r="35" spans="1:27" x14ac:dyDescent="0.2">
      <c r="A35" t="s">
        <v>51</v>
      </c>
      <c r="B35" s="2">
        <v>0.11</v>
      </c>
      <c r="C35" s="2">
        <f t="shared" si="36"/>
        <v>0.11164999999999999</v>
      </c>
      <c r="D35" s="2">
        <f t="shared" si="36"/>
        <v>0.11332474999999997</v>
      </c>
      <c r="E35" s="2">
        <f t="shared" si="36"/>
        <v>0.11502462124999996</v>
      </c>
      <c r="F35" s="2">
        <f t="shared" si="36"/>
        <v>0.11674999056874995</v>
      </c>
      <c r="G35" s="2">
        <f t="shared" si="36"/>
        <v>0.11850124042728119</v>
      </c>
      <c r="H35" s="2">
        <f t="shared" si="36"/>
        <v>0.1202787590336904</v>
      </c>
      <c r="I35" s="2">
        <f t="shared" si="36"/>
        <v>0.12208294041919573</v>
      </c>
      <c r="J35" s="2">
        <f t="shared" si="36"/>
        <v>0.12391418452548365</v>
      </c>
      <c r="K35" s="2">
        <f t="shared" si="36"/>
        <v>0.12577289729336591</v>
      </c>
      <c r="L35" s="2">
        <f t="shared" si="36"/>
        <v>0.12765949075276639</v>
      </c>
      <c r="M35" s="2">
        <f t="shared" si="37"/>
        <v>0.12765949075276639</v>
      </c>
      <c r="N35" s="2">
        <f t="shared" si="37"/>
        <v>0.12765949075276639</v>
      </c>
      <c r="O35" s="2">
        <f t="shared" si="37"/>
        <v>0.12765949075276639</v>
      </c>
      <c r="P35" s="2">
        <f t="shared" si="37"/>
        <v>0.12765949075276639</v>
      </c>
      <c r="Q35" s="2">
        <f t="shared" si="37"/>
        <v>0.12765949075276639</v>
      </c>
      <c r="R35" s="2">
        <f t="shared" si="37"/>
        <v>0.12765949075276639</v>
      </c>
      <c r="S35" s="2">
        <f t="shared" si="37"/>
        <v>0.12765949075276639</v>
      </c>
      <c r="T35" s="2">
        <f t="shared" si="37"/>
        <v>0.12765949075276639</v>
      </c>
      <c r="U35" s="2">
        <f t="shared" si="37"/>
        <v>0.12765949075276639</v>
      </c>
      <c r="V35" s="2">
        <f t="shared" si="37"/>
        <v>0.12765949075276639</v>
      </c>
      <c r="W35" s="2">
        <f t="shared" si="37"/>
        <v>0.12765949075276639</v>
      </c>
      <c r="X35" s="2">
        <f t="shared" si="37"/>
        <v>0.12765949075276639</v>
      </c>
      <c r="Y35" s="2">
        <f t="shared" si="37"/>
        <v>0.12765949075276639</v>
      </c>
      <c r="Z35" s="2">
        <f t="shared" si="37"/>
        <v>0.12765949075276639</v>
      </c>
      <c r="AA35" s="2">
        <f t="shared" si="37"/>
        <v>0.12765949075276639</v>
      </c>
    </row>
    <row r="36" spans="1:27" x14ac:dyDescent="0.2">
      <c r="A36" t="s">
        <v>52</v>
      </c>
      <c r="B36" s="2">
        <v>0.08</v>
      </c>
      <c r="C36" s="2">
        <f t="shared" si="36"/>
        <v>8.1199999999999994E-2</v>
      </c>
      <c r="D36" s="2">
        <f t="shared" si="36"/>
        <v>8.2417999999999991E-2</v>
      </c>
      <c r="E36" s="2">
        <f t="shared" si="36"/>
        <v>8.3654269999999989E-2</v>
      </c>
      <c r="F36" s="2">
        <f t="shared" si="36"/>
        <v>8.4909084049999986E-2</v>
      </c>
      <c r="G36" s="2">
        <f t="shared" si="36"/>
        <v>8.6182720310749972E-2</v>
      </c>
      <c r="H36" s="2">
        <f t="shared" si="36"/>
        <v>8.7475461115411213E-2</v>
      </c>
      <c r="I36" s="2">
        <f t="shared" si="36"/>
        <v>8.878759303214237E-2</v>
      </c>
      <c r="J36" s="2">
        <f t="shared" si="36"/>
        <v>9.011940692762449E-2</v>
      </c>
      <c r="K36" s="2">
        <f t="shared" si="36"/>
        <v>9.1471198031538845E-2</v>
      </c>
      <c r="L36" s="2">
        <f t="shared" si="36"/>
        <v>9.2843266002011912E-2</v>
      </c>
      <c r="M36" s="2">
        <f t="shared" si="37"/>
        <v>9.2843266002011912E-2</v>
      </c>
      <c r="N36" s="2">
        <f t="shared" si="37"/>
        <v>9.2843266002011912E-2</v>
      </c>
      <c r="O36" s="2">
        <f t="shared" si="37"/>
        <v>9.2843266002011912E-2</v>
      </c>
      <c r="P36" s="2">
        <f t="shared" si="37"/>
        <v>9.2843266002011912E-2</v>
      </c>
      <c r="Q36" s="2">
        <f t="shared" si="37"/>
        <v>9.2843266002011912E-2</v>
      </c>
      <c r="R36" s="2">
        <f t="shared" si="37"/>
        <v>9.2843266002011912E-2</v>
      </c>
      <c r="S36" s="2">
        <f t="shared" si="37"/>
        <v>9.2843266002011912E-2</v>
      </c>
      <c r="T36" s="2">
        <f t="shared" si="37"/>
        <v>9.2843266002011912E-2</v>
      </c>
      <c r="U36" s="2">
        <f t="shared" si="37"/>
        <v>9.2843266002011912E-2</v>
      </c>
      <c r="V36" s="2">
        <f t="shared" si="37"/>
        <v>9.2843266002011912E-2</v>
      </c>
      <c r="W36" s="2">
        <f t="shared" si="37"/>
        <v>9.2843266002011912E-2</v>
      </c>
      <c r="X36" s="2">
        <f t="shared" si="37"/>
        <v>9.2843266002011912E-2</v>
      </c>
      <c r="Y36" s="2">
        <f t="shared" si="37"/>
        <v>9.2843266002011912E-2</v>
      </c>
      <c r="Z36" s="2">
        <f t="shared" si="37"/>
        <v>9.2843266002011912E-2</v>
      </c>
      <c r="AA36" s="2">
        <f t="shared" si="37"/>
        <v>9.2843266002011912E-2</v>
      </c>
    </row>
    <row r="37" spans="1:27" x14ac:dyDescent="0.2">
      <c r="A37" t="s">
        <v>53</v>
      </c>
      <c r="B37" s="2">
        <v>0.06</v>
      </c>
      <c r="C37" s="2">
        <f t="shared" si="36"/>
        <v>6.0899999999999989E-2</v>
      </c>
      <c r="D37" s="2">
        <f t="shared" si="36"/>
        <v>6.181349999999998E-2</v>
      </c>
      <c r="E37" s="2">
        <f t="shared" si="36"/>
        <v>6.2740702499999967E-2</v>
      </c>
      <c r="F37" s="2">
        <f t="shared" si="36"/>
        <v>6.3681813037499965E-2</v>
      </c>
      <c r="G37" s="2">
        <f t="shared" si="36"/>
        <v>6.4637040233062465E-2</v>
      </c>
      <c r="H37" s="2">
        <f t="shared" si="36"/>
        <v>6.5606595836558396E-2</v>
      </c>
      <c r="I37" s="2">
        <f t="shared" si="36"/>
        <v>6.6590694774106771E-2</v>
      </c>
      <c r="J37" s="2">
        <f t="shared" si="36"/>
        <v>6.7589555195718368E-2</v>
      </c>
      <c r="K37" s="2">
        <f t="shared" si="36"/>
        <v>6.860339852365413E-2</v>
      </c>
      <c r="L37" s="2">
        <f t="shared" si="36"/>
        <v>6.9632449501508931E-2</v>
      </c>
      <c r="M37" s="2">
        <f t="shared" si="37"/>
        <v>6.9632449501508931E-2</v>
      </c>
      <c r="N37" s="2">
        <f t="shared" si="37"/>
        <v>6.9632449501508931E-2</v>
      </c>
      <c r="O37" s="2">
        <f t="shared" si="37"/>
        <v>6.9632449501508931E-2</v>
      </c>
      <c r="P37" s="2">
        <f t="shared" si="37"/>
        <v>6.9632449501508931E-2</v>
      </c>
      <c r="Q37" s="2">
        <f t="shared" si="37"/>
        <v>6.9632449501508931E-2</v>
      </c>
      <c r="R37" s="2">
        <f t="shared" si="37"/>
        <v>6.9632449501508931E-2</v>
      </c>
      <c r="S37" s="2">
        <f t="shared" si="37"/>
        <v>6.9632449501508931E-2</v>
      </c>
      <c r="T37" s="2">
        <f t="shared" si="37"/>
        <v>6.9632449501508931E-2</v>
      </c>
      <c r="U37" s="2">
        <f t="shared" si="37"/>
        <v>6.9632449501508931E-2</v>
      </c>
      <c r="V37" s="2">
        <f t="shared" si="37"/>
        <v>6.9632449501508931E-2</v>
      </c>
      <c r="W37" s="2">
        <f t="shared" si="37"/>
        <v>6.9632449501508931E-2</v>
      </c>
      <c r="X37" s="2">
        <f t="shared" si="37"/>
        <v>6.9632449501508931E-2</v>
      </c>
      <c r="Y37" s="2">
        <f t="shared" si="37"/>
        <v>6.9632449501508931E-2</v>
      </c>
      <c r="Z37" s="2">
        <f t="shared" si="37"/>
        <v>6.9632449501508931E-2</v>
      </c>
      <c r="AA37" s="2">
        <f t="shared" si="37"/>
        <v>6.9632449501508931E-2</v>
      </c>
    </row>
    <row r="38" spans="1:27" x14ac:dyDescent="0.2">
      <c r="A38" t="s">
        <v>54</v>
      </c>
      <c r="B38" s="2">
        <v>0.04</v>
      </c>
      <c r="C38" s="2">
        <f t="shared" si="36"/>
        <v>4.0599999999999997E-2</v>
      </c>
      <c r="D38" s="2">
        <f t="shared" si="36"/>
        <v>4.1208999999999996E-2</v>
      </c>
      <c r="E38" s="2">
        <f t="shared" si="36"/>
        <v>4.1827134999999994E-2</v>
      </c>
      <c r="F38" s="2">
        <f t="shared" si="36"/>
        <v>4.2454542024999993E-2</v>
      </c>
      <c r="G38" s="2">
        <f t="shared" si="36"/>
        <v>4.3091360155374986E-2</v>
      </c>
      <c r="H38" s="2">
        <f t="shared" si="36"/>
        <v>4.3737730557705606E-2</v>
      </c>
      <c r="I38" s="2">
        <f t="shared" si="36"/>
        <v>4.4393796516071185E-2</v>
      </c>
      <c r="J38" s="2">
        <f t="shared" si="36"/>
        <v>4.5059703463812245E-2</v>
      </c>
      <c r="K38" s="2">
        <f t="shared" si="36"/>
        <v>4.5735599015769422E-2</v>
      </c>
      <c r="L38" s="2">
        <f t="shared" si="36"/>
        <v>4.6421633001005956E-2</v>
      </c>
      <c r="M38" s="2">
        <f t="shared" si="37"/>
        <v>4.6421633001005956E-2</v>
      </c>
      <c r="N38" s="2">
        <f t="shared" si="37"/>
        <v>4.6421633001005956E-2</v>
      </c>
      <c r="O38" s="2">
        <f t="shared" si="37"/>
        <v>4.6421633001005956E-2</v>
      </c>
      <c r="P38" s="2">
        <f t="shared" si="37"/>
        <v>4.6421633001005956E-2</v>
      </c>
      <c r="Q38" s="2">
        <f t="shared" si="37"/>
        <v>4.6421633001005956E-2</v>
      </c>
      <c r="R38" s="2">
        <f t="shared" si="37"/>
        <v>4.6421633001005956E-2</v>
      </c>
      <c r="S38" s="2">
        <f t="shared" si="37"/>
        <v>4.6421633001005956E-2</v>
      </c>
      <c r="T38" s="2">
        <f t="shared" si="37"/>
        <v>4.6421633001005956E-2</v>
      </c>
      <c r="U38" s="2">
        <f t="shared" si="37"/>
        <v>4.6421633001005956E-2</v>
      </c>
      <c r="V38" s="2">
        <f t="shared" si="37"/>
        <v>4.6421633001005956E-2</v>
      </c>
      <c r="W38" s="2">
        <f t="shared" si="37"/>
        <v>4.6421633001005956E-2</v>
      </c>
      <c r="X38" s="2">
        <f t="shared" si="37"/>
        <v>4.6421633001005956E-2</v>
      </c>
      <c r="Y38" s="2">
        <f t="shared" si="37"/>
        <v>4.6421633001005956E-2</v>
      </c>
      <c r="Z38" s="2">
        <f t="shared" si="37"/>
        <v>4.6421633001005956E-2</v>
      </c>
      <c r="AA38" s="2">
        <f t="shared" si="37"/>
        <v>4.6421633001005956E-2</v>
      </c>
    </row>
    <row r="39" spans="1:27" x14ac:dyDescent="0.2">
      <c r="A39" t="s">
        <v>55</v>
      </c>
      <c r="B39" s="2">
        <v>0.02</v>
      </c>
      <c r="C39" s="2">
        <f t="shared" si="36"/>
        <v>2.0299999999999999E-2</v>
      </c>
      <c r="D39" s="2">
        <f t="shared" si="36"/>
        <v>2.0604499999999998E-2</v>
      </c>
      <c r="E39" s="2">
        <f t="shared" si="36"/>
        <v>2.0913567499999997E-2</v>
      </c>
      <c r="F39" s="2">
        <f t="shared" si="36"/>
        <v>2.1227271012499997E-2</v>
      </c>
      <c r="G39" s="2">
        <f t="shared" si="36"/>
        <v>2.1545680077687493E-2</v>
      </c>
      <c r="H39" s="2">
        <f t="shared" si="36"/>
        <v>2.1868865278852803E-2</v>
      </c>
      <c r="I39" s="2">
        <f t="shared" si="36"/>
        <v>2.2196898258035593E-2</v>
      </c>
      <c r="J39" s="2">
        <f t="shared" si="36"/>
        <v>2.2529851731906123E-2</v>
      </c>
      <c r="K39" s="2">
        <f t="shared" si="36"/>
        <v>2.2867799507884711E-2</v>
      </c>
      <c r="L39" s="2">
        <f t="shared" si="36"/>
        <v>2.3210816500502978E-2</v>
      </c>
      <c r="M39" s="2">
        <f t="shared" si="37"/>
        <v>2.3210816500502978E-2</v>
      </c>
      <c r="N39" s="2">
        <f t="shared" si="37"/>
        <v>2.3210816500502978E-2</v>
      </c>
      <c r="O39" s="2">
        <f t="shared" si="37"/>
        <v>2.3210816500502978E-2</v>
      </c>
      <c r="P39" s="2">
        <f t="shared" si="37"/>
        <v>2.3210816500502978E-2</v>
      </c>
      <c r="Q39" s="2">
        <f t="shared" si="37"/>
        <v>2.3210816500502978E-2</v>
      </c>
      <c r="R39" s="2">
        <f t="shared" si="37"/>
        <v>2.3210816500502978E-2</v>
      </c>
      <c r="S39" s="2">
        <f t="shared" si="37"/>
        <v>2.3210816500502978E-2</v>
      </c>
      <c r="T39" s="2">
        <f t="shared" si="37"/>
        <v>2.3210816500502978E-2</v>
      </c>
      <c r="U39" s="2">
        <f t="shared" si="37"/>
        <v>2.3210816500502978E-2</v>
      </c>
      <c r="V39" s="2">
        <f t="shared" si="37"/>
        <v>2.3210816500502978E-2</v>
      </c>
      <c r="W39" s="2">
        <f t="shared" si="37"/>
        <v>2.3210816500502978E-2</v>
      </c>
      <c r="X39" s="2">
        <f t="shared" si="37"/>
        <v>2.3210816500502978E-2</v>
      </c>
      <c r="Y39" s="2">
        <f t="shared" si="37"/>
        <v>2.3210816500502978E-2</v>
      </c>
      <c r="Z39" s="2">
        <f t="shared" si="37"/>
        <v>2.3210816500502978E-2</v>
      </c>
      <c r="AA39" s="2">
        <f t="shared" si="37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6"/>
        <v>5.0749999999999997E-3</v>
      </c>
      <c r="D40" s="2">
        <f t="shared" si="36"/>
        <v>5.1511249999999995E-3</v>
      </c>
      <c r="E40" s="2">
        <f t="shared" si="36"/>
        <v>5.2283918749999993E-3</v>
      </c>
      <c r="F40" s="2">
        <f t="shared" si="36"/>
        <v>5.3068177531249991E-3</v>
      </c>
      <c r="G40" s="2">
        <f t="shared" si="36"/>
        <v>5.3864200194218732E-3</v>
      </c>
      <c r="H40" s="2">
        <f t="shared" si="36"/>
        <v>5.4672163197132008E-3</v>
      </c>
      <c r="I40" s="2">
        <f t="shared" si="36"/>
        <v>5.5492245645088981E-3</v>
      </c>
      <c r="J40" s="2">
        <f t="shared" si="36"/>
        <v>5.6324629329765306E-3</v>
      </c>
      <c r="K40" s="2">
        <f t="shared" si="36"/>
        <v>5.7169498769711778E-3</v>
      </c>
      <c r="L40" s="2">
        <f t="shared" si="36"/>
        <v>5.8027041251257445E-3</v>
      </c>
      <c r="M40" s="2">
        <f t="shared" si="37"/>
        <v>5.8027041251257445E-3</v>
      </c>
      <c r="N40" s="2">
        <f t="shared" si="37"/>
        <v>5.8027041251257445E-3</v>
      </c>
      <c r="O40" s="2">
        <f t="shared" si="37"/>
        <v>5.8027041251257445E-3</v>
      </c>
      <c r="P40" s="2">
        <f t="shared" si="37"/>
        <v>5.8027041251257445E-3</v>
      </c>
      <c r="Q40" s="2">
        <f t="shared" si="37"/>
        <v>5.8027041251257445E-3</v>
      </c>
      <c r="R40" s="2">
        <f t="shared" si="37"/>
        <v>5.8027041251257445E-3</v>
      </c>
      <c r="S40" s="2">
        <f t="shared" si="37"/>
        <v>5.8027041251257445E-3</v>
      </c>
      <c r="T40" s="2">
        <f t="shared" si="37"/>
        <v>5.8027041251257445E-3</v>
      </c>
      <c r="U40" s="2">
        <f t="shared" si="37"/>
        <v>5.8027041251257445E-3</v>
      </c>
      <c r="V40" s="2">
        <f t="shared" si="37"/>
        <v>5.8027041251257445E-3</v>
      </c>
      <c r="W40" s="2">
        <f t="shared" si="37"/>
        <v>5.8027041251257445E-3</v>
      </c>
      <c r="X40" s="2">
        <f t="shared" si="37"/>
        <v>5.8027041251257445E-3</v>
      </c>
      <c r="Y40" s="2">
        <f t="shared" si="37"/>
        <v>5.8027041251257445E-3</v>
      </c>
      <c r="Z40" s="2">
        <f t="shared" si="37"/>
        <v>5.8027041251257445E-3</v>
      </c>
      <c r="AA40" s="2">
        <f t="shared" si="37"/>
        <v>5.8027041251257445E-3</v>
      </c>
    </row>
    <row r="41" spans="1:27" x14ac:dyDescent="0.2">
      <c r="A41" t="s">
        <v>57</v>
      </c>
      <c r="B41" s="2">
        <v>1E-3</v>
      </c>
      <c r="C41" s="2">
        <f t="shared" si="36"/>
        <v>1.0149999999999998E-3</v>
      </c>
      <c r="D41" s="2">
        <f t="shared" si="36"/>
        <v>1.0302249999999998E-3</v>
      </c>
      <c r="E41" s="2">
        <f t="shared" si="36"/>
        <v>1.0456783749999998E-3</v>
      </c>
      <c r="F41" s="2">
        <f t="shared" si="36"/>
        <v>1.0613635506249997E-3</v>
      </c>
      <c r="G41" s="2">
        <f t="shared" si="36"/>
        <v>1.0772840038843746E-3</v>
      </c>
      <c r="H41" s="2">
        <f t="shared" si="36"/>
        <v>1.09344326394264E-3</v>
      </c>
      <c r="I41" s="2">
        <f t="shared" si="36"/>
        <v>1.1098449129017796E-3</v>
      </c>
      <c r="J41" s="2">
        <f t="shared" si="36"/>
        <v>1.1264925865953062E-3</v>
      </c>
      <c r="K41" s="2">
        <f t="shared" si="36"/>
        <v>1.1433899753942357E-3</v>
      </c>
      <c r="L41" s="2">
        <f t="shared" si="36"/>
        <v>1.1605408250251492E-3</v>
      </c>
      <c r="M41" s="2">
        <f t="shared" si="37"/>
        <v>1.1605408250251492E-3</v>
      </c>
      <c r="N41" s="2">
        <f t="shared" si="37"/>
        <v>1.1605408250251492E-3</v>
      </c>
      <c r="O41" s="2">
        <f t="shared" si="37"/>
        <v>1.1605408250251492E-3</v>
      </c>
      <c r="P41" s="2">
        <f t="shared" si="37"/>
        <v>1.1605408250251492E-3</v>
      </c>
      <c r="Q41" s="2">
        <f t="shared" si="37"/>
        <v>1.1605408250251492E-3</v>
      </c>
      <c r="R41" s="2">
        <f t="shared" si="37"/>
        <v>1.1605408250251492E-3</v>
      </c>
      <c r="S41" s="2">
        <f t="shared" si="37"/>
        <v>1.1605408250251492E-3</v>
      </c>
      <c r="T41" s="2">
        <f t="shared" si="37"/>
        <v>1.1605408250251492E-3</v>
      </c>
      <c r="U41" s="2">
        <f t="shared" si="37"/>
        <v>1.1605408250251492E-3</v>
      </c>
      <c r="V41" s="2">
        <f t="shared" si="37"/>
        <v>1.1605408250251492E-3</v>
      </c>
      <c r="W41" s="2">
        <f t="shared" si="37"/>
        <v>1.1605408250251492E-3</v>
      </c>
      <c r="X41" s="2">
        <f t="shared" si="37"/>
        <v>1.1605408250251492E-3</v>
      </c>
      <c r="Y41" s="2">
        <f t="shared" si="37"/>
        <v>1.1605408250251492E-3</v>
      </c>
      <c r="Z41" s="2">
        <f t="shared" si="37"/>
        <v>1.1605408250251492E-3</v>
      </c>
      <c r="AA41" s="2">
        <f t="shared" si="37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8">B42*0.99</f>
        <v>0.80527595201265068</v>
      </c>
      <c r="D42" s="2">
        <f t="shared" si="38"/>
        <v>0.79722319249252416</v>
      </c>
      <c r="E42" s="2">
        <f t="shared" si="38"/>
        <v>0.78925096056759891</v>
      </c>
      <c r="F42" s="2">
        <f t="shared" si="38"/>
        <v>0.78135845096192291</v>
      </c>
      <c r="G42" s="2">
        <f t="shared" si="38"/>
        <v>0.77354486645230369</v>
      </c>
      <c r="H42" s="2">
        <f t="shared" si="38"/>
        <v>0.76580941778778067</v>
      </c>
      <c r="I42" s="2">
        <f t="shared" si="38"/>
        <v>0.75815132360990289</v>
      </c>
      <c r="J42" s="2">
        <f t="shared" si="38"/>
        <v>0.75056981037380388</v>
      </c>
      <c r="K42" s="2">
        <f t="shared" si="38"/>
        <v>0.74306411227006586</v>
      </c>
      <c r="L42" s="2">
        <f t="shared" si="38"/>
        <v>0.73563347114736521</v>
      </c>
      <c r="M42" s="2">
        <f t="shared" si="38"/>
        <v>0.72827713643589154</v>
      </c>
      <c r="N42" s="2">
        <f t="shared" si="38"/>
        <v>0.72099436507153258</v>
      </c>
      <c r="O42" s="2">
        <f t="shared" si="38"/>
        <v>0.71378442142081722</v>
      </c>
      <c r="P42" s="2">
        <f t="shared" si="38"/>
        <v>0.70664657720660906</v>
      </c>
      <c r="Q42" s="2">
        <f t="shared" si="38"/>
        <v>0.69958011143454302</v>
      </c>
      <c r="R42" s="2">
        <f t="shared" ref="R42:AA57" si="39">Q42</f>
        <v>0.69958011143454302</v>
      </c>
      <c r="S42" s="2">
        <f t="shared" si="39"/>
        <v>0.69958011143454302</v>
      </c>
      <c r="T42" s="2">
        <f t="shared" si="39"/>
        <v>0.69958011143454302</v>
      </c>
      <c r="U42" s="2">
        <f t="shared" si="39"/>
        <v>0.69958011143454302</v>
      </c>
      <c r="V42" s="2">
        <f t="shared" si="39"/>
        <v>0.69958011143454302</v>
      </c>
      <c r="W42" s="2">
        <f t="shared" si="39"/>
        <v>0.69958011143454302</v>
      </c>
      <c r="X42" s="2">
        <f t="shared" si="39"/>
        <v>0.69958011143454302</v>
      </c>
      <c r="Y42" s="2">
        <f t="shared" si="39"/>
        <v>0.69958011143454302</v>
      </c>
      <c r="Z42" s="2">
        <f t="shared" si="39"/>
        <v>0.69958011143454302</v>
      </c>
      <c r="AA42" s="2">
        <f t="shared" si="39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8"/>
        <v>0.65292047646685292</v>
      </c>
      <c r="D43" s="2">
        <f t="shared" si="38"/>
        <v>0.64639127170218436</v>
      </c>
      <c r="E43" s="2">
        <f t="shared" si="38"/>
        <v>0.63992735898516251</v>
      </c>
      <c r="F43" s="2">
        <f t="shared" si="38"/>
        <v>0.63352808539531091</v>
      </c>
      <c r="G43" s="2">
        <f t="shared" si="38"/>
        <v>0.62719280454135784</v>
      </c>
      <c r="H43" s="2">
        <f t="shared" si="38"/>
        <v>0.6209208764959443</v>
      </c>
      <c r="I43" s="2">
        <f t="shared" si="38"/>
        <v>0.61471166773098485</v>
      </c>
      <c r="J43" s="2">
        <f t="shared" si="38"/>
        <v>0.60856455105367502</v>
      </c>
      <c r="K43" s="2">
        <f t="shared" si="38"/>
        <v>0.60247890554313821</v>
      </c>
      <c r="L43" s="2">
        <f t="shared" si="38"/>
        <v>0.59645411648770685</v>
      </c>
      <c r="M43" s="2">
        <f t="shared" si="38"/>
        <v>0.59048957532282975</v>
      </c>
      <c r="N43" s="2">
        <f t="shared" si="38"/>
        <v>0.58458467956960147</v>
      </c>
      <c r="O43" s="2">
        <f t="shared" si="38"/>
        <v>0.57873883277390548</v>
      </c>
      <c r="P43" s="2">
        <f t="shared" si="38"/>
        <v>0.57295144444616641</v>
      </c>
      <c r="Q43" s="2">
        <f t="shared" si="38"/>
        <v>0.56722193000170473</v>
      </c>
      <c r="R43" s="2">
        <f t="shared" si="39"/>
        <v>0.56722193000170473</v>
      </c>
      <c r="S43" s="2">
        <f t="shared" si="39"/>
        <v>0.56722193000170473</v>
      </c>
      <c r="T43" s="2">
        <f t="shared" si="39"/>
        <v>0.56722193000170473</v>
      </c>
      <c r="U43" s="2">
        <f t="shared" si="39"/>
        <v>0.56722193000170473</v>
      </c>
      <c r="V43" s="2">
        <f t="shared" si="39"/>
        <v>0.56722193000170473</v>
      </c>
      <c r="W43" s="2">
        <f t="shared" si="39"/>
        <v>0.56722193000170473</v>
      </c>
      <c r="X43" s="2">
        <f t="shared" si="39"/>
        <v>0.56722193000170473</v>
      </c>
      <c r="Y43" s="2">
        <f t="shared" si="39"/>
        <v>0.56722193000170473</v>
      </c>
      <c r="Z43" s="2">
        <f t="shared" si="39"/>
        <v>0.56722193000170473</v>
      </c>
      <c r="AA43" s="2">
        <f t="shared" si="39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8"/>
        <v>0.52939013952201697</v>
      </c>
      <c r="D44" s="2">
        <f t="shared" si="38"/>
        <v>0.52409623812679684</v>
      </c>
      <c r="E44" s="2">
        <f t="shared" si="38"/>
        <v>0.51885527574552892</v>
      </c>
      <c r="F44" s="2">
        <f t="shared" si="38"/>
        <v>0.51366672298807359</v>
      </c>
      <c r="G44" s="2">
        <f t="shared" si="38"/>
        <v>0.50853005575819288</v>
      </c>
      <c r="H44" s="2">
        <f t="shared" si="38"/>
        <v>0.50344475520061094</v>
      </c>
      <c r="I44" s="2">
        <f t="shared" si="38"/>
        <v>0.49841030764860483</v>
      </c>
      <c r="J44" s="2">
        <f t="shared" si="38"/>
        <v>0.49342620457211878</v>
      </c>
      <c r="K44" s="2">
        <f t="shared" si="38"/>
        <v>0.4884919425263976</v>
      </c>
      <c r="L44" s="2">
        <f t="shared" si="38"/>
        <v>0.48360702310113363</v>
      </c>
      <c r="M44" s="2">
        <f t="shared" si="38"/>
        <v>0.47877095287012228</v>
      </c>
      <c r="N44" s="2">
        <f t="shared" si="38"/>
        <v>0.47398324334142106</v>
      </c>
      <c r="O44" s="2">
        <f t="shared" si="38"/>
        <v>0.46924341090800686</v>
      </c>
      <c r="P44" s="2">
        <f t="shared" si="38"/>
        <v>0.46455097679892682</v>
      </c>
      <c r="Q44" s="2">
        <f t="shared" si="38"/>
        <v>0.45990546703093754</v>
      </c>
      <c r="R44" s="2">
        <f t="shared" si="39"/>
        <v>0.45990546703093754</v>
      </c>
      <c r="S44" s="2">
        <f t="shared" si="39"/>
        <v>0.45990546703093754</v>
      </c>
      <c r="T44" s="2">
        <f t="shared" si="39"/>
        <v>0.45990546703093754</v>
      </c>
      <c r="U44" s="2">
        <f t="shared" si="39"/>
        <v>0.45990546703093754</v>
      </c>
      <c r="V44" s="2">
        <f t="shared" si="39"/>
        <v>0.45990546703093754</v>
      </c>
      <c r="W44" s="2">
        <f t="shared" si="39"/>
        <v>0.45990546703093754</v>
      </c>
      <c r="X44" s="2">
        <f t="shared" si="39"/>
        <v>0.45990546703093754</v>
      </c>
      <c r="Y44" s="2">
        <f t="shared" si="39"/>
        <v>0.45990546703093754</v>
      </c>
      <c r="Z44" s="2">
        <f t="shared" si="39"/>
        <v>0.45990546703093754</v>
      </c>
      <c r="AA44" s="2">
        <f t="shared" si="39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8"/>
        <v>0.42923132283992305</v>
      </c>
      <c r="D45" s="2">
        <f t="shared" si="38"/>
        <v>0.42493900961152381</v>
      </c>
      <c r="E45" s="2">
        <f t="shared" si="38"/>
        <v>0.42068961951540856</v>
      </c>
      <c r="F45" s="2">
        <f t="shared" si="38"/>
        <v>0.41648272332025449</v>
      </c>
      <c r="G45" s="2">
        <f t="shared" si="38"/>
        <v>0.41231789608705194</v>
      </c>
      <c r="H45" s="2">
        <f t="shared" si="38"/>
        <v>0.40819471712618144</v>
      </c>
      <c r="I45" s="2">
        <f t="shared" si="38"/>
        <v>0.40411276995491963</v>
      </c>
      <c r="J45" s="2">
        <f t="shared" si="38"/>
        <v>0.40007164225537045</v>
      </c>
      <c r="K45" s="2">
        <f t="shared" si="38"/>
        <v>0.39607092583281672</v>
      </c>
      <c r="L45" s="2">
        <f t="shared" si="38"/>
        <v>0.39211021657448858</v>
      </c>
      <c r="M45" s="2">
        <f t="shared" si="38"/>
        <v>0.38818911440874371</v>
      </c>
      <c r="N45" s="2">
        <f t="shared" si="38"/>
        <v>0.38430722326465627</v>
      </c>
      <c r="O45" s="2">
        <f t="shared" si="38"/>
        <v>0.3804641510320097</v>
      </c>
      <c r="P45" s="2">
        <f t="shared" si="38"/>
        <v>0.37665950952168958</v>
      </c>
      <c r="Q45" s="2">
        <f t="shared" si="38"/>
        <v>0.37289291442647271</v>
      </c>
      <c r="R45" s="2">
        <f t="shared" si="39"/>
        <v>0.37289291442647271</v>
      </c>
      <c r="S45" s="2">
        <f t="shared" si="39"/>
        <v>0.37289291442647271</v>
      </c>
      <c r="T45" s="2">
        <f t="shared" si="39"/>
        <v>0.37289291442647271</v>
      </c>
      <c r="U45" s="2">
        <f t="shared" si="39"/>
        <v>0.37289291442647271</v>
      </c>
      <c r="V45" s="2">
        <f t="shared" si="39"/>
        <v>0.37289291442647271</v>
      </c>
      <c r="W45" s="2">
        <f t="shared" si="39"/>
        <v>0.37289291442647271</v>
      </c>
      <c r="X45" s="2">
        <f t="shared" si="39"/>
        <v>0.37289291442647271</v>
      </c>
      <c r="Y45" s="2">
        <f t="shared" si="39"/>
        <v>0.37289291442647271</v>
      </c>
      <c r="Z45" s="2">
        <f t="shared" si="39"/>
        <v>0.37289291442647271</v>
      </c>
      <c r="AA45" s="2">
        <f t="shared" si="39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8"/>
        <v>0.34802221415241952</v>
      </c>
      <c r="D46" s="2">
        <f t="shared" si="38"/>
        <v>0.3445419920108953</v>
      </c>
      <c r="E46" s="2">
        <f t="shared" si="38"/>
        <v>0.34109657209078637</v>
      </c>
      <c r="F46" s="2">
        <f t="shared" si="38"/>
        <v>0.33768560636987849</v>
      </c>
      <c r="G46" s="2">
        <f t="shared" si="38"/>
        <v>0.33430875030617968</v>
      </c>
      <c r="H46" s="2">
        <f t="shared" si="38"/>
        <v>0.3309656628031179</v>
      </c>
      <c r="I46" s="2">
        <f t="shared" si="38"/>
        <v>0.32765600617508672</v>
      </c>
      <c r="J46" s="2">
        <f t="shared" si="38"/>
        <v>0.32437944611333586</v>
      </c>
      <c r="K46" s="2">
        <f t="shared" si="38"/>
        <v>0.32113565165220248</v>
      </c>
      <c r="L46" s="2">
        <f t="shared" si="38"/>
        <v>0.31792429513568043</v>
      </c>
      <c r="M46" s="2">
        <f t="shared" si="38"/>
        <v>0.31474505218432364</v>
      </c>
      <c r="N46" s="2">
        <f t="shared" si="38"/>
        <v>0.31159760166248041</v>
      </c>
      <c r="O46" s="2">
        <f t="shared" si="38"/>
        <v>0.30848162564585557</v>
      </c>
      <c r="P46" s="2">
        <f t="shared" si="38"/>
        <v>0.30539680938939701</v>
      </c>
      <c r="Q46" s="2">
        <f t="shared" si="38"/>
        <v>0.30234284129550304</v>
      </c>
      <c r="R46" s="2">
        <f t="shared" si="39"/>
        <v>0.30234284129550304</v>
      </c>
      <c r="S46" s="2">
        <f t="shared" si="39"/>
        <v>0.30234284129550304</v>
      </c>
      <c r="T46" s="2">
        <f t="shared" si="39"/>
        <v>0.30234284129550304</v>
      </c>
      <c r="U46" s="2">
        <f t="shared" si="39"/>
        <v>0.30234284129550304</v>
      </c>
      <c r="V46" s="2">
        <f t="shared" si="39"/>
        <v>0.30234284129550304</v>
      </c>
      <c r="W46" s="2">
        <f t="shared" si="39"/>
        <v>0.30234284129550304</v>
      </c>
      <c r="X46" s="2">
        <f t="shared" si="39"/>
        <v>0.30234284129550304</v>
      </c>
      <c r="Y46" s="2">
        <f t="shared" si="39"/>
        <v>0.30234284129550304</v>
      </c>
      <c r="Z46" s="2">
        <f t="shared" si="39"/>
        <v>0.30234284129550304</v>
      </c>
      <c r="AA46" s="2">
        <f t="shared" si="39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8"/>
        <v>0.28217759305679257</v>
      </c>
      <c r="D47" s="2">
        <f t="shared" si="38"/>
        <v>0.27935581712622465</v>
      </c>
      <c r="E47" s="2">
        <f t="shared" si="38"/>
        <v>0.27656225895496239</v>
      </c>
      <c r="F47" s="2">
        <f t="shared" si="38"/>
        <v>0.27379663636541279</v>
      </c>
      <c r="G47" s="2">
        <f t="shared" si="38"/>
        <v>0.27105867000175865</v>
      </c>
      <c r="H47" s="2">
        <f t="shared" si="38"/>
        <v>0.26834808330174104</v>
      </c>
      <c r="I47" s="2">
        <f t="shared" si="38"/>
        <v>0.26566460246872364</v>
      </c>
      <c r="J47" s="2">
        <f t="shared" si="38"/>
        <v>0.26300795644403641</v>
      </c>
      <c r="K47" s="2">
        <f t="shared" si="38"/>
        <v>0.26037787687959602</v>
      </c>
      <c r="L47" s="2">
        <f t="shared" si="38"/>
        <v>0.25777409811080004</v>
      </c>
      <c r="M47" s="2">
        <f t="shared" si="38"/>
        <v>0.25519635712969202</v>
      </c>
      <c r="N47" s="2">
        <f t="shared" si="38"/>
        <v>0.25264439355839508</v>
      </c>
      <c r="O47" s="2">
        <f t="shared" si="38"/>
        <v>0.25011794962281114</v>
      </c>
      <c r="P47" s="2">
        <f t="shared" si="38"/>
        <v>0.24761677012658304</v>
      </c>
      <c r="Q47" s="2">
        <f t="shared" si="38"/>
        <v>0.24514060242531721</v>
      </c>
      <c r="R47" s="2">
        <f t="shared" si="39"/>
        <v>0.24514060242531721</v>
      </c>
      <c r="S47" s="2">
        <f t="shared" si="39"/>
        <v>0.24514060242531721</v>
      </c>
      <c r="T47" s="2">
        <f t="shared" si="39"/>
        <v>0.24514060242531721</v>
      </c>
      <c r="U47" s="2">
        <f t="shared" si="39"/>
        <v>0.24514060242531721</v>
      </c>
      <c r="V47" s="2">
        <f t="shared" si="39"/>
        <v>0.24514060242531721</v>
      </c>
      <c r="W47" s="2">
        <f t="shared" si="39"/>
        <v>0.24514060242531721</v>
      </c>
      <c r="X47" s="2">
        <f t="shared" si="39"/>
        <v>0.24514060242531721</v>
      </c>
      <c r="Y47" s="2">
        <f t="shared" si="39"/>
        <v>0.24514060242531721</v>
      </c>
      <c r="Z47" s="2">
        <f t="shared" si="39"/>
        <v>0.24514060242531721</v>
      </c>
      <c r="AA47" s="2">
        <f t="shared" si="39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8"/>
        <v>0.22879055067574663</v>
      </c>
      <c r="D48" s="2">
        <f t="shared" si="38"/>
        <v>0.22650264516898916</v>
      </c>
      <c r="E48" s="2">
        <f t="shared" si="38"/>
        <v>0.22423761871729928</v>
      </c>
      <c r="F48" s="2">
        <f t="shared" si="38"/>
        <v>0.22199524253012629</v>
      </c>
      <c r="G48" s="2">
        <f t="shared" si="38"/>
        <v>0.21977529010482502</v>
      </c>
      <c r="H48" s="2">
        <f t="shared" si="38"/>
        <v>0.21757753720377676</v>
      </c>
      <c r="I48" s="2">
        <f t="shared" si="38"/>
        <v>0.21540176183173898</v>
      </c>
      <c r="J48" s="2">
        <f t="shared" si="38"/>
        <v>0.21324774421342158</v>
      </c>
      <c r="K48" s="2">
        <f t="shared" si="38"/>
        <v>0.21111526677128736</v>
      </c>
      <c r="L48" s="2">
        <f t="shared" si="38"/>
        <v>0.2090041141035745</v>
      </c>
      <c r="M48" s="2">
        <f t="shared" si="38"/>
        <v>0.20691407296253875</v>
      </c>
      <c r="N48" s="2">
        <f t="shared" si="38"/>
        <v>0.20484493223291336</v>
      </c>
      <c r="O48" s="2">
        <f t="shared" si="38"/>
        <v>0.20279648291058422</v>
      </c>
      <c r="P48" s="2">
        <f t="shared" si="38"/>
        <v>0.20076851808147839</v>
      </c>
      <c r="Q48" s="2">
        <f t="shared" si="38"/>
        <v>0.1987608329006636</v>
      </c>
      <c r="R48" s="2">
        <f t="shared" si="39"/>
        <v>0.1987608329006636</v>
      </c>
      <c r="S48" s="2">
        <f t="shared" si="39"/>
        <v>0.1987608329006636</v>
      </c>
      <c r="T48" s="2">
        <f t="shared" si="39"/>
        <v>0.1987608329006636</v>
      </c>
      <c r="U48" s="2">
        <f t="shared" si="39"/>
        <v>0.1987608329006636</v>
      </c>
      <c r="V48" s="2">
        <f t="shared" si="39"/>
        <v>0.1987608329006636</v>
      </c>
      <c r="W48" s="2">
        <f t="shared" si="39"/>
        <v>0.1987608329006636</v>
      </c>
      <c r="X48" s="2">
        <f t="shared" si="39"/>
        <v>0.1987608329006636</v>
      </c>
      <c r="Y48" s="2">
        <f t="shared" si="39"/>
        <v>0.1987608329006636</v>
      </c>
      <c r="Z48" s="2">
        <f t="shared" si="39"/>
        <v>0.1987608329006636</v>
      </c>
      <c r="AA48" s="2">
        <f t="shared" si="39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8"/>
        <v>0.18550415542022197</v>
      </c>
      <c r="D49" s="2">
        <f t="shared" si="38"/>
        <v>0.18364911386601976</v>
      </c>
      <c r="E49" s="2">
        <f t="shared" si="38"/>
        <v>0.18181262272735957</v>
      </c>
      <c r="F49" s="2">
        <f t="shared" si="38"/>
        <v>0.17999449650008598</v>
      </c>
      <c r="G49" s="2">
        <f t="shared" si="38"/>
        <v>0.17819455153508512</v>
      </c>
      <c r="H49" s="2">
        <f t="shared" si="38"/>
        <v>0.17641260601973427</v>
      </c>
      <c r="I49" s="2">
        <f t="shared" si="38"/>
        <v>0.17464847995953692</v>
      </c>
      <c r="J49" s="2">
        <f t="shared" si="38"/>
        <v>0.17290199515994154</v>
      </c>
      <c r="K49" s="2">
        <f t="shared" si="38"/>
        <v>0.17117297520834213</v>
      </c>
      <c r="L49" s="2">
        <f t="shared" si="38"/>
        <v>0.16946124545625871</v>
      </c>
      <c r="M49" s="2">
        <f t="shared" si="38"/>
        <v>0.16776663300169611</v>
      </c>
      <c r="N49" s="2">
        <f t="shared" si="38"/>
        <v>0.16608896667167916</v>
      </c>
      <c r="O49" s="2">
        <f t="shared" si="38"/>
        <v>0.16442807700496237</v>
      </c>
      <c r="P49" s="2">
        <f t="shared" si="38"/>
        <v>0.16278379623491274</v>
      </c>
      <c r="Q49" s="2">
        <f t="shared" si="38"/>
        <v>0.1611559582725636</v>
      </c>
      <c r="R49" s="2">
        <f t="shared" si="39"/>
        <v>0.1611559582725636</v>
      </c>
      <c r="S49" s="2">
        <f t="shared" si="39"/>
        <v>0.1611559582725636</v>
      </c>
      <c r="T49" s="2">
        <f t="shared" si="39"/>
        <v>0.1611559582725636</v>
      </c>
      <c r="U49" s="2">
        <f t="shared" si="39"/>
        <v>0.1611559582725636</v>
      </c>
      <c r="V49" s="2">
        <f t="shared" si="39"/>
        <v>0.1611559582725636</v>
      </c>
      <c r="W49" s="2">
        <f t="shared" si="39"/>
        <v>0.1611559582725636</v>
      </c>
      <c r="X49" s="2">
        <f t="shared" si="39"/>
        <v>0.1611559582725636</v>
      </c>
      <c r="Y49" s="2">
        <f t="shared" si="39"/>
        <v>0.1611559582725636</v>
      </c>
      <c r="Z49" s="2">
        <f t="shared" si="39"/>
        <v>0.1611559582725636</v>
      </c>
      <c r="AA49" s="2">
        <f t="shared" si="39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8"/>
        <v>0.15040739915408494</v>
      </c>
      <c r="D50" s="2">
        <f t="shared" si="38"/>
        <v>0.14890332516254409</v>
      </c>
      <c r="E50" s="2">
        <f t="shared" si="38"/>
        <v>0.14741429191091865</v>
      </c>
      <c r="F50" s="2">
        <f t="shared" si="38"/>
        <v>0.14594014899180946</v>
      </c>
      <c r="G50" s="2">
        <f t="shared" si="38"/>
        <v>0.14448074750189135</v>
      </c>
      <c r="H50" s="2">
        <f t="shared" si="38"/>
        <v>0.14303594002687245</v>
      </c>
      <c r="I50" s="2">
        <f t="shared" si="38"/>
        <v>0.14160558062660372</v>
      </c>
      <c r="J50" s="2">
        <f t="shared" si="38"/>
        <v>0.1401895248203377</v>
      </c>
      <c r="K50" s="2">
        <f t="shared" si="38"/>
        <v>0.13878762957213431</v>
      </c>
      <c r="L50" s="2">
        <f t="shared" si="38"/>
        <v>0.13739975327641296</v>
      </c>
      <c r="M50" s="2">
        <f t="shared" si="38"/>
        <v>0.13602575574364884</v>
      </c>
      <c r="N50" s="2">
        <f t="shared" si="38"/>
        <v>0.13466549818621235</v>
      </c>
      <c r="O50" s="2">
        <f t="shared" si="38"/>
        <v>0.13331884320435022</v>
      </c>
      <c r="P50" s="2">
        <f t="shared" si="38"/>
        <v>0.13198565477230673</v>
      </c>
      <c r="Q50" s="2">
        <f t="shared" si="38"/>
        <v>0.13066579822458366</v>
      </c>
      <c r="R50" s="2">
        <f t="shared" si="39"/>
        <v>0.13066579822458366</v>
      </c>
      <c r="S50" s="2">
        <f t="shared" si="39"/>
        <v>0.13066579822458366</v>
      </c>
      <c r="T50" s="2">
        <f t="shared" si="39"/>
        <v>0.13066579822458366</v>
      </c>
      <c r="U50" s="2">
        <f t="shared" si="39"/>
        <v>0.13066579822458366</v>
      </c>
      <c r="V50" s="2">
        <f t="shared" si="39"/>
        <v>0.13066579822458366</v>
      </c>
      <c r="W50" s="2">
        <f t="shared" si="39"/>
        <v>0.13066579822458366</v>
      </c>
      <c r="X50" s="2">
        <f t="shared" si="39"/>
        <v>0.13066579822458366</v>
      </c>
      <c r="Y50" s="2">
        <f t="shared" si="39"/>
        <v>0.13066579822458366</v>
      </c>
      <c r="Z50" s="2">
        <f t="shared" si="39"/>
        <v>0.13066579822458366</v>
      </c>
      <c r="AA50" s="2">
        <f t="shared" si="39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8"/>
        <v>0.12195082999111122</v>
      </c>
      <c r="D51" s="2">
        <f t="shared" si="38"/>
        <v>0.1207313216912001</v>
      </c>
      <c r="E51" s="2">
        <f t="shared" si="38"/>
        <v>0.1195240084742881</v>
      </c>
      <c r="F51" s="2">
        <f t="shared" si="38"/>
        <v>0.11832876838954522</v>
      </c>
      <c r="G51" s="2">
        <f t="shared" si="38"/>
        <v>0.11714548070564976</v>
      </c>
      <c r="H51" s="2">
        <f t="shared" si="38"/>
        <v>0.11597402589859326</v>
      </c>
      <c r="I51" s="2">
        <f t="shared" si="38"/>
        <v>0.11481428563960733</v>
      </c>
      <c r="J51" s="2">
        <f t="shared" si="38"/>
        <v>0.11366614278321126</v>
      </c>
      <c r="K51" s="2">
        <f t="shared" si="38"/>
        <v>0.11252948135537914</v>
      </c>
      <c r="L51" s="2">
        <f t="shared" si="38"/>
        <v>0.11140418654182535</v>
      </c>
      <c r="M51" s="2">
        <f t="shared" si="38"/>
        <v>0.11029014467640709</v>
      </c>
      <c r="N51" s="2">
        <f t="shared" si="38"/>
        <v>0.10918724322964302</v>
      </c>
      <c r="O51" s="2">
        <f t="shared" si="38"/>
        <v>0.10809537079734659</v>
      </c>
      <c r="P51" s="2">
        <f t="shared" si="38"/>
        <v>0.10701441708937312</v>
      </c>
      <c r="Q51" s="2">
        <f t="shared" si="38"/>
        <v>0.10594427291847938</v>
      </c>
      <c r="R51" s="2">
        <f t="shared" si="39"/>
        <v>0.10594427291847938</v>
      </c>
      <c r="S51" s="2">
        <f t="shared" si="39"/>
        <v>0.10594427291847938</v>
      </c>
      <c r="T51" s="2">
        <f t="shared" si="39"/>
        <v>0.10594427291847938</v>
      </c>
      <c r="U51" s="2">
        <f t="shared" si="39"/>
        <v>0.10594427291847938</v>
      </c>
      <c r="V51" s="2">
        <f t="shared" si="39"/>
        <v>0.10594427291847938</v>
      </c>
      <c r="W51" s="2">
        <f t="shared" si="39"/>
        <v>0.10594427291847938</v>
      </c>
      <c r="X51" s="2">
        <f t="shared" si="39"/>
        <v>0.10594427291847938</v>
      </c>
      <c r="Y51" s="2">
        <f t="shared" si="39"/>
        <v>0.10594427291847938</v>
      </c>
      <c r="Z51" s="2">
        <f t="shared" si="39"/>
        <v>0.10594427291847938</v>
      </c>
      <c r="AA51" s="2">
        <f t="shared" si="39"/>
        <v>0.10594427291847938</v>
      </c>
    </row>
    <row r="52" spans="1:27" x14ac:dyDescent="0.2">
      <c r="A52" t="s">
        <v>64</v>
      </c>
      <c r="B52" s="3">
        <v>0.08</v>
      </c>
      <c r="C52" s="2">
        <f t="shared" si="38"/>
        <v>7.9200000000000007E-2</v>
      </c>
      <c r="D52" s="2">
        <f t="shared" si="38"/>
        <v>7.8408000000000005E-2</v>
      </c>
      <c r="E52" s="2">
        <f t="shared" si="38"/>
        <v>7.7623919999999999E-2</v>
      </c>
      <c r="F52" s="2">
        <f t="shared" si="38"/>
        <v>7.6847680799999998E-2</v>
      </c>
      <c r="G52" s="2">
        <f t="shared" si="38"/>
        <v>7.6079203991999994E-2</v>
      </c>
      <c r="H52" s="2">
        <f t="shared" si="38"/>
        <v>7.531841195208E-2</v>
      </c>
      <c r="I52" s="2">
        <f t="shared" si="38"/>
        <v>7.45652278325592E-2</v>
      </c>
      <c r="J52" s="2">
        <f t="shared" si="38"/>
        <v>7.3819575554233602E-2</v>
      </c>
      <c r="K52" s="2">
        <f t="shared" si="38"/>
        <v>7.3081379798691268E-2</v>
      </c>
      <c r="L52" s="2">
        <f t="shared" si="38"/>
        <v>7.2350566000704358E-2</v>
      </c>
      <c r="M52" s="2">
        <f t="shared" si="38"/>
        <v>7.162706034069731E-2</v>
      </c>
      <c r="N52" s="2">
        <f t="shared" si="38"/>
        <v>7.0910789737290342E-2</v>
      </c>
      <c r="O52" s="2">
        <f t="shared" si="38"/>
        <v>7.0201681839917443E-2</v>
      </c>
      <c r="P52" s="2">
        <f t="shared" si="38"/>
        <v>6.9499665021518262E-2</v>
      </c>
      <c r="Q52" s="2">
        <f t="shared" si="38"/>
        <v>6.8804668371303085E-2</v>
      </c>
      <c r="R52" s="2">
        <f t="shared" si="39"/>
        <v>6.8804668371303085E-2</v>
      </c>
      <c r="S52" s="2">
        <f t="shared" si="39"/>
        <v>6.8804668371303085E-2</v>
      </c>
      <c r="T52" s="2">
        <f t="shared" si="39"/>
        <v>6.8804668371303085E-2</v>
      </c>
      <c r="U52" s="2">
        <f t="shared" si="39"/>
        <v>6.8804668371303085E-2</v>
      </c>
      <c r="V52" s="2">
        <f t="shared" si="39"/>
        <v>6.8804668371303085E-2</v>
      </c>
      <c r="W52" s="2">
        <f t="shared" si="39"/>
        <v>6.8804668371303085E-2</v>
      </c>
      <c r="X52" s="2">
        <f t="shared" si="39"/>
        <v>6.8804668371303085E-2</v>
      </c>
      <c r="Y52" s="2">
        <f t="shared" si="39"/>
        <v>6.8804668371303085E-2</v>
      </c>
      <c r="Z52" s="2">
        <f t="shared" si="39"/>
        <v>6.8804668371303085E-2</v>
      </c>
      <c r="AA52" s="2">
        <f t="shared" si="39"/>
        <v>6.8804668371303085E-2</v>
      </c>
    </row>
    <row r="53" spans="1:27" x14ac:dyDescent="0.2">
      <c r="A53" t="s">
        <v>65</v>
      </c>
      <c r="B53" s="3">
        <v>0.06</v>
      </c>
      <c r="C53" s="2">
        <f t="shared" si="38"/>
        <v>5.9399999999999994E-2</v>
      </c>
      <c r="D53" s="2">
        <f t="shared" si="38"/>
        <v>5.8805999999999997E-2</v>
      </c>
      <c r="E53" s="2">
        <f t="shared" si="38"/>
        <v>5.8217939999999996E-2</v>
      </c>
      <c r="F53" s="2">
        <f t="shared" si="38"/>
        <v>5.7635760599999995E-2</v>
      </c>
      <c r="G53" s="2">
        <f t="shared" si="38"/>
        <v>5.7059402993999996E-2</v>
      </c>
      <c r="H53" s="2">
        <f t="shared" si="38"/>
        <v>5.6488808964059993E-2</v>
      </c>
      <c r="I53" s="2">
        <f t="shared" si="38"/>
        <v>5.5923920874419393E-2</v>
      </c>
      <c r="J53" s="2">
        <f t="shared" si="38"/>
        <v>5.5364681665675201E-2</v>
      </c>
      <c r="K53" s="2">
        <f t="shared" si="38"/>
        <v>5.4811034849018447E-2</v>
      </c>
      <c r="L53" s="2">
        <f t="shared" si="38"/>
        <v>5.4262924500528262E-2</v>
      </c>
      <c r="M53" s="2">
        <f t="shared" si="38"/>
        <v>5.3720295255522979E-2</v>
      </c>
      <c r="N53" s="2">
        <f t="shared" si="38"/>
        <v>5.3183092302967749E-2</v>
      </c>
      <c r="O53" s="2">
        <f t="shared" si="38"/>
        <v>5.2651261379938072E-2</v>
      </c>
      <c r="P53" s="2">
        <f t="shared" si="38"/>
        <v>5.2124748766138693E-2</v>
      </c>
      <c r="Q53" s="2">
        <f t="shared" si="38"/>
        <v>5.1603501278477307E-2</v>
      </c>
      <c r="R53" s="2">
        <f t="shared" si="39"/>
        <v>5.1603501278477307E-2</v>
      </c>
      <c r="S53" s="2">
        <f t="shared" si="39"/>
        <v>5.1603501278477307E-2</v>
      </c>
      <c r="T53" s="2">
        <f t="shared" si="39"/>
        <v>5.1603501278477307E-2</v>
      </c>
      <c r="U53" s="2">
        <f t="shared" si="39"/>
        <v>5.1603501278477307E-2</v>
      </c>
      <c r="V53" s="2">
        <f t="shared" si="39"/>
        <v>5.1603501278477307E-2</v>
      </c>
      <c r="W53" s="2">
        <f t="shared" si="39"/>
        <v>5.1603501278477307E-2</v>
      </c>
      <c r="X53" s="2">
        <f t="shared" si="39"/>
        <v>5.1603501278477307E-2</v>
      </c>
      <c r="Y53" s="2">
        <f t="shared" si="39"/>
        <v>5.1603501278477307E-2</v>
      </c>
      <c r="Z53" s="2">
        <f t="shared" si="39"/>
        <v>5.1603501278477307E-2</v>
      </c>
      <c r="AA53" s="2">
        <f t="shared" si="39"/>
        <v>5.1603501278477307E-2</v>
      </c>
    </row>
    <row r="54" spans="1:27" x14ac:dyDescent="0.2">
      <c r="A54" t="s">
        <v>66</v>
      </c>
      <c r="B54" s="3">
        <v>0.04</v>
      </c>
      <c r="C54" s="2">
        <f t="shared" si="38"/>
        <v>3.9600000000000003E-2</v>
      </c>
      <c r="D54" s="2">
        <f t="shared" si="38"/>
        <v>3.9204000000000003E-2</v>
      </c>
      <c r="E54" s="2">
        <f t="shared" si="38"/>
        <v>3.881196E-2</v>
      </c>
      <c r="F54" s="2">
        <f t="shared" si="38"/>
        <v>3.8423840399999999E-2</v>
      </c>
      <c r="G54" s="2">
        <f t="shared" si="38"/>
        <v>3.8039601995999997E-2</v>
      </c>
      <c r="H54" s="2">
        <f t="shared" si="38"/>
        <v>3.765920597604E-2</v>
      </c>
      <c r="I54" s="2">
        <f t="shared" si="38"/>
        <v>3.72826139162796E-2</v>
      </c>
      <c r="J54" s="2">
        <f t="shared" si="38"/>
        <v>3.6909787777116801E-2</v>
      </c>
      <c r="K54" s="2">
        <f t="shared" si="38"/>
        <v>3.6540689899345634E-2</v>
      </c>
      <c r="L54" s="2">
        <f t="shared" si="38"/>
        <v>3.6175283000352179E-2</v>
      </c>
      <c r="M54" s="2">
        <f t="shared" si="38"/>
        <v>3.5813530170348655E-2</v>
      </c>
      <c r="N54" s="2">
        <f t="shared" si="38"/>
        <v>3.5455394868645171E-2</v>
      </c>
      <c r="O54" s="2">
        <f t="shared" si="38"/>
        <v>3.5100840919958722E-2</v>
      </c>
      <c r="P54" s="2">
        <f t="shared" si="38"/>
        <v>3.4749832510759131E-2</v>
      </c>
      <c r="Q54" s="2">
        <f t="shared" si="38"/>
        <v>3.4402334185651542E-2</v>
      </c>
      <c r="R54" s="2">
        <f t="shared" si="39"/>
        <v>3.4402334185651542E-2</v>
      </c>
      <c r="S54" s="2">
        <f t="shared" si="39"/>
        <v>3.4402334185651542E-2</v>
      </c>
      <c r="T54" s="2">
        <f t="shared" si="39"/>
        <v>3.4402334185651542E-2</v>
      </c>
      <c r="U54" s="2">
        <f t="shared" si="39"/>
        <v>3.4402334185651542E-2</v>
      </c>
      <c r="V54" s="2">
        <f t="shared" si="39"/>
        <v>3.4402334185651542E-2</v>
      </c>
      <c r="W54" s="2">
        <f t="shared" si="39"/>
        <v>3.4402334185651542E-2</v>
      </c>
      <c r="X54" s="2">
        <f t="shared" si="39"/>
        <v>3.4402334185651542E-2</v>
      </c>
      <c r="Y54" s="2">
        <f t="shared" si="39"/>
        <v>3.4402334185651542E-2</v>
      </c>
      <c r="Z54" s="2">
        <f t="shared" si="39"/>
        <v>3.4402334185651542E-2</v>
      </c>
      <c r="AA54" s="2">
        <f t="shared" si="39"/>
        <v>3.4402334185651542E-2</v>
      </c>
    </row>
    <row r="55" spans="1:27" x14ac:dyDescent="0.2">
      <c r="A55" t="s">
        <v>67</v>
      </c>
      <c r="B55" s="3">
        <v>0.02</v>
      </c>
      <c r="C55" s="2">
        <f t="shared" si="38"/>
        <v>1.9800000000000002E-2</v>
      </c>
      <c r="D55" s="2">
        <f t="shared" si="38"/>
        <v>1.9602000000000001E-2</v>
      </c>
      <c r="E55" s="2">
        <f t="shared" si="38"/>
        <v>1.940598E-2</v>
      </c>
      <c r="F55" s="2">
        <f t="shared" si="38"/>
        <v>1.92119202E-2</v>
      </c>
      <c r="G55" s="2">
        <f t="shared" si="38"/>
        <v>1.9019800997999999E-2</v>
      </c>
      <c r="H55" s="2">
        <f t="shared" si="38"/>
        <v>1.882960298802E-2</v>
      </c>
      <c r="I55" s="2">
        <f t="shared" si="38"/>
        <v>1.86413069581398E-2</v>
      </c>
      <c r="J55" s="2">
        <f t="shared" si="38"/>
        <v>1.84548938885584E-2</v>
      </c>
      <c r="K55" s="2">
        <f t="shared" si="38"/>
        <v>1.8270344949672817E-2</v>
      </c>
      <c r="L55" s="2">
        <f t="shared" si="38"/>
        <v>1.808764150017609E-2</v>
      </c>
      <c r="M55" s="2">
        <f t="shared" si="38"/>
        <v>1.7906765085174327E-2</v>
      </c>
      <c r="N55" s="2">
        <f t="shared" si="38"/>
        <v>1.7727697434322585E-2</v>
      </c>
      <c r="O55" s="2">
        <f t="shared" si="38"/>
        <v>1.7550420459979361E-2</v>
      </c>
      <c r="P55" s="2">
        <f t="shared" si="38"/>
        <v>1.7374916255379565E-2</v>
      </c>
      <c r="Q55" s="2">
        <f t="shared" si="38"/>
        <v>1.7201167092825771E-2</v>
      </c>
      <c r="R55" s="2">
        <f t="shared" si="39"/>
        <v>1.7201167092825771E-2</v>
      </c>
      <c r="S55" s="2">
        <f t="shared" si="39"/>
        <v>1.7201167092825771E-2</v>
      </c>
      <c r="T55" s="2">
        <f t="shared" si="39"/>
        <v>1.7201167092825771E-2</v>
      </c>
      <c r="U55" s="2">
        <f t="shared" si="39"/>
        <v>1.7201167092825771E-2</v>
      </c>
      <c r="V55" s="2">
        <f t="shared" si="39"/>
        <v>1.7201167092825771E-2</v>
      </c>
      <c r="W55" s="2">
        <f t="shared" si="39"/>
        <v>1.7201167092825771E-2</v>
      </c>
      <c r="X55" s="2">
        <f t="shared" si="39"/>
        <v>1.7201167092825771E-2</v>
      </c>
      <c r="Y55" s="2">
        <f t="shared" si="39"/>
        <v>1.7201167092825771E-2</v>
      </c>
      <c r="Z55" s="2">
        <f t="shared" si="39"/>
        <v>1.7201167092825771E-2</v>
      </c>
      <c r="AA55" s="2">
        <f t="shared" si="39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8"/>
        <v>2.97E-3</v>
      </c>
      <c r="D56" s="2">
        <f t="shared" si="38"/>
        <v>2.9402999999999999E-3</v>
      </c>
      <c r="E56" s="2">
        <f t="shared" si="38"/>
        <v>2.910897E-3</v>
      </c>
      <c r="F56" s="2">
        <f t="shared" si="38"/>
        <v>2.88178803E-3</v>
      </c>
      <c r="G56" s="2">
        <f t="shared" si="38"/>
        <v>2.8529701497E-3</v>
      </c>
      <c r="H56" s="2">
        <f t="shared" si="38"/>
        <v>2.824440448203E-3</v>
      </c>
      <c r="I56" s="2">
        <f t="shared" si="38"/>
        <v>2.7961960437209699E-3</v>
      </c>
      <c r="J56" s="2">
        <f t="shared" si="38"/>
        <v>2.7682340832837602E-3</v>
      </c>
      <c r="K56" s="2">
        <f t="shared" si="38"/>
        <v>2.7405517424509227E-3</v>
      </c>
      <c r="L56" s="2">
        <f t="shared" si="38"/>
        <v>2.7131462250264133E-3</v>
      </c>
      <c r="M56" s="2">
        <f t="shared" si="38"/>
        <v>2.6860147627761491E-3</v>
      </c>
      <c r="N56" s="2">
        <f t="shared" si="38"/>
        <v>2.6591546151483875E-3</v>
      </c>
      <c r="O56" s="2">
        <f t="shared" si="38"/>
        <v>2.6325630689969038E-3</v>
      </c>
      <c r="P56" s="2">
        <f t="shared" si="38"/>
        <v>2.6062374383069345E-3</v>
      </c>
      <c r="Q56" s="2">
        <f t="shared" si="38"/>
        <v>2.580175063923865E-3</v>
      </c>
      <c r="R56" s="2">
        <f t="shared" si="39"/>
        <v>2.580175063923865E-3</v>
      </c>
      <c r="S56" s="2">
        <f t="shared" si="39"/>
        <v>2.580175063923865E-3</v>
      </c>
      <c r="T56" s="2">
        <f t="shared" si="39"/>
        <v>2.580175063923865E-3</v>
      </c>
      <c r="U56" s="2">
        <f t="shared" si="39"/>
        <v>2.580175063923865E-3</v>
      </c>
      <c r="V56" s="2">
        <f t="shared" si="39"/>
        <v>2.580175063923865E-3</v>
      </c>
      <c r="W56" s="2">
        <f t="shared" si="39"/>
        <v>2.580175063923865E-3</v>
      </c>
      <c r="X56" s="2">
        <f t="shared" si="39"/>
        <v>2.580175063923865E-3</v>
      </c>
      <c r="Y56" s="2">
        <f t="shared" si="39"/>
        <v>2.580175063923865E-3</v>
      </c>
      <c r="Z56" s="2">
        <f t="shared" si="39"/>
        <v>2.580175063923865E-3</v>
      </c>
      <c r="AA56" s="2">
        <f t="shared" si="39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0">E57</f>
        <v>150</v>
      </c>
      <c r="G57" s="4">
        <f t="shared" si="40"/>
        <v>150</v>
      </c>
      <c r="H57" s="4">
        <f t="shared" si="40"/>
        <v>150</v>
      </c>
      <c r="I57" s="4">
        <f t="shared" si="40"/>
        <v>150</v>
      </c>
      <c r="J57" s="4">
        <f t="shared" si="40"/>
        <v>150</v>
      </c>
      <c r="K57" s="4">
        <f t="shared" si="40"/>
        <v>150</v>
      </c>
      <c r="L57" s="4">
        <f t="shared" si="40"/>
        <v>150</v>
      </c>
      <c r="M57" s="4">
        <f t="shared" si="40"/>
        <v>150</v>
      </c>
      <c r="N57" s="4">
        <f t="shared" si="40"/>
        <v>150</v>
      </c>
      <c r="O57" s="4">
        <f t="shared" si="40"/>
        <v>150</v>
      </c>
      <c r="P57" s="4">
        <f t="shared" si="40"/>
        <v>150</v>
      </c>
      <c r="Q57" s="4">
        <f t="shared" si="40"/>
        <v>150</v>
      </c>
      <c r="R57" s="4">
        <f t="shared" si="39"/>
        <v>150</v>
      </c>
      <c r="S57" s="4">
        <f t="shared" si="39"/>
        <v>150</v>
      </c>
      <c r="T57" s="4">
        <f t="shared" si="39"/>
        <v>150</v>
      </c>
      <c r="U57" s="4">
        <f t="shared" si="39"/>
        <v>150</v>
      </c>
      <c r="V57" s="4">
        <f t="shared" si="39"/>
        <v>150</v>
      </c>
      <c r="W57" s="4">
        <f t="shared" si="39"/>
        <v>150</v>
      </c>
      <c r="X57" s="4">
        <f t="shared" si="39"/>
        <v>150</v>
      </c>
      <c r="Y57" s="4">
        <f t="shared" si="39"/>
        <v>150</v>
      </c>
      <c r="Z57" s="4">
        <f t="shared" si="39"/>
        <v>150</v>
      </c>
      <c r="AA57" s="4">
        <f t="shared" si="39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0"/>
        <v>20</v>
      </c>
      <c r="G58" s="4">
        <f t="shared" si="40"/>
        <v>20</v>
      </c>
      <c r="H58" s="4">
        <f t="shared" si="40"/>
        <v>20</v>
      </c>
      <c r="I58" s="4">
        <f t="shared" si="40"/>
        <v>20</v>
      </c>
      <c r="J58" s="4">
        <f t="shared" si="40"/>
        <v>20</v>
      </c>
      <c r="K58" s="4">
        <f t="shared" si="40"/>
        <v>20</v>
      </c>
      <c r="L58" s="4">
        <f t="shared" si="40"/>
        <v>20</v>
      </c>
      <c r="M58" s="4">
        <f t="shared" si="40"/>
        <v>20</v>
      </c>
      <c r="N58" s="4">
        <f t="shared" si="40"/>
        <v>20</v>
      </c>
      <c r="O58" s="4">
        <f t="shared" si="40"/>
        <v>20</v>
      </c>
      <c r="P58" s="4">
        <f t="shared" si="40"/>
        <v>20</v>
      </c>
      <c r="Q58" s="4">
        <f t="shared" si="40"/>
        <v>20</v>
      </c>
      <c r="R58" s="4">
        <f t="shared" si="40"/>
        <v>20</v>
      </c>
      <c r="S58" s="4">
        <f t="shared" si="40"/>
        <v>20</v>
      </c>
      <c r="T58" s="4">
        <f t="shared" si="40"/>
        <v>20</v>
      </c>
      <c r="U58" s="4">
        <f t="shared" si="40"/>
        <v>20</v>
      </c>
      <c r="V58" s="4">
        <f t="shared" ref="V58:AA70" si="41">U58</f>
        <v>20</v>
      </c>
      <c r="W58" s="4">
        <f t="shared" si="41"/>
        <v>20</v>
      </c>
      <c r="X58" s="4">
        <f t="shared" si="41"/>
        <v>20</v>
      </c>
      <c r="Y58" s="4">
        <f t="shared" si="41"/>
        <v>20</v>
      </c>
      <c r="Z58" s="4">
        <f t="shared" si="41"/>
        <v>20</v>
      </c>
      <c r="AA58" s="4">
        <f t="shared" si="41"/>
        <v>20</v>
      </c>
    </row>
    <row r="59" spans="1:27" x14ac:dyDescent="0.2">
      <c r="A59" t="s">
        <v>30</v>
      </c>
      <c r="B59">
        <f t="shared" ref="B59:Q59" si="42">B4*0.8/8</f>
        <v>4</v>
      </c>
      <c r="C59">
        <f t="shared" si="42"/>
        <v>6.9400000000000013</v>
      </c>
      <c r="D59">
        <f t="shared" si="42"/>
        <v>8.9400000000000013</v>
      </c>
      <c r="E59">
        <f t="shared" si="42"/>
        <v>10</v>
      </c>
      <c r="F59">
        <f t="shared" si="42"/>
        <v>10</v>
      </c>
      <c r="G59">
        <f t="shared" si="42"/>
        <v>10</v>
      </c>
      <c r="H59">
        <f t="shared" si="42"/>
        <v>10</v>
      </c>
      <c r="I59">
        <f t="shared" si="42"/>
        <v>10</v>
      </c>
      <c r="J59">
        <f t="shared" si="42"/>
        <v>10</v>
      </c>
      <c r="K59">
        <f t="shared" si="42"/>
        <v>10</v>
      </c>
      <c r="L59">
        <f t="shared" si="42"/>
        <v>10</v>
      </c>
      <c r="M59">
        <f t="shared" si="42"/>
        <v>10</v>
      </c>
      <c r="N59">
        <f t="shared" si="42"/>
        <v>10</v>
      </c>
      <c r="O59">
        <f t="shared" si="42"/>
        <v>10</v>
      </c>
      <c r="P59">
        <f t="shared" si="42"/>
        <v>10</v>
      </c>
      <c r="Q59">
        <f t="shared" si="42"/>
        <v>10</v>
      </c>
      <c r="R59" s="4">
        <f t="shared" si="40"/>
        <v>10</v>
      </c>
      <c r="S59" s="4">
        <f t="shared" si="40"/>
        <v>10</v>
      </c>
      <c r="T59" s="4">
        <f t="shared" si="40"/>
        <v>10</v>
      </c>
      <c r="U59" s="4">
        <f t="shared" si="40"/>
        <v>10</v>
      </c>
      <c r="V59" s="4">
        <f t="shared" si="41"/>
        <v>10</v>
      </c>
      <c r="W59" s="4">
        <f t="shared" si="41"/>
        <v>10</v>
      </c>
      <c r="X59" s="4">
        <f t="shared" si="41"/>
        <v>10</v>
      </c>
      <c r="Y59" s="4">
        <f t="shared" si="41"/>
        <v>10</v>
      </c>
      <c r="Z59" s="4">
        <f t="shared" si="41"/>
        <v>10</v>
      </c>
      <c r="AA59" s="4">
        <f t="shared" si="41"/>
        <v>10</v>
      </c>
    </row>
    <row r="60" spans="1:27" x14ac:dyDescent="0.2">
      <c r="A60" t="s">
        <v>31</v>
      </c>
      <c r="B60">
        <f t="shared" ref="B60:Q60" si="43">B4*0.8/3</f>
        <v>10.666666666666666</v>
      </c>
      <c r="C60">
        <f t="shared" si="43"/>
        <v>18.506666666666671</v>
      </c>
      <c r="D60">
        <f t="shared" si="43"/>
        <v>23.840000000000003</v>
      </c>
      <c r="E60">
        <f t="shared" si="43"/>
        <v>26.666666666666668</v>
      </c>
      <c r="F60">
        <f t="shared" si="43"/>
        <v>26.666666666666668</v>
      </c>
      <c r="G60">
        <f t="shared" si="43"/>
        <v>26.666666666666668</v>
      </c>
      <c r="H60">
        <f t="shared" si="43"/>
        <v>26.666666666666668</v>
      </c>
      <c r="I60">
        <f t="shared" si="43"/>
        <v>26.666666666666668</v>
      </c>
      <c r="J60">
        <f t="shared" si="43"/>
        <v>26.666666666666668</v>
      </c>
      <c r="K60">
        <f t="shared" si="43"/>
        <v>26.666666666666668</v>
      </c>
      <c r="L60">
        <f t="shared" si="43"/>
        <v>26.666666666666668</v>
      </c>
      <c r="M60">
        <f t="shared" si="43"/>
        <v>26.666666666666668</v>
      </c>
      <c r="N60">
        <f t="shared" si="43"/>
        <v>26.666666666666668</v>
      </c>
      <c r="O60">
        <f t="shared" si="43"/>
        <v>26.666666666666668</v>
      </c>
      <c r="P60">
        <f t="shared" si="43"/>
        <v>26.666666666666668</v>
      </c>
      <c r="Q60">
        <f t="shared" si="43"/>
        <v>26.666666666666668</v>
      </c>
      <c r="R60" s="4">
        <f t="shared" si="40"/>
        <v>26.666666666666668</v>
      </c>
      <c r="S60" s="4">
        <f t="shared" si="40"/>
        <v>26.666666666666668</v>
      </c>
      <c r="T60" s="4">
        <f t="shared" si="40"/>
        <v>26.666666666666668</v>
      </c>
      <c r="U60" s="4">
        <f t="shared" si="40"/>
        <v>26.666666666666668</v>
      </c>
      <c r="V60" s="4">
        <f t="shared" si="41"/>
        <v>26.666666666666668</v>
      </c>
      <c r="W60" s="4">
        <f t="shared" si="41"/>
        <v>26.666666666666668</v>
      </c>
      <c r="X60" s="4">
        <f t="shared" si="41"/>
        <v>26.666666666666668</v>
      </c>
      <c r="Y60" s="4">
        <f t="shared" si="41"/>
        <v>26.666666666666668</v>
      </c>
      <c r="Z60" s="4">
        <f t="shared" si="41"/>
        <v>26.666666666666668</v>
      </c>
      <c r="AA60" s="4">
        <f t="shared" si="41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4">B61</f>
        <v>0.20499999999999999</v>
      </c>
      <c r="D61" s="8">
        <f t="shared" si="44"/>
        <v>0.20499999999999999</v>
      </c>
      <c r="E61" s="8">
        <f t="shared" si="44"/>
        <v>0.20499999999999999</v>
      </c>
      <c r="F61" s="8">
        <f t="shared" si="44"/>
        <v>0.20499999999999999</v>
      </c>
      <c r="G61" s="8">
        <f t="shared" si="44"/>
        <v>0.20499999999999999</v>
      </c>
      <c r="H61" s="8">
        <f t="shared" si="44"/>
        <v>0.20499999999999999</v>
      </c>
      <c r="I61" s="8">
        <f t="shared" si="44"/>
        <v>0.20499999999999999</v>
      </c>
      <c r="J61" s="8">
        <f t="shared" si="44"/>
        <v>0.20499999999999999</v>
      </c>
      <c r="K61" s="8">
        <f t="shared" si="44"/>
        <v>0.20499999999999999</v>
      </c>
      <c r="L61" s="8">
        <f t="shared" si="44"/>
        <v>0.20499999999999999</v>
      </c>
      <c r="M61" s="8">
        <f t="shared" si="44"/>
        <v>0.20499999999999999</v>
      </c>
      <c r="N61" s="8">
        <f t="shared" si="44"/>
        <v>0.20499999999999999</v>
      </c>
      <c r="O61" s="8">
        <f t="shared" si="44"/>
        <v>0.20499999999999999</v>
      </c>
      <c r="P61" s="8">
        <f t="shared" si="44"/>
        <v>0.20499999999999999</v>
      </c>
      <c r="Q61" s="8">
        <f t="shared" si="44"/>
        <v>0.20499999999999999</v>
      </c>
      <c r="R61" s="4">
        <f t="shared" si="40"/>
        <v>0.20499999999999999</v>
      </c>
      <c r="S61" s="4">
        <f t="shared" si="40"/>
        <v>0.20499999999999999</v>
      </c>
      <c r="T61" s="4">
        <f t="shared" si="40"/>
        <v>0.20499999999999999</v>
      </c>
      <c r="U61" s="4">
        <f t="shared" si="40"/>
        <v>0.20499999999999999</v>
      </c>
      <c r="V61" s="4">
        <f t="shared" si="41"/>
        <v>0.20499999999999999</v>
      </c>
      <c r="W61" s="4">
        <f t="shared" si="41"/>
        <v>0.20499999999999999</v>
      </c>
      <c r="X61" s="4">
        <f t="shared" si="41"/>
        <v>0.20499999999999999</v>
      </c>
      <c r="Y61" s="4">
        <f t="shared" si="41"/>
        <v>0.20499999999999999</v>
      </c>
      <c r="Z61" s="4">
        <f t="shared" si="41"/>
        <v>0.20499999999999999</v>
      </c>
      <c r="AA61" s="4">
        <f t="shared" si="41"/>
        <v>0.20499999999999999</v>
      </c>
    </row>
    <row r="62" spans="1:27" x14ac:dyDescent="0.2">
      <c r="A62" s="6" t="s">
        <v>33</v>
      </c>
      <c r="B62" s="8">
        <v>0.35</v>
      </c>
      <c r="C62" s="8">
        <f t="shared" si="44"/>
        <v>0.35</v>
      </c>
      <c r="D62" s="8">
        <f t="shared" si="44"/>
        <v>0.35</v>
      </c>
      <c r="E62" s="8">
        <f t="shared" si="44"/>
        <v>0.35</v>
      </c>
      <c r="F62" s="8">
        <f t="shared" si="44"/>
        <v>0.35</v>
      </c>
      <c r="G62" s="8">
        <f t="shared" si="44"/>
        <v>0.35</v>
      </c>
      <c r="H62" s="8">
        <f t="shared" si="44"/>
        <v>0.35</v>
      </c>
      <c r="I62" s="8">
        <f t="shared" si="44"/>
        <v>0.35</v>
      </c>
      <c r="J62" s="8">
        <f t="shared" si="44"/>
        <v>0.35</v>
      </c>
      <c r="K62" s="8">
        <f t="shared" si="44"/>
        <v>0.35</v>
      </c>
      <c r="L62" s="8">
        <f t="shared" si="44"/>
        <v>0.35</v>
      </c>
      <c r="M62" s="8">
        <f t="shared" si="44"/>
        <v>0.35</v>
      </c>
      <c r="N62" s="8">
        <f t="shared" si="44"/>
        <v>0.35</v>
      </c>
      <c r="O62" s="8">
        <f t="shared" si="44"/>
        <v>0.35</v>
      </c>
      <c r="P62" s="8">
        <f t="shared" si="44"/>
        <v>0.35</v>
      </c>
      <c r="Q62" s="8">
        <f t="shared" si="44"/>
        <v>0.35</v>
      </c>
      <c r="R62" s="4">
        <f t="shared" si="40"/>
        <v>0.35</v>
      </c>
      <c r="S62" s="4">
        <f t="shared" si="40"/>
        <v>0.35</v>
      </c>
      <c r="T62" s="4">
        <f t="shared" si="40"/>
        <v>0.35</v>
      </c>
      <c r="U62" s="4">
        <f t="shared" si="40"/>
        <v>0.35</v>
      </c>
      <c r="V62" s="4">
        <f t="shared" si="41"/>
        <v>0.35</v>
      </c>
      <c r="W62" s="4">
        <f t="shared" si="41"/>
        <v>0.35</v>
      </c>
      <c r="X62" s="4">
        <f t="shared" si="41"/>
        <v>0.35</v>
      </c>
      <c r="Y62" s="4">
        <f t="shared" si="41"/>
        <v>0.35</v>
      </c>
      <c r="Z62" s="4">
        <f t="shared" si="41"/>
        <v>0.35</v>
      </c>
      <c r="AA62" s="4">
        <f t="shared" si="41"/>
        <v>0.35</v>
      </c>
    </row>
    <row r="63" spans="1:27" x14ac:dyDescent="0.2">
      <c r="A63" s="6" t="s">
        <v>34</v>
      </c>
      <c r="B63" s="8">
        <v>0.35</v>
      </c>
      <c r="C63" s="8">
        <f t="shared" si="44"/>
        <v>0.35</v>
      </c>
      <c r="D63" s="8">
        <f t="shared" si="44"/>
        <v>0.35</v>
      </c>
      <c r="E63" s="8">
        <f t="shared" si="44"/>
        <v>0.35</v>
      </c>
      <c r="F63" s="8">
        <f t="shared" si="44"/>
        <v>0.35</v>
      </c>
      <c r="G63" s="8">
        <f t="shared" si="44"/>
        <v>0.35</v>
      </c>
      <c r="H63" s="8">
        <f t="shared" si="44"/>
        <v>0.35</v>
      </c>
      <c r="I63" s="8">
        <f t="shared" si="44"/>
        <v>0.35</v>
      </c>
      <c r="J63" s="8">
        <f t="shared" si="44"/>
        <v>0.35</v>
      </c>
      <c r="K63" s="8">
        <f t="shared" si="44"/>
        <v>0.35</v>
      </c>
      <c r="L63" s="8">
        <f t="shared" si="44"/>
        <v>0.35</v>
      </c>
      <c r="M63" s="8">
        <f t="shared" si="44"/>
        <v>0.35</v>
      </c>
      <c r="N63" s="8">
        <f t="shared" si="44"/>
        <v>0.35</v>
      </c>
      <c r="O63" s="8">
        <f t="shared" si="44"/>
        <v>0.35</v>
      </c>
      <c r="P63" s="8">
        <f t="shared" si="44"/>
        <v>0.35</v>
      </c>
      <c r="Q63" s="8">
        <f t="shared" si="44"/>
        <v>0.35</v>
      </c>
      <c r="R63" s="4">
        <f t="shared" si="40"/>
        <v>0.35</v>
      </c>
      <c r="S63" s="4">
        <f t="shared" si="40"/>
        <v>0.35</v>
      </c>
      <c r="T63" s="4">
        <f t="shared" si="40"/>
        <v>0.35</v>
      </c>
      <c r="U63" s="4">
        <f t="shared" si="40"/>
        <v>0.35</v>
      </c>
      <c r="V63" s="4">
        <f t="shared" si="41"/>
        <v>0.35</v>
      </c>
      <c r="W63" s="4">
        <f t="shared" si="41"/>
        <v>0.35</v>
      </c>
      <c r="X63" s="4">
        <f t="shared" si="41"/>
        <v>0.35</v>
      </c>
      <c r="Y63" s="4">
        <f t="shared" si="41"/>
        <v>0.35</v>
      </c>
      <c r="Z63" s="4">
        <f t="shared" si="41"/>
        <v>0.35</v>
      </c>
      <c r="AA63" s="4">
        <f t="shared" si="41"/>
        <v>0.35</v>
      </c>
    </row>
    <row r="64" spans="1:27" x14ac:dyDescent="0.2">
      <c r="A64" s="6" t="s">
        <v>35</v>
      </c>
      <c r="B64" s="7">
        <v>0.13</v>
      </c>
      <c r="C64" s="8">
        <f t="shared" si="44"/>
        <v>0.13</v>
      </c>
      <c r="D64" s="8">
        <f t="shared" si="44"/>
        <v>0.13</v>
      </c>
      <c r="E64" s="8">
        <f t="shared" si="44"/>
        <v>0.13</v>
      </c>
      <c r="F64" s="8">
        <f t="shared" si="44"/>
        <v>0.13</v>
      </c>
      <c r="G64" s="8">
        <f t="shared" si="44"/>
        <v>0.13</v>
      </c>
      <c r="H64" s="8">
        <f t="shared" si="44"/>
        <v>0.13</v>
      </c>
      <c r="I64" s="8">
        <f t="shared" si="44"/>
        <v>0.13</v>
      </c>
      <c r="J64" s="8">
        <f t="shared" si="44"/>
        <v>0.13</v>
      </c>
      <c r="K64" s="8">
        <f t="shared" si="44"/>
        <v>0.13</v>
      </c>
      <c r="L64" s="8">
        <f t="shared" si="44"/>
        <v>0.13</v>
      </c>
      <c r="M64" s="8">
        <f t="shared" si="44"/>
        <v>0.13</v>
      </c>
      <c r="N64" s="8">
        <f t="shared" si="44"/>
        <v>0.13</v>
      </c>
      <c r="O64" s="8">
        <f t="shared" si="44"/>
        <v>0.13</v>
      </c>
      <c r="P64" s="8">
        <f t="shared" si="44"/>
        <v>0.13</v>
      </c>
      <c r="Q64" s="8">
        <f t="shared" si="44"/>
        <v>0.13</v>
      </c>
      <c r="R64" s="4">
        <f t="shared" si="40"/>
        <v>0.13</v>
      </c>
      <c r="S64" s="4">
        <f t="shared" si="40"/>
        <v>0.13</v>
      </c>
      <c r="T64" s="4">
        <f t="shared" si="40"/>
        <v>0.13</v>
      </c>
      <c r="U64" s="4">
        <f t="shared" si="40"/>
        <v>0.13</v>
      </c>
      <c r="V64" s="4">
        <f t="shared" si="41"/>
        <v>0.13</v>
      </c>
      <c r="W64" s="4">
        <f t="shared" si="41"/>
        <v>0.13</v>
      </c>
      <c r="X64" s="4">
        <f t="shared" si="41"/>
        <v>0.13</v>
      </c>
      <c r="Y64" s="4">
        <f t="shared" si="41"/>
        <v>0.13</v>
      </c>
      <c r="Z64" s="4">
        <f t="shared" si="41"/>
        <v>0.13</v>
      </c>
      <c r="AA64" s="4">
        <f t="shared" si="41"/>
        <v>0.13</v>
      </c>
    </row>
    <row r="65" spans="1:27" x14ac:dyDescent="0.2">
      <c r="A65" s="6" t="s">
        <v>36</v>
      </c>
      <c r="B65" s="8">
        <v>0.59</v>
      </c>
      <c r="C65" s="8">
        <f t="shared" si="44"/>
        <v>0.59</v>
      </c>
      <c r="D65" s="8">
        <f t="shared" si="44"/>
        <v>0.59</v>
      </c>
      <c r="E65" s="8">
        <f t="shared" si="44"/>
        <v>0.59</v>
      </c>
      <c r="F65" s="8">
        <f t="shared" si="44"/>
        <v>0.59</v>
      </c>
      <c r="G65" s="8">
        <f t="shared" si="44"/>
        <v>0.59</v>
      </c>
      <c r="H65" s="8">
        <f t="shared" si="44"/>
        <v>0.59</v>
      </c>
      <c r="I65" s="8">
        <f t="shared" si="44"/>
        <v>0.59</v>
      </c>
      <c r="J65" s="8">
        <f t="shared" si="44"/>
        <v>0.59</v>
      </c>
      <c r="K65" s="8">
        <f t="shared" si="44"/>
        <v>0.59</v>
      </c>
      <c r="L65" s="8">
        <f t="shared" si="44"/>
        <v>0.59</v>
      </c>
      <c r="M65" s="8">
        <f t="shared" si="44"/>
        <v>0.59</v>
      </c>
      <c r="N65" s="8">
        <f t="shared" si="44"/>
        <v>0.59</v>
      </c>
      <c r="O65" s="8">
        <f t="shared" si="44"/>
        <v>0.59</v>
      </c>
      <c r="P65" s="8">
        <f t="shared" si="44"/>
        <v>0.59</v>
      </c>
      <c r="Q65" s="8">
        <f t="shared" si="44"/>
        <v>0.59</v>
      </c>
      <c r="R65" s="4">
        <f t="shared" si="40"/>
        <v>0.59</v>
      </c>
      <c r="S65" s="4">
        <f t="shared" si="40"/>
        <v>0.59</v>
      </c>
      <c r="T65" s="4">
        <f t="shared" si="40"/>
        <v>0.59</v>
      </c>
      <c r="U65" s="4">
        <f t="shared" si="40"/>
        <v>0.59</v>
      </c>
      <c r="V65" s="4">
        <f t="shared" si="41"/>
        <v>0.59</v>
      </c>
      <c r="W65" s="4">
        <f t="shared" si="41"/>
        <v>0.59</v>
      </c>
      <c r="X65" s="4">
        <f t="shared" si="41"/>
        <v>0.59</v>
      </c>
      <c r="Y65" s="4">
        <f t="shared" si="41"/>
        <v>0.59</v>
      </c>
      <c r="Z65" s="4">
        <f t="shared" si="41"/>
        <v>0.59</v>
      </c>
      <c r="AA65" s="4">
        <f t="shared" si="41"/>
        <v>0.59</v>
      </c>
    </row>
    <row r="66" spans="1:27" x14ac:dyDescent="0.2">
      <c r="A66" s="6" t="s">
        <v>37</v>
      </c>
      <c r="B66" s="7">
        <v>0.12</v>
      </c>
      <c r="C66" s="8">
        <f t="shared" si="44"/>
        <v>0.12</v>
      </c>
      <c r="D66" s="8">
        <f t="shared" si="44"/>
        <v>0.12</v>
      </c>
      <c r="E66" s="8">
        <f t="shared" si="44"/>
        <v>0.12</v>
      </c>
      <c r="F66" s="8">
        <f t="shared" si="44"/>
        <v>0.12</v>
      </c>
      <c r="G66" s="8">
        <f t="shared" si="44"/>
        <v>0.12</v>
      </c>
      <c r="H66" s="8">
        <f t="shared" si="44"/>
        <v>0.12</v>
      </c>
      <c r="I66" s="8">
        <f t="shared" si="44"/>
        <v>0.12</v>
      </c>
      <c r="J66" s="8">
        <f t="shared" si="44"/>
        <v>0.12</v>
      </c>
      <c r="K66" s="8">
        <f t="shared" si="44"/>
        <v>0.12</v>
      </c>
      <c r="L66" s="8">
        <f t="shared" si="44"/>
        <v>0.12</v>
      </c>
      <c r="M66" s="8">
        <f t="shared" si="44"/>
        <v>0.12</v>
      </c>
      <c r="N66" s="8">
        <f t="shared" si="44"/>
        <v>0.12</v>
      </c>
      <c r="O66" s="8">
        <f t="shared" si="44"/>
        <v>0.12</v>
      </c>
      <c r="P66" s="8">
        <f t="shared" si="44"/>
        <v>0.12</v>
      </c>
      <c r="Q66" s="8">
        <f t="shared" si="44"/>
        <v>0.12</v>
      </c>
      <c r="R66" s="4">
        <f t="shared" si="40"/>
        <v>0.12</v>
      </c>
      <c r="S66" s="4">
        <f t="shared" si="40"/>
        <v>0.12</v>
      </c>
      <c r="T66" s="4">
        <f t="shared" si="40"/>
        <v>0.12</v>
      </c>
      <c r="U66" s="4">
        <f t="shared" si="40"/>
        <v>0.12</v>
      </c>
      <c r="V66" s="4">
        <f t="shared" si="41"/>
        <v>0.12</v>
      </c>
      <c r="W66" s="4">
        <f t="shared" si="41"/>
        <v>0.12</v>
      </c>
      <c r="X66" s="4">
        <f t="shared" si="41"/>
        <v>0.12</v>
      </c>
      <c r="Y66" s="4">
        <f t="shared" si="41"/>
        <v>0.12</v>
      </c>
      <c r="Z66" s="4">
        <f t="shared" si="41"/>
        <v>0.12</v>
      </c>
      <c r="AA66" s="4">
        <f t="shared" si="41"/>
        <v>0.12</v>
      </c>
    </row>
    <row r="67" spans="1:27" x14ac:dyDescent="0.2">
      <c r="A67" s="6" t="s">
        <v>38</v>
      </c>
      <c r="B67" s="8">
        <v>0.59</v>
      </c>
      <c r="C67" s="8">
        <f t="shared" si="44"/>
        <v>0.59</v>
      </c>
      <c r="D67" s="8">
        <f t="shared" si="44"/>
        <v>0.59</v>
      </c>
      <c r="E67" s="8">
        <f t="shared" si="44"/>
        <v>0.59</v>
      </c>
      <c r="F67" s="8">
        <f t="shared" si="44"/>
        <v>0.59</v>
      </c>
      <c r="G67" s="8">
        <f t="shared" si="44"/>
        <v>0.59</v>
      </c>
      <c r="H67" s="8">
        <f t="shared" si="44"/>
        <v>0.59</v>
      </c>
      <c r="I67" s="8">
        <f t="shared" si="44"/>
        <v>0.59</v>
      </c>
      <c r="J67" s="8">
        <f t="shared" si="44"/>
        <v>0.59</v>
      </c>
      <c r="K67" s="8">
        <f t="shared" si="44"/>
        <v>0.59</v>
      </c>
      <c r="L67" s="8">
        <f t="shared" si="44"/>
        <v>0.59</v>
      </c>
      <c r="M67" s="8">
        <f t="shared" si="44"/>
        <v>0.59</v>
      </c>
      <c r="N67" s="8">
        <f t="shared" si="44"/>
        <v>0.59</v>
      </c>
      <c r="O67" s="8">
        <f t="shared" si="44"/>
        <v>0.59</v>
      </c>
      <c r="P67" s="8">
        <f t="shared" si="44"/>
        <v>0.59</v>
      </c>
      <c r="Q67" s="8">
        <f t="shared" si="44"/>
        <v>0.59</v>
      </c>
      <c r="R67" s="4">
        <f t="shared" si="40"/>
        <v>0.59</v>
      </c>
      <c r="S67" s="4">
        <f t="shared" si="40"/>
        <v>0.59</v>
      </c>
      <c r="T67" s="4">
        <f t="shared" si="40"/>
        <v>0.59</v>
      </c>
      <c r="U67" s="4">
        <f t="shared" si="40"/>
        <v>0.59</v>
      </c>
      <c r="V67" s="4">
        <f t="shared" si="41"/>
        <v>0.59</v>
      </c>
      <c r="W67" s="4">
        <f t="shared" si="41"/>
        <v>0.59</v>
      </c>
      <c r="X67" s="4">
        <f t="shared" si="41"/>
        <v>0.59</v>
      </c>
      <c r="Y67" s="4">
        <f t="shared" si="41"/>
        <v>0.59</v>
      </c>
      <c r="Z67" s="4">
        <f t="shared" si="41"/>
        <v>0.59</v>
      </c>
      <c r="AA67" s="4">
        <f t="shared" si="41"/>
        <v>0.59</v>
      </c>
    </row>
    <row r="68" spans="1:27" x14ac:dyDescent="0.2">
      <c r="A68" s="6" t="s">
        <v>39</v>
      </c>
      <c r="B68" s="7">
        <v>0.08</v>
      </c>
      <c r="C68" s="8">
        <f t="shared" si="44"/>
        <v>0.08</v>
      </c>
      <c r="D68" s="8">
        <f t="shared" si="44"/>
        <v>0.08</v>
      </c>
      <c r="E68" s="8">
        <f t="shared" si="44"/>
        <v>0.08</v>
      </c>
      <c r="F68" s="8">
        <f t="shared" si="44"/>
        <v>0.08</v>
      </c>
      <c r="G68" s="8">
        <f t="shared" si="44"/>
        <v>0.08</v>
      </c>
      <c r="H68" s="8">
        <f t="shared" si="44"/>
        <v>0.08</v>
      </c>
      <c r="I68" s="8">
        <f t="shared" si="44"/>
        <v>0.08</v>
      </c>
      <c r="J68" s="8">
        <f t="shared" si="44"/>
        <v>0.08</v>
      </c>
      <c r="K68" s="8">
        <f t="shared" si="44"/>
        <v>0.08</v>
      </c>
      <c r="L68" s="8">
        <f t="shared" si="44"/>
        <v>0.08</v>
      </c>
      <c r="M68" s="8">
        <f t="shared" si="44"/>
        <v>0.08</v>
      </c>
      <c r="N68" s="8">
        <f t="shared" si="44"/>
        <v>0.08</v>
      </c>
      <c r="O68" s="8">
        <f t="shared" si="44"/>
        <v>0.08</v>
      </c>
      <c r="P68" s="8">
        <f t="shared" si="44"/>
        <v>0.08</v>
      </c>
      <c r="Q68" s="8">
        <f t="shared" si="44"/>
        <v>0.08</v>
      </c>
      <c r="R68" s="4">
        <f t="shared" si="40"/>
        <v>0.08</v>
      </c>
      <c r="S68" s="4">
        <f t="shared" si="40"/>
        <v>0.08</v>
      </c>
      <c r="T68" s="4">
        <f t="shared" si="40"/>
        <v>0.08</v>
      </c>
      <c r="U68" s="4">
        <f t="shared" si="40"/>
        <v>0.08</v>
      </c>
      <c r="V68" s="4">
        <f t="shared" si="41"/>
        <v>0.08</v>
      </c>
      <c r="W68" s="4">
        <f t="shared" si="41"/>
        <v>0.08</v>
      </c>
      <c r="X68" s="4">
        <f t="shared" si="41"/>
        <v>0.08</v>
      </c>
      <c r="Y68" s="4">
        <f t="shared" si="41"/>
        <v>0.08</v>
      </c>
      <c r="Z68" s="4">
        <f t="shared" si="41"/>
        <v>0.08</v>
      </c>
      <c r="AA68" s="4">
        <f t="shared" si="41"/>
        <v>0.08</v>
      </c>
    </row>
    <row r="69" spans="1:27" x14ac:dyDescent="0.2">
      <c r="A69" s="6" t="s">
        <v>40</v>
      </c>
      <c r="B69" s="8">
        <v>0.59</v>
      </c>
      <c r="C69" s="8">
        <f t="shared" si="44"/>
        <v>0.59</v>
      </c>
      <c r="D69" s="8">
        <f t="shared" si="44"/>
        <v>0.59</v>
      </c>
      <c r="E69" s="8">
        <f t="shared" si="44"/>
        <v>0.59</v>
      </c>
      <c r="F69" s="8">
        <f t="shared" si="44"/>
        <v>0.59</v>
      </c>
      <c r="G69" s="8">
        <f t="shared" si="44"/>
        <v>0.59</v>
      </c>
      <c r="H69" s="8">
        <f t="shared" si="44"/>
        <v>0.59</v>
      </c>
      <c r="I69" s="8">
        <f t="shared" si="44"/>
        <v>0.59</v>
      </c>
      <c r="J69" s="8">
        <f t="shared" si="44"/>
        <v>0.59</v>
      </c>
      <c r="K69" s="8">
        <f t="shared" si="44"/>
        <v>0.59</v>
      </c>
      <c r="L69" s="8">
        <f t="shared" si="44"/>
        <v>0.59</v>
      </c>
      <c r="M69" s="8">
        <f t="shared" si="44"/>
        <v>0.59</v>
      </c>
      <c r="N69" s="8">
        <f t="shared" si="44"/>
        <v>0.59</v>
      </c>
      <c r="O69" s="8">
        <f t="shared" si="44"/>
        <v>0.59</v>
      </c>
      <c r="P69" s="8">
        <f t="shared" si="44"/>
        <v>0.59</v>
      </c>
      <c r="Q69" s="8">
        <f t="shared" si="44"/>
        <v>0.59</v>
      </c>
      <c r="R69" s="4">
        <f t="shared" si="40"/>
        <v>0.59</v>
      </c>
      <c r="S69" s="4">
        <f t="shared" si="40"/>
        <v>0.59</v>
      </c>
      <c r="T69" s="4">
        <f t="shared" si="40"/>
        <v>0.59</v>
      </c>
      <c r="U69" s="4">
        <f t="shared" si="40"/>
        <v>0.59</v>
      </c>
      <c r="V69" s="4">
        <f t="shared" si="41"/>
        <v>0.59</v>
      </c>
      <c r="W69" s="4">
        <f t="shared" si="41"/>
        <v>0.59</v>
      </c>
      <c r="X69" s="4">
        <f t="shared" si="41"/>
        <v>0.59</v>
      </c>
      <c r="Y69" s="4">
        <f t="shared" si="41"/>
        <v>0.59</v>
      </c>
      <c r="Z69" s="4">
        <f t="shared" si="41"/>
        <v>0.59</v>
      </c>
      <c r="AA69" s="4">
        <f t="shared" si="41"/>
        <v>0.59</v>
      </c>
    </row>
    <row r="70" spans="1:27" x14ac:dyDescent="0.2">
      <c r="A70" s="6" t="s">
        <v>41</v>
      </c>
      <c r="B70" s="7">
        <v>0.08</v>
      </c>
      <c r="C70" s="8">
        <f t="shared" si="44"/>
        <v>0.08</v>
      </c>
      <c r="D70" s="8">
        <f t="shared" si="44"/>
        <v>0.08</v>
      </c>
      <c r="E70" s="8">
        <f t="shared" si="44"/>
        <v>0.08</v>
      </c>
      <c r="F70" s="8">
        <f t="shared" si="44"/>
        <v>0.08</v>
      </c>
      <c r="G70" s="8">
        <f t="shared" si="44"/>
        <v>0.08</v>
      </c>
      <c r="H70" s="8">
        <f t="shared" si="44"/>
        <v>0.08</v>
      </c>
      <c r="I70" s="8">
        <f t="shared" si="44"/>
        <v>0.08</v>
      </c>
      <c r="J70" s="8">
        <f t="shared" si="44"/>
        <v>0.08</v>
      </c>
      <c r="K70" s="8">
        <f t="shared" si="44"/>
        <v>0.08</v>
      </c>
      <c r="L70" s="8">
        <f t="shared" si="44"/>
        <v>0.08</v>
      </c>
      <c r="M70" s="8">
        <f t="shared" si="44"/>
        <v>0.08</v>
      </c>
      <c r="N70" s="8">
        <f t="shared" si="44"/>
        <v>0.08</v>
      </c>
      <c r="O70" s="8">
        <f t="shared" si="44"/>
        <v>0.08</v>
      </c>
      <c r="P70" s="8">
        <f t="shared" si="44"/>
        <v>0.08</v>
      </c>
      <c r="Q70" s="8">
        <f t="shared" si="44"/>
        <v>0.08</v>
      </c>
      <c r="R70" s="4">
        <f t="shared" si="40"/>
        <v>0.08</v>
      </c>
      <c r="S70" s="4">
        <f t="shared" si="40"/>
        <v>0.08</v>
      </c>
      <c r="T70" s="4">
        <f t="shared" si="40"/>
        <v>0.08</v>
      </c>
      <c r="U70" s="4">
        <f t="shared" si="40"/>
        <v>0.08</v>
      </c>
      <c r="V70" s="4">
        <f t="shared" si="41"/>
        <v>0.08</v>
      </c>
      <c r="W70" s="4">
        <f t="shared" si="41"/>
        <v>0.08</v>
      </c>
      <c r="X70" s="4">
        <f t="shared" si="41"/>
        <v>0.08</v>
      </c>
      <c r="Y70" s="4">
        <f t="shared" si="41"/>
        <v>0.08</v>
      </c>
      <c r="Z70" s="4">
        <f t="shared" si="41"/>
        <v>0.08</v>
      </c>
      <c r="AA70" s="4">
        <f t="shared" si="41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44E2-A563-4DE4-9BE3-D1419AAD83D4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2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2">
      <c r="A4" t="s">
        <v>2</v>
      </c>
      <c r="B4">
        <v>90</v>
      </c>
      <c r="C4">
        <f>MIN(B4+29.4,parameters!B2)</f>
        <v>100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8.4000000000000005E-2</v>
      </c>
      <c r="C11" s="1">
        <f t="shared" ref="C11:Q11" si="14">B11*0.985</f>
        <v>8.2740000000000008E-2</v>
      </c>
      <c r="D11">
        <f t="shared" si="14"/>
        <v>8.1498900000000013E-2</v>
      </c>
      <c r="E11">
        <f t="shared" si="14"/>
        <v>8.0276416500000017E-2</v>
      </c>
      <c r="F11">
        <f t="shared" si="14"/>
        <v>7.9072270252500021E-2</v>
      </c>
      <c r="G11">
        <f t="shared" si="14"/>
        <v>7.7886186198712515E-2</v>
      </c>
      <c r="H11">
        <f t="shared" si="14"/>
        <v>7.6717893405731832E-2</v>
      </c>
      <c r="I11">
        <f t="shared" si="14"/>
        <v>7.5567125004645852E-2</v>
      </c>
      <c r="J11">
        <f t="shared" si="14"/>
        <v>7.4433618129576162E-2</v>
      </c>
      <c r="K11">
        <f t="shared" si="14"/>
        <v>7.3317113857632524E-2</v>
      </c>
      <c r="L11">
        <f t="shared" si="14"/>
        <v>7.2217357149768041E-2</v>
      </c>
      <c r="M11">
        <f t="shared" si="14"/>
        <v>7.1134096792521515E-2</v>
      </c>
      <c r="N11">
        <f t="shared" si="14"/>
        <v>7.0067085340633689E-2</v>
      </c>
      <c r="O11">
        <f t="shared" si="14"/>
        <v>6.9016079060524177E-2</v>
      </c>
      <c r="P11">
        <f t="shared" si="14"/>
        <v>6.7980837874616312E-2</v>
      </c>
      <c r="Q11">
        <f t="shared" si="14"/>
        <v>6.696112530649706E-2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s="10" customFormat="1" x14ac:dyDescent="0.2">
      <c r="A12" t="s">
        <v>10</v>
      </c>
      <c r="B12" s="18">
        <v>0.25</v>
      </c>
      <c r="C12" s="1">
        <f t="shared" ref="C12:Q12" si="18">B12*0.975</f>
        <v>0.24374999999999999</v>
      </c>
      <c r="D12">
        <f t="shared" si="18"/>
        <v>0.23765624999999999</v>
      </c>
      <c r="E12">
        <f t="shared" si="18"/>
        <v>0.23171484374999998</v>
      </c>
      <c r="F12">
        <f t="shared" si="18"/>
        <v>0.22592197265624997</v>
      </c>
      <c r="G12">
        <f t="shared" si="18"/>
        <v>0.22027392333984372</v>
      </c>
      <c r="H12">
        <f t="shared" si="18"/>
        <v>0.21476707525634761</v>
      </c>
      <c r="I12">
        <f t="shared" si="18"/>
        <v>0.20939789837493891</v>
      </c>
      <c r="J12">
        <f t="shared" si="18"/>
        <v>0.20416295091556544</v>
      </c>
      <c r="K12">
        <f t="shared" si="18"/>
        <v>0.19905887714267631</v>
      </c>
      <c r="L12">
        <f t="shared" si="18"/>
        <v>0.19408240521410941</v>
      </c>
      <c r="M12">
        <f t="shared" si="18"/>
        <v>0.18923034508375666</v>
      </c>
      <c r="N12">
        <f t="shared" si="18"/>
        <v>0.18449958645666273</v>
      </c>
      <c r="O12">
        <f t="shared" si="18"/>
        <v>0.17988709679524614</v>
      </c>
      <c r="P12">
        <f t="shared" si="18"/>
        <v>0.17538991937536499</v>
      </c>
      <c r="Q12">
        <f t="shared" si="18"/>
        <v>0.17100517139098087</v>
      </c>
      <c r="R12" s="1">
        <f t="shared" ref="R12:AA12" si="19">1*Q12</f>
        <v>0.17100517139098087</v>
      </c>
      <c r="S12" s="1">
        <f t="shared" si="19"/>
        <v>0.17100517139098087</v>
      </c>
      <c r="T12" s="1">
        <f t="shared" si="19"/>
        <v>0.17100517139098087</v>
      </c>
      <c r="U12" s="1">
        <f t="shared" si="19"/>
        <v>0.17100517139098087</v>
      </c>
      <c r="V12" s="1">
        <f t="shared" si="19"/>
        <v>0.17100517139098087</v>
      </c>
      <c r="W12" s="1">
        <f t="shared" si="19"/>
        <v>0.17100517139098087</v>
      </c>
      <c r="X12" s="1">
        <f t="shared" si="19"/>
        <v>0.17100517139098087</v>
      </c>
      <c r="Y12" s="1">
        <f t="shared" si="19"/>
        <v>0.17100517139098087</v>
      </c>
      <c r="Z12" s="1">
        <f t="shared" si="19"/>
        <v>0.17100517139098087</v>
      </c>
      <c r="AA12" s="1">
        <f t="shared" si="19"/>
        <v>0.17100517139098087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0">C13*1.02</f>
        <v>0.21848400000000001</v>
      </c>
      <c r="E13">
        <f t="shared" si="20"/>
        <v>0.22285368000000003</v>
      </c>
      <c r="F13">
        <f t="shared" si="20"/>
        <v>0.22731075360000003</v>
      </c>
      <c r="G13">
        <f t="shared" si="20"/>
        <v>0.23185696867200004</v>
      </c>
      <c r="H13">
        <f t="shared" si="20"/>
        <v>0.23649410804544005</v>
      </c>
      <c r="I13">
        <f t="shared" si="20"/>
        <v>0.24122399020634885</v>
      </c>
      <c r="J13">
        <f t="shared" si="20"/>
        <v>0.24604847001047583</v>
      </c>
      <c r="K13">
        <f t="shared" si="20"/>
        <v>0.25096943941068534</v>
      </c>
      <c r="L13">
        <f t="shared" si="20"/>
        <v>0.25598882819889907</v>
      </c>
      <c r="M13">
        <f t="shared" si="20"/>
        <v>0.26110860476287706</v>
      </c>
      <c r="N13">
        <f t="shared" si="20"/>
        <v>0.26633077685813461</v>
      </c>
      <c r="O13">
        <f t="shared" si="20"/>
        <v>0.27165739239529729</v>
      </c>
      <c r="P13">
        <f t="shared" si="20"/>
        <v>0.27709054024320323</v>
      </c>
      <c r="Q13">
        <f t="shared" si="20"/>
        <v>0.28263235104806728</v>
      </c>
      <c r="R13">
        <f t="shared" si="20"/>
        <v>0.28828499806902863</v>
      </c>
      <c r="S13">
        <f t="shared" si="20"/>
        <v>0.29405069803040923</v>
      </c>
      <c r="T13">
        <f t="shared" si="20"/>
        <v>0.29993171199101742</v>
      </c>
      <c r="U13">
        <f t="shared" si="20"/>
        <v>0.30593034623083776</v>
      </c>
      <c r="V13">
        <f t="shared" si="20"/>
        <v>0.3120489531554545</v>
      </c>
      <c r="W13">
        <f t="shared" si="20"/>
        <v>0.31828993221856361</v>
      </c>
      <c r="X13">
        <f t="shared" si="20"/>
        <v>0.32465573086293487</v>
      </c>
      <c r="Y13">
        <f t="shared" si="20"/>
        <v>0.33114884548019358</v>
      </c>
      <c r="Z13">
        <f t="shared" si="20"/>
        <v>0.33777182238979747</v>
      </c>
      <c r="AA13">
        <f t="shared" si="20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0"/>
        <v>0.86353200000000008</v>
      </c>
      <c r="E14">
        <f t="shared" si="20"/>
        <v>0.88080264000000008</v>
      </c>
      <c r="F14">
        <f t="shared" si="20"/>
        <v>0.89841869280000008</v>
      </c>
      <c r="G14">
        <f t="shared" si="20"/>
        <v>0.91638706665600012</v>
      </c>
      <c r="H14">
        <f t="shared" si="20"/>
        <v>0.9347148079891201</v>
      </c>
      <c r="I14">
        <f t="shared" si="20"/>
        <v>0.95340910414890256</v>
      </c>
      <c r="J14">
        <f t="shared" si="20"/>
        <v>0.97247728623188068</v>
      </c>
      <c r="K14">
        <f t="shared" si="20"/>
        <v>0.99192683195651832</v>
      </c>
      <c r="L14">
        <f t="shared" si="20"/>
        <v>1.0117653685956487</v>
      </c>
      <c r="M14">
        <f t="shared" si="20"/>
        <v>1.0320006759675617</v>
      </c>
      <c r="N14">
        <f t="shared" si="20"/>
        <v>1.0526406894869129</v>
      </c>
      <c r="O14">
        <f t="shared" si="20"/>
        <v>1.0736935032766513</v>
      </c>
      <c r="P14">
        <f t="shared" si="20"/>
        <v>1.0951673733421843</v>
      </c>
      <c r="Q14">
        <f t="shared" si="20"/>
        <v>1.117070720809028</v>
      </c>
      <c r="R14">
        <f t="shared" si="20"/>
        <v>1.1394121352252087</v>
      </c>
      <c r="S14">
        <f t="shared" si="20"/>
        <v>1.162200377929713</v>
      </c>
      <c r="T14">
        <f t="shared" si="20"/>
        <v>1.1854443854883072</v>
      </c>
      <c r="U14">
        <f t="shared" si="20"/>
        <v>1.2091532731980734</v>
      </c>
      <c r="V14">
        <f t="shared" si="20"/>
        <v>1.2333363386620348</v>
      </c>
      <c r="W14">
        <f t="shared" si="20"/>
        <v>1.2580030654352756</v>
      </c>
      <c r="X14">
        <f t="shared" si="20"/>
        <v>1.2831631267439811</v>
      </c>
      <c r="Y14">
        <f t="shared" si="20"/>
        <v>1.3088263892788607</v>
      </c>
      <c r="Z14">
        <f t="shared" si="20"/>
        <v>1.335002917064438</v>
      </c>
      <c r="AA14">
        <f t="shared" si="20"/>
        <v>1.3617029754057268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540</v>
      </c>
      <c r="C19" s="1">
        <f t="shared" si="27"/>
        <v>540</v>
      </c>
      <c r="D19" s="1">
        <f t="shared" si="27"/>
        <v>540</v>
      </c>
      <c r="E19" s="1">
        <f t="shared" si="27"/>
        <v>540</v>
      </c>
      <c r="F19" s="1">
        <f t="shared" si="27"/>
        <v>540</v>
      </c>
      <c r="G19" s="1">
        <f t="shared" si="27"/>
        <v>540</v>
      </c>
      <c r="H19" s="1">
        <f t="shared" si="27"/>
        <v>540</v>
      </c>
      <c r="I19" s="1">
        <f t="shared" si="27"/>
        <v>540</v>
      </c>
      <c r="J19" s="1">
        <f t="shared" si="27"/>
        <v>540</v>
      </c>
      <c r="K19" s="1">
        <f t="shared" si="27"/>
        <v>540</v>
      </c>
      <c r="L19" s="1">
        <f t="shared" si="27"/>
        <v>540</v>
      </c>
      <c r="M19" s="1">
        <f t="shared" si="27"/>
        <v>540</v>
      </c>
      <c r="N19" s="1">
        <f t="shared" si="27"/>
        <v>540</v>
      </c>
      <c r="O19" s="1">
        <f t="shared" si="27"/>
        <v>540</v>
      </c>
      <c r="P19" s="1">
        <f t="shared" si="27"/>
        <v>540</v>
      </c>
      <c r="Q19" s="1">
        <f t="shared" si="27"/>
        <v>540</v>
      </c>
      <c r="R19" s="1">
        <f t="shared" ref="R19:AA19" si="31">1*Q19</f>
        <v>540</v>
      </c>
      <c r="S19" s="1">
        <f t="shared" si="31"/>
        <v>540</v>
      </c>
      <c r="T19" s="1">
        <f t="shared" si="31"/>
        <v>540</v>
      </c>
      <c r="U19" s="1">
        <f t="shared" si="31"/>
        <v>540</v>
      </c>
      <c r="V19" s="1">
        <f t="shared" si="31"/>
        <v>540</v>
      </c>
      <c r="W19" s="1">
        <f t="shared" si="31"/>
        <v>540</v>
      </c>
      <c r="X19" s="1">
        <f t="shared" si="31"/>
        <v>540</v>
      </c>
      <c r="Y19" s="1">
        <f t="shared" si="31"/>
        <v>540</v>
      </c>
      <c r="Z19" s="1">
        <f t="shared" si="31"/>
        <v>540</v>
      </c>
      <c r="AA19" s="1">
        <f t="shared" si="31"/>
        <v>540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135</v>
      </c>
      <c r="F20">
        <f t="shared" ref="F20:Q20" si="32">F19</f>
        <v>540</v>
      </c>
      <c r="G20">
        <f t="shared" si="32"/>
        <v>540</v>
      </c>
      <c r="H20">
        <f t="shared" si="32"/>
        <v>540</v>
      </c>
      <c r="I20">
        <f t="shared" si="32"/>
        <v>540</v>
      </c>
      <c r="J20">
        <f t="shared" si="32"/>
        <v>540</v>
      </c>
      <c r="K20">
        <f t="shared" si="32"/>
        <v>540</v>
      </c>
      <c r="L20">
        <f t="shared" si="32"/>
        <v>540</v>
      </c>
      <c r="M20">
        <f t="shared" si="32"/>
        <v>540</v>
      </c>
      <c r="N20">
        <f t="shared" si="32"/>
        <v>540</v>
      </c>
      <c r="O20">
        <f t="shared" si="32"/>
        <v>540</v>
      </c>
      <c r="P20">
        <f t="shared" si="32"/>
        <v>540</v>
      </c>
      <c r="Q20">
        <f t="shared" si="32"/>
        <v>540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29619</v>
      </c>
      <c r="C21">
        <f t="shared" ref="C21:G21" si="33">0.45*SUM(C3,C15,C16,-C9)</f>
        <v>28089</v>
      </c>
      <c r="D21">
        <f t="shared" si="33"/>
        <v>26926.2</v>
      </c>
      <c r="E21">
        <f t="shared" si="33"/>
        <v>25809.912</v>
      </c>
      <c r="F21">
        <f t="shared" si="33"/>
        <v>27256.184639999999</v>
      </c>
      <c r="G21">
        <f t="shared" si="33"/>
        <v>26476.569100800003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4">B22</f>
        <v>0</v>
      </c>
      <c r="D22">
        <f t="shared" si="34"/>
        <v>0</v>
      </c>
      <c r="E22">
        <f t="shared" si="3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2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2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2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2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2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2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2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2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2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2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2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2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2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2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2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1">E57</f>
        <v>150</v>
      </c>
      <c r="G57" s="4">
        <f t="shared" si="41"/>
        <v>150</v>
      </c>
      <c r="H57" s="4">
        <f t="shared" si="41"/>
        <v>150</v>
      </c>
      <c r="I57" s="4">
        <f t="shared" si="41"/>
        <v>150</v>
      </c>
      <c r="J57" s="4">
        <f t="shared" si="41"/>
        <v>150</v>
      </c>
      <c r="K57" s="4">
        <f t="shared" si="41"/>
        <v>150</v>
      </c>
      <c r="L57" s="4">
        <f t="shared" si="41"/>
        <v>150</v>
      </c>
      <c r="M57" s="4">
        <f t="shared" si="41"/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1"/>
        <v>20</v>
      </c>
      <c r="G58" s="4">
        <f t="shared" si="41"/>
        <v>20</v>
      </c>
      <c r="H58" s="4">
        <f t="shared" si="41"/>
        <v>20</v>
      </c>
      <c r="I58" s="4">
        <f t="shared" si="41"/>
        <v>20</v>
      </c>
      <c r="J58" s="4">
        <f t="shared" si="41"/>
        <v>20</v>
      </c>
      <c r="K58" s="4">
        <f t="shared" si="41"/>
        <v>20</v>
      </c>
      <c r="L58" s="4">
        <f t="shared" si="41"/>
        <v>20</v>
      </c>
      <c r="M58" s="4">
        <f t="shared" si="41"/>
        <v>20</v>
      </c>
      <c r="N58" s="4">
        <f t="shared" si="41"/>
        <v>20</v>
      </c>
      <c r="O58" s="4">
        <f t="shared" si="41"/>
        <v>20</v>
      </c>
      <c r="P58" s="4">
        <f t="shared" si="41"/>
        <v>20</v>
      </c>
      <c r="Q58" s="4">
        <f t="shared" si="41"/>
        <v>20</v>
      </c>
      <c r="R58" s="4">
        <f t="shared" si="41"/>
        <v>20</v>
      </c>
      <c r="S58" s="4">
        <f t="shared" si="41"/>
        <v>20</v>
      </c>
      <c r="T58" s="4">
        <f t="shared" si="41"/>
        <v>20</v>
      </c>
      <c r="U58" s="4">
        <f t="shared" si="41"/>
        <v>20</v>
      </c>
      <c r="V58" s="4">
        <f t="shared" ref="V58:AA70" si="42">U58</f>
        <v>20</v>
      </c>
      <c r="W58" s="4">
        <f t="shared" si="42"/>
        <v>20</v>
      </c>
      <c r="X58" s="4">
        <f t="shared" si="42"/>
        <v>20</v>
      </c>
      <c r="Y58" s="4">
        <f t="shared" si="42"/>
        <v>20</v>
      </c>
      <c r="Z58" s="4">
        <f t="shared" si="42"/>
        <v>20</v>
      </c>
      <c r="AA58" s="4">
        <f t="shared" si="42"/>
        <v>20</v>
      </c>
    </row>
    <row r="59" spans="1:27" x14ac:dyDescent="0.2">
      <c r="A59" t="s">
        <v>30</v>
      </c>
      <c r="B59">
        <f t="shared" ref="B59:Q59" si="43">B4*0.8/8</f>
        <v>9</v>
      </c>
      <c r="C59">
        <f t="shared" si="43"/>
        <v>10</v>
      </c>
      <c r="D59">
        <f t="shared" si="43"/>
        <v>10</v>
      </c>
      <c r="E59">
        <f t="shared" si="43"/>
        <v>10</v>
      </c>
      <c r="F59">
        <f t="shared" si="43"/>
        <v>10</v>
      </c>
      <c r="G59">
        <f t="shared" si="43"/>
        <v>10</v>
      </c>
      <c r="H59">
        <f t="shared" si="43"/>
        <v>10</v>
      </c>
      <c r="I59">
        <f t="shared" si="43"/>
        <v>10</v>
      </c>
      <c r="J59">
        <f t="shared" si="43"/>
        <v>10</v>
      </c>
      <c r="K59">
        <f t="shared" si="43"/>
        <v>10</v>
      </c>
      <c r="L59">
        <f t="shared" si="43"/>
        <v>10</v>
      </c>
      <c r="M59">
        <f t="shared" si="43"/>
        <v>10</v>
      </c>
      <c r="N59">
        <f t="shared" si="43"/>
        <v>10</v>
      </c>
      <c r="O59">
        <f t="shared" si="43"/>
        <v>10</v>
      </c>
      <c r="P59">
        <f t="shared" si="43"/>
        <v>10</v>
      </c>
      <c r="Q59">
        <f t="shared" si="43"/>
        <v>10</v>
      </c>
      <c r="R59" s="4">
        <f t="shared" si="41"/>
        <v>10</v>
      </c>
      <c r="S59" s="4">
        <f t="shared" si="41"/>
        <v>10</v>
      </c>
      <c r="T59" s="4">
        <f t="shared" si="41"/>
        <v>10</v>
      </c>
      <c r="U59" s="4">
        <f t="shared" si="41"/>
        <v>10</v>
      </c>
      <c r="V59" s="4">
        <f t="shared" si="42"/>
        <v>10</v>
      </c>
      <c r="W59" s="4">
        <f t="shared" si="42"/>
        <v>10</v>
      </c>
      <c r="X59" s="4">
        <f t="shared" si="42"/>
        <v>10</v>
      </c>
      <c r="Y59" s="4">
        <f t="shared" si="42"/>
        <v>10</v>
      </c>
      <c r="Z59" s="4">
        <f t="shared" si="42"/>
        <v>10</v>
      </c>
      <c r="AA59" s="4">
        <f t="shared" si="42"/>
        <v>10</v>
      </c>
    </row>
    <row r="60" spans="1:27" x14ac:dyDescent="0.2">
      <c r="A60" t="s">
        <v>31</v>
      </c>
      <c r="B60">
        <f t="shared" ref="B60:Q60" si="44">B4*0.8/3</f>
        <v>24</v>
      </c>
      <c r="C60">
        <f t="shared" si="44"/>
        <v>26.666666666666668</v>
      </c>
      <c r="D60">
        <f t="shared" si="44"/>
        <v>26.666666666666668</v>
      </c>
      <c r="E60">
        <f t="shared" si="44"/>
        <v>26.666666666666668</v>
      </c>
      <c r="F60">
        <f t="shared" si="44"/>
        <v>26.666666666666668</v>
      </c>
      <c r="G60">
        <f t="shared" si="44"/>
        <v>26.666666666666668</v>
      </c>
      <c r="H60">
        <f t="shared" si="44"/>
        <v>26.666666666666668</v>
      </c>
      <c r="I60">
        <f t="shared" si="44"/>
        <v>26.666666666666668</v>
      </c>
      <c r="J60">
        <f t="shared" si="44"/>
        <v>26.666666666666668</v>
      </c>
      <c r="K60">
        <f t="shared" si="44"/>
        <v>26.666666666666668</v>
      </c>
      <c r="L60">
        <f t="shared" si="44"/>
        <v>26.666666666666668</v>
      </c>
      <c r="M60">
        <f t="shared" si="44"/>
        <v>26.666666666666668</v>
      </c>
      <c r="N60">
        <f t="shared" si="44"/>
        <v>26.666666666666668</v>
      </c>
      <c r="O60">
        <f t="shared" si="44"/>
        <v>26.666666666666668</v>
      </c>
      <c r="P60">
        <f t="shared" si="44"/>
        <v>26.666666666666668</v>
      </c>
      <c r="Q60">
        <f t="shared" si="44"/>
        <v>26.666666666666668</v>
      </c>
      <c r="R60" s="4">
        <f t="shared" si="41"/>
        <v>26.666666666666668</v>
      </c>
      <c r="S60" s="4">
        <f t="shared" si="41"/>
        <v>26.666666666666668</v>
      </c>
      <c r="T60" s="4">
        <f t="shared" si="41"/>
        <v>26.666666666666668</v>
      </c>
      <c r="U60" s="4">
        <f t="shared" si="41"/>
        <v>26.666666666666668</v>
      </c>
      <c r="V60" s="4">
        <f t="shared" si="42"/>
        <v>26.666666666666668</v>
      </c>
      <c r="W60" s="4">
        <f t="shared" si="42"/>
        <v>26.666666666666668</v>
      </c>
      <c r="X60" s="4">
        <f t="shared" si="42"/>
        <v>26.666666666666668</v>
      </c>
      <c r="Y60" s="4">
        <f t="shared" si="42"/>
        <v>26.666666666666668</v>
      </c>
      <c r="Z60" s="4">
        <f t="shared" si="42"/>
        <v>26.666666666666668</v>
      </c>
      <c r="AA60" s="4">
        <f t="shared" si="42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2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2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2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2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2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2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2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2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2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B6F8-B20C-4391-A9FA-86341B89C455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2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2">
      <c r="A4" t="s">
        <v>2</v>
      </c>
      <c r="B4">
        <v>70</v>
      </c>
      <c r="C4">
        <f>MIN(B4+29.4,parameters!B2)</f>
        <v>99.4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9.1999999999999998E-2</v>
      </c>
      <c r="C11" s="1">
        <f t="shared" ref="C11:Q11" si="15">B11*0.985</f>
        <v>9.0619999999999992E-2</v>
      </c>
      <c r="D11">
        <f t="shared" si="15"/>
        <v>8.9260699999999984E-2</v>
      </c>
      <c r="E11">
        <f t="shared" si="15"/>
        <v>8.7921789499999986E-2</v>
      </c>
      <c r="F11">
        <f t="shared" si="15"/>
        <v>8.6602962657499991E-2</v>
      </c>
      <c r="G11">
        <f t="shared" si="15"/>
        <v>8.5303918217637484E-2</v>
      </c>
      <c r="H11">
        <f t="shared" si="15"/>
        <v>8.402435944437292E-2</v>
      </c>
      <c r="I11">
        <f t="shared" si="15"/>
        <v>8.2763994052707332E-2</v>
      </c>
      <c r="J11">
        <f t="shared" si="15"/>
        <v>8.1522534141916722E-2</v>
      </c>
      <c r="K11">
        <f t="shared" si="15"/>
        <v>8.0299696129787976E-2</v>
      </c>
      <c r="L11">
        <f t="shared" si="15"/>
        <v>7.909520068784115E-2</v>
      </c>
      <c r="M11">
        <f t="shared" si="15"/>
        <v>7.7908772677523525E-2</v>
      </c>
      <c r="N11">
        <f t="shared" si="15"/>
        <v>7.6740141087360672E-2</v>
      </c>
      <c r="O11">
        <f t="shared" si="15"/>
        <v>7.5589038971050265E-2</v>
      </c>
      <c r="P11">
        <f t="shared" si="15"/>
        <v>7.4455203386484509E-2</v>
      </c>
      <c r="Q11">
        <f t="shared" si="15"/>
        <v>7.3338375335687239E-2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2">
      <c r="A12" t="s">
        <v>10</v>
      </c>
      <c r="B12" s="18">
        <v>0.31</v>
      </c>
      <c r="C12" s="1">
        <f t="shared" ref="C12:Q12" si="19">B12*0.975</f>
        <v>0.30225000000000002</v>
      </c>
      <c r="D12">
        <f t="shared" si="19"/>
        <v>0.29469375000000003</v>
      </c>
      <c r="E12">
        <f t="shared" si="19"/>
        <v>0.28732640625</v>
      </c>
      <c r="F12">
        <f t="shared" si="19"/>
        <v>0.28014324609375002</v>
      </c>
      <c r="G12">
        <f t="shared" si="19"/>
        <v>0.27313966494140629</v>
      </c>
      <c r="H12">
        <f t="shared" si="19"/>
        <v>0.26631117331787113</v>
      </c>
      <c r="I12">
        <f t="shared" si="19"/>
        <v>0.25965339398492432</v>
      </c>
      <c r="J12">
        <f t="shared" si="19"/>
        <v>0.25316205913530121</v>
      </c>
      <c r="K12">
        <f t="shared" si="19"/>
        <v>0.24683300765691868</v>
      </c>
      <c r="L12">
        <f t="shared" si="19"/>
        <v>0.2406621824654957</v>
      </c>
      <c r="M12">
        <f t="shared" si="19"/>
        <v>0.23464562790385829</v>
      </c>
      <c r="N12">
        <f t="shared" si="19"/>
        <v>0.22877948720626182</v>
      </c>
      <c r="O12">
        <f t="shared" si="19"/>
        <v>0.22306000002610527</v>
      </c>
      <c r="P12">
        <f t="shared" si="19"/>
        <v>0.21748350002545264</v>
      </c>
      <c r="Q12">
        <f t="shared" si="19"/>
        <v>0.21204641252481632</v>
      </c>
      <c r="R12" s="1">
        <f t="shared" ref="R12:AA12" si="20">1*Q12</f>
        <v>0.21204641252481632</v>
      </c>
      <c r="S12" s="1">
        <f t="shared" si="20"/>
        <v>0.21204641252481632</v>
      </c>
      <c r="T12" s="1">
        <f t="shared" si="20"/>
        <v>0.21204641252481632</v>
      </c>
      <c r="U12" s="1">
        <f t="shared" si="20"/>
        <v>0.21204641252481632</v>
      </c>
      <c r="V12" s="1">
        <f t="shared" si="20"/>
        <v>0.21204641252481632</v>
      </c>
      <c r="W12" s="1">
        <f t="shared" si="20"/>
        <v>0.21204641252481632</v>
      </c>
      <c r="X12" s="1">
        <f t="shared" si="20"/>
        <v>0.21204641252481632</v>
      </c>
      <c r="Y12" s="1">
        <f t="shared" si="20"/>
        <v>0.21204641252481632</v>
      </c>
      <c r="Z12" s="1">
        <f t="shared" si="20"/>
        <v>0.21204641252481632</v>
      </c>
      <c r="AA12" s="1">
        <f t="shared" si="20"/>
        <v>0.21204641252481632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2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2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2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2">
      <c r="A19" t="s">
        <v>16</v>
      </c>
      <c r="B19" s="1">
        <v>568</v>
      </c>
      <c r="C19" s="1">
        <f t="shared" si="28"/>
        <v>568</v>
      </c>
      <c r="D19" s="1">
        <f t="shared" si="28"/>
        <v>568</v>
      </c>
      <c r="E19" s="1">
        <f t="shared" si="28"/>
        <v>568</v>
      </c>
      <c r="F19" s="1">
        <f t="shared" si="28"/>
        <v>568</v>
      </c>
      <c r="G19" s="1">
        <f t="shared" si="28"/>
        <v>568</v>
      </c>
      <c r="H19" s="1">
        <f t="shared" si="28"/>
        <v>568</v>
      </c>
      <c r="I19" s="1">
        <f t="shared" si="28"/>
        <v>568</v>
      </c>
      <c r="J19" s="1">
        <f t="shared" si="28"/>
        <v>568</v>
      </c>
      <c r="K19" s="1">
        <f t="shared" si="28"/>
        <v>568</v>
      </c>
      <c r="L19" s="1">
        <f t="shared" si="28"/>
        <v>568</v>
      </c>
      <c r="M19" s="1">
        <f t="shared" si="28"/>
        <v>568</v>
      </c>
      <c r="N19" s="1">
        <f t="shared" si="28"/>
        <v>568</v>
      </c>
      <c r="O19" s="1">
        <f t="shared" si="28"/>
        <v>568</v>
      </c>
      <c r="P19" s="1">
        <f t="shared" si="28"/>
        <v>568</v>
      </c>
      <c r="Q19" s="1">
        <f t="shared" si="28"/>
        <v>568</v>
      </c>
      <c r="R19" s="1">
        <f t="shared" ref="R19:AA19" si="32">1*Q19</f>
        <v>568</v>
      </c>
      <c r="S19" s="1">
        <f t="shared" si="32"/>
        <v>568</v>
      </c>
      <c r="T19" s="1">
        <f t="shared" si="32"/>
        <v>568</v>
      </c>
      <c r="U19" s="1">
        <f t="shared" si="32"/>
        <v>568</v>
      </c>
      <c r="V19" s="1">
        <f t="shared" si="32"/>
        <v>568</v>
      </c>
      <c r="W19" s="1">
        <f t="shared" si="32"/>
        <v>568</v>
      </c>
      <c r="X19" s="1">
        <f t="shared" si="32"/>
        <v>568</v>
      </c>
      <c r="Y19" s="1">
        <f t="shared" si="32"/>
        <v>568</v>
      </c>
      <c r="Z19" s="1">
        <f t="shared" si="32"/>
        <v>568</v>
      </c>
      <c r="AA19" s="1">
        <f t="shared" si="32"/>
        <v>568</v>
      </c>
    </row>
    <row r="20" spans="1:27" x14ac:dyDescent="0.2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142</v>
      </c>
      <c r="F20">
        <f t="shared" ref="F20:Q20" si="33">F19</f>
        <v>568</v>
      </c>
      <c r="G20">
        <f t="shared" si="33"/>
        <v>568</v>
      </c>
      <c r="H20">
        <f t="shared" si="33"/>
        <v>568</v>
      </c>
      <c r="I20">
        <f t="shared" si="33"/>
        <v>568</v>
      </c>
      <c r="J20">
        <f t="shared" si="33"/>
        <v>568</v>
      </c>
      <c r="K20">
        <f t="shared" si="33"/>
        <v>568</v>
      </c>
      <c r="L20">
        <f t="shared" si="33"/>
        <v>568</v>
      </c>
      <c r="M20">
        <f t="shared" si="33"/>
        <v>568</v>
      </c>
      <c r="N20">
        <f t="shared" si="33"/>
        <v>568</v>
      </c>
      <c r="O20">
        <f t="shared" si="33"/>
        <v>568</v>
      </c>
      <c r="P20">
        <f t="shared" si="33"/>
        <v>568</v>
      </c>
      <c r="Q20">
        <f t="shared" si="33"/>
        <v>568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28890</v>
      </c>
      <c r="C21">
        <f t="shared" ref="C21:G21" si="34">0.45*SUM(C3,C15,C16,-C9)</f>
        <v>27396.45</v>
      </c>
      <c r="D21">
        <f t="shared" si="34"/>
        <v>26261.351999999999</v>
      </c>
      <c r="E21">
        <f t="shared" si="34"/>
        <v>25171.657920000001</v>
      </c>
      <c r="F21">
        <f t="shared" si="34"/>
        <v>26637.078182400001</v>
      </c>
      <c r="G21">
        <f t="shared" si="34"/>
        <v>25876.035836928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7</v>
      </c>
      <c r="C59">
        <f t="shared" si="44"/>
        <v>9.9400000000000013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18.666666666666668</v>
      </c>
      <c r="C60">
        <f t="shared" si="45"/>
        <v>26.506666666666671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2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2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150</v>
      </c>
      <c r="F4">
        <f>MIN(E4+29.4,parameters!$B$3)</f>
        <v>150</v>
      </c>
      <c r="G4">
        <f>MIN(F4+29.4,parameters!$B$3)</f>
        <v>150</v>
      </c>
      <c r="H4">
        <f>MIN(G4+19.6,parameters!$B$3)</f>
        <v>150</v>
      </c>
      <c r="I4">
        <f>MIN(H4+19.6,parameters!$B$3)</f>
        <v>150</v>
      </c>
      <c r="J4">
        <f>MIN(I4+16.6,parameters!$B$3)</f>
        <v>150</v>
      </c>
      <c r="K4">
        <f>MIN(J4+19.6,parameters!$B$3)</f>
        <v>150</v>
      </c>
      <c r="L4">
        <f>MIN(K4+19.6,parameters!$B$3)</f>
        <v>150</v>
      </c>
      <c r="M4">
        <f>MIN(L4+19.6,parameters!$B$3)</f>
        <v>150</v>
      </c>
      <c r="N4">
        <f>MIN(M4+19.6,parameters!$B$3)</f>
        <v>150</v>
      </c>
      <c r="O4">
        <f>MIN(N4+19.6,parameters!$B$3)</f>
        <v>150</v>
      </c>
      <c r="P4">
        <f>MIN(O4+19.6,parameters!$B$3)</f>
        <v>150</v>
      </c>
      <c r="Q4">
        <f>MIN(P4+19.6,parameters!$B$3)</f>
        <v>150</v>
      </c>
      <c r="R4">
        <f t="shared" ref="R4:AA4" si="3">Q4*1</f>
        <v>150</v>
      </c>
      <c r="S4">
        <f t="shared" si="3"/>
        <v>150</v>
      </c>
      <c r="T4">
        <f t="shared" si="3"/>
        <v>150</v>
      </c>
      <c r="U4">
        <f t="shared" si="3"/>
        <v>150</v>
      </c>
      <c r="V4">
        <f t="shared" si="3"/>
        <v>150</v>
      </c>
      <c r="W4">
        <f t="shared" si="3"/>
        <v>150</v>
      </c>
      <c r="X4">
        <f t="shared" si="3"/>
        <v>150</v>
      </c>
      <c r="Y4">
        <f t="shared" si="3"/>
        <v>150</v>
      </c>
      <c r="Z4">
        <f t="shared" si="3"/>
        <v>150</v>
      </c>
      <c r="AA4">
        <f t="shared" si="3"/>
        <v>150</v>
      </c>
    </row>
    <row r="5" spans="1:27" x14ac:dyDescent="0.2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2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2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0.10199999999999999</v>
      </c>
      <c r="C11" s="1">
        <f t="shared" ref="C11:Q11" si="13">B11*0.985</f>
        <v>0.10046999999999999</v>
      </c>
      <c r="D11">
        <f t="shared" si="13"/>
        <v>9.8962949999999994E-2</v>
      </c>
      <c r="E11">
        <f t="shared" si="13"/>
        <v>9.747850575E-2</v>
      </c>
      <c r="F11">
        <f t="shared" si="13"/>
        <v>9.6016328163749998E-2</v>
      </c>
      <c r="G11">
        <f t="shared" si="13"/>
        <v>9.457608324129374E-2</v>
      </c>
      <c r="H11">
        <f t="shared" si="13"/>
        <v>9.3157441992674339E-2</v>
      </c>
      <c r="I11">
        <f t="shared" si="13"/>
        <v>9.1760080362784227E-2</v>
      </c>
      <c r="J11">
        <f t="shared" si="13"/>
        <v>9.0383679157342467E-2</v>
      </c>
      <c r="K11">
        <f t="shared" si="13"/>
        <v>8.9027923969982325E-2</v>
      </c>
      <c r="L11">
        <f t="shared" si="13"/>
        <v>8.7692505110432584E-2</v>
      </c>
      <c r="M11">
        <f t="shared" si="13"/>
        <v>8.6377117533776096E-2</v>
      </c>
      <c r="N11">
        <f t="shared" si="13"/>
        <v>8.508146077076946E-2</v>
      </c>
      <c r="O11">
        <f t="shared" si="13"/>
        <v>8.3805238859207917E-2</v>
      </c>
      <c r="P11">
        <f t="shared" si="13"/>
        <v>8.2548160276319796E-2</v>
      </c>
      <c r="Q11">
        <f t="shared" si="13"/>
        <v>8.1309937872174998E-2</v>
      </c>
      <c r="R11" s="1">
        <f t="shared" ref="R11:AA11" si="14">0.99*Q11</f>
        <v>8.0496838493453252E-2</v>
      </c>
      <c r="S11" s="1">
        <f t="shared" si="14"/>
        <v>7.969187010851872E-2</v>
      </c>
      <c r="T11" s="1">
        <f t="shared" si="14"/>
        <v>7.8894951407433536E-2</v>
      </c>
      <c r="U11" s="1">
        <f t="shared" si="14"/>
        <v>7.81060018933592E-2</v>
      </c>
      <c r="V11" s="1">
        <f t="shared" si="14"/>
        <v>7.732494187442561E-2</v>
      </c>
      <c r="W11" s="1">
        <f t="shared" si="14"/>
        <v>7.6551692455681358E-2</v>
      </c>
      <c r="X11" s="1">
        <f t="shared" si="14"/>
        <v>7.5786175531124544E-2</v>
      </c>
      <c r="Y11" s="1">
        <f t="shared" si="14"/>
        <v>7.5028313775813302E-2</v>
      </c>
      <c r="Z11" s="1">
        <f t="shared" si="14"/>
        <v>7.4278030638055173E-2</v>
      </c>
      <c r="AA11" s="1">
        <f t="shared" si="14"/>
        <v>7.3535250331674615E-2</v>
      </c>
    </row>
    <row r="12" spans="1:27" x14ac:dyDescent="0.2">
      <c r="A12" t="s">
        <v>10</v>
      </c>
      <c r="B12" s="18">
        <v>0.75</v>
      </c>
      <c r="C12" s="1">
        <f t="shared" ref="C12:Q12" si="15">B12*0.975</f>
        <v>0.73124999999999996</v>
      </c>
      <c r="D12">
        <f t="shared" si="15"/>
        <v>0.71296874999999993</v>
      </c>
      <c r="E12">
        <f t="shared" si="15"/>
        <v>0.69514453124999986</v>
      </c>
      <c r="F12">
        <f t="shared" si="15"/>
        <v>0.67776591796874985</v>
      </c>
      <c r="G12">
        <f t="shared" si="15"/>
        <v>0.66082177001953113</v>
      </c>
      <c r="H12">
        <f t="shared" si="15"/>
        <v>0.64430122576904281</v>
      </c>
      <c r="I12">
        <f t="shared" si="15"/>
        <v>0.62819369512481671</v>
      </c>
      <c r="J12">
        <f t="shared" si="15"/>
        <v>0.61248885274669629</v>
      </c>
      <c r="K12">
        <f t="shared" si="15"/>
        <v>0.5971766314280289</v>
      </c>
      <c r="L12">
        <f t="shared" si="15"/>
        <v>0.58224721564232818</v>
      </c>
      <c r="M12">
        <f t="shared" si="15"/>
        <v>0.56769103525126996</v>
      </c>
      <c r="N12">
        <f t="shared" si="15"/>
        <v>0.55349875936998816</v>
      </c>
      <c r="O12">
        <f t="shared" si="15"/>
        <v>0.5396612903857384</v>
      </c>
      <c r="P12">
        <f t="shared" si="15"/>
        <v>0.5261697581260949</v>
      </c>
      <c r="Q12">
        <f t="shared" si="15"/>
        <v>0.51301551417294255</v>
      </c>
      <c r="R12">
        <f t="shared" ref="R12:AA12" si="16">Q12*1</f>
        <v>0.51301551417294255</v>
      </c>
      <c r="S12">
        <f t="shared" si="16"/>
        <v>0.51301551417294255</v>
      </c>
      <c r="T12">
        <f t="shared" si="16"/>
        <v>0.51301551417294255</v>
      </c>
      <c r="U12">
        <f t="shared" si="16"/>
        <v>0.51301551417294255</v>
      </c>
      <c r="V12">
        <f t="shared" si="16"/>
        <v>0.51301551417294255</v>
      </c>
      <c r="W12">
        <f t="shared" si="16"/>
        <v>0.51301551417294255</v>
      </c>
      <c r="X12">
        <f t="shared" si="16"/>
        <v>0.51301551417294255</v>
      </c>
      <c r="Y12">
        <f t="shared" si="16"/>
        <v>0.51301551417294255</v>
      </c>
      <c r="Z12">
        <f t="shared" si="16"/>
        <v>0.51301551417294255</v>
      </c>
      <c r="AA12">
        <f t="shared" si="16"/>
        <v>0.51301551417294255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17"/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 x14ac:dyDescent="0.2">
      <c r="A15" t="s">
        <v>12</v>
      </c>
      <c r="B15">
        <v>2200</v>
      </c>
      <c r="C15">
        <f t="shared" ref="C15:Q16" si="18">B15</f>
        <v>2200</v>
      </c>
      <c r="D15">
        <f t="shared" si="18"/>
        <v>2200</v>
      </c>
      <c r="E15">
        <f t="shared" si="18"/>
        <v>2200</v>
      </c>
      <c r="F15">
        <f t="shared" si="18"/>
        <v>2200</v>
      </c>
      <c r="G15">
        <f t="shared" si="18"/>
        <v>2200</v>
      </c>
      <c r="H15">
        <f t="shared" si="18"/>
        <v>2200</v>
      </c>
      <c r="I15">
        <f t="shared" si="18"/>
        <v>2200</v>
      </c>
      <c r="J15">
        <f t="shared" si="18"/>
        <v>2200</v>
      </c>
      <c r="K15">
        <f t="shared" si="18"/>
        <v>2200</v>
      </c>
      <c r="L15">
        <f t="shared" si="18"/>
        <v>2200</v>
      </c>
      <c r="M15">
        <f t="shared" si="18"/>
        <v>2200</v>
      </c>
      <c r="N15">
        <f t="shared" si="18"/>
        <v>2200</v>
      </c>
      <c r="O15">
        <f t="shared" si="18"/>
        <v>2200</v>
      </c>
      <c r="P15">
        <f t="shared" si="18"/>
        <v>2200</v>
      </c>
      <c r="Q15">
        <f t="shared" si="18"/>
        <v>2200</v>
      </c>
      <c r="R15">
        <f t="shared" ref="R15:AA15" si="19">Q15*1</f>
        <v>2200</v>
      </c>
      <c r="S15">
        <f t="shared" si="19"/>
        <v>2200</v>
      </c>
      <c r="T15">
        <f t="shared" si="19"/>
        <v>2200</v>
      </c>
      <c r="U15">
        <f t="shared" si="19"/>
        <v>2200</v>
      </c>
      <c r="V15">
        <f t="shared" si="19"/>
        <v>2200</v>
      </c>
      <c r="W15">
        <f t="shared" si="19"/>
        <v>2200</v>
      </c>
      <c r="X15">
        <f t="shared" si="19"/>
        <v>2200</v>
      </c>
      <c r="Y15">
        <f t="shared" si="19"/>
        <v>2200</v>
      </c>
      <c r="Z15">
        <f t="shared" si="19"/>
        <v>2200</v>
      </c>
      <c r="AA15">
        <f t="shared" si="19"/>
        <v>2200</v>
      </c>
    </row>
    <row r="16" spans="1:27" x14ac:dyDescent="0.2">
      <c r="A16" t="s">
        <v>13</v>
      </c>
      <c r="B16">
        <v>620</v>
      </c>
      <c r="C16">
        <f t="shared" si="18"/>
        <v>620</v>
      </c>
      <c r="D16">
        <f t="shared" si="18"/>
        <v>620</v>
      </c>
      <c r="E16">
        <f t="shared" si="18"/>
        <v>620</v>
      </c>
      <c r="F16">
        <f t="shared" si="18"/>
        <v>620</v>
      </c>
      <c r="G16">
        <f t="shared" si="18"/>
        <v>620</v>
      </c>
      <c r="H16">
        <f t="shared" si="18"/>
        <v>620</v>
      </c>
      <c r="I16">
        <f t="shared" si="18"/>
        <v>620</v>
      </c>
      <c r="J16">
        <f t="shared" si="18"/>
        <v>620</v>
      </c>
      <c r="K16">
        <f t="shared" si="18"/>
        <v>620</v>
      </c>
      <c r="L16">
        <f t="shared" si="18"/>
        <v>620</v>
      </c>
      <c r="M16">
        <f t="shared" si="18"/>
        <v>620</v>
      </c>
      <c r="N16">
        <f t="shared" si="18"/>
        <v>620</v>
      </c>
      <c r="O16">
        <f t="shared" si="18"/>
        <v>620</v>
      </c>
      <c r="P16">
        <f t="shared" si="18"/>
        <v>620</v>
      </c>
      <c r="Q16">
        <f t="shared" si="18"/>
        <v>620</v>
      </c>
      <c r="R16" s="1">
        <f t="shared" ref="R16:AA16" si="20">0.99*Q16</f>
        <v>613.79999999999995</v>
      </c>
      <c r="S16" s="1">
        <f t="shared" si="20"/>
        <v>607.66199999999992</v>
      </c>
      <c r="T16" s="1">
        <f t="shared" si="20"/>
        <v>601.58537999999987</v>
      </c>
      <c r="U16" s="1">
        <f t="shared" si="20"/>
        <v>595.56952619999981</v>
      </c>
      <c r="V16" s="1">
        <f t="shared" si="20"/>
        <v>589.61383093799986</v>
      </c>
      <c r="W16" s="1">
        <f t="shared" si="20"/>
        <v>583.71769262861983</v>
      </c>
      <c r="X16" s="1">
        <f t="shared" si="20"/>
        <v>577.88051570233358</v>
      </c>
      <c r="Y16" s="1">
        <f t="shared" si="20"/>
        <v>572.1017105453102</v>
      </c>
      <c r="Z16" s="1">
        <f t="shared" si="20"/>
        <v>566.38069343985705</v>
      </c>
      <c r="AA16" s="1">
        <f t="shared" si="20"/>
        <v>560.71688650545843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0.99*Q18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>
        <f t="shared" ref="R19:AA19" si="24">Q19*1</f>
        <v>320</v>
      </c>
      <c r="S19">
        <f t="shared" si="24"/>
        <v>320</v>
      </c>
      <c r="T19">
        <f t="shared" si="24"/>
        <v>320</v>
      </c>
      <c r="U19">
        <f t="shared" si="24"/>
        <v>320</v>
      </c>
      <c r="V19">
        <f t="shared" si="24"/>
        <v>320</v>
      </c>
      <c r="W19">
        <f t="shared" si="24"/>
        <v>320</v>
      </c>
      <c r="X19">
        <f t="shared" si="24"/>
        <v>320</v>
      </c>
      <c r="Y19">
        <f t="shared" si="24"/>
        <v>320</v>
      </c>
      <c r="Z19">
        <f t="shared" si="24"/>
        <v>320</v>
      </c>
      <c r="AA19">
        <f t="shared" si="24"/>
        <v>320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0.99*Q20</f>
        <v>316.8</v>
      </c>
      <c r="S20" s="1">
        <f t="shared" si="26"/>
        <v>313.63200000000001</v>
      </c>
      <c r="T20" s="1">
        <f t="shared" si="26"/>
        <v>310.49567999999999</v>
      </c>
      <c r="U20" s="1">
        <f t="shared" si="26"/>
        <v>307.39072319999997</v>
      </c>
      <c r="V20" s="1">
        <f t="shared" si="26"/>
        <v>304.31681596799996</v>
      </c>
      <c r="W20" s="1">
        <f t="shared" si="26"/>
        <v>301.27364780831994</v>
      </c>
      <c r="X20" s="1">
        <f t="shared" si="26"/>
        <v>298.26091133023675</v>
      </c>
      <c r="Y20" s="1">
        <f t="shared" si="26"/>
        <v>295.27830221693438</v>
      </c>
      <c r="Z20" s="1">
        <f t="shared" si="26"/>
        <v>292.32551919476504</v>
      </c>
      <c r="AA20" s="1">
        <f t="shared" si="26"/>
        <v>289.40226400281739</v>
      </c>
    </row>
    <row r="21" spans="1:27" x14ac:dyDescent="0.2">
      <c r="A21" t="s">
        <v>89</v>
      </c>
      <c r="B21">
        <f>0.45*SUM(B3,B15,B16,-B9)</f>
        <v>69669</v>
      </c>
      <c r="C21">
        <f t="shared" ref="C21:G21" si="27">0.45*SUM(C3,C15,C16,-C9)</f>
        <v>65430</v>
      </c>
      <c r="D21">
        <f t="shared" si="27"/>
        <v>61445.34</v>
      </c>
      <c r="E21">
        <f t="shared" si="27"/>
        <v>57699.759599999983</v>
      </c>
      <c r="F21">
        <f t="shared" si="27"/>
        <v>56428.914023999991</v>
      </c>
      <c r="G21">
        <f t="shared" si="27"/>
        <v>53119.319182559986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116115</v>
      </c>
      <c r="C22" s="19">
        <f t="shared" ref="C22:G22" si="28">0.75*SUM(C3,-C9,C15,C16)</f>
        <v>109050</v>
      </c>
      <c r="D22" s="19">
        <f t="shared" si="28"/>
        <v>102408.9</v>
      </c>
      <c r="E22" s="19">
        <f t="shared" si="28"/>
        <v>96166.265999999989</v>
      </c>
      <c r="F22" s="19">
        <f t="shared" si="28"/>
        <v>94048.190039999987</v>
      </c>
      <c r="G22" s="19">
        <f t="shared" si="28"/>
        <v>88532.198637599984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0">H25*1.1</f>
        <v>0.16044600000000003</v>
      </c>
      <c r="J25">
        <f t="shared" si="30"/>
        <v>0.17649060000000005</v>
      </c>
      <c r="K25">
        <f t="shared" si="30"/>
        <v>0.19413966000000007</v>
      </c>
      <c r="L25">
        <f t="shared" si="30"/>
        <v>0.21355362600000011</v>
      </c>
      <c r="M25">
        <f t="shared" si="30"/>
        <v>0.23490898860000015</v>
      </c>
      <c r="N25">
        <f t="shared" si="30"/>
        <v>0.2583998874600002</v>
      </c>
      <c r="O25">
        <f t="shared" si="30"/>
        <v>0.28423987620600022</v>
      </c>
      <c r="P25">
        <f t="shared" si="30"/>
        <v>0.31266386382660027</v>
      </c>
      <c r="Q25">
        <f t="shared" si="30"/>
        <v>0.34393025020926032</v>
      </c>
      <c r="R25">
        <f t="shared" si="30"/>
        <v>0.37832327523018638</v>
      </c>
      <c r="S25">
        <f t="shared" si="30"/>
        <v>0.41615560275320507</v>
      </c>
      <c r="T25">
        <f t="shared" si="30"/>
        <v>0.45777116302852561</v>
      </c>
      <c r="U25">
        <f t="shared" si="30"/>
        <v>0.50354827933137825</v>
      </c>
      <c r="V25">
        <f t="shared" si="30"/>
        <v>0.55390310726451608</v>
      </c>
      <c r="W25">
        <f t="shared" si="30"/>
        <v>0.6092934179909677</v>
      </c>
      <c r="X25">
        <f t="shared" si="30"/>
        <v>0.67022275979006452</v>
      </c>
      <c r="Y25">
        <f t="shared" si="30"/>
        <v>0.73724503576907108</v>
      </c>
      <c r="Z25">
        <f t="shared" si="30"/>
        <v>0.81096953934597826</v>
      </c>
      <c r="AA25">
        <f t="shared" si="30"/>
        <v>0.89206649328057619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35">E57</f>
        <v>150</v>
      </c>
      <c r="G57" s="4">
        <f t="shared" si="35"/>
        <v>150</v>
      </c>
      <c r="H57" s="4">
        <f t="shared" si="35"/>
        <v>150</v>
      </c>
      <c r="I57" s="4">
        <f t="shared" si="35"/>
        <v>150</v>
      </c>
      <c r="J57" s="4">
        <f t="shared" si="35"/>
        <v>150</v>
      </c>
      <c r="K57" s="4">
        <f t="shared" si="35"/>
        <v>150</v>
      </c>
      <c r="L57" s="4">
        <f t="shared" si="35"/>
        <v>150</v>
      </c>
      <c r="M57" s="4">
        <f t="shared" si="35"/>
        <v>150</v>
      </c>
      <c r="N57" s="4">
        <f t="shared" si="35"/>
        <v>150</v>
      </c>
      <c r="O57" s="4">
        <f t="shared" si="35"/>
        <v>150</v>
      </c>
      <c r="P57" s="4">
        <f t="shared" si="35"/>
        <v>150</v>
      </c>
      <c r="Q57" s="4">
        <f t="shared" si="35"/>
        <v>150</v>
      </c>
      <c r="R57" s="4">
        <f t="shared" si="34"/>
        <v>150</v>
      </c>
      <c r="S57" s="4">
        <f t="shared" si="34"/>
        <v>150</v>
      </c>
      <c r="T57" s="4">
        <f t="shared" si="34"/>
        <v>150</v>
      </c>
      <c r="U57" s="4">
        <f t="shared" si="34"/>
        <v>150</v>
      </c>
      <c r="V57" s="4">
        <f t="shared" si="34"/>
        <v>150</v>
      </c>
      <c r="W57" s="4">
        <f t="shared" si="34"/>
        <v>150</v>
      </c>
      <c r="X57" s="4">
        <f t="shared" si="34"/>
        <v>150</v>
      </c>
      <c r="Y57" s="4">
        <f t="shared" si="34"/>
        <v>150</v>
      </c>
      <c r="Z57" s="4">
        <f t="shared" si="34"/>
        <v>150</v>
      </c>
      <c r="AA57" s="4">
        <f t="shared" si="34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35"/>
        <v>20</v>
      </c>
      <c r="G58" s="4">
        <f t="shared" si="35"/>
        <v>20</v>
      </c>
      <c r="H58" s="4">
        <f t="shared" si="35"/>
        <v>20</v>
      </c>
      <c r="I58" s="4">
        <f t="shared" si="35"/>
        <v>20</v>
      </c>
      <c r="J58" s="4">
        <f t="shared" si="35"/>
        <v>20</v>
      </c>
      <c r="K58" s="4">
        <f t="shared" si="35"/>
        <v>20</v>
      </c>
      <c r="L58" s="4">
        <f t="shared" si="35"/>
        <v>20</v>
      </c>
      <c r="M58" s="4">
        <f t="shared" si="35"/>
        <v>20</v>
      </c>
      <c r="N58" s="4">
        <f t="shared" si="35"/>
        <v>20</v>
      </c>
      <c r="O58" s="4">
        <f t="shared" si="35"/>
        <v>20</v>
      </c>
      <c r="P58" s="4">
        <f t="shared" si="35"/>
        <v>20</v>
      </c>
      <c r="Q58" s="4">
        <f t="shared" si="35"/>
        <v>20</v>
      </c>
      <c r="R58" s="4">
        <f t="shared" si="35"/>
        <v>20</v>
      </c>
      <c r="S58" s="4">
        <f t="shared" si="35"/>
        <v>20</v>
      </c>
      <c r="T58" s="4">
        <f t="shared" si="35"/>
        <v>20</v>
      </c>
      <c r="U58" s="4">
        <f t="shared" si="35"/>
        <v>20</v>
      </c>
      <c r="V58" s="4">
        <f t="shared" ref="V58:AA70" si="36">U58</f>
        <v>20</v>
      </c>
      <c r="W58" s="4">
        <f t="shared" si="36"/>
        <v>20</v>
      </c>
      <c r="X58" s="4">
        <f t="shared" si="36"/>
        <v>20</v>
      </c>
      <c r="Y58" s="4">
        <f t="shared" si="36"/>
        <v>20</v>
      </c>
      <c r="Z58" s="4">
        <f t="shared" si="36"/>
        <v>20</v>
      </c>
      <c r="AA58" s="4">
        <f t="shared" si="36"/>
        <v>20</v>
      </c>
    </row>
    <row r="59" spans="1:27" x14ac:dyDescent="0.2">
      <c r="A59" t="s">
        <v>30</v>
      </c>
      <c r="B59">
        <f t="shared" ref="B59:Q59" si="37">B4*0.8/8</f>
        <v>8.2799999999999994</v>
      </c>
      <c r="C59">
        <f t="shared" si="37"/>
        <v>11.219999999999999</v>
      </c>
      <c r="D59">
        <f t="shared" si="37"/>
        <v>14.16</v>
      </c>
      <c r="E59">
        <f t="shared" si="37"/>
        <v>15</v>
      </c>
      <c r="F59">
        <f t="shared" si="37"/>
        <v>15</v>
      </c>
      <c r="G59">
        <f t="shared" si="37"/>
        <v>15</v>
      </c>
      <c r="H59">
        <f t="shared" si="37"/>
        <v>15</v>
      </c>
      <c r="I59">
        <f t="shared" si="37"/>
        <v>15</v>
      </c>
      <c r="J59">
        <f t="shared" si="37"/>
        <v>15</v>
      </c>
      <c r="K59">
        <f t="shared" si="37"/>
        <v>15</v>
      </c>
      <c r="L59">
        <f t="shared" si="37"/>
        <v>15</v>
      </c>
      <c r="M59">
        <f t="shared" si="37"/>
        <v>15</v>
      </c>
      <c r="N59">
        <f t="shared" si="37"/>
        <v>15</v>
      </c>
      <c r="O59">
        <f t="shared" si="37"/>
        <v>15</v>
      </c>
      <c r="P59">
        <f t="shared" si="37"/>
        <v>15</v>
      </c>
      <c r="Q59">
        <f t="shared" si="37"/>
        <v>15</v>
      </c>
      <c r="R59" s="4">
        <f t="shared" si="35"/>
        <v>15</v>
      </c>
      <c r="S59" s="4">
        <f t="shared" si="35"/>
        <v>15</v>
      </c>
      <c r="T59" s="4">
        <f t="shared" si="35"/>
        <v>15</v>
      </c>
      <c r="U59" s="4">
        <f t="shared" si="35"/>
        <v>15</v>
      </c>
      <c r="V59" s="4">
        <f t="shared" si="36"/>
        <v>15</v>
      </c>
      <c r="W59" s="4">
        <f t="shared" si="36"/>
        <v>15</v>
      </c>
      <c r="X59" s="4">
        <f t="shared" si="36"/>
        <v>15</v>
      </c>
      <c r="Y59" s="4">
        <f t="shared" si="36"/>
        <v>15</v>
      </c>
      <c r="Z59" s="4">
        <f t="shared" si="36"/>
        <v>15</v>
      </c>
      <c r="AA59" s="4">
        <f t="shared" si="36"/>
        <v>15</v>
      </c>
    </row>
    <row r="60" spans="1:27" x14ac:dyDescent="0.2">
      <c r="A60" t="s">
        <v>31</v>
      </c>
      <c r="B60">
        <f t="shared" ref="B60:Q60" si="38">B4*0.8/3</f>
        <v>22.08</v>
      </c>
      <c r="C60">
        <f t="shared" si="38"/>
        <v>29.919999999999998</v>
      </c>
      <c r="D60">
        <f t="shared" si="38"/>
        <v>37.76</v>
      </c>
      <c r="E60">
        <f t="shared" si="38"/>
        <v>40</v>
      </c>
      <c r="F60">
        <f t="shared" si="38"/>
        <v>40</v>
      </c>
      <c r="G60">
        <f t="shared" si="38"/>
        <v>40</v>
      </c>
      <c r="H60">
        <f t="shared" si="38"/>
        <v>40</v>
      </c>
      <c r="I60">
        <f t="shared" si="38"/>
        <v>40</v>
      </c>
      <c r="J60">
        <f t="shared" si="38"/>
        <v>40</v>
      </c>
      <c r="K60">
        <f t="shared" si="38"/>
        <v>40</v>
      </c>
      <c r="L60">
        <f t="shared" si="38"/>
        <v>40</v>
      </c>
      <c r="M60">
        <f t="shared" si="38"/>
        <v>40</v>
      </c>
      <c r="N60">
        <f t="shared" si="38"/>
        <v>40</v>
      </c>
      <c r="O60">
        <f t="shared" si="38"/>
        <v>40</v>
      </c>
      <c r="P60">
        <f t="shared" si="38"/>
        <v>40</v>
      </c>
      <c r="Q60">
        <f t="shared" si="38"/>
        <v>40</v>
      </c>
      <c r="R60" s="4">
        <f t="shared" si="35"/>
        <v>40</v>
      </c>
      <c r="S60" s="4">
        <f t="shared" si="35"/>
        <v>40</v>
      </c>
      <c r="T60" s="4">
        <f t="shared" si="35"/>
        <v>40</v>
      </c>
      <c r="U60" s="4">
        <f t="shared" si="35"/>
        <v>40</v>
      </c>
      <c r="V60" s="4">
        <f t="shared" si="36"/>
        <v>40</v>
      </c>
      <c r="W60" s="4">
        <f t="shared" si="36"/>
        <v>40</v>
      </c>
      <c r="X60" s="4">
        <f t="shared" si="36"/>
        <v>40</v>
      </c>
      <c r="Y60" s="4">
        <f t="shared" si="36"/>
        <v>40</v>
      </c>
      <c r="Z60" s="4">
        <f t="shared" si="36"/>
        <v>40</v>
      </c>
      <c r="AA60" s="4">
        <f t="shared" si="36"/>
        <v>40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4">
        <f t="shared" si="35"/>
        <v>0.20499999999999999</v>
      </c>
      <c r="S61" s="4">
        <f t="shared" si="35"/>
        <v>0.20499999999999999</v>
      </c>
      <c r="T61" s="4">
        <f t="shared" si="35"/>
        <v>0.20499999999999999</v>
      </c>
      <c r="U61" s="4">
        <f t="shared" si="35"/>
        <v>0.20499999999999999</v>
      </c>
      <c r="V61" s="4">
        <f t="shared" si="36"/>
        <v>0.20499999999999999</v>
      </c>
      <c r="W61" s="4">
        <f t="shared" si="36"/>
        <v>0.20499999999999999</v>
      </c>
      <c r="X61" s="4">
        <f t="shared" si="36"/>
        <v>0.20499999999999999</v>
      </c>
      <c r="Y61" s="4">
        <f t="shared" si="36"/>
        <v>0.20499999999999999</v>
      </c>
      <c r="Z61" s="4">
        <f t="shared" si="36"/>
        <v>0.20499999999999999</v>
      </c>
      <c r="AA61" s="4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4">
        <f t="shared" si="35"/>
        <v>0.35</v>
      </c>
      <c r="S62" s="4">
        <f t="shared" si="35"/>
        <v>0.35</v>
      </c>
      <c r="T62" s="4">
        <f t="shared" si="35"/>
        <v>0.35</v>
      </c>
      <c r="U62" s="4">
        <f t="shared" si="35"/>
        <v>0.35</v>
      </c>
      <c r="V62" s="4">
        <f t="shared" si="36"/>
        <v>0.35</v>
      </c>
      <c r="W62" s="4">
        <f t="shared" si="36"/>
        <v>0.35</v>
      </c>
      <c r="X62" s="4">
        <f t="shared" si="36"/>
        <v>0.35</v>
      </c>
      <c r="Y62" s="4">
        <f t="shared" si="36"/>
        <v>0.35</v>
      </c>
      <c r="Z62" s="4">
        <f t="shared" si="36"/>
        <v>0.35</v>
      </c>
      <c r="AA62" s="4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4">
        <f t="shared" si="35"/>
        <v>0.35</v>
      </c>
      <c r="S63" s="4">
        <f t="shared" si="35"/>
        <v>0.35</v>
      </c>
      <c r="T63" s="4">
        <f t="shared" si="35"/>
        <v>0.35</v>
      </c>
      <c r="U63" s="4">
        <f t="shared" si="35"/>
        <v>0.35</v>
      </c>
      <c r="V63" s="4">
        <f t="shared" si="36"/>
        <v>0.35</v>
      </c>
      <c r="W63" s="4">
        <f t="shared" si="36"/>
        <v>0.35</v>
      </c>
      <c r="X63" s="4">
        <f t="shared" si="36"/>
        <v>0.35</v>
      </c>
      <c r="Y63" s="4">
        <f t="shared" si="36"/>
        <v>0.35</v>
      </c>
      <c r="Z63" s="4">
        <f t="shared" si="36"/>
        <v>0.35</v>
      </c>
      <c r="AA63" s="4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4">
        <f t="shared" si="35"/>
        <v>0.13</v>
      </c>
      <c r="S64" s="4">
        <f t="shared" si="35"/>
        <v>0.13</v>
      </c>
      <c r="T64" s="4">
        <f t="shared" si="35"/>
        <v>0.13</v>
      </c>
      <c r="U64" s="4">
        <f t="shared" si="35"/>
        <v>0.13</v>
      </c>
      <c r="V64" s="4">
        <f t="shared" si="36"/>
        <v>0.13</v>
      </c>
      <c r="W64" s="4">
        <f t="shared" si="36"/>
        <v>0.13</v>
      </c>
      <c r="X64" s="4">
        <f t="shared" si="36"/>
        <v>0.13</v>
      </c>
      <c r="Y64" s="4">
        <f t="shared" si="36"/>
        <v>0.13</v>
      </c>
      <c r="Z64" s="4">
        <f t="shared" si="36"/>
        <v>0.13</v>
      </c>
      <c r="AA64" s="4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4">
        <f t="shared" si="35"/>
        <v>0.59</v>
      </c>
      <c r="S65" s="4">
        <f t="shared" si="35"/>
        <v>0.59</v>
      </c>
      <c r="T65" s="4">
        <f t="shared" si="35"/>
        <v>0.59</v>
      </c>
      <c r="U65" s="4">
        <f t="shared" si="35"/>
        <v>0.59</v>
      </c>
      <c r="V65" s="4">
        <f t="shared" si="36"/>
        <v>0.59</v>
      </c>
      <c r="W65" s="4">
        <f t="shared" si="36"/>
        <v>0.59</v>
      </c>
      <c r="X65" s="4">
        <f t="shared" si="36"/>
        <v>0.59</v>
      </c>
      <c r="Y65" s="4">
        <f t="shared" si="36"/>
        <v>0.59</v>
      </c>
      <c r="Z65" s="4">
        <f t="shared" si="36"/>
        <v>0.59</v>
      </c>
      <c r="AA65" s="4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4">
        <f t="shared" si="35"/>
        <v>0.12</v>
      </c>
      <c r="S66" s="4">
        <f t="shared" si="35"/>
        <v>0.12</v>
      </c>
      <c r="T66" s="4">
        <f t="shared" si="35"/>
        <v>0.12</v>
      </c>
      <c r="U66" s="4">
        <f t="shared" si="35"/>
        <v>0.12</v>
      </c>
      <c r="V66" s="4">
        <f t="shared" si="36"/>
        <v>0.12</v>
      </c>
      <c r="W66" s="4">
        <f t="shared" si="36"/>
        <v>0.12</v>
      </c>
      <c r="X66" s="4">
        <f t="shared" si="36"/>
        <v>0.12</v>
      </c>
      <c r="Y66" s="4">
        <f t="shared" si="36"/>
        <v>0.12</v>
      </c>
      <c r="Z66" s="4">
        <f t="shared" si="36"/>
        <v>0.12</v>
      </c>
      <c r="AA66" s="4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4">
        <f t="shared" si="35"/>
        <v>0.59</v>
      </c>
      <c r="S67" s="4">
        <f t="shared" si="35"/>
        <v>0.59</v>
      </c>
      <c r="T67" s="4">
        <f t="shared" si="35"/>
        <v>0.59</v>
      </c>
      <c r="U67" s="4">
        <f t="shared" si="35"/>
        <v>0.59</v>
      </c>
      <c r="V67" s="4">
        <f t="shared" si="36"/>
        <v>0.59</v>
      </c>
      <c r="W67" s="4">
        <f t="shared" si="36"/>
        <v>0.59</v>
      </c>
      <c r="X67" s="4">
        <f t="shared" si="36"/>
        <v>0.59</v>
      </c>
      <c r="Y67" s="4">
        <f t="shared" si="36"/>
        <v>0.59</v>
      </c>
      <c r="Z67" s="4">
        <f t="shared" si="36"/>
        <v>0.59</v>
      </c>
      <c r="AA67" s="4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4">
        <f t="shared" si="35"/>
        <v>0.08</v>
      </c>
      <c r="S68" s="4">
        <f t="shared" si="35"/>
        <v>0.08</v>
      </c>
      <c r="T68" s="4">
        <f t="shared" si="35"/>
        <v>0.08</v>
      </c>
      <c r="U68" s="4">
        <f t="shared" si="35"/>
        <v>0.08</v>
      </c>
      <c r="V68" s="4">
        <f t="shared" si="36"/>
        <v>0.08</v>
      </c>
      <c r="W68" s="4">
        <f t="shared" si="36"/>
        <v>0.08</v>
      </c>
      <c r="X68" s="4">
        <f t="shared" si="36"/>
        <v>0.08</v>
      </c>
      <c r="Y68" s="4">
        <f t="shared" si="36"/>
        <v>0.08</v>
      </c>
      <c r="Z68" s="4">
        <f t="shared" si="36"/>
        <v>0.08</v>
      </c>
      <c r="AA68" s="4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4">
        <f t="shared" si="35"/>
        <v>0.59</v>
      </c>
      <c r="S69" s="4">
        <f t="shared" si="35"/>
        <v>0.59</v>
      </c>
      <c r="T69" s="4">
        <f t="shared" si="35"/>
        <v>0.59</v>
      </c>
      <c r="U69" s="4">
        <f t="shared" si="35"/>
        <v>0.59</v>
      </c>
      <c r="V69" s="4">
        <f t="shared" si="36"/>
        <v>0.59</v>
      </c>
      <c r="W69" s="4">
        <f t="shared" si="36"/>
        <v>0.59</v>
      </c>
      <c r="X69" s="4">
        <f t="shared" si="36"/>
        <v>0.59</v>
      </c>
      <c r="Y69" s="4">
        <f t="shared" si="36"/>
        <v>0.59</v>
      </c>
      <c r="Z69" s="4">
        <f t="shared" si="36"/>
        <v>0.59</v>
      </c>
      <c r="AA69" s="4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4">
        <f t="shared" si="35"/>
        <v>0.08</v>
      </c>
      <c r="S70" s="4">
        <f t="shared" si="35"/>
        <v>0.08</v>
      </c>
      <c r="T70" s="4">
        <f t="shared" si="35"/>
        <v>0.08</v>
      </c>
      <c r="U70" s="4">
        <f t="shared" si="35"/>
        <v>0.08</v>
      </c>
      <c r="V70" s="4">
        <f t="shared" si="36"/>
        <v>0.08</v>
      </c>
      <c r="W70" s="4">
        <f t="shared" si="36"/>
        <v>0.08</v>
      </c>
      <c r="X70" s="4">
        <f t="shared" si="36"/>
        <v>0.08</v>
      </c>
      <c r="Y70" s="4">
        <f t="shared" si="36"/>
        <v>0.08</v>
      </c>
      <c r="Z70" s="4">
        <f t="shared" si="36"/>
        <v>0.08</v>
      </c>
      <c r="AA70" s="4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A540-5D60-4E39-8B98-79C63A8DFB84}">
  <dimension ref="A1:AA70"/>
  <sheetViews>
    <sheetView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2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2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2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0.20899999999999999</v>
      </c>
      <c r="C11" s="1">
        <f t="shared" ref="C11:Q11" si="12">B11*0.985</f>
        <v>0.20586499999999999</v>
      </c>
      <c r="D11">
        <f t="shared" si="12"/>
        <v>0.202777025</v>
      </c>
      <c r="E11">
        <f t="shared" si="12"/>
        <v>0.19973536962499999</v>
      </c>
      <c r="F11">
        <f t="shared" si="12"/>
        <v>0.19673933908062499</v>
      </c>
      <c r="G11">
        <f t="shared" si="12"/>
        <v>0.1937882489944156</v>
      </c>
      <c r="H11">
        <f t="shared" si="12"/>
        <v>0.19088142525949936</v>
      </c>
      <c r="I11">
        <f t="shared" si="12"/>
        <v>0.18801820388060686</v>
      </c>
      <c r="J11">
        <f t="shared" si="12"/>
        <v>0.18519793082239774</v>
      </c>
      <c r="K11">
        <f t="shared" si="12"/>
        <v>0.18241996186006176</v>
      </c>
      <c r="L11">
        <f t="shared" si="12"/>
        <v>0.17968366243216083</v>
      </c>
      <c r="M11">
        <f t="shared" si="12"/>
        <v>0.1769884074956784</v>
      </c>
      <c r="N11">
        <f t="shared" si="12"/>
        <v>0.17433358138324323</v>
      </c>
      <c r="O11">
        <f t="shared" si="12"/>
        <v>0.17171857766249457</v>
      </c>
      <c r="P11">
        <f t="shared" si="12"/>
        <v>0.16914279899755716</v>
      </c>
      <c r="Q11">
        <f t="shared" si="12"/>
        <v>0.16660565701259381</v>
      </c>
      <c r="R11" s="1">
        <f t="shared" ref="R11:AA11" si="13">1*Q11</f>
        <v>0.16660565701259381</v>
      </c>
      <c r="S11" s="1">
        <f t="shared" si="13"/>
        <v>0.16660565701259381</v>
      </c>
      <c r="T11" s="1">
        <f t="shared" si="13"/>
        <v>0.16660565701259381</v>
      </c>
      <c r="U11" s="1">
        <f t="shared" si="13"/>
        <v>0.16660565701259381</v>
      </c>
      <c r="V11" s="1">
        <f t="shared" si="13"/>
        <v>0.16660565701259381</v>
      </c>
      <c r="W11" s="1">
        <f t="shared" si="13"/>
        <v>0.16660565701259381</v>
      </c>
      <c r="X11" s="1">
        <f t="shared" si="13"/>
        <v>0.16660565701259381</v>
      </c>
      <c r="Y11" s="1">
        <f t="shared" si="13"/>
        <v>0.16660565701259381</v>
      </c>
      <c r="Z11" s="1">
        <f t="shared" si="13"/>
        <v>0.16660565701259381</v>
      </c>
      <c r="AA11" s="1">
        <f t="shared" si="13"/>
        <v>0.16660565701259381</v>
      </c>
    </row>
    <row r="12" spans="1:27" x14ac:dyDescent="0.2">
      <c r="A12" t="s">
        <v>10</v>
      </c>
      <c r="B12" s="18">
        <v>0.9</v>
      </c>
      <c r="C12" s="1">
        <f t="shared" ref="C12:Q12" si="14">B12*0.975</f>
        <v>0.87749999999999995</v>
      </c>
      <c r="D12">
        <f t="shared" si="14"/>
        <v>0.85556249999999989</v>
      </c>
      <c r="E12">
        <f t="shared" si="14"/>
        <v>0.83417343749999984</v>
      </c>
      <c r="F12">
        <f t="shared" si="14"/>
        <v>0.81331910156249987</v>
      </c>
      <c r="G12">
        <f t="shared" si="14"/>
        <v>0.79298612402343738</v>
      </c>
      <c r="H12">
        <f t="shared" si="14"/>
        <v>0.77316147092285148</v>
      </c>
      <c r="I12">
        <f t="shared" si="14"/>
        <v>0.75383243414978018</v>
      </c>
      <c r="J12">
        <f t="shared" si="14"/>
        <v>0.7349866232960357</v>
      </c>
      <c r="K12">
        <f t="shared" si="14"/>
        <v>0.71661195771363484</v>
      </c>
      <c r="L12">
        <f t="shared" si="14"/>
        <v>0.6986966587707939</v>
      </c>
      <c r="M12">
        <f t="shared" si="14"/>
        <v>0.68122924230152404</v>
      </c>
      <c r="N12">
        <f t="shared" si="14"/>
        <v>0.66419851124398588</v>
      </c>
      <c r="O12">
        <f t="shared" si="14"/>
        <v>0.64759354846288619</v>
      </c>
      <c r="P12">
        <f t="shared" si="14"/>
        <v>0.63140370975131399</v>
      </c>
      <c r="Q12">
        <f t="shared" si="14"/>
        <v>0.61561861700753118</v>
      </c>
      <c r="R12" s="12">
        <f t="shared" ref="R12:AA12" si="15">Q12*1.01</f>
        <v>0.62177480317760647</v>
      </c>
      <c r="S12" s="12">
        <f t="shared" si="15"/>
        <v>0.62799255120938258</v>
      </c>
      <c r="T12" s="12">
        <f t="shared" si="15"/>
        <v>0.63427247672147646</v>
      </c>
      <c r="U12" s="12">
        <f t="shared" si="15"/>
        <v>0.64061520148869122</v>
      </c>
      <c r="V12" s="12">
        <f t="shared" si="15"/>
        <v>0.64702135350357814</v>
      </c>
      <c r="W12" s="12">
        <f t="shared" si="15"/>
        <v>0.65349156703861389</v>
      </c>
      <c r="X12" s="12">
        <f t="shared" si="15"/>
        <v>0.660026482709</v>
      </c>
      <c r="Y12" s="12">
        <f t="shared" si="15"/>
        <v>0.66662674753608997</v>
      </c>
      <c r="Z12" s="12">
        <f t="shared" si="15"/>
        <v>0.67329301501145089</v>
      </c>
      <c r="AA12" s="12">
        <f t="shared" si="15"/>
        <v>0.68002594516156545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16">C13*1.02</f>
        <v>0.21848400000000001</v>
      </c>
      <c r="E13">
        <f t="shared" si="16"/>
        <v>0.22285368000000003</v>
      </c>
      <c r="F13">
        <f t="shared" si="16"/>
        <v>0.22731075360000003</v>
      </c>
      <c r="G13">
        <f t="shared" si="16"/>
        <v>0.23185696867200004</v>
      </c>
      <c r="H13">
        <f t="shared" si="16"/>
        <v>0.23649410804544005</v>
      </c>
      <c r="I13">
        <f t="shared" si="16"/>
        <v>0.24122399020634885</v>
      </c>
      <c r="J13">
        <f t="shared" si="16"/>
        <v>0.24604847001047583</v>
      </c>
      <c r="K13">
        <f t="shared" si="16"/>
        <v>0.25096943941068534</v>
      </c>
      <c r="L13">
        <f t="shared" si="16"/>
        <v>0.25598882819889907</v>
      </c>
      <c r="M13">
        <f t="shared" si="16"/>
        <v>0.26110860476287706</v>
      </c>
      <c r="N13">
        <f t="shared" si="16"/>
        <v>0.26633077685813461</v>
      </c>
      <c r="O13">
        <f t="shared" si="16"/>
        <v>0.27165739239529729</v>
      </c>
      <c r="P13">
        <f t="shared" si="16"/>
        <v>0.27709054024320323</v>
      </c>
      <c r="Q13">
        <f t="shared" si="16"/>
        <v>0.28263235104806728</v>
      </c>
      <c r="R13">
        <f t="shared" si="16"/>
        <v>0.28828499806902863</v>
      </c>
      <c r="S13">
        <f t="shared" si="16"/>
        <v>0.29405069803040923</v>
      </c>
      <c r="T13">
        <f t="shared" si="16"/>
        <v>0.29993171199101742</v>
      </c>
      <c r="U13">
        <f t="shared" si="16"/>
        <v>0.30593034623083776</v>
      </c>
      <c r="V13">
        <f t="shared" si="16"/>
        <v>0.3120489531554545</v>
      </c>
      <c r="W13">
        <f t="shared" si="16"/>
        <v>0.31828993221856361</v>
      </c>
      <c r="X13">
        <f t="shared" si="16"/>
        <v>0.32465573086293487</v>
      </c>
      <c r="Y13">
        <f t="shared" si="16"/>
        <v>0.33114884548019358</v>
      </c>
      <c r="Z13">
        <f t="shared" si="16"/>
        <v>0.33777182238979747</v>
      </c>
      <c r="AA13">
        <f t="shared" si="16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16"/>
        <v>0.86353200000000008</v>
      </c>
      <c r="E14">
        <f t="shared" si="16"/>
        <v>0.88080264000000008</v>
      </c>
      <c r="F14">
        <f t="shared" si="16"/>
        <v>0.89841869280000008</v>
      </c>
      <c r="G14">
        <f t="shared" si="16"/>
        <v>0.91638706665600012</v>
      </c>
      <c r="H14">
        <f t="shared" si="16"/>
        <v>0.9347148079891201</v>
      </c>
      <c r="I14">
        <f t="shared" si="16"/>
        <v>0.95340910414890256</v>
      </c>
      <c r="J14">
        <f t="shared" si="16"/>
        <v>0.97247728623188068</v>
      </c>
      <c r="K14">
        <f t="shared" si="16"/>
        <v>0.99192683195651832</v>
      </c>
      <c r="L14">
        <f t="shared" si="16"/>
        <v>1.0117653685956487</v>
      </c>
      <c r="M14">
        <f t="shared" si="16"/>
        <v>1.0320006759675617</v>
      </c>
      <c r="N14">
        <f t="shared" si="16"/>
        <v>1.0526406894869129</v>
      </c>
      <c r="O14">
        <f t="shared" si="16"/>
        <v>1.0736935032766513</v>
      </c>
      <c r="P14">
        <f t="shared" si="16"/>
        <v>1.0951673733421843</v>
      </c>
      <c r="Q14">
        <f t="shared" si="16"/>
        <v>1.117070720809028</v>
      </c>
      <c r="R14">
        <f t="shared" si="16"/>
        <v>1.1394121352252087</v>
      </c>
      <c r="S14">
        <f t="shared" si="16"/>
        <v>1.162200377929713</v>
      </c>
      <c r="T14">
        <f t="shared" si="16"/>
        <v>1.1854443854883072</v>
      </c>
      <c r="U14">
        <f t="shared" si="16"/>
        <v>1.2091532731980734</v>
      </c>
      <c r="V14">
        <f t="shared" si="16"/>
        <v>1.2333363386620348</v>
      </c>
      <c r="W14">
        <f t="shared" si="16"/>
        <v>1.2580030654352756</v>
      </c>
      <c r="X14">
        <f t="shared" si="16"/>
        <v>1.2831631267439811</v>
      </c>
      <c r="Y14">
        <f t="shared" si="16"/>
        <v>1.3088263892788607</v>
      </c>
      <c r="Z14">
        <f t="shared" si="16"/>
        <v>1.335002917064438</v>
      </c>
      <c r="AA14">
        <f t="shared" si="16"/>
        <v>1.3617029754057268</v>
      </c>
    </row>
    <row r="15" spans="1:27" x14ac:dyDescent="0.2">
      <c r="A15" t="s">
        <v>12</v>
      </c>
      <c r="B15">
        <v>25000</v>
      </c>
      <c r="C15">
        <f t="shared" ref="C15:Q16" si="17">B15</f>
        <v>25000</v>
      </c>
      <c r="D15">
        <f t="shared" si="17"/>
        <v>25000</v>
      </c>
      <c r="E15">
        <f t="shared" si="17"/>
        <v>25000</v>
      </c>
      <c r="F15">
        <f t="shared" si="17"/>
        <v>25000</v>
      </c>
      <c r="G15">
        <f t="shared" si="17"/>
        <v>25000</v>
      </c>
      <c r="H15">
        <f t="shared" si="17"/>
        <v>25000</v>
      </c>
      <c r="I15">
        <f t="shared" si="17"/>
        <v>25000</v>
      </c>
      <c r="J15">
        <f t="shared" si="17"/>
        <v>25000</v>
      </c>
      <c r="K15">
        <f t="shared" si="17"/>
        <v>25000</v>
      </c>
      <c r="L15">
        <f t="shared" si="17"/>
        <v>25000</v>
      </c>
      <c r="M15">
        <f t="shared" si="17"/>
        <v>25000</v>
      </c>
      <c r="N15">
        <f t="shared" si="17"/>
        <v>25000</v>
      </c>
      <c r="O15">
        <f t="shared" si="17"/>
        <v>25000</v>
      </c>
      <c r="P15">
        <f t="shared" si="17"/>
        <v>25000</v>
      </c>
      <c r="Q15">
        <f t="shared" si="17"/>
        <v>25000</v>
      </c>
      <c r="R15" s="12">
        <f t="shared" ref="R15:AA15" si="18">Q15*1.01</f>
        <v>25250</v>
      </c>
      <c r="S15" s="12">
        <f t="shared" si="18"/>
        <v>25502.5</v>
      </c>
      <c r="T15" s="12">
        <f t="shared" si="18"/>
        <v>25757.525000000001</v>
      </c>
      <c r="U15" s="12">
        <f t="shared" si="18"/>
        <v>26015.100250000003</v>
      </c>
      <c r="V15" s="12">
        <f t="shared" si="18"/>
        <v>26275.251252500002</v>
      </c>
      <c r="W15" s="12">
        <f t="shared" si="18"/>
        <v>26538.003765025001</v>
      </c>
      <c r="X15" s="12">
        <f t="shared" si="18"/>
        <v>26803.383802675253</v>
      </c>
      <c r="Y15" s="12">
        <f t="shared" si="18"/>
        <v>27071.417640702006</v>
      </c>
      <c r="Z15" s="12">
        <f t="shared" si="18"/>
        <v>27342.131817109028</v>
      </c>
      <c r="AA15" s="12">
        <f t="shared" si="18"/>
        <v>27615.553135280119</v>
      </c>
    </row>
    <row r="16" spans="1:27" x14ac:dyDescent="0.2">
      <c r="A16" t="s">
        <v>13</v>
      </c>
      <c r="B16">
        <v>4000</v>
      </c>
      <c r="C16">
        <f t="shared" si="17"/>
        <v>4000</v>
      </c>
      <c r="D16">
        <f t="shared" si="17"/>
        <v>4000</v>
      </c>
      <c r="E16">
        <f t="shared" si="17"/>
        <v>4000</v>
      </c>
      <c r="F16">
        <f t="shared" si="17"/>
        <v>4000</v>
      </c>
      <c r="G16">
        <f t="shared" si="17"/>
        <v>4000</v>
      </c>
      <c r="H16">
        <f t="shared" si="17"/>
        <v>4000</v>
      </c>
      <c r="I16">
        <f t="shared" si="17"/>
        <v>4000</v>
      </c>
      <c r="J16">
        <f t="shared" si="17"/>
        <v>4000</v>
      </c>
      <c r="K16">
        <f t="shared" si="17"/>
        <v>4000</v>
      </c>
      <c r="L16">
        <f t="shared" si="17"/>
        <v>4000</v>
      </c>
      <c r="M16">
        <f t="shared" si="17"/>
        <v>4000</v>
      </c>
      <c r="N16">
        <f t="shared" si="17"/>
        <v>4000</v>
      </c>
      <c r="O16">
        <f t="shared" si="17"/>
        <v>4000</v>
      </c>
      <c r="P16">
        <f t="shared" si="17"/>
        <v>4000</v>
      </c>
      <c r="Q16">
        <f t="shared" si="17"/>
        <v>4000</v>
      </c>
      <c r="R16" s="1">
        <f t="shared" ref="R16:AA16" si="19">1*Q16</f>
        <v>4000</v>
      </c>
      <c r="S16" s="1">
        <f t="shared" si="19"/>
        <v>4000</v>
      </c>
      <c r="T16" s="1">
        <f t="shared" si="19"/>
        <v>4000</v>
      </c>
      <c r="U16" s="1">
        <f t="shared" si="19"/>
        <v>4000</v>
      </c>
      <c r="V16" s="1">
        <f t="shared" si="19"/>
        <v>4000</v>
      </c>
      <c r="W16" s="1">
        <f t="shared" si="19"/>
        <v>4000</v>
      </c>
      <c r="X16" s="1">
        <f t="shared" si="19"/>
        <v>4000</v>
      </c>
      <c r="Y16" s="1">
        <f t="shared" si="19"/>
        <v>4000</v>
      </c>
      <c r="Z16" s="1">
        <f t="shared" si="19"/>
        <v>4000</v>
      </c>
      <c r="AA16" s="1">
        <f t="shared" si="19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0">C17*1.07</f>
        <v>2.1753100000000001</v>
      </c>
      <c r="E17">
        <f t="shared" si="20"/>
        <v>2.3275817000000001</v>
      </c>
      <c r="F17">
        <f t="shared" si="20"/>
        <v>2.4905124190000003</v>
      </c>
      <c r="G17">
        <f t="shared" si="20"/>
        <v>2.6648482883300004</v>
      </c>
      <c r="H17">
        <f t="shared" si="20"/>
        <v>2.8513876685131008</v>
      </c>
      <c r="I17">
        <f t="shared" si="20"/>
        <v>3.0509848053090178</v>
      </c>
      <c r="J17">
        <f t="shared" si="20"/>
        <v>3.2645537416806492</v>
      </c>
      <c r="K17">
        <f t="shared" si="20"/>
        <v>3.4930725035982948</v>
      </c>
      <c r="L17">
        <f t="shared" si="20"/>
        <v>3.7375875788501758</v>
      </c>
      <c r="M17">
        <f t="shared" si="20"/>
        <v>3.9992187093696883</v>
      </c>
      <c r="N17">
        <f t="shared" si="20"/>
        <v>4.2791640190255666</v>
      </c>
      <c r="O17">
        <f t="shared" si="20"/>
        <v>4.5787055003573567</v>
      </c>
      <c r="P17">
        <f t="shared" si="20"/>
        <v>4.8992148853823716</v>
      </c>
      <c r="Q17">
        <f t="shared" si="20"/>
        <v>5.2421599273591379</v>
      </c>
      <c r="R17">
        <f t="shared" si="20"/>
        <v>5.6091111222742782</v>
      </c>
      <c r="S17">
        <f t="shared" si="20"/>
        <v>6.0017489008334781</v>
      </c>
      <c r="T17">
        <f t="shared" si="20"/>
        <v>6.4218713238918221</v>
      </c>
      <c r="U17">
        <f t="shared" si="20"/>
        <v>6.8714023165642502</v>
      </c>
      <c r="V17">
        <f t="shared" si="20"/>
        <v>7.352400478723748</v>
      </c>
      <c r="W17">
        <f t="shared" si="20"/>
        <v>7.8670685122344111</v>
      </c>
      <c r="X17">
        <f t="shared" si="20"/>
        <v>8.4177633080908212</v>
      </c>
      <c r="Y17">
        <f t="shared" si="20"/>
        <v>9.0070067396571787</v>
      </c>
      <c r="Z17">
        <f t="shared" si="20"/>
        <v>9.6374972114331818</v>
      </c>
      <c r="AA17">
        <f t="shared" si="20"/>
        <v>10.312122016233506</v>
      </c>
    </row>
    <row r="18" spans="1:27" x14ac:dyDescent="0.2">
      <c r="A18" t="s">
        <v>15</v>
      </c>
      <c r="B18">
        <v>0</v>
      </c>
      <c r="C18">
        <f t="shared" ref="C18:Q20" si="21">B18</f>
        <v>0</v>
      </c>
      <c r="D18">
        <f t="shared" si="21"/>
        <v>0</v>
      </c>
      <c r="E18">
        <f t="shared" si="21"/>
        <v>0</v>
      </c>
      <c r="F18">
        <f t="shared" si="21"/>
        <v>0</v>
      </c>
      <c r="G18">
        <f t="shared" si="21"/>
        <v>0</v>
      </c>
      <c r="H18">
        <f t="shared" si="21"/>
        <v>0</v>
      </c>
      <c r="I18">
        <f t="shared" si="21"/>
        <v>0</v>
      </c>
      <c r="J18">
        <f t="shared" si="21"/>
        <v>0</v>
      </c>
      <c r="K18">
        <f t="shared" si="21"/>
        <v>0</v>
      </c>
      <c r="L18">
        <f t="shared" si="21"/>
        <v>0</v>
      </c>
      <c r="M18">
        <f t="shared" si="21"/>
        <v>0</v>
      </c>
      <c r="N18">
        <f t="shared" si="21"/>
        <v>0</v>
      </c>
      <c r="O18">
        <f t="shared" si="21"/>
        <v>0</v>
      </c>
      <c r="P18">
        <f t="shared" si="21"/>
        <v>0</v>
      </c>
      <c r="Q18">
        <f t="shared" si="21"/>
        <v>0</v>
      </c>
      <c r="R18" s="1">
        <f t="shared" ref="R18:AA18" si="22">1*Q18</f>
        <v>0</v>
      </c>
      <c r="S18" s="1">
        <f t="shared" si="22"/>
        <v>0</v>
      </c>
      <c r="T18" s="1">
        <f t="shared" si="22"/>
        <v>0</v>
      </c>
      <c r="U18" s="1">
        <f t="shared" si="22"/>
        <v>0</v>
      </c>
      <c r="V18" s="1">
        <f t="shared" si="22"/>
        <v>0</v>
      </c>
      <c r="W18" s="1">
        <f t="shared" si="22"/>
        <v>0</v>
      </c>
      <c r="X18" s="1">
        <f t="shared" si="22"/>
        <v>0</v>
      </c>
      <c r="Y18" s="1">
        <f t="shared" si="22"/>
        <v>0</v>
      </c>
      <c r="Z18" s="1">
        <f t="shared" si="22"/>
        <v>0</v>
      </c>
      <c r="AA18" s="1">
        <f t="shared" si="22"/>
        <v>0</v>
      </c>
    </row>
    <row r="19" spans="1:27" x14ac:dyDescent="0.2">
      <c r="A19" t="s">
        <v>16</v>
      </c>
      <c r="B19" s="1">
        <v>320</v>
      </c>
      <c r="C19" s="1">
        <f t="shared" si="21"/>
        <v>320</v>
      </c>
      <c r="D19" s="1">
        <f t="shared" si="21"/>
        <v>320</v>
      </c>
      <c r="E19" s="1">
        <f t="shared" si="21"/>
        <v>320</v>
      </c>
      <c r="F19" s="1">
        <f t="shared" si="21"/>
        <v>320</v>
      </c>
      <c r="G19" s="1">
        <f t="shared" si="21"/>
        <v>320</v>
      </c>
      <c r="H19" s="1">
        <f t="shared" si="21"/>
        <v>320</v>
      </c>
      <c r="I19" s="1">
        <f t="shared" si="21"/>
        <v>320</v>
      </c>
      <c r="J19" s="1">
        <f t="shared" si="21"/>
        <v>320</v>
      </c>
      <c r="K19" s="1">
        <f t="shared" si="21"/>
        <v>320</v>
      </c>
      <c r="L19" s="1">
        <f t="shared" si="21"/>
        <v>320</v>
      </c>
      <c r="M19" s="1">
        <f t="shared" si="21"/>
        <v>320</v>
      </c>
      <c r="N19" s="1">
        <f t="shared" si="21"/>
        <v>320</v>
      </c>
      <c r="O19" s="1">
        <f t="shared" si="21"/>
        <v>320</v>
      </c>
      <c r="P19" s="1">
        <f t="shared" si="21"/>
        <v>320</v>
      </c>
      <c r="Q19" s="1">
        <f t="shared" si="21"/>
        <v>320</v>
      </c>
      <c r="R19" s="12">
        <f t="shared" ref="R19:AA19" si="23">Q19*1.01</f>
        <v>323.2</v>
      </c>
      <c r="S19" s="12">
        <f t="shared" si="23"/>
        <v>326.43200000000002</v>
      </c>
      <c r="T19" s="12">
        <f t="shared" si="23"/>
        <v>329.69632000000001</v>
      </c>
      <c r="U19" s="12">
        <f t="shared" si="23"/>
        <v>332.99328320000001</v>
      </c>
      <c r="V19" s="12">
        <f t="shared" si="23"/>
        <v>336.323216032</v>
      </c>
      <c r="W19" s="12">
        <f t="shared" si="23"/>
        <v>339.68644819232003</v>
      </c>
      <c r="X19" s="12">
        <f t="shared" si="23"/>
        <v>343.08331267424325</v>
      </c>
      <c r="Y19" s="12">
        <f t="shared" si="23"/>
        <v>346.51414580098566</v>
      </c>
      <c r="Z19" s="12">
        <f t="shared" si="23"/>
        <v>349.9792872589955</v>
      </c>
      <c r="AA19" s="12">
        <f t="shared" si="23"/>
        <v>353.47908013158548</v>
      </c>
    </row>
    <row r="20" spans="1:27" x14ac:dyDescent="0.2">
      <c r="A20" t="s">
        <v>17</v>
      </c>
      <c r="B20">
        <v>0</v>
      </c>
      <c r="C20">
        <f t="shared" si="21"/>
        <v>0</v>
      </c>
      <c r="D20">
        <f t="shared" si="21"/>
        <v>0</v>
      </c>
      <c r="E20">
        <f>0.25*E19</f>
        <v>80</v>
      </c>
      <c r="F20">
        <f t="shared" ref="F20:Q20" si="24">F19</f>
        <v>320</v>
      </c>
      <c r="G20">
        <f t="shared" si="24"/>
        <v>320</v>
      </c>
      <c r="H20">
        <f t="shared" si="24"/>
        <v>320</v>
      </c>
      <c r="I20">
        <f t="shared" si="24"/>
        <v>320</v>
      </c>
      <c r="J20">
        <f t="shared" si="24"/>
        <v>320</v>
      </c>
      <c r="K20">
        <f t="shared" si="24"/>
        <v>320</v>
      </c>
      <c r="L20">
        <f t="shared" si="24"/>
        <v>320</v>
      </c>
      <c r="M20">
        <f t="shared" si="24"/>
        <v>320</v>
      </c>
      <c r="N20">
        <f t="shared" si="24"/>
        <v>320</v>
      </c>
      <c r="O20">
        <f t="shared" si="24"/>
        <v>320</v>
      </c>
      <c r="P20">
        <f t="shared" si="24"/>
        <v>320</v>
      </c>
      <c r="Q20">
        <f t="shared" si="24"/>
        <v>320</v>
      </c>
      <c r="R20" s="1">
        <f t="shared" ref="R20:AA20" si="25">1*Q20</f>
        <v>320</v>
      </c>
      <c r="S20" s="1">
        <f t="shared" si="25"/>
        <v>320</v>
      </c>
      <c r="T20" s="1">
        <f t="shared" si="25"/>
        <v>320</v>
      </c>
      <c r="U20" s="1">
        <f t="shared" si="25"/>
        <v>320</v>
      </c>
      <c r="V20" s="1">
        <f t="shared" si="25"/>
        <v>320</v>
      </c>
      <c r="W20" s="1">
        <f t="shared" si="25"/>
        <v>320</v>
      </c>
      <c r="X20" s="1">
        <f t="shared" si="25"/>
        <v>320</v>
      </c>
      <c r="Y20" s="1">
        <f t="shared" si="25"/>
        <v>320</v>
      </c>
      <c r="Z20" s="1">
        <f t="shared" si="25"/>
        <v>320</v>
      </c>
      <c r="AA20" s="1">
        <f t="shared" si="25"/>
        <v>320</v>
      </c>
    </row>
    <row r="21" spans="1:27" x14ac:dyDescent="0.2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G21" si="26">0.45*SUM(F3,F15,F16,-F9)</f>
        <v>111096.18984375001</v>
      </c>
      <c r="G21">
        <f t="shared" si="26"/>
        <v>106193.88035156249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 t="shared" ref="B22:G22" si="27">0.75*SUM(B3,-B9,B15,B16)</f>
        <v>222375</v>
      </c>
      <c r="C22" s="19">
        <f t="shared" si="27"/>
        <v>212343.75</v>
      </c>
      <c r="D22" s="19">
        <f t="shared" si="27"/>
        <v>202814.0625</v>
      </c>
      <c r="E22" s="19">
        <f t="shared" si="27"/>
        <v>193760.859375</v>
      </c>
      <c r="F22" s="19">
        <f t="shared" si="27"/>
        <v>185160.31640625</v>
      </c>
      <c r="G22" s="19">
        <f t="shared" si="27"/>
        <v>176989.80058593748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8">B24</f>
        <v>5000</v>
      </c>
      <c r="D24">
        <f t="shared" si="28"/>
        <v>5000</v>
      </c>
      <c r="E24">
        <f t="shared" si="28"/>
        <v>5000</v>
      </c>
      <c r="F24">
        <f t="shared" si="28"/>
        <v>5000</v>
      </c>
      <c r="G24">
        <f t="shared" si="28"/>
        <v>5000</v>
      </c>
      <c r="H24">
        <f t="shared" si="28"/>
        <v>5000</v>
      </c>
      <c r="I24">
        <f t="shared" si="28"/>
        <v>5000</v>
      </c>
      <c r="J24">
        <f t="shared" si="28"/>
        <v>5000</v>
      </c>
      <c r="K24">
        <f t="shared" si="28"/>
        <v>5000</v>
      </c>
      <c r="L24">
        <f t="shared" si="28"/>
        <v>5000</v>
      </c>
      <c r="M24">
        <f t="shared" si="28"/>
        <v>5000</v>
      </c>
      <c r="N24">
        <f t="shared" si="28"/>
        <v>5000</v>
      </c>
      <c r="O24">
        <f t="shared" si="28"/>
        <v>5000</v>
      </c>
      <c r="P24">
        <f t="shared" si="28"/>
        <v>5000</v>
      </c>
      <c r="Q24">
        <f t="shared" si="28"/>
        <v>5000</v>
      </c>
      <c r="R24">
        <f t="shared" si="28"/>
        <v>5000</v>
      </c>
      <c r="S24">
        <f t="shared" si="28"/>
        <v>5000</v>
      </c>
      <c r="T24">
        <f t="shared" si="28"/>
        <v>5000</v>
      </c>
      <c r="U24">
        <f t="shared" si="28"/>
        <v>5000</v>
      </c>
      <c r="V24">
        <f t="shared" si="28"/>
        <v>5000</v>
      </c>
      <c r="W24">
        <f t="shared" si="28"/>
        <v>5000</v>
      </c>
      <c r="X24">
        <f t="shared" si="28"/>
        <v>5000</v>
      </c>
      <c r="Y24">
        <f t="shared" si="28"/>
        <v>5000</v>
      </c>
      <c r="Z24">
        <f t="shared" si="28"/>
        <v>5000</v>
      </c>
      <c r="AA24">
        <f t="shared" si="28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29">H25*1.1</f>
        <v>0.18513000000000002</v>
      </c>
      <c r="J25">
        <f t="shared" si="29"/>
        <v>0.20364300000000005</v>
      </c>
      <c r="K25">
        <f t="shared" si="29"/>
        <v>0.22400730000000008</v>
      </c>
      <c r="L25">
        <f t="shared" si="29"/>
        <v>0.24640803000000011</v>
      </c>
      <c r="M25">
        <f t="shared" si="29"/>
        <v>0.27104883300000016</v>
      </c>
      <c r="N25">
        <f t="shared" si="29"/>
        <v>0.2981537163000002</v>
      </c>
      <c r="O25">
        <f t="shared" si="29"/>
        <v>0.32796908793000024</v>
      </c>
      <c r="P25">
        <f t="shared" si="29"/>
        <v>0.3607659967230003</v>
      </c>
      <c r="Q25">
        <f t="shared" si="29"/>
        <v>0.39684259639530034</v>
      </c>
      <c r="R25">
        <f t="shared" si="29"/>
        <v>0.43652685603483043</v>
      </c>
      <c r="S25">
        <f t="shared" si="29"/>
        <v>0.4801795416383135</v>
      </c>
      <c r="T25">
        <f t="shared" si="29"/>
        <v>0.52819749580214492</v>
      </c>
      <c r="U25">
        <f t="shared" si="29"/>
        <v>0.58101724538235944</v>
      </c>
      <c r="V25">
        <f t="shared" si="29"/>
        <v>0.63911896992059547</v>
      </c>
      <c r="W25">
        <f t="shared" si="29"/>
        <v>0.70303086691265504</v>
      </c>
      <c r="X25">
        <f t="shared" si="29"/>
        <v>0.77333395360392065</v>
      </c>
      <c r="Y25">
        <f t="shared" si="29"/>
        <v>0.85066734896431284</v>
      </c>
      <c r="Z25">
        <f t="shared" si="29"/>
        <v>0.93573408386074419</v>
      </c>
      <c r="AA25">
        <f t="shared" si="29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0">B27*1.015</f>
        <v>0.71049999999999991</v>
      </c>
      <c r="D27" s="2">
        <f t="shared" si="30"/>
        <v>0.72115749999999978</v>
      </c>
      <c r="E27" s="2">
        <f t="shared" si="30"/>
        <v>0.73197486249999966</v>
      </c>
      <c r="F27" s="2">
        <f t="shared" si="30"/>
        <v>0.74295448543749953</v>
      </c>
      <c r="G27" s="2">
        <f t="shared" si="30"/>
        <v>0.75409880271906193</v>
      </c>
      <c r="H27" s="2">
        <f t="shared" si="30"/>
        <v>0.76541028475984774</v>
      </c>
      <c r="I27" s="2">
        <f t="shared" si="30"/>
        <v>0.77689143903124536</v>
      </c>
      <c r="J27" s="2">
        <f t="shared" si="30"/>
        <v>0.788544810616714</v>
      </c>
      <c r="K27" s="2">
        <f t="shared" si="30"/>
        <v>0.80037298277596458</v>
      </c>
      <c r="L27" s="2">
        <f t="shared" si="30"/>
        <v>0.81237857751760401</v>
      </c>
      <c r="M27" s="2">
        <f t="shared" ref="M27:AA41" si="31">L27*1</f>
        <v>0.81237857751760401</v>
      </c>
      <c r="N27" s="2">
        <f t="shared" si="31"/>
        <v>0.81237857751760401</v>
      </c>
      <c r="O27" s="2">
        <f t="shared" si="31"/>
        <v>0.81237857751760401</v>
      </c>
      <c r="P27" s="2">
        <f t="shared" si="31"/>
        <v>0.81237857751760401</v>
      </c>
      <c r="Q27" s="2">
        <f t="shared" si="31"/>
        <v>0.81237857751760401</v>
      </c>
      <c r="R27" s="2">
        <f t="shared" si="31"/>
        <v>0.81237857751760401</v>
      </c>
      <c r="S27" s="2">
        <f t="shared" si="31"/>
        <v>0.81237857751760401</v>
      </c>
      <c r="T27" s="2">
        <f t="shared" si="31"/>
        <v>0.81237857751760401</v>
      </c>
      <c r="U27" s="2">
        <f t="shared" si="31"/>
        <v>0.81237857751760401</v>
      </c>
      <c r="V27" s="2">
        <f t="shared" si="31"/>
        <v>0.81237857751760401</v>
      </c>
      <c r="W27" s="2">
        <f t="shared" si="31"/>
        <v>0.81237857751760401</v>
      </c>
      <c r="X27" s="2">
        <f t="shared" si="31"/>
        <v>0.81237857751760401</v>
      </c>
      <c r="Y27" s="2">
        <f t="shared" si="31"/>
        <v>0.81237857751760401</v>
      </c>
      <c r="Z27" s="2">
        <f t="shared" si="31"/>
        <v>0.81237857751760401</v>
      </c>
      <c r="AA27" s="2">
        <f t="shared" si="31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0"/>
        <v>0.56840000000000002</v>
      </c>
      <c r="D28" s="2">
        <f t="shared" si="30"/>
        <v>0.57692599999999994</v>
      </c>
      <c r="E28" s="2">
        <f t="shared" si="30"/>
        <v>0.58557988999999988</v>
      </c>
      <c r="F28" s="2">
        <f t="shared" si="30"/>
        <v>0.59436358834999981</v>
      </c>
      <c r="G28" s="2">
        <f t="shared" si="30"/>
        <v>0.60327904217524975</v>
      </c>
      <c r="H28" s="2">
        <f t="shared" si="30"/>
        <v>0.61232822780787843</v>
      </c>
      <c r="I28" s="2">
        <f t="shared" si="30"/>
        <v>0.62151315122499651</v>
      </c>
      <c r="J28" s="2">
        <f t="shared" si="30"/>
        <v>0.63083584849337138</v>
      </c>
      <c r="K28" s="2">
        <f t="shared" si="30"/>
        <v>0.64029838622077184</v>
      </c>
      <c r="L28" s="2">
        <f t="shared" si="30"/>
        <v>0.64990286201408332</v>
      </c>
      <c r="M28" s="2">
        <f t="shared" si="31"/>
        <v>0.64990286201408332</v>
      </c>
      <c r="N28" s="2">
        <f t="shared" si="31"/>
        <v>0.64990286201408332</v>
      </c>
      <c r="O28" s="2">
        <f t="shared" si="31"/>
        <v>0.64990286201408332</v>
      </c>
      <c r="P28" s="2">
        <f t="shared" si="31"/>
        <v>0.64990286201408332</v>
      </c>
      <c r="Q28" s="2">
        <f t="shared" si="31"/>
        <v>0.64990286201408332</v>
      </c>
      <c r="R28" s="2">
        <f t="shared" si="31"/>
        <v>0.64990286201408332</v>
      </c>
      <c r="S28" s="2">
        <f t="shared" si="31"/>
        <v>0.64990286201408332</v>
      </c>
      <c r="T28" s="2">
        <f t="shared" si="31"/>
        <v>0.64990286201408332</v>
      </c>
      <c r="U28" s="2">
        <f t="shared" si="31"/>
        <v>0.64990286201408332</v>
      </c>
      <c r="V28" s="2">
        <f t="shared" si="31"/>
        <v>0.64990286201408332</v>
      </c>
      <c r="W28" s="2">
        <f t="shared" si="31"/>
        <v>0.64990286201408332</v>
      </c>
      <c r="X28" s="2">
        <f t="shared" si="31"/>
        <v>0.64990286201408332</v>
      </c>
      <c r="Y28" s="2">
        <f t="shared" si="31"/>
        <v>0.64990286201408332</v>
      </c>
      <c r="Z28" s="2">
        <f t="shared" si="31"/>
        <v>0.64990286201408332</v>
      </c>
      <c r="AA28" s="2">
        <f t="shared" si="31"/>
        <v>0.64990286201408332</v>
      </c>
    </row>
    <row r="29" spans="1:27" x14ac:dyDescent="0.2">
      <c r="A29" t="s">
        <v>45</v>
      </c>
      <c r="B29" s="2">
        <v>0.45</v>
      </c>
      <c r="C29" s="2">
        <f t="shared" si="30"/>
        <v>0.45674999999999999</v>
      </c>
      <c r="D29" s="2">
        <f t="shared" si="30"/>
        <v>0.46360124999999996</v>
      </c>
      <c r="E29" s="2">
        <f t="shared" si="30"/>
        <v>0.47055526874999992</v>
      </c>
      <c r="F29" s="2">
        <f t="shared" si="30"/>
        <v>0.4776135977812499</v>
      </c>
      <c r="G29" s="2">
        <f t="shared" si="30"/>
        <v>0.48477780174796858</v>
      </c>
      <c r="H29" s="2">
        <f t="shared" si="30"/>
        <v>0.49204946877418809</v>
      </c>
      <c r="I29" s="2">
        <f t="shared" si="30"/>
        <v>0.49943021080580086</v>
      </c>
      <c r="J29" s="2">
        <f t="shared" si="30"/>
        <v>0.50692166396788785</v>
      </c>
      <c r="K29" s="2">
        <f t="shared" si="30"/>
        <v>0.51452548892740613</v>
      </c>
      <c r="L29" s="2">
        <f t="shared" si="30"/>
        <v>0.52224337126131715</v>
      </c>
      <c r="M29" s="2">
        <f t="shared" si="31"/>
        <v>0.52224337126131715</v>
      </c>
      <c r="N29" s="2">
        <f t="shared" si="31"/>
        <v>0.52224337126131715</v>
      </c>
      <c r="O29" s="2">
        <f t="shared" si="31"/>
        <v>0.52224337126131715</v>
      </c>
      <c r="P29" s="2">
        <f t="shared" si="31"/>
        <v>0.52224337126131715</v>
      </c>
      <c r="Q29" s="2">
        <f t="shared" si="31"/>
        <v>0.52224337126131715</v>
      </c>
      <c r="R29" s="2">
        <f t="shared" si="31"/>
        <v>0.52224337126131715</v>
      </c>
      <c r="S29" s="2">
        <f t="shared" si="31"/>
        <v>0.52224337126131715</v>
      </c>
      <c r="T29" s="2">
        <f t="shared" si="31"/>
        <v>0.52224337126131715</v>
      </c>
      <c r="U29" s="2">
        <f t="shared" si="31"/>
        <v>0.52224337126131715</v>
      </c>
      <c r="V29" s="2">
        <f t="shared" si="31"/>
        <v>0.52224337126131715</v>
      </c>
      <c r="W29" s="2">
        <f t="shared" si="31"/>
        <v>0.52224337126131715</v>
      </c>
      <c r="X29" s="2">
        <f t="shared" si="31"/>
        <v>0.52224337126131715</v>
      </c>
      <c r="Y29" s="2">
        <f t="shared" si="31"/>
        <v>0.52224337126131715</v>
      </c>
      <c r="Z29" s="2">
        <f t="shared" si="31"/>
        <v>0.52224337126131715</v>
      </c>
      <c r="AA29" s="2">
        <f t="shared" si="31"/>
        <v>0.52224337126131715</v>
      </c>
    </row>
    <row r="30" spans="1:27" x14ac:dyDescent="0.2">
      <c r="A30" t="s">
        <v>46</v>
      </c>
      <c r="B30" s="2">
        <v>0.34</v>
      </c>
      <c r="C30" s="2">
        <f t="shared" si="30"/>
        <v>0.34510000000000002</v>
      </c>
      <c r="D30" s="2">
        <f t="shared" si="30"/>
        <v>0.35027649999999999</v>
      </c>
      <c r="E30" s="2">
        <f t="shared" si="30"/>
        <v>0.35553064749999996</v>
      </c>
      <c r="F30" s="2">
        <f t="shared" si="30"/>
        <v>0.36086360721249994</v>
      </c>
      <c r="G30" s="2">
        <f t="shared" si="30"/>
        <v>0.36627656132068742</v>
      </c>
      <c r="H30" s="2">
        <f t="shared" si="30"/>
        <v>0.3717707097404977</v>
      </c>
      <c r="I30" s="2">
        <f t="shared" si="30"/>
        <v>0.37734727038660515</v>
      </c>
      <c r="J30" s="2">
        <f t="shared" si="30"/>
        <v>0.38300747944240421</v>
      </c>
      <c r="K30" s="2">
        <f t="shared" si="30"/>
        <v>0.38875259163404025</v>
      </c>
      <c r="L30" s="2">
        <f t="shared" si="30"/>
        <v>0.39458388050855081</v>
      </c>
      <c r="M30" s="2">
        <f t="shared" si="31"/>
        <v>0.39458388050855081</v>
      </c>
      <c r="N30" s="2">
        <f t="shared" si="31"/>
        <v>0.39458388050855081</v>
      </c>
      <c r="O30" s="2">
        <f t="shared" si="31"/>
        <v>0.39458388050855081</v>
      </c>
      <c r="P30" s="2">
        <f t="shared" si="31"/>
        <v>0.39458388050855081</v>
      </c>
      <c r="Q30" s="2">
        <f t="shared" si="31"/>
        <v>0.39458388050855081</v>
      </c>
      <c r="R30" s="2">
        <f t="shared" si="31"/>
        <v>0.39458388050855081</v>
      </c>
      <c r="S30" s="2">
        <f t="shared" si="31"/>
        <v>0.39458388050855081</v>
      </c>
      <c r="T30" s="2">
        <f t="shared" si="31"/>
        <v>0.39458388050855081</v>
      </c>
      <c r="U30" s="2">
        <f t="shared" si="31"/>
        <v>0.39458388050855081</v>
      </c>
      <c r="V30" s="2">
        <f t="shared" si="31"/>
        <v>0.39458388050855081</v>
      </c>
      <c r="W30" s="2">
        <f t="shared" si="31"/>
        <v>0.39458388050855081</v>
      </c>
      <c r="X30" s="2">
        <f t="shared" si="31"/>
        <v>0.39458388050855081</v>
      </c>
      <c r="Y30" s="2">
        <f t="shared" si="31"/>
        <v>0.39458388050855081</v>
      </c>
      <c r="Z30" s="2">
        <f t="shared" si="31"/>
        <v>0.39458388050855081</v>
      </c>
      <c r="AA30" s="2">
        <f t="shared" si="31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0"/>
        <v>0.28420000000000001</v>
      </c>
      <c r="D31" s="2">
        <f t="shared" si="30"/>
        <v>0.28846299999999997</v>
      </c>
      <c r="E31" s="2">
        <f t="shared" si="30"/>
        <v>0.29278994499999994</v>
      </c>
      <c r="F31" s="2">
        <f t="shared" si="30"/>
        <v>0.2971817941749999</v>
      </c>
      <c r="G31" s="2">
        <f t="shared" si="30"/>
        <v>0.30163952108762487</v>
      </c>
      <c r="H31" s="2">
        <f t="shared" si="30"/>
        <v>0.30616411390393922</v>
      </c>
      <c r="I31" s="2">
        <f t="shared" si="30"/>
        <v>0.31075657561249825</v>
      </c>
      <c r="J31" s="2">
        <f t="shared" si="30"/>
        <v>0.31541792424668569</v>
      </c>
      <c r="K31" s="2">
        <f t="shared" si="30"/>
        <v>0.32014919311038592</v>
      </c>
      <c r="L31" s="2">
        <f t="shared" si="30"/>
        <v>0.32495143100704166</v>
      </c>
      <c r="M31" s="2">
        <f t="shared" si="31"/>
        <v>0.32495143100704166</v>
      </c>
      <c r="N31" s="2">
        <f t="shared" si="31"/>
        <v>0.32495143100704166</v>
      </c>
      <c r="O31" s="2">
        <f t="shared" si="31"/>
        <v>0.32495143100704166</v>
      </c>
      <c r="P31" s="2">
        <f t="shared" si="31"/>
        <v>0.32495143100704166</v>
      </c>
      <c r="Q31" s="2">
        <f t="shared" si="31"/>
        <v>0.32495143100704166</v>
      </c>
      <c r="R31" s="2">
        <f t="shared" si="31"/>
        <v>0.32495143100704166</v>
      </c>
      <c r="S31" s="2">
        <f t="shared" si="31"/>
        <v>0.32495143100704166</v>
      </c>
      <c r="T31" s="2">
        <f t="shared" si="31"/>
        <v>0.32495143100704166</v>
      </c>
      <c r="U31" s="2">
        <f t="shared" si="31"/>
        <v>0.32495143100704166</v>
      </c>
      <c r="V31" s="2">
        <f t="shared" si="31"/>
        <v>0.32495143100704166</v>
      </c>
      <c r="W31" s="2">
        <f t="shared" si="31"/>
        <v>0.32495143100704166</v>
      </c>
      <c r="X31" s="2">
        <f t="shared" si="31"/>
        <v>0.32495143100704166</v>
      </c>
      <c r="Y31" s="2">
        <f t="shared" si="31"/>
        <v>0.32495143100704166</v>
      </c>
      <c r="Z31" s="2">
        <f t="shared" si="31"/>
        <v>0.32495143100704166</v>
      </c>
      <c r="AA31" s="2">
        <f t="shared" si="31"/>
        <v>0.32495143100704166</v>
      </c>
    </row>
    <row r="32" spans="1:27" x14ac:dyDescent="0.2">
      <c r="A32" t="s">
        <v>48</v>
      </c>
      <c r="B32" s="2">
        <v>0.23</v>
      </c>
      <c r="C32" s="2">
        <f t="shared" si="30"/>
        <v>0.23344999999999999</v>
      </c>
      <c r="D32" s="2">
        <f t="shared" si="30"/>
        <v>0.23695174999999996</v>
      </c>
      <c r="E32" s="2">
        <f t="shared" si="30"/>
        <v>0.24050602624999995</v>
      </c>
      <c r="F32" s="2">
        <f t="shared" si="30"/>
        <v>0.24411361664374992</v>
      </c>
      <c r="G32" s="2">
        <f t="shared" si="30"/>
        <v>0.24777532089340615</v>
      </c>
      <c r="H32" s="2">
        <f t="shared" si="30"/>
        <v>0.25149195070680724</v>
      </c>
      <c r="I32" s="2">
        <f t="shared" si="30"/>
        <v>0.25526432996740933</v>
      </c>
      <c r="J32" s="2">
        <f t="shared" si="30"/>
        <v>0.25909329491692046</v>
      </c>
      <c r="K32" s="2">
        <f t="shared" si="30"/>
        <v>0.26297969434067425</v>
      </c>
      <c r="L32" s="2">
        <f t="shared" si="30"/>
        <v>0.26692438975578436</v>
      </c>
      <c r="M32" s="2">
        <f t="shared" si="31"/>
        <v>0.26692438975578436</v>
      </c>
      <c r="N32" s="2">
        <f t="shared" si="31"/>
        <v>0.26692438975578436</v>
      </c>
      <c r="O32" s="2">
        <f t="shared" si="31"/>
        <v>0.26692438975578436</v>
      </c>
      <c r="P32" s="2">
        <f t="shared" si="31"/>
        <v>0.26692438975578436</v>
      </c>
      <c r="Q32" s="2">
        <f t="shared" si="31"/>
        <v>0.26692438975578436</v>
      </c>
      <c r="R32" s="2">
        <f t="shared" si="31"/>
        <v>0.26692438975578436</v>
      </c>
      <c r="S32" s="2">
        <f t="shared" si="31"/>
        <v>0.26692438975578436</v>
      </c>
      <c r="T32" s="2">
        <f t="shared" si="31"/>
        <v>0.26692438975578436</v>
      </c>
      <c r="U32" s="2">
        <f t="shared" si="31"/>
        <v>0.26692438975578436</v>
      </c>
      <c r="V32" s="2">
        <f t="shared" si="31"/>
        <v>0.26692438975578436</v>
      </c>
      <c r="W32" s="2">
        <f t="shared" si="31"/>
        <v>0.26692438975578436</v>
      </c>
      <c r="X32" s="2">
        <f t="shared" si="31"/>
        <v>0.26692438975578436</v>
      </c>
      <c r="Y32" s="2">
        <f t="shared" si="31"/>
        <v>0.26692438975578436</v>
      </c>
      <c r="Z32" s="2">
        <f t="shared" si="31"/>
        <v>0.26692438975578436</v>
      </c>
      <c r="AA32" s="2">
        <f t="shared" si="31"/>
        <v>0.26692438975578436</v>
      </c>
    </row>
    <row r="33" spans="1:27" x14ac:dyDescent="0.2">
      <c r="A33" t="s">
        <v>49</v>
      </c>
      <c r="B33" s="2">
        <v>0.18</v>
      </c>
      <c r="C33" s="2">
        <f t="shared" si="30"/>
        <v>0.18269999999999997</v>
      </c>
      <c r="D33" s="2">
        <f t="shared" si="30"/>
        <v>0.18544049999999995</v>
      </c>
      <c r="E33" s="2">
        <f t="shared" si="30"/>
        <v>0.18822210749999993</v>
      </c>
      <c r="F33" s="2">
        <f t="shared" si="30"/>
        <v>0.19104543911249991</v>
      </c>
      <c r="G33" s="2">
        <f t="shared" si="30"/>
        <v>0.19391112069918739</v>
      </c>
      <c r="H33" s="2">
        <f t="shared" si="30"/>
        <v>0.19681978750967519</v>
      </c>
      <c r="I33" s="2">
        <f t="shared" si="30"/>
        <v>0.1997720843223203</v>
      </c>
      <c r="J33" s="2">
        <f t="shared" si="30"/>
        <v>0.20276866558715509</v>
      </c>
      <c r="K33" s="2">
        <f t="shared" si="30"/>
        <v>0.20581019557096239</v>
      </c>
      <c r="L33" s="2">
        <f t="shared" si="30"/>
        <v>0.20889734850452679</v>
      </c>
      <c r="M33" s="2">
        <f t="shared" si="31"/>
        <v>0.20889734850452679</v>
      </c>
      <c r="N33" s="2">
        <f t="shared" si="31"/>
        <v>0.20889734850452679</v>
      </c>
      <c r="O33" s="2">
        <f t="shared" si="31"/>
        <v>0.20889734850452679</v>
      </c>
      <c r="P33" s="2">
        <f t="shared" si="31"/>
        <v>0.20889734850452679</v>
      </c>
      <c r="Q33" s="2">
        <f t="shared" si="31"/>
        <v>0.20889734850452679</v>
      </c>
      <c r="R33" s="2">
        <f t="shared" si="31"/>
        <v>0.20889734850452679</v>
      </c>
      <c r="S33" s="2">
        <f t="shared" si="31"/>
        <v>0.20889734850452679</v>
      </c>
      <c r="T33" s="2">
        <f t="shared" si="31"/>
        <v>0.20889734850452679</v>
      </c>
      <c r="U33" s="2">
        <f t="shared" si="31"/>
        <v>0.20889734850452679</v>
      </c>
      <c r="V33" s="2">
        <f t="shared" si="31"/>
        <v>0.20889734850452679</v>
      </c>
      <c r="W33" s="2">
        <f t="shared" si="31"/>
        <v>0.20889734850452679</v>
      </c>
      <c r="X33" s="2">
        <f t="shared" si="31"/>
        <v>0.20889734850452679</v>
      </c>
      <c r="Y33" s="2">
        <f t="shared" si="31"/>
        <v>0.20889734850452679</v>
      </c>
      <c r="Z33" s="2">
        <f t="shared" si="31"/>
        <v>0.20889734850452679</v>
      </c>
      <c r="AA33" s="2">
        <f t="shared" si="31"/>
        <v>0.20889734850452679</v>
      </c>
    </row>
    <row r="34" spans="1:27" x14ac:dyDescent="0.2">
      <c r="A34" t="s">
        <v>50</v>
      </c>
      <c r="B34" s="2">
        <v>0.15</v>
      </c>
      <c r="C34" s="2">
        <f t="shared" si="30"/>
        <v>0.15224999999999997</v>
      </c>
      <c r="D34" s="2">
        <f t="shared" si="30"/>
        <v>0.15453374999999994</v>
      </c>
      <c r="E34" s="2">
        <f t="shared" si="30"/>
        <v>0.15685175624999992</v>
      </c>
      <c r="F34" s="2">
        <f t="shared" si="30"/>
        <v>0.15920453259374989</v>
      </c>
      <c r="G34" s="2">
        <f t="shared" si="30"/>
        <v>0.16159260058265612</v>
      </c>
      <c r="H34" s="2">
        <f t="shared" si="30"/>
        <v>0.16401648959139595</v>
      </c>
      <c r="I34" s="2">
        <f t="shared" si="30"/>
        <v>0.16647673693526688</v>
      </c>
      <c r="J34" s="2">
        <f t="shared" si="30"/>
        <v>0.16897388798929586</v>
      </c>
      <c r="K34" s="2">
        <f t="shared" si="30"/>
        <v>0.17150849630913528</v>
      </c>
      <c r="L34" s="2">
        <f t="shared" si="30"/>
        <v>0.1740811237537723</v>
      </c>
      <c r="M34" s="2">
        <f t="shared" si="31"/>
        <v>0.1740811237537723</v>
      </c>
      <c r="N34" s="2">
        <f t="shared" si="31"/>
        <v>0.1740811237537723</v>
      </c>
      <c r="O34" s="2">
        <f t="shared" si="31"/>
        <v>0.1740811237537723</v>
      </c>
      <c r="P34" s="2">
        <f t="shared" si="31"/>
        <v>0.1740811237537723</v>
      </c>
      <c r="Q34" s="2">
        <f t="shared" si="31"/>
        <v>0.1740811237537723</v>
      </c>
      <c r="R34" s="2">
        <f t="shared" si="31"/>
        <v>0.1740811237537723</v>
      </c>
      <c r="S34" s="2">
        <f t="shared" si="31"/>
        <v>0.1740811237537723</v>
      </c>
      <c r="T34" s="2">
        <f t="shared" si="31"/>
        <v>0.1740811237537723</v>
      </c>
      <c r="U34" s="2">
        <f t="shared" si="31"/>
        <v>0.1740811237537723</v>
      </c>
      <c r="V34" s="2">
        <f t="shared" si="31"/>
        <v>0.1740811237537723</v>
      </c>
      <c r="W34" s="2">
        <f t="shared" si="31"/>
        <v>0.1740811237537723</v>
      </c>
      <c r="X34" s="2">
        <f t="shared" si="31"/>
        <v>0.1740811237537723</v>
      </c>
      <c r="Y34" s="2">
        <f t="shared" si="31"/>
        <v>0.1740811237537723</v>
      </c>
      <c r="Z34" s="2">
        <f t="shared" si="31"/>
        <v>0.1740811237537723</v>
      </c>
      <c r="AA34" s="2">
        <f t="shared" si="31"/>
        <v>0.1740811237537723</v>
      </c>
    </row>
    <row r="35" spans="1:27" x14ac:dyDescent="0.2">
      <c r="A35" t="s">
        <v>51</v>
      </c>
      <c r="B35" s="2">
        <v>0.11</v>
      </c>
      <c r="C35" s="2">
        <f t="shared" si="30"/>
        <v>0.11164999999999999</v>
      </c>
      <c r="D35" s="2">
        <f t="shared" si="30"/>
        <v>0.11332474999999997</v>
      </c>
      <c r="E35" s="2">
        <f t="shared" si="30"/>
        <v>0.11502462124999996</v>
      </c>
      <c r="F35" s="2">
        <f t="shared" si="30"/>
        <v>0.11674999056874995</v>
      </c>
      <c r="G35" s="2">
        <f t="shared" si="30"/>
        <v>0.11850124042728119</v>
      </c>
      <c r="H35" s="2">
        <f t="shared" si="30"/>
        <v>0.1202787590336904</v>
      </c>
      <c r="I35" s="2">
        <f t="shared" si="30"/>
        <v>0.12208294041919573</v>
      </c>
      <c r="J35" s="2">
        <f t="shared" si="30"/>
        <v>0.12391418452548365</v>
      </c>
      <c r="K35" s="2">
        <f t="shared" si="30"/>
        <v>0.12577289729336591</v>
      </c>
      <c r="L35" s="2">
        <f t="shared" si="30"/>
        <v>0.12765949075276639</v>
      </c>
      <c r="M35" s="2">
        <f t="shared" si="31"/>
        <v>0.12765949075276639</v>
      </c>
      <c r="N35" s="2">
        <f t="shared" si="31"/>
        <v>0.12765949075276639</v>
      </c>
      <c r="O35" s="2">
        <f t="shared" si="31"/>
        <v>0.12765949075276639</v>
      </c>
      <c r="P35" s="2">
        <f t="shared" si="31"/>
        <v>0.12765949075276639</v>
      </c>
      <c r="Q35" s="2">
        <f t="shared" si="31"/>
        <v>0.12765949075276639</v>
      </c>
      <c r="R35" s="2">
        <f t="shared" si="31"/>
        <v>0.12765949075276639</v>
      </c>
      <c r="S35" s="2">
        <f t="shared" si="31"/>
        <v>0.12765949075276639</v>
      </c>
      <c r="T35" s="2">
        <f t="shared" si="31"/>
        <v>0.12765949075276639</v>
      </c>
      <c r="U35" s="2">
        <f t="shared" si="31"/>
        <v>0.12765949075276639</v>
      </c>
      <c r="V35" s="2">
        <f t="shared" si="31"/>
        <v>0.12765949075276639</v>
      </c>
      <c r="W35" s="2">
        <f t="shared" si="31"/>
        <v>0.12765949075276639</v>
      </c>
      <c r="X35" s="2">
        <f t="shared" si="31"/>
        <v>0.12765949075276639</v>
      </c>
      <c r="Y35" s="2">
        <f t="shared" si="31"/>
        <v>0.12765949075276639</v>
      </c>
      <c r="Z35" s="2">
        <f t="shared" si="31"/>
        <v>0.12765949075276639</v>
      </c>
      <c r="AA35" s="2">
        <f t="shared" si="31"/>
        <v>0.12765949075276639</v>
      </c>
    </row>
    <row r="36" spans="1:27" x14ac:dyDescent="0.2">
      <c r="A36" t="s">
        <v>52</v>
      </c>
      <c r="B36" s="2">
        <v>0.08</v>
      </c>
      <c r="C36" s="2">
        <f t="shared" si="30"/>
        <v>8.1199999999999994E-2</v>
      </c>
      <c r="D36" s="2">
        <f t="shared" si="30"/>
        <v>8.2417999999999991E-2</v>
      </c>
      <c r="E36" s="2">
        <f t="shared" si="30"/>
        <v>8.3654269999999989E-2</v>
      </c>
      <c r="F36" s="2">
        <f t="shared" si="30"/>
        <v>8.4909084049999986E-2</v>
      </c>
      <c r="G36" s="2">
        <f t="shared" si="30"/>
        <v>8.6182720310749972E-2</v>
      </c>
      <c r="H36" s="2">
        <f t="shared" si="30"/>
        <v>8.7475461115411213E-2</v>
      </c>
      <c r="I36" s="2">
        <f t="shared" si="30"/>
        <v>8.878759303214237E-2</v>
      </c>
      <c r="J36" s="2">
        <f t="shared" si="30"/>
        <v>9.011940692762449E-2</v>
      </c>
      <c r="K36" s="2">
        <f t="shared" si="30"/>
        <v>9.1471198031538845E-2</v>
      </c>
      <c r="L36" s="2">
        <f t="shared" si="30"/>
        <v>9.2843266002011912E-2</v>
      </c>
      <c r="M36" s="2">
        <f t="shared" si="31"/>
        <v>9.2843266002011912E-2</v>
      </c>
      <c r="N36" s="2">
        <f t="shared" si="31"/>
        <v>9.2843266002011912E-2</v>
      </c>
      <c r="O36" s="2">
        <f t="shared" si="31"/>
        <v>9.2843266002011912E-2</v>
      </c>
      <c r="P36" s="2">
        <f t="shared" si="31"/>
        <v>9.2843266002011912E-2</v>
      </c>
      <c r="Q36" s="2">
        <f t="shared" si="31"/>
        <v>9.2843266002011912E-2</v>
      </c>
      <c r="R36" s="2">
        <f t="shared" si="31"/>
        <v>9.2843266002011912E-2</v>
      </c>
      <c r="S36" s="2">
        <f t="shared" si="31"/>
        <v>9.2843266002011912E-2</v>
      </c>
      <c r="T36" s="2">
        <f t="shared" si="31"/>
        <v>9.2843266002011912E-2</v>
      </c>
      <c r="U36" s="2">
        <f t="shared" si="31"/>
        <v>9.2843266002011912E-2</v>
      </c>
      <c r="V36" s="2">
        <f t="shared" si="31"/>
        <v>9.2843266002011912E-2</v>
      </c>
      <c r="W36" s="2">
        <f t="shared" si="31"/>
        <v>9.2843266002011912E-2</v>
      </c>
      <c r="X36" s="2">
        <f t="shared" si="31"/>
        <v>9.2843266002011912E-2</v>
      </c>
      <c r="Y36" s="2">
        <f t="shared" si="31"/>
        <v>9.2843266002011912E-2</v>
      </c>
      <c r="Z36" s="2">
        <f t="shared" si="31"/>
        <v>9.2843266002011912E-2</v>
      </c>
      <c r="AA36" s="2">
        <f t="shared" si="31"/>
        <v>9.2843266002011912E-2</v>
      </c>
    </row>
    <row r="37" spans="1:27" x14ac:dyDescent="0.2">
      <c r="A37" t="s">
        <v>53</v>
      </c>
      <c r="B37" s="2">
        <v>0.06</v>
      </c>
      <c r="C37" s="2">
        <f t="shared" si="30"/>
        <v>6.0899999999999989E-2</v>
      </c>
      <c r="D37" s="2">
        <f t="shared" si="30"/>
        <v>6.181349999999998E-2</v>
      </c>
      <c r="E37" s="2">
        <f t="shared" si="30"/>
        <v>6.2740702499999967E-2</v>
      </c>
      <c r="F37" s="2">
        <f t="shared" si="30"/>
        <v>6.3681813037499965E-2</v>
      </c>
      <c r="G37" s="2">
        <f t="shared" si="30"/>
        <v>6.4637040233062465E-2</v>
      </c>
      <c r="H37" s="2">
        <f t="shared" si="30"/>
        <v>6.5606595836558396E-2</v>
      </c>
      <c r="I37" s="2">
        <f t="shared" si="30"/>
        <v>6.6590694774106771E-2</v>
      </c>
      <c r="J37" s="2">
        <f t="shared" si="30"/>
        <v>6.7589555195718368E-2</v>
      </c>
      <c r="K37" s="2">
        <f t="shared" si="30"/>
        <v>6.860339852365413E-2</v>
      </c>
      <c r="L37" s="2">
        <f t="shared" si="30"/>
        <v>6.9632449501508931E-2</v>
      </c>
      <c r="M37" s="2">
        <f t="shared" si="31"/>
        <v>6.9632449501508931E-2</v>
      </c>
      <c r="N37" s="2">
        <f t="shared" si="31"/>
        <v>6.9632449501508931E-2</v>
      </c>
      <c r="O37" s="2">
        <f t="shared" si="31"/>
        <v>6.9632449501508931E-2</v>
      </c>
      <c r="P37" s="2">
        <f t="shared" si="31"/>
        <v>6.9632449501508931E-2</v>
      </c>
      <c r="Q37" s="2">
        <f t="shared" si="31"/>
        <v>6.9632449501508931E-2</v>
      </c>
      <c r="R37" s="2">
        <f t="shared" si="31"/>
        <v>6.9632449501508931E-2</v>
      </c>
      <c r="S37" s="2">
        <f t="shared" si="31"/>
        <v>6.9632449501508931E-2</v>
      </c>
      <c r="T37" s="2">
        <f t="shared" si="31"/>
        <v>6.9632449501508931E-2</v>
      </c>
      <c r="U37" s="2">
        <f t="shared" si="31"/>
        <v>6.9632449501508931E-2</v>
      </c>
      <c r="V37" s="2">
        <f t="shared" si="31"/>
        <v>6.9632449501508931E-2</v>
      </c>
      <c r="W37" s="2">
        <f t="shared" si="31"/>
        <v>6.9632449501508931E-2</v>
      </c>
      <c r="X37" s="2">
        <f t="shared" si="31"/>
        <v>6.9632449501508931E-2</v>
      </c>
      <c r="Y37" s="2">
        <f t="shared" si="31"/>
        <v>6.9632449501508931E-2</v>
      </c>
      <c r="Z37" s="2">
        <f t="shared" si="31"/>
        <v>6.9632449501508931E-2</v>
      </c>
      <c r="AA37" s="2">
        <f t="shared" si="31"/>
        <v>6.9632449501508931E-2</v>
      </c>
    </row>
    <row r="38" spans="1:27" x14ac:dyDescent="0.2">
      <c r="A38" t="s">
        <v>54</v>
      </c>
      <c r="B38" s="2">
        <v>0.04</v>
      </c>
      <c r="C38" s="2">
        <f t="shared" si="30"/>
        <v>4.0599999999999997E-2</v>
      </c>
      <c r="D38" s="2">
        <f t="shared" si="30"/>
        <v>4.1208999999999996E-2</v>
      </c>
      <c r="E38" s="2">
        <f t="shared" si="30"/>
        <v>4.1827134999999994E-2</v>
      </c>
      <c r="F38" s="2">
        <f t="shared" si="30"/>
        <v>4.2454542024999993E-2</v>
      </c>
      <c r="G38" s="2">
        <f t="shared" si="30"/>
        <v>4.3091360155374986E-2</v>
      </c>
      <c r="H38" s="2">
        <f t="shared" si="30"/>
        <v>4.3737730557705606E-2</v>
      </c>
      <c r="I38" s="2">
        <f t="shared" si="30"/>
        <v>4.4393796516071185E-2</v>
      </c>
      <c r="J38" s="2">
        <f t="shared" si="30"/>
        <v>4.5059703463812245E-2</v>
      </c>
      <c r="K38" s="2">
        <f t="shared" si="30"/>
        <v>4.5735599015769422E-2</v>
      </c>
      <c r="L38" s="2">
        <f t="shared" si="30"/>
        <v>4.6421633001005956E-2</v>
      </c>
      <c r="M38" s="2">
        <f t="shared" si="31"/>
        <v>4.6421633001005956E-2</v>
      </c>
      <c r="N38" s="2">
        <f t="shared" si="31"/>
        <v>4.6421633001005956E-2</v>
      </c>
      <c r="O38" s="2">
        <f t="shared" si="31"/>
        <v>4.6421633001005956E-2</v>
      </c>
      <c r="P38" s="2">
        <f t="shared" si="31"/>
        <v>4.6421633001005956E-2</v>
      </c>
      <c r="Q38" s="2">
        <f t="shared" si="31"/>
        <v>4.6421633001005956E-2</v>
      </c>
      <c r="R38" s="2">
        <f t="shared" si="31"/>
        <v>4.6421633001005956E-2</v>
      </c>
      <c r="S38" s="2">
        <f t="shared" si="31"/>
        <v>4.6421633001005956E-2</v>
      </c>
      <c r="T38" s="2">
        <f t="shared" si="31"/>
        <v>4.6421633001005956E-2</v>
      </c>
      <c r="U38" s="2">
        <f t="shared" si="31"/>
        <v>4.6421633001005956E-2</v>
      </c>
      <c r="V38" s="2">
        <f t="shared" si="31"/>
        <v>4.6421633001005956E-2</v>
      </c>
      <c r="W38" s="2">
        <f t="shared" si="31"/>
        <v>4.6421633001005956E-2</v>
      </c>
      <c r="X38" s="2">
        <f t="shared" si="31"/>
        <v>4.6421633001005956E-2</v>
      </c>
      <c r="Y38" s="2">
        <f t="shared" si="31"/>
        <v>4.6421633001005956E-2</v>
      </c>
      <c r="Z38" s="2">
        <f t="shared" si="31"/>
        <v>4.6421633001005956E-2</v>
      </c>
      <c r="AA38" s="2">
        <f t="shared" si="31"/>
        <v>4.6421633001005956E-2</v>
      </c>
    </row>
    <row r="39" spans="1:27" x14ac:dyDescent="0.2">
      <c r="A39" t="s">
        <v>55</v>
      </c>
      <c r="B39" s="2">
        <v>0.02</v>
      </c>
      <c r="C39" s="2">
        <f t="shared" si="30"/>
        <v>2.0299999999999999E-2</v>
      </c>
      <c r="D39" s="2">
        <f t="shared" si="30"/>
        <v>2.0604499999999998E-2</v>
      </c>
      <c r="E39" s="2">
        <f t="shared" si="30"/>
        <v>2.0913567499999997E-2</v>
      </c>
      <c r="F39" s="2">
        <f t="shared" si="30"/>
        <v>2.1227271012499997E-2</v>
      </c>
      <c r="G39" s="2">
        <f t="shared" si="30"/>
        <v>2.1545680077687493E-2</v>
      </c>
      <c r="H39" s="2">
        <f t="shared" si="30"/>
        <v>2.1868865278852803E-2</v>
      </c>
      <c r="I39" s="2">
        <f t="shared" si="30"/>
        <v>2.2196898258035593E-2</v>
      </c>
      <c r="J39" s="2">
        <f t="shared" si="30"/>
        <v>2.2529851731906123E-2</v>
      </c>
      <c r="K39" s="2">
        <f t="shared" si="30"/>
        <v>2.2867799507884711E-2</v>
      </c>
      <c r="L39" s="2">
        <f t="shared" si="30"/>
        <v>2.3210816500502978E-2</v>
      </c>
      <c r="M39" s="2">
        <f t="shared" si="31"/>
        <v>2.3210816500502978E-2</v>
      </c>
      <c r="N39" s="2">
        <f t="shared" si="31"/>
        <v>2.3210816500502978E-2</v>
      </c>
      <c r="O39" s="2">
        <f t="shared" si="31"/>
        <v>2.3210816500502978E-2</v>
      </c>
      <c r="P39" s="2">
        <f t="shared" si="31"/>
        <v>2.3210816500502978E-2</v>
      </c>
      <c r="Q39" s="2">
        <f t="shared" si="31"/>
        <v>2.3210816500502978E-2</v>
      </c>
      <c r="R39" s="2">
        <f t="shared" si="31"/>
        <v>2.3210816500502978E-2</v>
      </c>
      <c r="S39" s="2">
        <f t="shared" si="31"/>
        <v>2.3210816500502978E-2</v>
      </c>
      <c r="T39" s="2">
        <f t="shared" si="31"/>
        <v>2.3210816500502978E-2</v>
      </c>
      <c r="U39" s="2">
        <f t="shared" si="31"/>
        <v>2.3210816500502978E-2</v>
      </c>
      <c r="V39" s="2">
        <f t="shared" si="31"/>
        <v>2.3210816500502978E-2</v>
      </c>
      <c r="W39" s="2">
        <f t="shared" si="31"/>
        <v>2.3210816500502978E-2</v>
      </c>
      <c r="X39" s="2">
        <f t="shared" si="31"/>
        <v>2.3210816500502978E-2</v>
      </c>
      <c r="Y39" s="2">
        <f t="shared" si="31"/>
        <v>2.3210816500502978E-2</v>
      </c>
      <c r="Z39" s="2">
        <f t="shared" si="31"/>
        <v>2.3210816500502978E-2</v>
      </c>
      <c r="AA39" s="2">
        <f t="shared" si="31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0"/>
        <v>5.0749999999999997E-3</v>
      </c>
      <c r="D40" s="2">
        <f t="shared" si="30"/>
        <v>5.1511249999999995E-3</v>
      </c>
      <c r="E40" s="2">
        <f t="shared" si="30"/>
        <v>5.2283918749999993E-3</v>
      </c>
      <c r="F40" s="2">
        <f t="shared" si="30"/>
        <v>5.3068177531249991E-3</v>
      </c>
      <c r="G40" s="2">
        <f t="shared" si="30"/>
        <v>5.3864200194218732E-3</v>
      </c>
      <c r="H40" s="2">
        <f t="shared" si="30"/>
        <v>5.4672163197132008E-3</v>
      </c>
      <c r="I40" s="2">
        <f t="shared" si="30"/>
        <v>5.5492245645088981E-3</v>
      </c>
      <c r="J40" s="2">
        <f t="shared" si="30"/>
        <v>5.6324629329765306E-3</v>
      </c>
      <c r="K40" s="2">
        <f t="shared" si="30"/>
        <v>5.7169498769711778E-3</v>
      </c>
      <c r="L40" s="2">
        <f t="shared" si="30"/>
        <v>5.8027041251257445E-3</v>
      </c>
      <c r="M40" s="2">
        <f t="shared" si="31"/>
        <v>5.8027041251257445E-3</v>
      </c>
      <c r="N40" s="2">
        <f t="shared" si="31"/>
        <v>5.8027041251257445E-3</v>
      </c>
      <c r="O40" s="2">
        <f t="shared" si="31"/>
        <v>5.8027041251257445E-3</v>
      </c>
      <c r="P40" s="2">
        <f t="shared" si="31"/>
        <v>5.8027041251257445E-3</v>
      </c>
      <c r="Q40" s="2">
        <f t="shared" si="31"/>
        <v>5.8027041251257445E-3</v>
      </c>
      <c r="R40" s="2">
        <f t="shared" si="31"/>
        <v>5.8027041251257445E-3</v>
      </c>
      <c r="S40" s="2">
        <f t="shared" si="31"/>
        <v>5.8027041251257445E-3</v>
      </c>
      <c r="T40" s="2">
        <f t="shared" si="31"/>
        <v>5.8027041251257445E-3</v>
      </c>
      <c r="U40" s="2">
        <f t="shared" si="31"/>
        <v>5.8027041251257445E-3</v>
      </c>
      <c r="V40" s="2">
        <f t="shared" si="31"/>
        <v>5.8027041251257445E-3</v>
      </c>
      <c r="W40" s="2">
        <f t="shared" si="31"/>
        <v>5.8027041251257445E-3</v>
      </c>
      <c r="X40" s="2">
        <f t="shared" si="31"/>
        <v>5.8027041251257445E-3</v>
      </c>
      <c r="Y40" s="2">
        <f t="shared" si="31"/>
        <v>5.8027041251257445E-3</v>
      </c>
      <c r="Z40" s="2">
        <f t="shared" si="31"/>
        <v>5.8027041251257445E-3</v>
      </c>
      <c r="AA40" s="2">
        <f t="shared" si="31"/>
        <v>5.8027041251257445E-3</v>
      </c>
    </row>
    <row r="41" spans="1:27" x14ac:dyDescent="0.2">
      <c r="A41" t="s">
        <v>57</v>
      </c>
      <c r="B41" s="2">
        <v>1E-3</v>
      </c>
      <c r="C41" s="2">
        <f t="shared" si="30"/>
        <v>1.0149999999999998E-3</v>
      </c>
      <c r="D41" s="2">
        <f t="shared" si="30"/>
        <v>1.0302249999999998E-3</v>
      </c>
      <c r="E41" s="2">
        <f t="shared" si="30"/>
        <v>1.0456783749999998E-3</v>
      </c>
      <c r="F41" s="2">
        <f t="shared" si="30"/>
        <v>1.0613635506249997E-3</v>
      </c>
      <c r="G41" s="2">
        <f t="shared" si="30"/>
        <v>1.0772840038843746E-3</v>
      </c>
      <c r="H41" s="2">
        <f t="shared" si="30"/>
        <v>1.09344326394264E-3</v>
      </c>
      <c r="I41" s="2">
        <f t="shared" si="30"/>
        <v>1.1098449129017796E-3</v>
      </c>
      <c r="J41" s="2">
        <f t="shared" si="30"/>
        <v>1.1264925865953062E-3</v>
      </c>
      <c r="K41" s="2">
        <f t="shared" si="30"/>
        <v>1.1433899753942357E-3</v>
      </c>
      <c r="L41" s="2">
        <f t="shared" si="30"/>
        <v>1.1605408250251492E-3</v>
      </c>
      <c r="M41" s="2">
        <f t="shared" si="31"/>
        <v>1.1605408250251492E-3</v>
      </c>
      <c r="N41" s="2">
        <f t="shared" si="31"/>
        <v>1.1605408250251492E-3</v>
      </c>
      <c r="O41" s="2">
        <f t="shared" si="31"/>
        <v>1.1605408250251492E-3</v>
      </c>
      <c r="P41" s="2">
        <f t="shared" si="31"/>
        <v>1.1605408250251492E-3</v>
      </c>
      <c r="Q41" s="2">
        <f t="shared" si="31"/>
        <v>1.1605408250251492E-3</v>
      </c>
      <c r="R41" s="2">
        <f t="shared" si="31"/>
        <v>1.1605408250251492E-3</v>
      </c>
      <c r="S41" s="2">
        <f t="shared" si="31"/>
        <v>1.1605408250251492E-3</v>
      </c>
      <c r="T41" s="2">
        <f t="shared" si="31"/>
        <v>1.1605408250251492E-3</v>
      </c>
      <c r="U41" s="2">
        <f t="shared" si="31"/>
        <v>1.1605408250251492E-3</v>
      </c>
      <c r="V41" s="2">
        <f t="shared" si="31"/>
        <v>1.1605408250251492E-3</v>
      </c>
      <c r="W41" s="2">
        <f t="shared" si="31"/>
        <v>1.1605408250251492E-3</v>
      </c>
      <c r="X41" s="2">
        <f t="shared" si="31"/>
        <v>1.1605408250251492E-3</v>
      </c>
      <c r="Y41" s="2">
        <f t="shared" si="31"/>
        <v>1.1605408250251492E-3</v>
      </c>
      <c r="Z41" s="2">
        <f t="shared" si="31"/>
        <v>1.1605408250251492E-3</v>
      </c>
      <c r="AA41" s="2">
        <f t="shared" si="31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2">B42*0.99</f>
        <v>0.80527595201265068</v>
      </c>
      <c r="D42" s="2">
        <f t="shared" si="32"/>
        <v>0.79722319249252416</v>
      </c>
      <c r="E42" s="2">
        <f t="shared" si="32"/>
        <v>0.78925096056759891</v>
      </c>
      <c r="F42" s="2">
        <f t="shared" si="32"/>
        <v>0.78135845096192291</v>
      </c>
      <c r="G42" s="2">
        <f t="shared" si="32"/>
        <v>0.77354486645230369</v>
      </c>
      <c r="H42" s="2">
        <f t="shared" si="32"/>
        <v>0.76580941778778067</v>
      </c>
      <c r="I42" s="2">
        <f t="shared" si="32"/>
        <v>0.75815132360990289</v>
      </c>
      <c r="J42" s="2">
        <f t="shared" si="32"/>
        <v>0.75056981037380388</v>
      </c>
      <c r="K42" s="2">
        <f t="shared" si="32"/>
        <v>0.74306411227006586</v>
      </c>
      <c r="L42" s="2">
        <f t="shared" si="32"/>
        <v>0.73563347114736521</v>
      </c>
      <c r="M42" s="2">
        <f t="shared" si="32"/>
        <v>0.72827713643589154</v>
      </c>
      <c r="N42" s="2">
        <f t="shared" si="32"/>
        <v>0.72099436507153258</v>
      </c>
      <c r="O42" s="2">
        <f t="shared" si="32"/>
        <v>0.71378442142081722</v>
      </c>
      <c r="P42" s="2">
        <f t="shared" si="32"/>
        <v>0.70664657720660906</v>
      </c>
      <c r="Q42" s="2">
        <f t="shared" si="32"/>
        <v>0.69958011143454302</v>
      </c>
      <c r="R42" s="2">
        <f t="shared" ref="R42:AA57" si="33">Q42</f>
        <v>0.69958011143454302</v>
      </c>
      <c r="S42" s="2">
        <f t="shared" si="33"/>
        <v>0.69958011143454302</v>
      </c>
      <c r="T42" s="2">
        <f t="shared" si="33"/>
        <v>0.69958011143454302</v>
      </c>
      <c r="U42" s="2">
        <f t="shared" si="33"/>
        <v>0.69958011143454302</v>
      </c>
      <c r="V42" s="2">
        <f t="shared" si="33"/>
        <v>0.69958011143454302</v>
      </c>
      <c r="W42" s="2">
        <f t="shared" si="33"/>
        <v>0.69958011143454302</v>
      </c>
      <c r="X42" s="2">
        <f t="shared" si="33"/>
        <v>0.69958011143454302</v>
      </c>
      <c r="Y42" s="2">
        <f t="shared" si="33"/>
        <v>0.69958011143454302</v>
      </c>
      <c r="Z42" s="2">
        <f t="shared" si="33"/>
        <v>0.69958011143454302</v>
      </c>
      <c r="AA42" s="2">
        <f t="shared" si="33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2"/>
        <v>0.65292047646685292</v>
      </c>
      <c r="D43" s="2">
        <f t="shared" si="32"/>
        <v>0.64639127170218436</v>
      </c>
      <c r="E43" s="2">
        <f t="shared" si="32"/>
        <v>0.63992735898516251</v>
      </c>
      <c r="F43" s="2">
        <f t="shared" si="32"/>
        <v>0.63352808539531091</v>
      </c>
      <c r="G43" s="2">
        <f t="shared" si="32"/>
        <v>0.62719280454135784</v>
      </c>
      <c r="H43" s="2">
        <f t="shared" si="32"/>
        <v>0.6209208764959443</v>
      </c>
      <c r="I43" s="2">
        <f t="shared" si="32"/>
        <v>0.61471166773098485</v>
      </c>
      <c r="J43" s="2">
        <f t="shared" si="32"/>
        <v>0.60856455105367502</v>
      </c>
      <c r="K43" s="2">
        <f t="shared" si="32"/>
        <v>0.60247890554313821</v>
      </c>
      <c r="L43" s="2">
        <f t="shared" si="32"/>
        <v>0.59645411648770685</v>
      </c>
      <c r="M43" s="2">
        <f t="shared" si="32"/>
        <v>0.59048957532282975</v>
      </c>
      <c r="N43" s="2">
        <f t="shared" si="32"/>
        <v>0.58458467956960147</v>
      </c>
      <c r="O43" s="2">
        <f t="shared" si="32"/>
        <v>0.57873883277390548</v>
      </c>
      <c r="P43" s="2">
        <f t="shared" si="32"/>
        <v>0.57295144444616641</v>
      </c>
      <c r="Q43" s="2">
        <f t="shared" si="32"/>
        <v>0.56722193000170473</v>
      </c>
      <c r="R43" s="2">
        <f t="shared" si="33"/>
        <v>0.56722193000170473</v>
      </c>
      <c r="S43" s="2">
        <f t="shared" si="33"/>
        <v>0.56722193000170473</v>
      </c>
      <c r="T43" s="2">
        <f t="shared" si="33"/>
        <v>0.56722193000170473</v>
      </c>
      <c r="U43" s="2">
        <f t="shared" si="33"/>
        <v>0.56722193000170473</v>
      </c>
      <c r="V43" s="2">
        <f t="shared" si="33"/>
        <v>0.56722193000170473</v>
      </c>
      <c r="W43" s="2">
        <f t="shared" si="33"/>
        <v>0.56722193000170473</v>
      </c>
      <c r="X43" s="2">
        <f t="shared" si="33"/>
        <v>0.56722193000170473</v>
      </c>
      <c r="Y43" s="2">
        <f t="shared" si="33"/>
        <v>0.56722193000170473</v>
      </c>
      <c r="Z43" s="2">
        <f t="shared" si="33"/>
        <v>0.56722193000170473</v>
      </c>
      <c r="AA43" s="2">
        <f t="shared" si="33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2"/>
        <v>0.52939013952201697</v>
      </c>
      <c r="D44" s="2">
        <f t="shared" si="32"/>
        <v>0.52409623812679684</v>
      </c>
      <c r="E44" s="2">
        <f t="shared" si="32"/>
        <v>0.51885527574552892</v>
      </c>
      <c r="F44" s="2">
        <f t="shared" si="32"/>
        <v>0.51366672298807359</v>
      </c>
      <c r="G44" s="2">
        <f t="shared" si="32"/>
        <v>0.50853005575819288</v>
      </c>
      <c r="H44" s="2">
        <f t="shared" si="32"/>
        <v>0.50344475520061094</v>
      </c>
      <c r="I44" s="2">
        <f t="shared" si="32"/>
        <v>0.49841030764860483</v>
      </c>
      <c r="J44" s="2">
        <f t="shared" si="32"/>
        <v>0.49342620457211878</v>
      </c>
      <c r="K44" s="2">
        <f t="shared" si="32"/>
        <v>0.4884919425263976</v>
      </c>
      <c r="L44" s="2">
        <f t="shared" si="32"/>
        <v>0.48360702310113363</v>
      </c>
      <c r="M44" s="2">
        <f t="shared" si="32"/>
        <v>0.47877095287012228</v>
      </c>
      <c r="N44" s="2">
        <f t="shared" si="32"/>
        <v>0.47398324334142106</v>
      </c>
      <c r="O44" s="2">
        <f t="shared" si="32"/>
        <v>0.46924341090800686</v>
      </c>
      <c r="P44" s="2">
        <f t="shared" si="32"/>
        <v>0.46455097679892682</v>
      </c>
      <c r="Q44" s="2">
        <f t="shared" si="32"/>
        <v>0.45990546703093754</v>
      </c>
      <c r="R44" s="2">
        <f t="shared" si="33"/>
        <v>0.45990546703093754</v>
      </c>
      <c r="S44" s="2">
        <f t="shared" si="33"/>
        <v>0.45990546703093754</v>
      </c>
      <c r="T44" s="2">
        <f t="shared" si="33"/>
        <v>0.45990546703093754</v>
      </c>
      <c r="U44" s="2">
        <f t="shared" si="33"/>
        <v>0.45990546703093754</v>
      </c>
      <c r="V44" s="2">
        <f t="shared" si="33"/>
        <v>0.45990546703093754</v>
      </c>
      <c r="W44" s="2">
        <f t="shared" si="33"/>
        <v>0.45990546703093754</v>
      </c>
      <c r="X44" s="2">
        <f t="shared" si="33"/>
        <v>0.45990546703093754</v>
      </c>
      <c r="Y44" s="2">
        <f t="shared" si="33"/>
        <v>0.45990546703093754</v>
      </c>
      <c r="Z44" s="2">
        <f t="shared" si="33"/>
        <v>0.45990546703093754</v>
      </c>
      <c r="AA44" s="2">
        <f t="shared" si="33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2"/>
        <v>0.42923132283992305</v>
      </c>
      <c r="D45" s="2">
        <f t="shared" si="32"/>
        <v>0.42493900961152381</v>
      </c>
      <c r="E45" s="2">
        <f t="shared" si="32"/>
        <v>0.42068961951540856</v>
      </c>
      <c r="F45" s="2">
        <f t="shared" si="32"/>
        <v>0.41648272332025449</v>
      </c>
      <c r="G45" s="2">
        <f t="shared" si="32"/>
        <v>0.41231789608705194</v>
      </c>
      <c r="H45" s="2">
        <f t="shared" si="32"/>
        <v>0.40819471712618144</v>
      </c>
      <c r="I45" s="2">
        <f t="shared" si="32"/>
        <v>0.40411276995491963</v>
      </c>
      <c r="J45" s="2">
        <f t="shared" si="32"/>
        <v>0.40007164225537045</v>
      </c>
      <c r="K45" s="2">
        <f t="shared" si="32"/>
        <v>0.39607092583281672</v>
      </c>
      <c r="L45" s="2">
        <f t="shared" si="32"/>
        <v>0.39211021657448858</v>
      </c>
      <c r="M45" s="2">
        <f t="shared" si="32"/>
        <v>0.38818911440874371</v>
      </c>
      <c r="N45" s="2">
        <f t="shared" si="32"/>
        <v>0.38430722326465627</v>
      </c>
      <c r="O45" s="2">
        <f t="shared" si="32"/>
        <v>0.3804641510320097</v>
      </c>
      <c r="P45" s="2">
        <f t="shared" si="32"/>
        <v>0.37665950952168958</v>
      </c>
      <c r="Q45" s="2">
        <f t="shared" si="32"/>
        <v>0.37289291442647271</v>
      </c>
      <c r="R45" s="2">
        <f t="shared" si="33"/>
        <v>0.37289291442647271</v>
      </c>
      <c r="S45" s="2">
        <f t="shared" si="33"/>
        <v>0.37289291442647271</v>
      </c>
      <c r="T45" s="2">
        <f t="shared" si="33"/>
        <v>0.37289291442647271</v>
      </c>
      <c r="U45" s="2">
        <f t="shared" si="33"/>
        <v>0.37289291442647271</v>
      </c>
      <c r="V45" s="2">
        <f t="shared" si="33"/>
        <v>0.37289291442647271</v>
      </c>
      <c r="W45" s="2">
        <f t="shared" si="33"/>
        <v>0.37289291442647271</v>
      </c>
      <c r="X45" s="2">
        <f t="shared" si="33"/>
        <v>0.37289291442647271</v>
      </c>
      <c r="Y45" s="2">
        <f t="shared" si="33"/>
        <v>0.37289291442647271</v>
      </c>
      <c r="Z45" s="2">
        <f t="shared" si="33"/>
        <v>0.37289291442647271</v>
      </c>
      <c r="AA45" s="2">
        <f t="shared" si="33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2"/>
        <v>0.34802221415241952</v>
      </c>
      <c r="D46" s="2">
        <f t="shared" si="32"/>
        <v>0.3445419920108953</v>
      </c>
      <c r="E46" s="2">
        <f t="shared" si="32"/>
        <v>0.34109657209078637</v>
      </c>
      <c r="F46" s="2">
        <f t="shared" si="32"/>
        <v>0.33768560636987849</v>
      </c>
      <c r="G46" s="2">
        <f t="shared" si="32"/>
        <v>0.33430875030617968</v>
      </c>
      <c r="H46" s="2">
        <f t="shared" si="32"/>
        <v>0.3309656628031179</v>
      </c>
      <c r="I46" s="2">
        <f t="shared" si="32"/>
        <v>0.32765600617508672</v>
      </c>
      <c r="J46" s="2">
        <f t="shared" si="32"/>
        <v>0.32437944611333586</v>
      </c>
      <c r="K46" s="2">
        <f t="shared" si="32"/>
        <v>0.32113565165220248</v>
      </c>
      <c r="L46" s="2">
        <f t="shared" si="32"/>
        <v>0.31792429513568043</v>
      </c>
      <c r="M46" s="2">
        <f t="shared" si="32"/>
        <v>0.31474505218432364</v>
      </c>
      <c r="N46" s="2">
        <f t="shared" si="32"/>
        <v>0.31159760166248041</v>
      </c>
      <c r="O46" s="2">
        <f t="shared" si="32"/>
        <v>0.30848162564585557</v>
      </c>
      <c r="P46" s="2">
        <f t="shared" si="32"/>
        <v>0.30539680938939701</v>
      </c>
      <c r="Q46" s="2">
        <f t="shared" si="32"/>
        <v>0.30234284129550304</v>
      </c>
      <c r="R46" s="2">
        <f t="shared" si="33"/>
        <v>0.30234284129550304</v>
      </c>
      <c r="S46" s="2">
        <f t="shared" si="33"/>
        <v>0.30234284129550304</v>
      </c>
      <c r="T46" s="2">
        <f t="shared" si="33"/>
        <v>0.30234284129550304</v>
      </c>
      <c r="U46" s="2">
        <f t="shared" si="33"/>
        <v>0.30234284129550304</v>
      </c>
      <c r="V46" s="2">
        <f t="shared" si="33"/>
        <v>0.30234284129550304</v>
      </c>
      <c r="W46" s="2">
        <f t="shared" si="33"/>
        <v>0.30234284129550304</v>
      </c>
      <c r="X46" s="2">
        <f t="shared" si="33"/>
        <v>0.30234284129550304</v>
      </c>
      <c r="Y46" s="2">
        <f t="shared" si="33"/>
        <v>0.30234284129550304</v>
      </c>
      <c r="Z46" s="2">
        <f t="shared" si="33"/>
        <v>0.30234284129550304</v>
      </c>
      <c r="AA46" s="2">
        <f t="shared" si="33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2"/>
        <v>0.28217759305679257</v>
      </c>
      <c r="D47" s="2">
        <f t="shared" si="32"/>
        <v>0.27935581712622465</v>
      </c>
      <c r="E47" s="2">
        <f t="shared" si="32"/>
        <v>0.27656225895496239</v>
      </c>
      <c r="F47" s="2">
        <f t="shared" si="32"/>
        <v>0.27379663636541279</v>
      </c>
      <c r="G47" s="2">
        <f t="shared" si="32"/>
        <v>0.27105867000175865</v>
      </c>
      <c r="H47" s="2">
        <f t="shared" si="32"/>
        <v>0.26834808330174104</v>
      </c>
      <c r="I47" s="2">
        <f t="shared" si="32"/>
        <v>0.26566460246872364</v>
      </c>
      <c r="J47" s="2">
        <f t="shared" si="32"/>
        <v>0.26300795644403641</v>
      </c>
      <c r="K47" s="2">
        <f t="shared" si="32"/>
        <v>0.26037787687959602</v>
      </c>
      <c r="L47" s="2">
        <f t="shared" si="32"/>
        <v>0.25777409811080004</v>
      </c>
      <c r="M47" s="2">
        <f t="shared" si="32"/>
        <v>0.25519635712969202</v>
      </c>
      <c r="N47" s="2">
        <f t="shared" si="32"/>
        <v>0.25264439355839508</v>
      </c>
      <c r="O47" s="2">
        <f t="shared" si="32"/>
        <v>0.25011794962281114</v>
      </c>
      <c r="P47" s="2">
        <f t="shared" si="32"/>
        <v>0.24761677012658304</v>
      </c>
      <c r="Q47" s="2">
        <f t="shared" si="32"/>
        <v>0.24514060242531721</v>
      </c>
      <c r="R47" s="2">
        <f t="shared" si="33"/>
        <v>0.24514060242531721</v>
      </c>
      <c r="S47" s="2">
        <f t="shared" si="33"/>
        <v>0.24514060242531721</v>
      </c>
      <c r="T47" s="2">
        <f t="shared" si="33"/>
        <v>0.24514060242531721</v>
      </c>
      <c r="U47" s="2">
        <f t="shared" si="33"/>
        <v>0.24514060242531721</v>
      </c>
      <c r="V47" s="2">
        <f t="shared" si="33"/>
        <v>0.24514060242531721</v>
      </c>
      <c r="W47" s="2">
        <f t="shared" si="33"/>
        <v>0.24514060242531721</v>
      </c>
      <c r="X47" s="2">
        <f t="shared" si="33"/>
        <v>0.24514060242531721</v>
      </c>
      <c r="Y47" s="2">
        <f t="shared" si="33"/>
        <v>0.24514060242531721</v>
      </c>
      <c r="Z47" s="2">
        <f t="shared" si="33"/>
        <v>0.24514060242531721</v>
      </c>
      <c r="AA47" s="2">
        <f t="shared" si="33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2"/>
        <v>0.22879055067574663</v>
      </c>
      <c r="D48" s="2">
        <f t="shared" si="32"/>
        <v>0.22650264516898916</v>
      </c>
      <c r="E48" s="2">
        <f t="shared" si="32"/>
        <v>0.22423761871729928</v>
      </c>
      <c r="F48" s="2">
        <f t="shared" si="32"/>
        <v>0.22199524253012629</v>
      </c>
      <c r="G48" s="2">
        <f t="shared" si="32"/>
        <v>0.21977529010482502</v>
      </c>
      <c r="H48" s="2">
        <f t="shared" si="32"/>
        <v>0.21757753720377676</v>
      </c>
      <c r="I48" s="2">
        <f t="shared" si="32"/>
        <v>0.21540176183173898</v>
      </c>
      <c r="J48" s="2">
        <f t="shared" si="32"/>
        <v>0.21324774421342158</v>
      </c>
      <c r="K48" s="2">
        <f t="shared" si="32"/>
        <v>0.21111526677128736</v>
      </c>
      <c r="L48" s="2">
        <f t="shared" si="32"/>
        <v>0.2090041141035745</v>
      </c>
      <c r="M48" s="2">
        <f t="shared" si="32"/>
        <v>0.20691407296253875</v>
      </c>
      <c r="N48" s="2">
        <f t="shared" si="32"/>
        <v>0.20484493223291336</v>
      </c>
      <c r="O48" s="2">
        <f t="shared" si="32"/>
        <v>0.20279648291058422</v>
      </c>
      <c r="P48" s="2">
        <f t="shared" si="32"/>
        <v>0.20076851808147839</v>
      </c>
      <c r="Q48" s="2">
        <f t="shared" si="32"/>
        <v>0.1987608329006636</v>
      </c>
      <c r="R48" s="2">
        <f t="shared" si="33"/>
        <v>0.1987608329006636</v>
      </c>
      <c r="S48" s="2">
        <f t="shared" si="33"/>
        <v>0.1987608329006636</v>
      </c>
      <c r="T48" s="2">
        <f t="shared" si="33"/>
        <v>0.1987608329006636</v>
      </c>
      <c r="U48" s="2">
        <f t="shared" si="33"/>
        <v>0.1987608329006636</v>
      </c>
      <c r="V48" s="2">
        <f t="shared" si="33"/>
        <v>0.1987608329006636</v>
      </c>
      <c r="W48" s="2">
        <f t="shared" si="33"/>
        <v>0.1987608329006636</v>
      </c>
      <c r="X48" s="2">
        <f t="shared" si="33"/>
        <v>0.1987608329006636</v>
      </c>
      <c r="Y48" s="2">
        <f t="shared" si="33"/>
        <v>0.1987608329006636</v>
      </c>
      <c r="Z48" s="2">
        <f t="shared" si="33"/>
        <v>0.1987608329006636</v>
      </c>
      <c r="AA48" s="2">
        <f t="shared" si="33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2"/>
        <v>0.18550415542022197</v>
      </c>
      <c r="D49" s="2">
        <f t="shared" si="32"/>
        <v>0.18364911386601976</v>
      </c>
      <c r="E49" s="2">
        <f t="shared" si="32"/>
        <v>0.18181262272735957</v>
      </c>
      <c r="F49" s="2">
        <f t="shared" si="32"/>
        <v>0.17999449650008598</v>
      </c>
      <c r="G49" s="2">
        <f t="shared" si="32"/>
        <v>0.17819455153508512</v>
      </c>
      <c r="H49" s="2">
        <f t="shared" si="32"/>
        <v>0.17641260601973427</v>
      </c>
      <c r="I49" s="2">
        <f t="shared" si="32"/>
        <v>0.17464847995953692</v>
      </c>
      <c r="J49" s="2">
        <f t="shared" si="32"/>
        <v>0.17290199515994154</v>
      </c>
      <c r="K49" s="2">
        <f t="shared" si="32"/>
        <v>0.17117297520834213</v>
      </c>
      <c r="L49" s="2">
        <f t="shared" si="32"/>
        <v>0.16946124545625871</v>
      </c>
      <c r="M49" s="2">
        <f t="shared" si="32"/>
        <v>0.16776663300169611</v>
      </c>
      <c r="N49" s="2">
        <f t="shared" si="32"/>
        <v>0.16608896667167916</v>
      </c>
      <c r="O49" s="2">
        <f t="shared" si="32"/>
        <v>0.16442807700496237</v>
      </c>
      <c r="P49" s="2">
        <f t="shared" si="32"/>
        <v>0.16278379623491274</v>
      </c>
      <c r="Q49" s="2">
        <f t="shared" si="32"/>
        <v>0.1611559582725636</v>
      </c>
      <c r="R49" s="2">
        <f t="shared" si="33"/>
        <v>0.1611559582725636</v>
      </c>
      <c r="S49" s="2">
        <f t="shared" si="33"/>
        <v>0.1611559582725636</v>
      </c>
      <c r="T49" s="2">
        <f t="shared" si="33"/>
        <v>0.1611559582725636</v>
      </c>
      <c r="U49" s="2">
        <f t="shared" si="33"/>
        <v>0.1611559582725636</v>
      </c>
      <c r="V49" s="2">
        <f t="shared" si="33"/>
        <v>0.1611559582725636</v>
      </c>
      <c r="W49" s="2">
        <f t="shared" si="33"/>
        <v>0.1611559582725636</v>
      </c>
      <c r="X49" s="2">
        <f t="shared" si="33"/>
        <v>0.1611559582725636</v>
      </c>
      <c r="Y49" s="2">
        <f t="shared" si="33"/>
        <v>0.1611559582725636</v>
      </c>
      <c r="Z49" s="2">
        <f t="shared" si="33"/>
        <v>0.1611559582725636</v>
      </c>
      <c r="AA49" s="2">
        <f t="shared" si="33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2"/>
        <v>0.15040739915408494</v>
      </c>
      <c r="D50" s="2">
        <f t="shared" si="32"/>
        <v>0.14890332516254409</v>
      </c>
      <c r="E50" s="2">
        <f t="shared" si="32"/>
        <v>0.14741429191091865</v>
      </c>
      <c r="F50" s="2">
        <f t="shared" si="32"/>
        <v>0.14594014899180946</v>
      </c>
      <c r="G50" s="2">
        <f t="shared" si="32"/>
        <v>0.14448074750189135</v>
      </c>
      <c r="H50" s="2">
        <f t="shared" si="32"/>
        <v>0.14303594002687245</v>
      </c>
      <c r="I50" s="2">
        <f t="shared" si="32"/>
        <v>0.14160558062660372</v>
      </c>
      <c r="J50" s="2">
        <f t="shared" si="32"/>
        <v>0.1401895248203377</v>
      </c>
      <c r="K50" s="2">
        <f t="shared" si="32"/>
        <v>0.13878762957213431</v>
      </c>
      <c r="L50" s="2">
        <f t="shared" si="32"/>
        <v>0.13739975327641296</v>
      </c>
      <c r="M50" s="2">
        <f t="shared" si="32"/>
        <v>0.13602575574364884</v>
      </c>
      <c r="N50" s="2">
        <f t="shared" si="32"/>
        <v>0.13466549818621235</v>
      </c>
      <c r="O50" s="2">
        <f t="shared" si="32"/>
        <v>0.13331884320435022</v>
      </c>
      <c r="P50" s="2">
        <f t="shared" si="32"/>
        <v>0.13198565477230673</v>
      </c>
      <c r="Q50" s="2">
        <f t="shared" si="32"/>
        <v>0.13066579822458366</v>
      </c>
      <c r="R50" s="2">
        <f t="shared" si="33"/>
        <v>0.13066579822458366</v>
      </c>
      <c r="S50" s="2">
        <f t="shared" si="33"/>
        <v>0.13066579822458366</v>
      </c>
      <c r="T50" s="2">
        <f t="shared" si="33"/>
        <v>0.13066579822458366</v>
      </c>
      <c r="U50" s="2">
        <f t="shared" si="33"/>
        <v>0.13066579822458366</v>
      </c>
      <c r="V50" s="2">
        <f t="shared" si="33"/>
        <v>0.13066579822458366</v>
      </c>
      <c r="W50" s="2">
        <f t="shared" si="33"/>
        <v>0.13066579822458366</v>
      </c>
      <c r="X50" s="2">
        <f t="shared" si="33"/>
        <v>0.13066579822458366</v>
      </c>
      <c r="Y50" s="2">
        <f t="shared" si="33"/>
        <v>0.13066579822458366</v>
      </c>
      <c r="Z50" s="2">
        <f t="shared" si="33"/>
        <v>0.13066579822458366</v>
      </c>
      <c r="AA50" s="2">
        <f t="shared" si="33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2"/>
        <v>0.12195082999111122</v>
      </c>
      <c r="D51" s="2">
        <f t="shared" si="32"/>
        <v>0.1207313216912001</v>
      </c>
      <c r="E51" s="2">
        <f t="shared" si="32"/>
        <v>0.1195240084742881</v>
      </c>
      <c r="F51" s="2">
        <f t="shared" si="32"/>
        <v>0.11832876838954522</v>
      </c>
      <c r="G51" s="2">
        <f t="shared" si="32"/>
        <v>0.11714548070564976</v>
      </c>
      <c r="H51" s="2">
        <f t="shared" si="32"/>
        <v>0.11597402589859326</v>
      </c>
      <c r="I51" s="2">
        <f t="shared" si="32"/>
        <v>0.11481428563960733</v>
      </c>
      <c r="J51" s="2">
        <f t="shared" si="32"/>
        <v>0.11366614278321126</v>
      </c>
      <c r="K51" s="2">
        <f t="shared" si="32"/>
        <v>0.11252948135537914</v>
      </c>
      <c r="L51" s="2">
        <f t="shared" si="32"/>
        <v>0.11140418654182535</v>
      </c>
      <c r="M51" s="2">
        <f t="shared" si="32"/>
        <v>0.11029014467640709</v>
      </c>
      <c r="N51" s="2">
        <f t="shared" si="32"/>
        <v>0.10918724322964302</v>
      </c>
      <c r="O51" s="2">
        <f t="shared" si="32"/>
        <v>0.10809537079734659</v>
      </c>
      <c r="P51" s="2">
        <f t="shared" si="32"/>
        <v>0.10701441708937312</v>
      </c>
      <c r="Q51" s="2">
        <f t="shared" si="32"/>
        <v>0.10594427291847938</v>
      </c>
      <c r="R51" s="2">
        <f t="shared" si="33"/>
        <v>0.10594427291847938</v>
      </c>
      <c r="S51" s="2">
        <f t="shared" si="33"/>
        <v>0.10594427291847938</v>
      </c>
      <c r="T51" s="2">
        <f t="shared" si="33"/>
        <v>0.10594427291847938</v>
      </c>
      <c r="U51" s="2">
        <f t="shared" si="33"/>
        <v>0.10594427291847938</v>
      </c>
      <c r="V51" s="2">
        <f t="shared" si="33"/>
        <v>0.10594427291847938</v>
      </c>
      <c r="W51" s="2">
        <f t="shared" si="33"/>
        <v>0.10594427291847938</v>
      </c>
      <c r="X51" s="2">
        <f t="shared" si="33"/>
        <v>0.10594427291847938</v>
      </c>
      <c r="Y51" s="2">
        <f t="shared" si="33"/>
        <v>0.10594427291847938</v>
      </c>
      <c r="Z51" s="2">
        <f t="shared" si="33"/>
        <v>0.10594427291847938</v>
      </c>
      <c r="AA51" s="2">
        <f t="shared" si="33"/>
        <v>0.10594427291847938</v>
      </c>
    </row>
    <row r="52" spans="1:27" x14ac:dyDescent="0.2">
      <c r="A52" t="s">
        <v>64</v>
      </c>
      <c r="B52" s="3">
        <v>0.08</v>
      </c>
      <c r="C52" s="2">
        <f t="shared" si="32"/>
        <v>7.9200000000000007E-2</v>
      </c>
      <c r="D52" s="2">
        <f t="shared" si="32"/>
        <v>7.8408000000000005E-2</v>
      </c>
      <c r="E52" s="2">
        <f t="shared" si="32"/>
        <v>7.7623919999999999E-2</v>
      </c>
      <c r="F52" s="2">
        <f t="shared" si="32"/>
        <v>7.6847680799999998E-2</v>
      </c>
      <c r="G52" s="2">
        <f t="shared" si="32"/>
        <v>7.6079203991999994E-2</v>
      </c>
      <c r="H52" s="2">
        <f t="shared" si="32"/>
        <v>7.531841195208E-2</v>
      </c>
      <c r="I52" s="2">
        <f t="shared" si="32"/>
        <v>7.45652278325592E-2</v>
      </c>
      <c r="J52" s="2">
        <f t="shared" si="32"/>
        <v>7.3819575554233602E-2</v>
      </c>
      <c r="K52" s="2">
        <f t="shared" si="32"/>
        <v>7.3081379798691268E-2</v>
      </c>
      <c r="L52" s="2">
        <f t="shared" si="32"/>
        <v>7.2350566000704358E-2</v>
      </c>
      <c r="M52" s="2">
        <f t="shared" si="32"/>
        <v>7.162706034069731E-2</v>
      </c>
      <c r="N52" s="2">
        <f t="shared" si="32"/>
        <v>7.0910789737290342E-2</v>
      </c>
      <c r="O52" s="2">
        <f t="shared" si="32"/>
        <v>7.0201681839917443E-2</v>
      </c>
      <c r="P52" s="2">
        <f t="shared" si="32"/>
        <v>6.9499665021518262E-2</v>
      </c>
      <c r="Q52" s="2">
        <f t="shared" si="32"/>
        <v>6.8804668371303085E-2</v>
      </c>
      <c r="R52" s="2">
        <f t="shared" si="33"/>
        <v>6.8804668371303085E-2</v>
      </c>
      <c r="S52" s="2">
        <f t="shared" si="33"/>
        <v>6.8804668371303085E-2</v>
      </c>
      <c r="T52" s="2">
        <f t="shared" si="33"/>
        <v>6.8804668371303085E-2</v>
      </c>
      <c r="U52" s="2">
        <f t="shared" si="33"/>
        <v>6.8804668371303085E-2</v>
      </c>
      <c r="V52" s="2">
        <f t="shared" si="33"/>
        <v>6.8804668371303085E-2</v>
      </c>
      <c r="W52" s="2">
        <f t="shared" si="33"/>
        <v>6.8804668371303085E-2</v>
      </c>
      <c r="X52" s="2">
        <f t="shared" si="33"/>
        <v>6.8804668371303085E-2</v>
      </c>
      <c r="Y52" s="2">
        <f t="shared" si="33"/>
        <v>6.8804668371303085E-2</v>
      </c>
      <c r="Z52" s="2">
        <f t="shared" si="33"/>
        <v>6.8804668371303085E-2</v>
      </c>
      <c r="AA52" s="2">
        <f t="shared" si="33"/>
        <v>6.8804668371303085E-2</v>
      </c>
    </row>
    <row r="53" spans="1:27" x14ac:dyDescent="0.2">
      <c r="A53" t="s">
        <v>65</v>
      </c>
      <c r="B53" s="3">
        <v>0.06</v>
      </c>
      <c r="C53" s="2">
        <f t="shared" si="32"/>
        <v>5.9399999999999994E-2</v>
      </c>
      <c r="D53" s="2">
        <f t="shared" si="32"/>
        <v>5.8805999999999997E-2</v>
      </c>
      <c r="E53" s="2">
        <f t="shared" si="32"/>
        <v>5.8217939999999996E-2</v>
      </c>
      <c r="F53" s="2">
        <f t="shared" si="32"/>
        <v>5.7635760599999995E-2</v>
      </c>
      <c r="G53" s="2">
        <f t="shared" si="32"/>
        <v>5.7059402993999996E-2</v>
      </c>
      <c r="H53" s="2">
        <f t="shared" si="32"/>
        <v>5.6488808964059993E-2</v>
      </c>
      <c r="I53" s="2">
        <f t="shared" si="32"/>
        <v>5.5923920874419393E-2</v>
      </c>
      <c r="J53" s="2">
        <f t="shared" si="32"/>
        <v>5.5364681665675201E-2</v>
      </c>
      <c r="K53" s="2">
        <f t="shared" si="32"/>
        <v>5.4811034849018447E-2</v>
      </c>
      <c r="L53" s="2">
        <f t="shared" si="32"/>
        <v>5.4262924500528262E-2</v>
      </c>
      <c r="M53" s="2">
        <f t="shared" si="32"/>
        <v>5.3720295255522979E-2</v>
      </c>
      <c r="N53" s="2">
        <f t="shared" si="32"/>
        <v>5.3183092302967749E-2</v>
      </c>
      <c r="O53" s="2">
        <f t="shared" si="32"/>
        <v>5.2651261379938072E-2</v>
      </c>
      <c r="P53" s="2">
        <f t="shared" si="32"/>
        <v>5.2124748766138693E-2</v>
      </c>
      <c r="Q53" s="2">
        <f t="shared" si="32"/>
        <v>5.1603501278477307E-2</v>
      </c>
      <c r="R53" s="2">
        <f t="shared" si="33"/>
        <v>5.1603501278477307E-2</v>
      </c>
      <c r="S53" s="2">
        <f t="shared" si="33"/>
        <v>5.1603501278477307E-2</v>
      </c>
      <c r="T53" s="2">
        <f t="shared" si="33"/>
        <v>5.1603501278477307E-2</v>
      </c>
      <c r="U53" s="2">
        <f t="shared" si="33"/>
        <v>5.1603501278477307E-2</v>
      </c>
      <c r="V53" s="2">
        <f t="shared" si="33"/>
        <v>5.1603501278477307E-2</v>
      </c>
      <c r="W53" s="2">
        <f t="shared" si="33"/>
        <v>5.1603501278477307E-2</v>
      </c>
      <c r="X53" s="2">
        <f t="shared" si="33"/>
        <v>5.1603501278477307E-2</v>
      </c>
      <c r="Y53" s="2">
        <f t="shared" si="33"/>
        <v>5.1603501278477307E-2</v>
      </c>
      <c r="Z53" s="2">
        <f t="shared" si="33"/>
        <v>5.1603501278477307E-2</v>
      </c>
      <c r="AA53" s="2">
        <f t="shared" si="33"/>
        <v>5.1603501278477307E-2</v>
      </c>
    </row>
    <row r="54" spans="1:27" x14ac:dyDescent="0.2">
      <c r="A54" t="s">
        <v>66</v>
      </c>
      <c r="B54" s="3">
        <v>0.04</v>
      </c>
      <c r="C54" s="2">
        <f t="shared" si="32"/>
        <v>3.9600000000000003E-2</v>
      </c>
      <c r="D54" s="2">
        <f t="shared" si="32"/>
        <v>3.9204000000000003E-2</v>
      </c>
      <c r="E54" s="2">
        <f t="shared" si="32"/>
        <v>3.881196E-2</v>
      </c>
      <c r="F54" s="2">
        <f t="shared" si="32"/>
        <v>3.8423840399999999E-2</v>
      </c>
      <c r="G54" s="2">
        <f t="shared" si="32"/>
        <v>3.8039601995999997E-2</v>
      </c>
      <c r="H54" s="2">
        <f t="shared" si="32"/>
        <v>3.765920597604E-2</v>
      </c>
      <c r="I54" s="2">
        <f t="shared" si="32"/>
        <v>3.72826139162796E-2</v>
      </c>
      <c r="J54" s="2">
        <f t="shared" si="32"/>
        <v>3.6909787777116801E-2</v>
      </c>
      <c r="K54" s="2">
        <f t="shared" si="32"/>
        <v>3.6540689899345634E-2</v>
      </c>
      <c r="L54" s="2">
        <f t="shared" si="32"/>
        <v>3.6175283000352179E-2</v>
      </c>
      <c r="M54" s="2">
        <f t="shared" si="32"/>
        <v>3.5813530170348655E-2</v>
      </c>
      <c r="N54" s="2">
        <f t="shared" si="32"/>
        <v>3.5455394868645171E-2</v>
      </c>
      <c r="O54" s="2">
        <f t="shared" si="32"/>
        <v>3.5100840919958722E-2</v>
      </c>
      <c r="P54" s="2">
        <f t="shared" si="32"/>
        <v>3.4749832510759131E-2</v>
      </c>
      <c r="Q54" s="2">
        <f t="shared" si="32"/>
        <v>3.4402334185651542E-2</v>
      </c>
      <c r="R54" s="2">
        <f t="shared" si="33"/>
        <v>3.4402334185651542E-2</v>
      </c>
      <c r="S54" s="2">
        <f t="shared" si="33"/>
        <v>3.4402334185651542E-2</v>
      </c>
      <c r="T54" s="2">
        <f t="shared" si="33"/>
        <v>3.4402334185651542E-2</v>
      </c>
      <c r="U54" s="2">
        <f t="shared" si="33"/>
        <v>3.4402334185651542E-2</v>
      </c>
      <c r="V54" s="2">
        <f t="shared" si="33"/>
        <v>3.4402334185651542E-2</v>
      </c>
      <c r="W54" s="2">
        <f t="shared" si="33"/>
        <v>3.4402334185651542E-2</v>
      </c>
      <c r="X54" s="2">
        <f t="shared" si="33"/>
        <v>3.4402334185651542E-2</v>
      </c>
      <c r="Y54" s="2">
        <f t="shared" si="33"/>
        <v>3.4402334185651542E-2</v>
      </c>
      <c r="Z54" s="2">
        <f t="shared" si="33"/>
        <v>3.4402334185651542E-2</v>
      </c>
      <c r="AA54" s="2">
        <f t="shared" si="33"/>
        <v>3.4402334185651542E-2</v>
      </c>
    </row>
    <row r="55" spans="1:27" x14ac:dyDescent="0.2">
      <c r="A55" t="s">
        <v>67</v>
      </c>
      <c r="B55" s="3">
        <v>0.02</v>
      </c>
      <c r="C55" s="2">
        <f t="shared" si="32"/>
        <v>1.9800000000000002E-2</v>
      </c>
      <c r="D55" s="2">
        <f t="shared" si="32"/>
        <v>1.9602000000000001E-2</v>
      </c>
      <c r="E55" s="2">
        <f t="shared" si="32"/>
        <v>1.940598E-2</v>
      </c>
      <c r="F55" s="2">
        <f t="shared" si="32"/>
        <v>1.92119202E-2</v>
      </c>
      <c r="G55" s="2">
        <f t="shared" si="32"/>
        <v>1.9019800997999999E-2</v>
      </c>
      <c r="H55" s="2">
        <f t="shared" si="32"/>
        <v>1.882960298802E-2</v>
      </c>
      <c r="I55" s="2">
        <f t="shared" si="32"/>
        <v>1.86413069581398E-2</v>
      </c>
      <c r="J55" s="2">
        <f t="shared" si="32"/>
        <v>1.84548938885584E-2</v>
      </c>
      <c r="K55" s="2">
        <f t="shared" si="32"/>
        <v>1.8270344949672817E-2</v>
      </c>
      <c r="L55" s="2">
        <f t="shared" si="32"/>
        <v>1.808764150017609E-2</v>
      </c>
      <c r="M55" s="2">
        <f t="shared" si="32"/>
        <v>1.7906765085174327E-2</v>
      </c>
      <c r="N55" s="2">
        <f t="shared" si="32"/>
        <v>1.7727697434322585E-2</v>
      </c>
      <c r="O55" s="2">
        <f t="shared" si="32"/>
        <v>1.7550420459979361E-2</v>
      </c>
      <c r="P55" s="2">
        <f t="shared" si="32"/>
        <v>1.7374916255379565E-2</v>
      </c>
      <c r="Q55" s="2">
        <f t="shared" si="32"/>
        <v>1.7201167092825771E-2</v>
      </c>
      <c r="R55" s="2">
        <f t="shared" si="33"/>
        <v>1.7201167092825771E-2</v>
      </c>
      <c r="S55" s="2">
        <f t="shared" si="33"/>
        <v>1.7201167092825771E-2</v>
      </c>
      <c r="T55" s="2">
        <f t="shared" si="33"/>
        <v>1.7201167092825771E-2</v>
      </c>
      <c r="U55" s="2">
        <f t="shared" si="33"/>
        <v>1.7201167092825771E-2</v>
      </c>
      <c r="V55" s="2">
        <f t="shared" si="33"/>
        <v>1.7201167092825771E-2</v>
      </c>
      <c r="W55" s="2">
        <f t="shared" si="33"/>
        <v>1.7201167092825771E-2</v>
      </c>
      <c r="X55" s="2">
        <f t="shared" si="33"/>
        <v>1.7201167092825771E-2</v>
      </c>
      <c r="Y55" s="2">
        <f t="shared" si="33"/>
        <v>1.7201167092825771E-2</v>
      </c>
      <c r="Z55" s="2">
        <f t="shared" si="33"/>
        <v>1.7201167092825771E-2</v>
      </c>
      <c r="AA55" s="2">
        <f t="shared" si="33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2"/>
        <v>2.97E-3</v>
      </c>
      <c r="D56" s="2">
        <f t="shared" si="32"/>
        <v>2.9402999999999999E-3</v>
      </c>
      <c r="E56" s="2">
        <f t="shared" si="32"/>
        <v>2.910897E-3</v>
      </c>
      <c r="F56" s="2">
        <f t="shared" si="32"/>
        <v>2.88178803E-3</v>
      </c>
      <c r="G56" s="2">
        <f t="shared" si="32"/>
        <v>2.8529701497E-3</v>
      </c>
      <c r="H56" s="2">
        <f t="shared" si="32"/>
        <v>2.824440448203E-3</v>
      </c>
      <c r="I56" s="2">
        <f t="shared" si="32"/>
        <v>2.7961960437209699E-3</v>
      </c>
      <c r="J56" s="2">
        <f t="shared" si="32"/>
        <v>2.7682340832837602E-3</v>
      </c>
      <c r="K56" s="2">
        <f t="shared" si="32"/>
        <v>2.7405517424509227E-3</v>
      </c>
      <c r="L56" s="2">
        <f t="shared" si="32"/>
        <v>2.7131462250264133E-3</v>
      </c>
      <c r="M56" s="2">
        <f t="shared" si="32"/>
        <v>2.6860147627761491E-3</v>
      </c>
      <c r="N56" s="2">
        <f t="shared" si="32"/>
        <v>2.6591546151483875E-3</v>
      </c>
      <c r="O56" s="2">
        <f t="shared" si="32"/>
        <v>2.6325630689969038E-3</v>
      </c>
      <c r="P56" s="2">
        <f t="shared" si="32"/>
        <v>2.6062374383069345E-3</v>
      </c>
      <c r="Q56" s="2">
        <f t="shared" si="32"/>
        <v>2.580175063923865E-3</v>
      </c>
      <c r="R56" s="2">
        <f t="shared" si="33"/>
        <v>2.580175063923865E-3</v>
      </c>
      <c r="S56" s="2">
        <f t="shared" si="33"/>
        <v>2.580175063923865E-3</v>
      </c>
      <c r="T56" s="2">
        <f t="shared" si="33"/>
        <v>2.580175063923865E-3</v>
      </c>
      <c r="U56" s="2">
        <f t="shared" si="33"/>
        <v>2.580175063923865E-3</v>
      </c>
      <c r="V56" s="2">
        <f t="shared" si="33"/>
        <v>2.580175063923865E-3</v>
      </c>
      <c r="W56" s="2">
        <f t="shared" si="33"/>
        <v>2.580175063923865E-3</v>
      </c>
      <c r="X56" s="2">
        <f t="shared" si="33"/>
        <v>2.580175063923865E-3</v>
      </c>
      <c r="Y56" s="2">
        <f t="shared" si="33"/>
        <v>2.580175063923865E-3</v>
      </c>
      <c r="Z56" s="2">
        <f t="shared" si="33"/>
        <v>2.580175063923865E-3</v>
      </c>
      <c r="AA56" s="2">
        <f t="shared" si="33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4">E57</f>
        <v>350</v>
      </c>
      <c r="G57" s="5">
        <f t="shared" si="34"/>
        <v>350</v>
      </c>
      <c r="H57" s="5">
        <f t="shared" si="34"/>
        <v>350</v>
      </c>
      <c r="I57" s="5">
        <f t="shared" si="34"/>
        <v>350</v>
      </c>
      <c r="J57" s="5">
        <f t="shared" si="34"/>
        <v>350</v>
      </c>
      <c r="K57" s="5">
        <f t="shared" si="34"/>
        <v>350</v>
      </c>
      <c r="L57" s="5">
        <f t="shared" si="34"/>
        <v>350</v>
      </c>
      <c r="M57" s="5">
        <f t="shared" si="34"/>
        <v>350</v>
      </c>
      <c r="N57" s="5">
        <f t="shared" si="34"/>
        <v>350</v>
      </c>
      <c r="O57" s="5">
        <f t="shared" si="34"/>
        <v>350</v>
      </c>
      <c r="P57" s="5">
        <f t="shared" si="34"/>
        <v>350</v>
      </c>
      <c r="Q57" s="5">
        <f t="shared" si="34"/>
        <v>350</v>
      </c>
      <c r="R57" s="5">
        <f t="shared" si="33"/>
        <v>350</v>
      </c>
      <c r="S57" s="5">
        <f t="shared" si="33"/>
        <v>350</v>
      </c>
      <c r="T57" s="5">
        <f t="shared" si="33"/>
        <v>350</v>
      </c>
      <c r="U57" s="5">
        <f t="shared" si="33"/>
        <v>350</v>
      </c>
      <c r="V57" s="5">
        <f t="shared" si="33"/>
        <v>350</v>
      </c>
      <c r="W57" s="5">
        <f t="shared" si="33"/>
        <v>350</v>
      </c>
      <c r="X57" s="5">
        <f t="shared" si="33"/>
        <v>350</v>
      </c>
      <c r="Y57" s="5">
        <f t="shared" si="33"/>
        <v>350</v>
      </c>
      <c r="Z57" s="5">
        <f t="shared" si="33"/>
        <v>350</v>
      </c>
      <c r="AA57" s="5">
        <f t="shared" si="33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4"/>
        <v>50</v>
      </c>
      <c r="G58" s="5">
        <f t="shared" si="34"/>
        <v>50</v>
      </c>
      <c r="H58" s="5">
        <f t="shared" si="34"/>
        <v>50</v>
      </c>
      <c r="I58" s="5">
        <f t="shared" si="34"/>
        <v>50</v>
      </c>
      <c r="J58" s="5">
        <f t="shared" si="34"/>
        <v>50</v>
      </c>
      <c r="K58" s="5">
        <f t="shared" si="34"/>
        <v>50</v>
      </c>
      <c r="L58" s="5">
        <f t="shared" si="34"/>
        <v>50</v>
      </c>
      <c r="M58" s="5">
        <f t="shared" si="34"/>
        <v>50</v>
      </c>
      <c r="N58" s="5">
        <f t="shared" si="34"/>
        <v>50</v>
      </c>
      <c r="O58" s="5">
        <f t="shared" si="34"/>
        <v>50</v>
      </c>
      <c r="P58" s="5">
        <f t="shared" si="34"/>
        <v>50</v>
      </c>
      <c r="Q58" s="5">
        <f t="shared" si="34"/>
        <v>50</v>
      </c>
      <c r="R58" s="5">
        <f t="shared" si="34"/>
        <v>50</v>
      </c>
      <c r="S58" s="5">
        <f t="shared" si="34"/>
        <v>50</v>
      </c>
      <c r="T58" s="5">
        <f t="shared" si="34"/>
        <v>50</v>
      </c>
      <c r="U58" s="5">
        <f t="shared" si="34"/>
        <v>50</v>
      </c>
      <c r="V58" s="5">
        <f t="shared" ref="V58:AA70" si="35">U58</f>
        <v>50</v>
      </c>
      <c r="W58" s="5">
        <f t="shared" si="35"/>
        <v>50</v>
      </c>
      <c r="X58" s="5">
        <f t="shared" si="35"/>
        <v>50</v>
      </c>
      <c r="Y58" s="5">
        <f t="shared" si="35"/>
        <v>50</v>
      </c>
      <c r="Z58" s="5">
        <f t="shared" si="35"/>
        <v>50</v>
      </c>
      <c r="AA58" s="5">
        <f t="shared" si="35"/>
        <v>50</v>
      </c>
    </row>
    <row r="59" spans="1:27" x14ac:dyDescent="0.2">
      <c r="A59" t="s">
        <v>30</v>
      </c>
      <c r="B59">
        <f t="shared" ref="B59:Q59" si="36">B4*0.8/8</f>
        <v>25</v>
      </c>
      <c r="C59">
        <f t="shared" si="36"/>
        <v>27.660000000000004</v>
      </c>
      <c r="D59">
        <f t="shared" si="36"/>
        <v>30.320000000000007</v>
      </c>
      <c r="E59">
        <f t="shared" si="36"/>
        <v>32.980000000000011</v>
      </c>
      <c r="F59">
        <f t="shared" si="36"/>
        <v>35.640000000000008</v>
      </c>
      <c r="G59">
        <f t="shared" si="36"/>
        <v>38.300000000000011</v>
      </c>
      <c r="H59">
        <f t="shared" si="36"/>
        <v>40.960000000000015</v>
      </c>
      <c r="I59">
        <f t="shared" si="36"/>
        <v>43.620000000000019</v>
      </c>
      <c r="J59">
        <f t="shared" si="36"/>
        <v>46.280000000000022</v>
      </c>
      <c r="K59">
        <f t="shared" si="36"/>
        <v>48.680000000000021</v>
      </c>
      <c r="L59">
        <f t="shared" si="36"/>
        <v>50</v>
      </c>
      <c r="M59">
        <f t="shared" si="36"/>
        <v>50</v>
      </c>
      <c r="N59">
        <f t="shared" si="36"/>
        <v>50</v>
      </c>
      <c r="O59">
        <f t="shared" si="36"/>
        <v>50</v>
      </c>
      <c r="P59">
        <f t="shared" si="36"/>
        <v>50</v>
      </c>
      <c r="Q59">
        <f t="shared" si="36"/>
        <v>50</v>
      </c>
      <c r="R59" s="5">
        <f t="shared" si="34"/>
        <v>50</v>
      </c>
      <c r="S59" s="5">
        <f t="shared" si="34"/>
        <v>50</v>
      </c>
      <c r="T59" s="5">
        <f t="shared" si="34"/>
        <v>50</v>
      </c>
      <c r="U59" s="5">
        <f t="shared" si="34"/>
        <v>50</v>
      </c>
      <c r="V59" s="5">
        <f t="shared" si="35"/>
        <v>50</v>
      </c>
      <c r="W59" s="5">
        <f t="shared" si="35"/>
        <v>50</v>
      </c>
      <c r="X59" s="5">
        <f t="shared" si="35"/>
        <v>50</v>
      </c>
      <c r="Y59" s="5">
        <f t="shared" si="35"/>
        <v>50</v>
      </c>
      <c r="Z59" s="5">
        <f t="shared" si="35"/>
        <v>50</v>
      </c>
      <c r="AA59" s="5">
        <f t="shared" si="35"/>
        <v>50</v>
      </c>
    </row>
    <row r="60" spans="1:27" x14ac:dyDescent="0.2">
      <c r="A60" t="s">
        <v>31</v>
      </c>
      <c r="B60">
        <f t="shared" ref="B60:Q60" si="37">B4*0.8/3</f>
        <v>66.666666666666671</v>
      </c>
      <c r="C60">
        <f t="shared" si="37"/>
        <v>73.760000000000005</v>
      </c>
      <c r="D60">
        <f t="shared" si="37"/>
        <v>80.853333333333353</v>
      </c>
      <c r="E60">
        <f t="shared" si="37"/>
        <v>87.946666666666701</v>
      </c>
      <c r="F60">
        <f t="shared" si="37"/>
        <v>95.04000000000002</v>
      </c>
      <c r="G60">
        <f t="shared" si="37"/>
        <v>102.13333333333337</v>
      </c>
      <c r="H60">
        <f t="shared" si="37"/>
        <v>109.2266666666667</v>
      </c>
      <c r="I60">
        <f t="shared" si="37"/>
        <v>116.32000000000005</v>
      </c>
      <c r="J60">
        <f t="shared" si="37"/>
        <v>123.4133333333334</v>
      </c>
      <c r="K60">
        <f t="shared" si="37"/>
        <v>129.81333333333339</v>
      </c>
      <c r="L60">
        <f t="shared" si="37"/>
        <v>133.33333333333334</v>
      </c>
      <c r="M60">
        <f t="shared" si="37"/>
        <v>133.33333333333334</v>
      </c>
      <c r="N60">
        <f t="shared" si="37"/>
        <v>133.33333333333334</v>
      </c>
      <c r="O60">
        <f t="shared" si="37"/>
        <v>133.33333333333334</v>
      </c>
      <c r="P60">
        <f t="shared" si="37"/>
        <v>133.33333333333334</v>
      </c>
      <c r="Q60">
        <f t="shared" si="37"/>
        <v>133.33333333333334</v>
      </c>
      <c r="R60" s="5">
        <f t="shared" si="34"/>
        <v>133.33333333333334</v>
      </c>
      <c r="S60" s="5">
        <f t="shared" si="34"/>
        <v>133.33333333333334</v>
      </c>
      <c r="T60" s="5">
        <f t="shared" si="34"/>
        <v>133.33333333333334</v>
      </c>
      <c r="U60" s="5">
        <f t="shared" si="34"/>
        <v>133.33333333333334</v>
      </c>
      <c r="V60" s="5">
        <f t="shared" si="35"/>
        <v>133.33333333333334</v>
      </c>
      <c r="W60" s="5">
        <f t="shared" si="35"/>
        <v>133.33333333333334</v>
      </c>
      <c r="X60" s="5">
        <f t="shared" si="35"/>
        <v>133.33333333333334</v>
      </c>
      <c r="Y60" s="5">
        <f t="shared" si="35"/>
        <v>133.33333333333334</v>
      </c>
      <c r="Z60" s="5">
        <f t="shared" si="35"/>
        <v>133.33333333333334</v>
      </c>
      <c r="AA60" s="5">
        <f t="shared" si="35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8">B61</f>
        <v>0.20499999999999999</v>
      </c>
      <c r="D61" s="8">
        <f t="shared" si="38"/>
        <v>0.20499999999999999</v>
      </c>
      <c r="E61" s="8">
        <f t="shared" si="38"/>
        <v>0.20499999999999999</v>
      </c>
      <c r="F61" s="8">
        <f t="shared" si="38"/>
        <v>0.20499999999999999</v>
      </c>
      <c r="G61" s="8">
        <f t="shared" si="38"/>
        <v>0.20499999999999999</v>
      </c>
      <c r="H61" s="8">
        <f t="shared" si="38"/>
        <v>0.20499999999999999</v>
      </c>
      <c r="I61" s="8">
        <f t="shared" si="38"/>
        <v>0.20499999999999999</v>
      </c>
      <c r="J61" s="8">
        <f t="shared" si="38"/>
        <v>0.20499999999999999</v>
      </c>
      <c r="K61" s="8">
        <f t="shared" si="38"/>
        <v>0.20499999999999999</v>
      </c>
      <c r="L61" s="8">
        <f t="shared" si="38"/>
        <v>0.20499999999999999</v>
      </c>
      <c r="M61" s="8">
        <f t="shared" si="38"/>
        <v>0.20499999999999999</v>
      </c>
      <c r="N61" s="8">
        <f t="shared" si="38"/>
        <v>0.20499999999999999</v>
      </c>
      <c r="O61" s="8">
        <f t="shared" si="38"/>
        <v>0.20499999999999999</v>
      </c>
      <c r="P61" s="8">
        <f t="shared" si="38"/>
        <v>0.20499999999999999</v>
      </c>
      <c r="Q61" s="8">
        <f t="shared" si="38"/>
        <v>0.20499999999999999</v>
      </c>
      <c r="R61" s="5">
        <f t="shared" si="34"/>
        <v>0.20499999999999999</v>
      </c>
      <c r="S61" s="5">
        <f t="shared" si="34"/>
        <v>0.20499999999999999</v>
      </c>
      <c r="T61" s="5">
        <f t="shared" si="34"/>
        <v>0.20499999999999999</v>
      </c>
      <c r="U61" s="5">
        <f t="shared" si="34"/>
        <v>0.20499999999999999</v>
      </c>
      <c r="V61" s="5">
        <f t="shared" si="35"/>
        <v>0.20499999999999999</v>
      </c>
      <c r="W61" s="5">
        <f t="shared" si="35"/>
        <v>0.20499999999999999</v>
      </c>
      <c r="X61" s="5">
        <f t="shared" si="35"/>
        <v>0.20499999999999999</v>
      </c>
      <c r="Y61" s="5">
        <f t="shared" si="35"/>
        <v>0.20499999999999999</v>
      </c>
      <c r="Z61" s="5">
        <f t="shared" si="35"/>
        <v>0.20499999999999999</v>
      </c>
      <c r="AA61" s="5">
        <f t="shared" si="35"/>
        <v>0.20499999999999999</v>
      </c>
    </row>
    <row r="62" spans="1:27" x14ac:dyDescent="0.2">
      <c r="A62" s="6" t="s">
        <v>33</v>
      </c>
      <c r="B62" s="8">
        <v>0.35</v>
      </c>
      <c r="C62" s="8">
        <f t="shared" si="38"/>
        <v>0.35</v>
      </c>
      <c r="D62" s="8">
        <f t="shared" si="38"/>
        <v>0.35</v>
      </c>
      <c r="E62" s="8">
        <f t="shared" si="38"/>
        <v>0.35</v>
      </c>
      <c r="F62" s="8">
        <f t="shared" si="38"/>
        <v>0.35</v>
      </c>
      <c r="G62" s="8">
        <f t="shared" si="38"/>
        <v>0.35</v>
      </c>
      <c r="H62" s="8">
        <f t="shared" si="38"/>
        <v>0.35</v>
      </c>
      <c r="I62" s="8">
        <f t="shared" si="38"/>
        <v>0.35</v>
      </c>
      <c r="J62" s="8">
        <f t="shared" si="38"/>
        <v>0.35</v>
      </c>
      <c r="K62" s="8">
        <f t="shared" si="38"/>
        <v>0.35</v>
      </c>
      <c r="L62" s="8">
        <f t="shared" si="38"/>
        <v>0.35</v>
      </c>
      <c r="M62" s="8">
        <f t="shared" si="38"/>
        <v>0.35</v>
      </c>
      <c r="N62" s="8">
        <f t="shared" si="38"/>
        <v>0.35</v>
      </c>
      <c r="O62" s="8">
        <f t="shared" si="38"/>
        <v>0.35</v>
      </c>
      <c r="P62" s="8">
        <f t="shared" si="38"/>
        <v>0.35</v>
      </c>
      <c r="Q62" s="8">
        <f t="shared" si="38"/>
        <v>0.35</v>
      </c>
      <c r="R62" s="5">
        <f t="shared" si="34"/>
        <v>0.35</v>
      </c>
      <c r="S62" s="5">
        <f t="shared" si="34"/>
        <v>0.35</v>
      </c>
      <c r="T62" s="5">
        <f t="shared" si="34"/>
        <v>0.35</v>
      </c>
      <c r="U62" s="5">
        <f t="shared" si="34"/>
        <v>0.35</v>
      </c>
      <c r="V62" s="5">
        <f t="shared" si="35"/>
        <v>0.35</v>
      </c>
      <c r="W62" s="5">
        <f t="shared" si="35"/>
        <v>0.35</v>
      </c>
      <c r="X62" s="5">
        <f t="shared" si="35"/>
        <v>0.35</v>
      </c>
      <c r="Y62" s="5">
        <f t="shared" si="35"/>
        <v>0.35</v>
      </c>
      <c r="Z62" s="5">
        <f t="shared" si="35"/>
        <v>0.35</v>
      </c>
      <c r="AA62" s="5">
        <f t="shared" si="35"/>
        <v>0.35</v>
      </c>
    </row>
    <row r="63" spans="1:27" x14ac:dyDescent="0.2">
      <c r="A63" s="6" t="s">
        <v>34</v>
      </c>
      <c r="B63" s="8">
        <v>0.35</v>
      </c>
      <c r="C63" s="8">
        <f t="shared" si="38"/>
        <v>0.35</v>
      </c>
      <c r="D63" s="8">
        <f t="shared" si="38"/>
        <v>0.35</v>
      </c>
      <c r="E63" s="8">
        <f t="shared" si="38"/>
        <v>0.35</v>
      </c>
      <c r="F63" s="8">
        <f t="shared" si="38"/>
        <v>0.35</v>
      </c>
      <c r="G63" s="8">
        <f t="shared" si="38"/>
        <v>0.35</v>
      </c>
      <c r="H63" s="8">
        <f t="shared" si="38"/>
        <v>0.35</v>
      </c>
      <c r="I63" s="8">
        <f t="shared" si="38"/>
        <v>0.35</v>
      </c>
      <c r="J63" s="8">
        <f t="shared" si="38"/>
        <v>0.35</v>
      </c>
      <c r="K63" s="8">
        <f t="shared" si="38"/>
        <v>0.35</v>
      </c>
      <c r="L63" s="8">
        <f t="shared" si="38"/>
        <v>0.35</v>
      </c>
      <c r="M63" s="8">
        <f t="shared" si="38"/>
        <v>0.35</v>
      </c>
      <c r="N63" s="8">
        <f t="shared" si="38"/>
        <v>0.35</v>
      </c>
      <c r="O63" s="8">
        <f t="shared" si="38"/>
        <v>0.35</v>
      </c>
      <c r="P63" s="8">
        <f t="shared" si="38"/>
        <v>0.35</v>
      </c>
      <c r="Q63" s="8">
        <f t="shared" si="38"/>
        <v>0.35</v>
      </c>
      <c r="R63" s="5">
        <f t="shared" si="34"/>
        <v>0.35</v>
      </c>
      <c r="S63" s="5">
        <f t="shared" si="34"/>
        <v>0.35</v>
      </c>
      <c r="T63" s="5">
        <f t="shared" si="34"/>
        <v>0.35</v>
      </c>
      <c r="U63" s="5">
        <f t="shared" si="34"/>
        <v>0.35</v>
      </c>
      <c r="V63" s="5">
        <f t="shared" si="35"/>
        <v>0.35</v>
      </c>
      <c r="W63" s="5">
        <f t="shared" si="35"/>
        <v>0.35</v>
      </c>
      <c r="X63" s="5">
        <f t="shared" si="35"/>
        <v>0.35</v>
      </c>
      <c r="Y63" s="5">
        <f t="shared" si="35"/>
        <v>0.35</v>
      </c>
      <c r="Z63" s="5">
        <f t="shared" si="35"/>
        <v>0.35</v>
      </c>
      <c r="AA63" s="5">
        <f t="shared" si="35"/>
        <v>0.35</v>
      </c>
    </row>
    <row r="64" spans="1:27" x14ac:dyDescent="0.2">
      <c r="A64" s="6" t="s">
        <v>35</v>
      </c>
      <c r="B64" s="7">
        <v>0.13</v>
      </c>
      <c r="C64" s="8">
        <f t="shared" si="38"/>
        <v>0.13</v>
      </c>
      <c r="D64" s="8">
        <f t="shared" si="38"/>
        <v>0.13</v>
      </c>
      <c r="E64" s="8">
        <f t="shared" si="38"/>
        <v>0.13</v>
      </c>
      <c r="F64" s="8">
        <f t="shared" si="38"/>
        <v>0.13</v>
      </c>
      <c r="G64" s="8">
        <f t="shared" si="38"/>
        <v>0.13</v>
      </c>
      <c r="H64" s="8">
        <f t="shared" si="38"/>
        <v>0.13</v>
      </c>
      <c r="I64" s="8">
        <f t="shared" si="38"/>
        <v>0.13</v>
      </c>
      <c r="J64" s="8">
        <f t="shared" si="38"/>
        <v>0.13</v>
      </c>
      <c r="K64" s="8">
        <f t="shared" si="38"/>
        <v>0.13</v>
      </c>
      <c r="L64" s="8">
        <f t="shared" si="38"/>
        <v>0.13</v>
      </c>
      <c r="M64" s="8">
        <f t="shared" si="38"/>
        <v>0.13</v>
      </c>
      <c r="N64" s="8">
        <f t="shared" si="38"/>
        <v>0.13</v>
      </c>
      <c r="O64" s="8">
        <f t="shared" si="38"/>
        <v>0.13</v>
      </c>
      <c r="P64" s="8">
        <f t="shared" si="38"/>
        <v>0.13</v>
      </c>
      <c r="Q64" s="8">
        <f t="shared" si="38"/>
        <v>0.13</v>
      </c>
      <c r="R64" s="5">
        <f t="shared" si="34"/>
        <v>0.13</v>
      </c>
      <c r="S64" s="5">
        <f t="shared" si="34"/>
        <v>0.13</v>
      </c>
      <c r="T64" s="5">
        <f t="shared" si="34"/>
        <v>0.13</v>
      </c>
      <c r="U64" s="5">
        <f t="shared" si="34"/>
        <v>0.13</v>
      </c>
      <c r="V64" s="5">
        <f t="shared" si="35"/>
        <v>0.13</v>
      </c>
      <c r="W64" s="5">
        <f t="shared" si="35"/>
        <v>0.13</v>
      </c>
      <c r="X64" s="5">
        <f t="shared" si="35"/>
        <v>0.13</v>
      </c>
      <c r="Y64" s="5">
        <f t="shared" si="35"/>
        <v>0.13</v>
      </c>
      <c r="Z64" s="5">
        <f t="shared" si="35"/>
        <v>0.13</v>
      </c>
      <c r="AA64" s="5">
        <f t="shared" si="35"/>
        <v>0.13</v>
      </c>
    </row>
    <row r="65" spans="1:27" x14ac:dyDescent="0.2">
      <c r="A65" s="6" t="s">
        <v>36</v>
      </c>
      <c r="B65" s="8">
        <v>0.59</v>
      </c>
      <c r="C65" s="8">
        <f t="shared" si="38"/>
        <v>0.59</v>
      </c>
      <c r="D65" s="8">
        <f t="shared" si="38"/>
        <v>0.59</v>
      </c>
      <c r="E65" s="8">
        <f t="shared" si="38"/>
        <v>0.59</v>
      </c>
      <c r="F65" s="8">
        <f t="shared" si="38"/>
        <v>0.59</v>
      </c>
      <c r="G65" s="8">
        <f t="shared" si="38"/>
        <v>0.59</v>
      </c>
      <c r="H65" s="8">
        <f t="shared" si="38"/>
        <v>0.59</v>
      </c>
      <c r="I65" s="8">
        <f t="shared" si="38"/>
        <v>0.59</v>
      </c>
      <c r="J65" s="8">
        <f t="shared" si="38"/>
        <v>0.59</v>
      </c>
      <c r="K65" s="8">
        <f t="shared" si="38"/>
        <v>0.59</v>
      </c>
      <c r="L65" s="8">
        <f t="shared" si="38"/>
        <v>0.59</v>
      </c>
      <c r="M65" s="8">
        <f t="shared" si="38"/>
        <v>0.59</v>
      </c>
      <c r="N65" s="8">
        <f t="shared" si="38"/>
        <v>0.59</v>
      </c>
      <c r="O65" s="8">
        <f t="shared" si="38"/>
        <v>0.59</v>
      </c>
      <c r="P65" s="8">
        <f t="shared" si="38"/>
        <v>0.59</v>
      </c>
      <c r="Q65" s="8">
        <f t="shared" si="38"/>
        <v>0.59</v>
      </c>
      <c r="R65" s="5">
        <f t="shared" si="34"/>
        <v>0.59</v>
      </c>
      <c r="S65" s="5">
        <f t="shared" si="34"/>
        <v>0.59</v>
      </c>
      <c r="T65" s="5">
        <f t="shared" si="34"/>
        <v>0.59</v>
      </c>
      <c r="U65" s="5">
        <f t="shared" si="34"/>
        <v>0.59</v>
      </c>
      <c r="V65" s="5">
        <f t="shared" si="35"/>
        <v>0.59</v>
      </c>
      <c r="W65" s="5">
        <f t="shared" si="35"/>
        <v>0.59</v>
      </c>
      <c r="X65" s="5">
        <f t="shared" si="35"/>
        <v>0.59</v>
      </c>
      <c r="Y65" s="5">
        <f t="shared" si="35"/>
        <v>0.59</v>
      </c>
      <c r="Z65" s="5">
        <f t="shared" si="35"/>
        <v>0.59</v>
      </c>
      <c r="AA65" s="5">
        <f t="shared" si="35"/>
        <v>0.59</v>
      </c>
    </row>
    <row r="66" spans="1:27" x14ac:dyDescent="0.2">
      <c r="A66" s="6" t="s">
        <v>37</v>
      </c>
      <c r="B66" s="7">
        <v>0.12</v>
      </c>
      <c r="C66" s="8">
        <f t="shared" si="38"/>
        <v>0.12</v>
      </c>
      <c r="D66" s="8">
        <f t="shared" si="38"/>
        <v>0.12</v>
      </c>
      <c r="E66" s="8">
        <f t="shared" si="38"/>
        <v>0.12</v>
      </c>
      <c r="F66" s="8">
        <f t="shared" si="38"/>
        <v>0.12</v>
      </c>
      <c r="G66" s="8">
        <f t="shared" si="38"/>
        <v>0.12</v>
      </c>
      <c r="H66" s="8">
        <f t="shared" si="38"/>
        <v>0.12</v>
      </c>
      <c r="I66" s="8">
        <f t="shared" si="38"/>
        <v>0.12</v>
      </c>
      <c r="J66" s="8">
        <f t="shared" si="38"/>
        <v>0.12</v>
      </c>
      <c r="K66" s="8">
        <f t="shared" si="38"/>
        <v>0.12</v>
      </c>
      <c r="L66" s="8">
        <f t="shared" si="38"/>
        <v>0.12</v>
      </c>
      <c r="M66" s="8">
        <f t="shared" si="38"/>
        <v>0.12</v>
      </c>
      <c r="N66" s="8">
        <f t="shared" si="38"/>
        <v>0.12</v>
      </c>
      <c r="O66" s="8">
        <f t="shared" si="38"/>
        <v>0.12</v>
      </c>
      <c r="P66" s="8">
        <f t="shared" si="38"/>
        <v>0.12</v>
      </c>
      <c r="Q66" s="8">
        <f t="shared" si="38"/>
        <v>0.12</v>
      </c>
      <c r="R66" s="5">
        <f t="shared" si="34"/>
        <v>0.12</v>
      </c>
      <c r="S66" s="5">
        <f t="shared" si="34"/>
        <v>0.12</v>
      </c>
      <c r="T66" s="5">
        <f t="shared" si="34"/>
        <v>0.12</v>
      </c>
      <c r="U66" s="5">
        <f t="shared" si="34"/>
        <v>0.12</v>
      </c>
      <c r="V66" s="5">
        <f t="shared" si="35"/>
        <v>0.12</v>
      </c>
      <c r="W66" s="5">
        <f t="shared" si="35"/>
        <v>0.12</v>
      </c>
      <c r="X66" s="5">
        <f t="shared" si="35"/>
        <v>0.12</v>
      </c>
      <c r="Y66" s="5">
        <f t="shared" si="35"/>
        <v>0.12</v>
      </c>
      <c r="Z66" s="5">
        <f t="shared" si="35"/>
        <v>0.12</v>
      </c>
      <c r="AA66" s="5">
        <f t="shared" si="35"/>
        <v>0.12</v>
      </c>
    </row>
    <row r="67" spans="1:27" x14ac:dyDescent="0.2">
      <c r="A67" s="6" t="s">
        <v>38</v>
      </c>
      <c r="B67" s="8">
        <v>0.59</v>
      </c>
      <c r="C67" s="8">
        <f t="shared" si="38"/>
        <v>0.59</v>
      </c>
      <c r="D67" s="8">
        <f t="shared" si="38"/>
        <v>0.59</v>
      </c>
      <c r="E67" s="8">
        <f t="shared" si="38"/>
        <v>0.59</v>
      </c>
      <c r="F67" s="8">
        <f t="shared" si="38"/>
        <v>0.59</v>
      </c>
      <c r="G67" s="8">
        <f t="shared" si="38"/>
        <v>0.59</v>
      </c>
      <c r="H67" s="8">
        <f t="shared" si="38"/>
        <v>0.59</v>
      </c>
      <c r="I67" s="8">
        <f t="shared" si="38"/>
        <v>0.59</v>
      </c>
      <c r="J67" s="8">
        <f t="shared" si="38"/>
        <v>0.59</v>
      </c>
      <c r="K67" s="8">
        <f t="shared" si="38"/>
        <v>0.59</v>
      </c>
      <c r="L67" s="8">
        <f t="shared" si="38"/>
        <v>0.59</v>
      </c>
      <c r="M67" s="8">
        <f t="shared" si="38"/>
        <v>0.59</v>
      </c>
      <c r="N67" s="8">
        <f t="shared" si="38"/>
        <v>0.59</v>
      </c>
      <c r="O67" s="8">
        <f t="shared" si="38"/>
        <v>0.59</v>
      </c>
      <c r="P67" s="8">
        <f t="shared" si="38"/>
        <v>0.59</v>
      </c>
      <c r="Q67" s="8">
        <f t="shared" si="38"/>
        <v>0.59</v>
      </c>
      <c r="R67" s="5">
        <f t="shared" si="34"/>
        <v>0.59</v>
      </c>
      <c r="S67" s="5">
        <f t="shared" si="34"/>
        <v>0.59</v>
      </c>
      <c r="T67" s="5">
        <f t="shared" si="34"/>
        <v>0.59</v>
      </c>
      <c r="U67" s="5">
        <f t="shared" si="34"/>
        <v>0.59</v>
      </c>
      <c r="V67" s="5">
        <f t="shared" si="35"/>
        <v>0.59</v>
      </c>
      <c r="W67" s="5">
        <f t="shared" si="35"/>
        <v>0.59</v>
      </c>
      <c r="X67" s="5">
        <f t="shared" si="35"/>
        <v>0.59</v>
      </c>
      <c r="Y67" s="5">
        <f t="shared" si="35"/>
        <v>0.59</v>
      </c>
      <c r="Z67" s="5">
        <f t="shared" si="35"/>
        <v>0.59</v>
      </c>
      <c r="AA67" s="5">
        <f t="shared" si="35"/>
        <v>0.59</v>
      </c>
    </row>
    <row r="68" spans="1:27" x14ac:dyDescent="0.2">
      <c r="A68" s="6" t="s">
        <v>39</v>
      </c>
      <c r="B68" s="7">
        <v>0.08</v>
      </c>
      <c r="C68" s="8">
        <f t="shared" si="38"/>
        <v>0.08</v>
      </c>
      <c r="D68" s="8">
        <f t="shared" si="38"/>
        <v>0.08</v>
      </c>
      <c r="E68" s="8">
        <f t="shared" si="38"/>
        <v>0.08</v>
      </c>
      <c r="F68" s="8">
        <f t="shared" si="38"/>
        <v>0.08</v>
      </c>
      <c r="G68" s="8">
        <f t="shared" si="38"/>
        <v>0.08</v>
      </c>
      <c r="H68" s="8">
        <f t="shared" si="38"/>
        <v>0.08</v>
      </c>
      <c r="I68" s="8">
        <f t="shared" si="38"/>
        <v>0.08</v>
      </c>
      <c r="J68" s="8">
        <f t="shared" si="38"/>
        <v>0.08</v>
      </c>
      <c r="K68" s="8">
        <f t="shared" si="38"/>
        <v>0.08</v>
      </c>
      <c r="L68" s="8">
        <f t="shared" si="38"/>
        <v>0.08</v>
      </c>
      <c r="M68" s="8">
        <f t="shared" si="38"/>
        <v>0.08</v>
      </c>
      <c r="N68" s="8">
        <f t="shared" si="38"/>
        <v>0.08</v>
      </c>
      <c r="O68" s="8">
        <f t="shared" si="38"/>
        <v>0.08</v>
      </c>
      <c r="P68" s="8">
        <f t="shared" si="38"/>
        <v>0.08</v>
      </c>
      <c r="Q68" s="8">
        <f t="shared" si="38"/>
        <v>0.08</v>
      </c>
      <c r="R68" s="5">
        <f t="shared" si="34"/>
        <v>0.08</v>
      </c>
      <c r="S68" s="5">
        <f t="shared" si="34"/>
        <v>0.08</v>
      </c>
      <c r="T68" s="5">
        <f t="shared" si="34"/>
        <v>0.08</v>
      </c>
      <c r="U68" s="5">
        <f t="shared" si="34"/>
        <v>0.08</v>
      </c>
      <c r="V68" s="5">
        <f t="shared" si="35"/>
        <v>0.08</v>
      </c>
      <c r="W68" s="5">
        <f t="shared" si="35"/>
        <v>0.08</v>
      </c>
      <c r="X68" s="5">
        <f t="shared" si="35"/>
        <v>0.08</v>
      </c>
      <c r="Y68" s="5">
        <f t="shared" si="35"/>
        <v>0.08</v>
      </c>
      <c r="Z68" s="5">
        <f t="shared" si="35"/>
        <v>0.08</v>
      </c>
      <c r="AA68" s="5">
        <f t="shared" si="35"/>
        <v>0.08</v>
      </c>
    </row>
    <row r="69" spans="1:27" x14ac:dyDescent="0.2">
      <c r="A69" s="6" t="s">
        <v>40</v>
      </c>
      <c r="B69" s="8">
        <v>0.59</v>
      </c>
      <c r="C69" s="8">
        <f t="shared" si="38"/>
        <v>0.59</v>
      </c>
      <c r="D69" s="8">
        <f t="shared" si="38"/>
        <v>0.59</v>
      </c>
      <c r="E69" s="8">
        <f t="shared" si="38"/>
        <v>0.59</v>
      </c>
      <c r="F69" s="8">
        <f t="shared" si="38"/>
        <v>0.59</v>
      </c>
      <c r="G69" s="8">
        <f t="shared" si="38"/>
        <v>0.59</v>
      </c>
      <c r="H69" s="8">
        <f t="shared" si="38"/>
        <v>0.59</v>
      </c>
      <c r="I69" s="8">
        <f t="shared" si="38"/>
        <v>0.59</v>
      </c>
      <c r="J69" s="8">
        <f t="shared" si="38"/>
        <v>0.59</v>
      </c>
      <c r="K69" s="8">
        <f t="shared" si="38"/>
        <v>0.59</v>
      </c>
      <c r="L69" s="8">
        <f t="shared" si="38"/>
        <v>0.59</v>
      </c>
      <c r="M69" s="8">
        <f t="shared" si="38"/>
        <v>0.59</v>
      </c>
      <c r="N69" s="8">
        <f t="shared" si="38"/>
        <v>0.59</v>
      </c>
      <c r="O69" s="8">
        <f t="shared" si="38"/>
        <v>0.59</v>
      </c>
      <c r="P69" s="8">
        <f t="shared" si="38"/>
        <v>0.59</v>
      </c>
      <c r="Q69" s="8">
        <f t="shared" si="38"/>
        <v>0.59</v>
      </c>
      <c r="R69" s="5">
        <f t="shared" si="34"/>
        <v>0.59</v>
      </c>
      <c r="S69" s="5">
        <f t="shared" si="34"/>
        <v>0.59</v>
      </c>
      <c r="T69" s="5">
        <f t="shared" si="34"/>
        <v>0.59</v>
      </c>
      <c r="U69" s="5">
        <f t="shared" si="34"/>
        <v>0.59</v>
      </c>
      <c r="V69" s="5">
        <f t="shared" si="35"/>
        <v>0.59</v>
      </c>
      <c r="W69" s="5">
        <f t="shared" si="35"/>
        <v>0.59</v>
      </c>
      <c r="X69" s="5">
        <f t="shared" si="35"/>
        <v>0.59</v>
      </c>
      <c r="Y69" s="5">
        <f t="shared" si="35"/>
        <v>0.59</v>
      </c>
      <c r="Z69" s="5">
        <f t="shared" si="35"/>
        <v>0.59</v>
      </c>
      <c r="AA69" s="5">
        <f t="shared" si="35"/>
        <v>0.59</v>
      </c>
    </row>
    <row r="70" spans="1:27" x14ac:dyDescent="0.2">
      <c r="A70" s="6" t="s">
        <v>41</v>
      </c>
      <c r="B70" s="7">
        <v>0.08</v>
      </c>
      <c r="C70" s="8">
        <f t="shared" si="38"/>
        <v>0.08</v>
      </c>
      <c r="D70" s="8">
        <f t="shared" si="38"/>
        <v>0.08</v>
      </c>
      <c r="E70" s="8">
        <f t="shared" si="38"/>
        <v>0.08</v>
      </c>
      <c r="F70" s="8">
        <f t="shared" si="38"/>
        <v>0.08</v>
      </c>
      <c r="G70" s="8">
        <f t="shared" si="38"/>
        <v>0.08</v>
      </c>
      <c r="H70" s="8">
        <f t="shared" si="38"/>
        <v>0.08</v>
      </c>
      <c r="I70" s="8">
        <f t="shared" si="38"/>
        <v>0.08</v>
      </c>
      <c r="J70" s="8">
        <f t="shared" si="38"/>
        <v>0.08</v>
      </c>
      <c r="K70" s="8">
        <f t="shared" si="38"/>
        <v>0.08</v>
      </c>
      <c r="L70" s="8">
        <f t="shared" si="38"/>
        <v>0.08</v>
      </c>
      <c r="M70" s="8">
        <f t="shared" si="38"/>
        <v>0.08</v>
      </c>
      <c r="N70" s="8">
        <f t="shared" si="38"/>
        <v>0.08</v>
      </c>
      <c r="O70" s="8">
        <f t="shared" si="38"/>
        <v>0.08</v>
      </c>
      <c r="P70" s="8">
        <f t="shared" si="38"/>
        <v>0.08</v>
      </c>
      <c r="Q70" s="8">
        <f t="shared" si="38"/>
        <v>0.08</v>
      </c>
      <c r="R70" s="5">
        <f t="shared" si="34"/>
        <v>0.08</v>
      </c>
      <c r="S70" s="5">
        <f t="shared" si="34"/>
        <v>0.08</v>
      </c>
      <c r="T70" s="5">
        <f t="shared" si="34"/>
        <v>0.08</v>
      </c>
      <c r="U70" s="5">
        <f t="shared" si="34"/>
        <v>0.08</v>
      </c>
      <c r="V70" s="5">
        <f t="shared" si="35"/>
        <v>0.08</v>
      </c>
      <c r="W70" s="5">
        <f t="shared" si="35"/>
        <v>0.08</v>
      </c>
      <c r="X70" s="5">
        <f t="shared" si="35"/>
        <v>0.08</v>
      </c>
      <c r="Y70" s="5">
        <f t="shared" si="35"/>
        <v>0.08</v>
      </c>
      <c r="Z70" s="5">
        <f t="shared" si="35"/>
        <v>0.08</v>
      </c>
      <c r="AA70" s="5">
        <f t="shared" si="35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0"/>
  <sheetViews>
    <sheetView tabSelected="1" zoomScale="98" zoomScaleNormal="98" workbookViewId="0">
      <selection activeCell="B1" sqref="B1:AA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2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2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500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2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">
        <v>0.318</v>
      </c>
      <c r="C11" s="1">
        <f t="shared" ref="C11:Q11" si="12">B11*0.985</f>
        <v>0.31323000000000001</v>
      </c>
      <c r="D11">
        <f t="shared" si="12"/>
        <v>0.30853154999999999</v>
      </c>
      <c r="E11">
        <f t="shared" si="12"/>
        <v>0.30390357674999996</v>
      </c>
      <c r="F11">
        <f t="shared" si="12"/>
        <v>0.29934502309874994</v>
      </c>
      <c r="G11">
        <f t="shared" si="12"/>
        <v>0.29485484775226867</v>
      </c>
      <c r="H11">
        <f t="shared" si="12"/>
        <v>0.29043202503598464</v>
      </c>
      <c r="I11">
        <f t="shared" si="12"/>
        <v>0.28607554466044488</v>
      </c>
      <c r="J11">
        <f t="shared" si="12"/>
        <v>0.28178441149053818</v>
      </c>
      <c r="K11">
        <f t="shared" si="12"/>
        <v>0.27755764531818011</v>
      </c>
      <c r="L11">
        <f t="shared" si="12"/>
        <v>0.27339428063840743</v>
      </c>
      <c r="M11">
        <f t="shared" si="12"/>
        <v>0.26929336642883134</v>
      </c>
      <c r="N11">
        <f t="shared" si="12"/>
        <v>0.26525396593239886</v>
      </c>
      <c r="O11">
        <f t="shared" si="12"/>
        <v>0.26127515644341287</v>
      </c>
      <c r="P11">
        <f t="shared" si="12"/>
        <v>0.2573560290967617</v>
      </c>
      <c r="Q11">
        <f t="shared" si="12"/>
        <v>0.25349568866031025</v>
      </c>
      <c r="R11" s="1">
        <f t="shared" ref="R11:AA11" si="13">1*Q11</f>
        <v>0.25349568866031025</v>
      </c>
      <c r="S11" s="1">
        <f t="shared" si="13"/>
        <v>0.25349568866031025</v>
      </c>
      <c r="T11" s="1">
        <f t="shared" si="13"/>
        <v>0.25349568866031025</v>
      </c>
      <c r="U11" s="1">
        <f t="shared" si="13"/>
        <v>0.25349568866031025</v>
      </c>
      <c r="V11" s="1">
        <f t="shared" si="13"/>
        <v>0.25349568866031025</v>
      </c>
      <c r="W11" s="1">
        <f t="shared" si="13"/>
        <v>0.25349568866031025</v>
      </c>
      <c r="X11" s="1">
        <f t="shared" si="13"/>
        <v>0.25349568866031025</v>
      </c>
      <c r="Y11" s="1">
        <f t="shared" si="13"/>
        <v>0.25349568866031025</v>
      </c>
      <c r="Z11" s="1">
        <f t="shared" si="13"/>
        <v>0.25349568866031025</v>
      </c>
      <c r="AA11" s="1">
        <f t="shared" si="13"/>
        <v>0.25349568866031025</v>
      </c>
    </row>
    <row r="12" spans="1:27" x14ac:dyDescent="0.2">
      <c r="A12" t="s">
        <v>10</v>
      </c>
      <c r="B12" s="1">
        <v>1.25</v>
      </c>
      <c r="C12" s="1">
        <f t="shared" ref="C12:Q12" si="14">B12*0.975</f>
        <v>1.21875</v>
      </c>
      <c r="D12">
        <f t="shared" si="14"/>
        <v>1.18828125</v>
      </c>
      <c r="E12">
        <f t="shared" si="14"/>
        <v>1.1585742187499999</v>
      </c>
      <c r="F12">
        <f t="shared" si="14"/>
        <v>1.1296098632812499</v>
      </c>
      <c r="G12">
        <f t="shared" si="14"/>
        <v>1.1013696166992186</v>
      </c>
      <c r="H12">
        <f t="shared" si="14"/>
        <v>1.0738353762817381</v>
      </c>
      <c r="I12">
        <f t="shared" si="14"/>
        <v>1.0469894918746947</v>
      </c>
      <c r="J12">
        <f t="shared" si="14"/>
        <v>1.0208147545778272</v>
      </c>
      <c r="K12">
        <f t="shared" si="14"/>
        <v>0.99529438571338147</v>
      </c>
      <c r="L12">
        <f t="shared" si="14"/>
        <v>0.97041202607054688</v>
      </c>
      <c r="M12">
        <f t="shared" si="14"/>
        <v>0.94615172541878323</v>
      </c>
      <c r="N12">
        <f t="shared" si="14"/>
        <v>0.92249793228331367</v>
      </c>
      <c r="O12">
        <f t="shared" si="14"/>
        <v>0.89943548397623085</v>
      </c>
      <c r="P12">
        <f t="shared" si="14"/>
        <v>0.87694959687682505</v>
      </c>
      <c r="Q12">
        <f t="shared" si="14"/>
        <v>0.85502585695490441</v>
      </c>
      <c r="R12" s="12">
        <f t="shared" ref="R12:AA12" si="15">Q12*1.01</f>
        <v>0.86357611552445346</v>
      </c>
      <c r="S12" s="12">
        <f t="shared" si="15"/>
        <v>0.87221187667969802</v>
      </c>
      <c r="T12" s="12">
        <f t="shared" si="15"/>
        <v>0.88093399544649498</v>
      </c>
      <c r="U12" s="12">
        <f t="shared" si="15"/>
        <v>0.88974333540095996</v>
      </c>
      <c r="V12" s="12">
        <f t="shared" si="15"/>
        <v>0.89864076875496957</v>
      </c>
      <c r="W12" s="12">
        <f t="shared" si="15"/>
        <v>0.90762717644251922</v>
      </c>
      <c r="X12" s="12">
        <f t="shared" si="15"/>
        <v>0.91670344820694438</v>
      </c>
      <c r="Y12" s="12">
        <f t="shared" si="15"/>
        <v>0.92587048268901384</v>
      </c>
      <c r="Z12" s="12">
        <f t="shared" si="15"/>
        <v>0.93512918751590401</v>
      </c>
      <c r="AA12" s="12">
        <f t="shared" si="15"/>
        <v>0.94448047939106305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3" si="16">C13*1.02</f>
        <v>0.21848400000000001</v>
      </c>
      <c r="E13">
        <f t="shared" si="16"/>
        <v>0.22285368000000003</v>
      </c>
      <c r="F13">
        <f t="shared" si="16"/>
        <v>0.22731075360000003</v>
      </c>
      <c r="G13">
        <f t="shared" si="16"/>
        <v>0.23185696867200004</v>
      </c>
      <c r="H13">
        <f t="shared" si="16"/>
        <v>0.23649410804544005</v>
      </c>
      <c r="I13">
        <f t="shared" si="16"/>
        <v>0.24122399020634885</v>
      </c>
      <c r="J13">
        <f t="shared" si="16"/>
        <v>0.24604847001047583</v>
      </c>
      <c r="K13">
        <f t="shared" si="16"/>
        <v>0.25096943941068534</v>
      </c>
      <c r="L13">
        <f t="shared" si="16"/>
        <v>0.25598882819889907</v>
      </c>
      <c r="M13">
        <f t="shared" si="16"/>
        <v>0.26110860476287706</v>
      </c>
      <c r="N13">
        <f t="shared" si="16"/>
        <v>0.26633077685813461</v>
      </c>
      <c r="O13">
        <f t="shared" si="16"/>
        <v>0.27165739239529729</v>
      </c>
      <c r="P13">
        <f t="shared" si="16"/>
        <v>0.27709054024320323</v>
      </c>
      <c r="Q13">
        <f t="shared" si="16"/>
        <v>0.28263235104806728</v>
      </c>
      <c r="R13">
        <f t="shared" si="16"/>
        <v>0.28828499806902863</v>
      </c>
      <c r="S13">
        <f t="shared" si="16"/>
        <v>0.29405069803040923</v>
      </c>
      <c r="T13">
        <f t="shared" si="16"/>
        <v>0.29993171199101742</v>
      </c>
      <c r="U13">
        <f t="shared" si="16"/>
        <v>0.30593034623083776</v>
      </c>
      <c r="V13">
        <f t="shared" si="16"/>
        <v>0.3120489531554545</v>
      </c>
      <c r="W13">
        <f t="shared" si="16"/>
        <v>0.31828993221856361</v>
      </c>
      <c r="X13">
        <f t="shared" si="16"/>
        <v>0.32465573086293487</v>
      </c>
      <c r="Y13">
        <f t="shared" si="16"/>
        <v>0.33114884548019358</v>
      </c>
      <c r="Z13">
        <f t="shared" si="16"/>
        <v>0.33777182238979747</v>
      </c>
      <c r="AA13">
        <f t="shared" si="16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ref="D14:AA14" si="17">C14*1.02</f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 x14ac:dyDescent="0.2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2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976</v>
      </c>
      <c r="C19" s="1">
        <f t="shared" si="22"/>
        <v>976</v>
      </c>
      <c r="D19" s="1">
        <f t="shared" si="22"/>
        <v>976</v>
      </c>
      <c r="E19" s="1">
        <f t="shared" si="22"/>
        <v>976</v>
      </c>
      <c r="F19" s="1">
        <f t="shared" si="22"/>
        <v>976</v>
      </c>
      <c r="G19" s="1">
        <f t="shared" si="22"/>
        <v>976</v>
      </c>
      <c r="H19" s="1">
        <f t="shared" si="22"/>
        <v>976</v>
      </c>
      <c r="I19" s="1">
        <f t="shared" si="22"/>
        <v>976</v>
      </c>
      <c r="J19" s="1">
        <f t="shared" si="22"/>
        <v>976</v>
      </c>
      <c r="K19" s="1">
        <f t="shared" si="22"/>
        <v>976</v>
      </c>
      <c r="L19" s="1">
        <f t="shared" si="22"/>
        <v>976</v>
      </c>
      <c r="M19" s="1">
        <f t="shared" si="22"/>
        <v>976</v>
      </c>
      <c r="N19" s="1">
        <f t="shared" si="22"/>
        <v>976</v>
      </c>
      <c r="O19" s="1">
        <f t="shared" si="22"/>
        <v>976</v>
      </c>
      <c r="P19" s="1">
        <f t="shared" si="22"/>
        <v>976</v>
      </c>
      <c r="Q19" s="1">
        <f t="shared" si="22"/>
        <v>976</v>
      </c>
      <c r="R19" s="12">
        <f t="shared" ref="R19:AA19" si="24">Q19*1.01</f>
        <v>985.76</v>
      </c>
      <c r="S19" s="12">
        <f t="shared" si="24"/>
        <v>995.61760000000004</v>
      </c>
      <c r="T19" s="12">
        <f t="shared" si="24"/>
        <v>1005.5737760000001</v>
      </c>
      <c r="U19" s="12">
        <f t="shared" si="24"/>
        <v>1015.6295137600001</v>
      </c>
      <c r="V19" s="12">
        <f t="shared" si="24"/>
        <v>1025.7858088976002</v>
      </c>
      <c r="W19" s="12">
        <f t="shared" si="24"/>
        <v>1036.0436669865762</v>
      </c>
      <c r="X19" s="12">
        <f t="shared" si="24"/>
        <v>1046.404103656442</v>
      </c>
      <c r="Y19" s="12">
        <f t="shared" si="24"/>
        <v>1056.8681446930063</v>
      </c>
      <c r="Z19" s="12">
        <f t="shared" si="24"/>
        <v>1067.4368261399363</v>
      </c>
      <c r="AA19" s="12">
        <f t="shared" si="24"/>
        <v>1078.1111944013358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244</v>
      </c>
      <c r="F20">
        <f t="shared" ref="F20:Q20" si="25">F19</f>
        <v>976</v>
      </c>
      <c r="G20">
        <f t="shared" si="25"/>
        <v>976</v>
      </c>
      <c r="H20">
        <f t="shared" si="25"/>
        <v>976</v>
      </c>
      <c r="I20">
        <f t="shared" si="25"/>
        <v>976</v>
      </c>
      <c r="J20">
        <f t="shared" si="25"/>
        <v>976</v>
      </c>
      <c r="K20">
        <f t="shared" si="25"/>
        <v>976</v>
      </c>
      <c r="L20">
        <f t="shared" si="25"/>
        <v>976</v>
      </c>
      <c r="M20">
        <f t="shared" si="25"/>
        <v>976</v>
      </c>
      <c r="N20">
        <f t="shared" si="25"/>
        <v>976</v>
      </c>
      <c r="O20">
        <f t="shared" si="25"/>
        <v>976</v>
      </c>
      <c r="P20">
        <f t="shared" si="25"/>
        <v>976</v>
      </c>
      <c r="Q20">
        <f t="shared" si="25"/>
        <v>976</v>
      </c>
      <c r="R20" s="1">
        <f t="shared" ref="R20:AA20" si="26">1*Q20</f>
        <v>976</v>
      </c>
      <c r="S20" s="1">
        <f t="shared" si="26"/>
        <v>976</v>
      </c>
      <c r="T20" s="1">
        <f t="shared" si="26"/>
        <v>976</v>
      </c>
      <c r="U20" s="1">
        <f t="shared" si="26"/>
        <v>976</v>
      </c>
      <c r="V20" s="1">
        <f t="shared" si="26"/>
        <v>976</v>
      </c>
      <c r="W20" s="1">
        <f t="shared" si="26"/>
        <v>976</v>
      </c>
      <c r="X20" s="1">
        <f t="shared" si="26"/>
        <v>976</v>
      </c>
      <c r="Y20" s="1">
        <f t="shared" si="26"/>
        <v>976</v>
      </c>
      <c r="Z20" s="1">
        <f t="shared" si="26"/>
        <v>976</v>
      </c>
      <c r="AA20" s="1">
        <f t="shared" si="26"/>
        <v>976</v>
      </c>
    </row>
    <row r="21" spans="1:27" x14ac:dyDescent="0.2">
      <c r="A21" t="s">
        <v>89</v>
      </c>
      <c r="B21">
        <f>0.45*SUM(B3,B15,B16,-B9)</f>
        <v>148050</v>
      </c>
      <c r="C21">
        <f t="shared" ref="C21:G21" si="27">0.45*SUM(C3,C15,C16,-C9)</f>
        <v>141300</v>
      </c>
      <c r="D21">
        <f t="shared" si="27"/>
        <v>134887.5</v>
      </c>
      <c r="E21">
        <f t="shared" si="27"/>
        <v>128795.625</v>
      </c>
      <c r="F21">
        <f t="shared" si="27"/>
        <v>123008.34375</v>
      </c>
      <c r="G21">
        <f t="shared" si="27"/>
        <v>117510.4265625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246750</v>
      </c>
      <c r="C22" s="19">
        <f t="shared" ref="C22:G22" si="28">0.75*SUM(C3,-C9,C15,C16)</f>
        <v>235500</v>
      </c>
      <c r="D22" s="19">
        <f t="shared" si="28"/>
        <v>224812.5</v>
      </c>
      <c r="E22" s="19">
        <f t="shared" si="28"/>
        <v>214659.375</v>
      </c>
      <c r="F22" s="19">
        <f t="shared" si="28"/>
        <v>205013.90625</v>
      </c>
      <c r="G22" s="19">
        <f t="shared" si="28"/>
        <v>195850.7109375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5">E57</f>
        <v>350</v>
      </c>
      <c r="G57" s="5">
        <f t="shared" si="35"/>
        <v>350</v>
      </c>
      <c r="H57" s="5">
        <f t="shared" si="35"/>
        <v>350</v>
      </c>
      <c r="I57" s="5">
        <f t="shared" si="35"/>
        <v>350</v>
      </c>
      <c r="J57" s="5">
        <f t="shared" si="35"/>
        <v>350</v>
      </c>
      <c r="K57" s="5">
        <f t="shared" si="35"/>
        <v>350</v>
      </c>
      <c r="L57" s="5">
        <f t="shared" si="35"/>
        <v>350</v>
      </c>
      <c r="M57" s="5">
        <f t="shared" si="35"/>
        <v>350</v>
      </c>
      <c r="N57" s="5">
        <f t="shared" si="35"/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5"/>
        <v>50</v>
      </c>
      <c r="G58" s="5">
        <f t="shared" si="35"/>
        <v>50</v>
      </c>
      <c r="H58" s="5">
        <f t="shared" si="35"/>
        <v>50</v>
      </c>
      <c r="I58" s="5">
        <f t="shared" si="35"/>
        <v>50</v>
      </c>
      <c r="J58" s="5">
        <f t="shared" si="35"/>
        <v>50</v>
      </c>
      <c r="K58" s="5">
        <f t="shared" si="35"/>
        <v>50</v>
      </c>
      <c r="L58" s="5">
        <f t="shared" si="35"/>
        <v>50</v>
      </c>
      <c r="M58" s="5">
        <f t="shared" si="35"/>
        <v>50</v>
      </c>
      <c r="N58" s="5">
        <f t="shared" si="35"/>
        <v>50</v>
      </c>
      <c r="O58" s="5">
        <f t="shared" si="35"/>
        <v>50</v>
      </c>
      <c r="P58" s="5">
        <f t="shared" si="35"/>
        <v>50</v>
      </c>
      <c r="Q58" s="5">
        <f t="shared" si="35"/>
        <v>50</v>
      </c>
      <c r="R58" s="5">
        <f t="shared" si="35"/>
        <v>50</v>
      </c>
      <c r="S58" s="5">
        <f t="shared" si="35"/>
        <v>50</v>
      </c>
      <c r="T58" s="5">
        <f t="shared" si="35"/>
        <v>50</v>
      </c>
      <c r="U58" s="5">
        <f t="shared" si="35"/>
        <v>50</v>
      </c>
      <c r="V58" s="5">
        <f t="shared" ref="V58:AA70" si="36">U58</f>
        <v>50</v>
      </c>
      <c r="W58" s="5">
        <f t="shared" si="36"/>
        <v>50</v>
      </c>
      <c r="X58" s="5">
        <f t="shared" si="36"/>
        <v>50</v>
      </c>
      <c r="Y58" s="5">
        <f t="shared" si="36"/>
        <v>50</v>
      </c>
      <c r="Z58" s="5">
        <f t="shared" si="36"/>
        <v>50</v>
      </c>
      <c r="AA58" s="5">
        <f t="shared" si="36"/>
        <v>50</v>
      </c>
    </row>
    <row r="59" spans="1:27" x14ac:dyDescent="0.2">
      <c r="A59" t="s">
        <v>30</v>
      </c>
      <c r="B59">
        <f t="shared" ref="B59:Q59" si="37">B4*0.8/8</f>
        <v>27.5</v>
      </c>
      <c r="C59">
        <f t="shared" si="37"/>
        <v>30.160000000000004</v>
      </c>
      <c r="D59">
        <f t="shared" si="37"/>
        <v>32.820000000000007</v>
      </c>
      <c r="E59">
        <f t="shared" si="37"/>
        <v>35.480000000000011</v>
      </c>
      <c r="F59">
        <f t="shared" si="37"/>
        <v>38.140000000000008</v>
      </c>
      <c r="G59">
        <f t="shared" si="37"/>
        <v>40.800000000000011</v>
      </c>
      <c r="H59">
        <f t="shared" si="37"/>
        <v>43.460000000000015</v>
      </c>
      <c r="I59">
        <f t="shared" si="37"/>
        <v>46.120000000000019</v>
      </c>
      <c r="J59">
        <f t="shared" si="37"/>
        <v>48.780000000000022</v>
      </c>
      <c r="K59">
        <f t="shared" si="37"/>
        <v>50</v>
      </c>
      <c r="L59">
        <f t="shared" si="37"/>
        <v>50</v>
      </c>
      <c r="M59">
        <f t="shared" si="37"/>
        <v>50</v>
      </c>
      <c r="N59">
        <f t="shared" si="37"/>
        <v>50</v>
      </c>
      <c r="O59">
        <f t="shared" si="37"/>
        <v>50</v>
      </c>
      <c r="P59">
        <f t="shared" si="37"/>
        <v>50</v>
      </c>
      <c r="Q59">
        <f t="shared" si="37"/>
        <v>50</v>
      </c>
      <c r="R59" s="5">
        <f t="shared" si="35"/>
        <v>50</v>
      </c>
      <c r="S59" s="5">
        <f t="shared" si="35"/>
        <v>50</v>
      </c>
      <c r="T59" s="5">
        <f t="shared" si="35"/>
        <v>50</v>
      </c>
      <c r="U59" s="5">
        <f t="shared" si="35"/>
        <v>50</v>
      </c>
      <c r="V59" s="5">
        <f t="shared" si="36"/>
        <v>50</v>
      </c>
      <c r="W59" s="5">
        <f t="shared" si="36"/>
        <v>50</v>
      </c>
      <c r="X59" s="5">
        <f t="shared" si="36"/>
        <v>50</v>
      </c>
      <c r="Y59" s="5">
        <f t="shared" si="36"/>
        <v>50</v>
      </c>
      <c r="Z59" s="5">
        <f t="shared" si="36"/>
        <v>50</v>
      </c>
      <c r="AA59" s="5">
        <f t="shared" si="36"/>
        <v>50</v>
      </c>
    </row>
    <row r="60" spans="1:27" x14ac:dyDescent="0.2">
      <c r="A60" t="s">
        <v>31</v>
      </c>
      <c r="B60">
        <f t="shared" ref="B60:Q60" si="38">B4*0.8/3</f>
        <v>73.333333333333329</v>
      </c>
      <c r="C60">
        <f t="shared" si="38"/>
        <v>80.426666666666677</v>
      </c>
      <c r="D60">
        <f t="shared" si="38"/>
        <v>87.520000000000024</v>
      </c>
      <c r="E60">
        <f t="shared" si="38"/>
        <v>94.613333333333358</v>
      </c>
      <c r="F60">
        <f t="shared" si="38"/>
        <v>101.70666666666669</v>
      </c>
      <c r="G60">
        <f t="shared" si="38"/>
        <v>108.80000000000003</v>
      </c>
      <c r="H60">
        <f t="shared" si="38"/>
        <v>115.89333333333337</v>
      </c>
      <c r="I60">
        <f t="shared" si="38"/>
        <v>122.98666666666672</v>
      </c>
      <c r="J60">
        <f t="shared" si="38"/>
        <v>130.08000000000007</v>
      </c>
      <c r="K60">
        <f t="shared" si="38"/>
        <v>133.33333333333334</v>
      </c>
      <c r="L60">
        <f t="shared" si="38"/>
        <v>133.33333333333334</v>
      </c>
      <c r="M60">
        <f t="shared" si="38"/>
        <v>133.33333333333334</v>
      </c>
      <c r="N60">
        <f t="shared" si="38"/>
        <v>133.33333333333334</v>
      </c>
      <c r="O60">
        <f t="shared" si="38"/>
        <v>133.33333333333334</v>
      </c>
      <c r="P60">
        <f t="shared" si="38"/>
        <v>133.33333333333334</v>
      </c>
      <c r="Q60">
        <f t="shared" si="38"/>
        <v>133.33333333333334</v>
      </c>
      <c r="R60" s="5">
        <f t="shared" si="35"/>
        <v>133.33333333333334</v>
      </c>
      <c r="S60" s="5">
        <f t="shared" si="35"/>
        <v>133.33333333333334</v>
      </c>
      <c r="T60" s="5">
        <f t="shared" si="35"/>
        <v>133.33333333333334</v>
      </c>
      <c r="U60" s="5">
        <f t="shared" si="35"/>
        <v>133.33333333333334</v>
      </c>
      <c r="V60" s="5">
        <f t="shared" si="36"/>
        <v>133.33333333333334</v>
      </c>
      <c r="W60" s="5">
        <f t="shared" si="36"/>
        <v>133.33333333333334</v>
      </c>
      <c r="X60" s="5">
        <f t="shared" si="36"/>
        <v>133.33333333333334</v>
      </c>
      <c r="Y60" s="5">
        <f t="shared" si="36"/>
        <v>133.33333333333334</v>
      </c>
      <c r="Z60" s="5">
        <f t="shared" si="36"/>
        <v>133.33333333333334</v>
      </c>
      <c r="AA60" s="5">
        <f t="shared" si="36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5">
        <f t="shared" si="35"/>
        <v>0.20499999999999999</v>
      </c>
      <c r="S61" s="5">
        <f t="shared" si="35"/>
        <v>0.20499999999999999</v>
      </c>
      <c r="T61" s="5">
        <f t="shared" si="35"/>
        <v>0.20499999999999999</v>
      </c>
      <c r="U61" s="5">
        <f t="shared" si="35"/>
        <v>0.20499999999999999</v>
      </c>
      <c r="V61" s="5">
        <f t="shared" si="36"/>
        <v>0.20499999999999999</v>
      </c>
      <c r="W61" s="5">
        <f t="shared" si="36"/>
        <v>0.20499999999999999</v>
      </c>
      <c r="X61" s="5">
        <f t="shared" si="36"/>
        <v>0.20499999999999999</v>
      </c>
      <c r="Y61" s="5">
        <f t="shared" si="36"/>
        <v>0.20499999999999999</v>
      </c>
      <c r="Z61" s="5">
        <f t="shared" si="36"/>
        <v>0.20499999999999999</v>
      </c>
      <c r="AA61" s="5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5">
        <f t="shared" si="35"/>
        <v>0.35</v>
      </c>
      <c r="S62" s="5">
        <f t="shared" si="35"/>
        <v>0.35</v>
      </c>
      <c r="T62" s="5">
        <f t="shared" si="35"/>
        <v>0.35</v>
      </c>
      <c r="U62" s="5">
        <f t="shared" si="35"/>
        <v>0.35</v>
      </c>
      <c r="V62" s="5">
        <f t="shared" si="36"/>
        <v>0.35</v>
      </c>
      <c r="W62" s="5">
        <f t="shared" si="36"/>
        <v>0.35</v>
      </c>
      <c r="X62" s="5">
        <f t="shared" si="36"/>
        <v>0.35</v>
      </c>
      <c r="Y62" s="5">
        <f t="shared" si="36"/>
        <v>0.35</v>
      </c>
      <c r="Z62" s="5">
        <f t="shared" si="36"/>
        <v>0.35</v>
      </c>
      <c r="AA62" s="5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5">
        <f t="shared" si="35"/>
        <v>0.35</v>
      </c>
      <c r="S63" s="5">
        <f t="shared" si="35"/>
        <v>0.35</v>
      </c>
      <c r="T63" s="5">
        <f t="shared" si="35"/>
        <v>0.35</v>
      </c>
      <c r="U63" s="5">
        <f t="shared" si="35"/>
        <v>0.35</v>
      </c>
      <c r="V63" s="5">
        <f t="shared" si="36"/>
        <v>0.35</v>
      </c>
      <c r="W63" s="5">
        <f t="shared" si="36"/>
        <v>0.35</v>
      </c>
      <c r="X63" s="5">
        <f t="shared" si="36"/>
        <v>0.35</v>
      </c>
      <c r="Y63" s="5">
        <f t="shared" si="36"/>
        <v>0.35</v>
      </c>
      <c r="Z63" s="5">
        <f t="shared" si="36"/>
        <v>0.35</v>
      </c>
      <c r="AA63" s="5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5">
        <f t="shared" si="35"/>
        <v>0.13</v>
      </c>
      <c r="S64" s="5">
        <f t="shared" si="35"/>
        <v>0.13</v>
      </c>
      <c r="T64" s="5">
        <f t="shared" si="35"/>
        <v>0.13</v>
      </c>
      <c r="U64" s="5">
        <f t="shared" si="35"/>
        <v>0.13</v>
      </c>
      <c r="V64" s="5">
        <f t="shared" si="36"/>
        <v>0.13</v>
      </c>
      <c r="W64" s="5">
        <f t="shared" si="36"/>
        <v>0.13</v>
      </c>
      <c r="X64" s="5">
        <f t="shared" si="36"/>
        <v>0.13</v>
      </c>
      <c r="Y64" s="5">
        <f t="shared" si="36"/>
        <v>0.13</v>
      </c>
      <c r="Z64" s="5">
        <f t="shared" si="36"/>
        <v>0.13</v>
      </c>
      <c r="AA64" s="5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5">
        <f t="shared" si="35"/>
        <v>0.59</v>
      </c>
      <c r="S65" s="5">
        <f t="shared" si="35"/>
        <v>0.59</v>
      </c>
      <c r="T65" s="5">
        <f t="shared" si="35"/>
        <v>0.59</v>
      </c>
      <c r="U65" s="5">
        <f t="shared" si="35"/>
        <v>0.59</v>
      </c>
      <c r="V65" s="5">
        <f t="shared" si="36"/>
        <v>0.59</v>
      </c>
      <c r="W65" s="5">
        <f t="shared" si="36"/>
        <v>0.59</v>
      </c>
      <c r="X65" s="5">
        <f t="shared" si="36"/>
        <v>0.59</v>
      </c>
      <c r="Y65" s="5">
        <f t="shared" si="36"/>
        <v>0.59</v>
      </c>
      <c r="Z65" s="5">
        <f t="shared" si="36"/>
        <v>0.59</v>
      </c>
      <c r="AA65" s="5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5">
        <f t="shared" si="35"/>
        <v>0.12</v>
      </c>
      <c r="S66" s="5">
        <f t="shared" si="35"/>
        <v>0.12</v>
      </c>
      <c r="T66" s="5">
        <f t="shared" si="35"/>
        <v>0.12</v>
      </c>
      <c r="U66" s="5">
        <f t="shared" si="35"/>
        <v>0.12</v>
      </c>
      <c r="V66" s="5">
        <f t="shared" si="36"/>
        <v>0.12</v>
      </c>
      <c r="W66" s="5">
        <f t="shared" si="36"/>
        <v>0.12</v>
      </c>
      <c r="X66" s="5">
        <f t="shared" si="36"/>
        <v>0.12</v>
      </c>
      <c r="Y66" s="5">
        <f t="shared" si="36"/>
        <v>0.12</v>
      </c>
      <c r="Z66" s="5">
        <f t="shared" si="36"/>
        <v>0.12</v>
      </c>
      <c r="AA66" s="5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5">
        <f t="shared" si="35"/>
        <v>0.59</v>
      </c>
      <c r="S67" s="5">
        <f t="shared" si="35"/>
        <v>0.59</v>
      </c>
      <c r="T67" s="5">
        <f t="shared" si="35"/>
        <v>0.59</v>
      </c>
      <c r="U67" s="5">
        <f t="shared" si="35"/>
        <v>0.59</v>
      </c>
      <c r="V67" s="5">
        <f t="shared" si="36"/>
        <v>0.59</v>
      </c>
      <c r="W67" s="5">
        <f t="shared" si="36"/>
        <v>0.59</v>
      </c>
      <c r="X67" s="5">
        <f t="shared" si="36"/>
        <v>0.59</v>
      </c>
      <c r="Y67" s="5">
        <f t="shared" si="36"/>
        <v>0.59</v>
      </c>
      <c r="Z67" s="5">
        <f t="shared" si="36"/>
        <v>0.59</v>
      </c>
      <c r="AA67" s="5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5">
        <f t="shared" si="35"/>
        <v>0.08</v>
      </c>
      <c r="S68" s="5">
        <f t="shared" si="35"/>
        <v>0.08</v>
      </c>
      <c r="T68" s="5">
        <f t="shared" si="35"/>
        <v>0.08</v>
      </c>
      <c r="U68" s="5">
        <f t="shared" si="35"/>
        <v>0.08</v>
      </c>
      <c r="V68" s="5">
        <f t="shared" si="36"/>
        <v>0.08</v>
      </c>
      <c r="W68" s="5">
        <f t="shared" si="36"/>
        <v>0.08</v>
      </c>
      <c r="X68" s="5">
        <f t="shared" si="36"/>
        <v>0.08</v>
      </c>
      <c r="Y68" s="5">
        <f t="shared" si="36"/>
        <v>0.08</v>
      </c>
      <c r="Z68" s="5">
        <f t="shared" si="36"/>
        <v>0.08</v>
      </c>
      <c r="AA68" s="5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5">
        <f t="shared" si="35"/>
        <v>0.59</v>
      </c>
      <c r="S69" s="5">
        <f t="shared" si="35"/>
        <v>0.59</v>
      </c>
      <c r="T69" s="5">
        <f t="shared" si="35"/>
        <v>0.59</v>
      </c>
      <c r="U69" s="5">
        <f t="shared" si="35"/>
        <v>0.59</v>
      </c>
      <c r="V69" s="5">
        <f t="shared" si="36"/>
        <v>0.59</v>
      </c>
      <c r="W69" s="5">
        <f t="shared" si="36"/>
        <v>0.59</v>
      </c>
      <c r="X69" s="5">
        <f t="shared" si="36"/>
        <v>0.59</v>
      </c>
      <c r="Y69" s="5">
        <f t="shared" si="36"/>
        <v>0.59</v>
      </c>
      <c r="Z69" s="5">
        <f t="shared" si="36"/>
        <v>0.59</v>
      </c>
      <c r="AA69" s="5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5">
        <f t="shared" si="35"/>
        <v>0.08</v>
      </c>
      <c r="S70" s="5">
        <f t="shared" si="35"/>
        <v>0.08</v>
      </c>
      <c r="T70" s="5">
        <f t="shared" si="35"/>
        <v>0.08</v>
      </c>
      <c r="U70" s="5">
        <f t="shared" si="35"/>
        <v>0.08</v>
      </c>
      <c r="V70" s="5">
        <f t="shared" si="36"/>
        <v>0.08</v>
      </c>
      <c r="W70" s="5">
        <f t="shared" si="36"/>
        <v>0.08</v>
      </c>
      <c r="X70" s="5">
        <f t="shared" si="36"/>
        <v>0.08</v>
      </c>
      <c r="Y70" s="5">
        <f t="shared" si="36"/>
        <v>0.08</v>
      </c>
      <c r="Z70" s="5">
        <f t="shared" si="36"/>
        <v>0.08</v>
      </c>
      <c r="AA70" s="5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parameters!B17</f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2">
      <c r="A3" t="s">
        <v>42</v>
      </c>
      <c r="B3" s="1">
        <f>parameters!C17</f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Q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ref="R3" si="2">1*Q3</f>
        <v>23737.07814331392</v>
      </c>
      <c r="S3" s="1">
        <f t="shared" ref="S3" si="3">1*R3</f>
        <v>23737.07814331392</v>
      </c>
      <c r="T3" s="1">
        <f t="shared" ref="T3" si="4">1*S3</f>
        <v>23737.07814331392</v>
      </c>
      <c r="U3" s="1">
        <f t="shared" ref="U3" si="5">1*T3</f>
        <v>23737.07814331392</v>
      </c>
      <c r="V3" s="1">
        <f t="shared" ref="V3" si="6">1*U3</f>
        <v>23737.07814331392</v>
      </c>
      <c r="W3" s="1">
        <f t="shared" ref="W3" si="7">1*V3</f>
        <v>23737.07814331392</v>
      </c>
      <c r="X3" s="1">
        <f t="shared" ref="X3" si="8">1*W3</f>
        <v>23737.07814331392</v>
      </c>
      <c r="Y3" s="1">
        <f t="shared" ref="Y3" si="9">1*X3</f>
        <v>23737.07814331392</v>
      </c>
      <c r="Z3" s="1">
        <f t="shared" ref="Z3" si="10">1*Y3</f>
        <v>23737.07814331392</v>
      </c>
      <c r="AA3" s="1">
        <f t="shared" ref="AA3" si="11">1*Z3</f>
        <v>23737.07814331392</v>
      </c>
    </row>
    <row r="4" spans="1:27" x14ac:dyDescent="0.2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1000</v>
      </c>
      <c r="C5">
        <f t="shared" ref="C5:Q5" si="12">B5*0.91</f>
        <v>910</v>
      </c>
      <c r="D5">
        <f t="shared" si="12"/>
        <v>828.1</v>
      </c>
      <c r="E5">
        <f t="shared" si="12"/>
        <v>753.57100000000003</v>
      </c>
      <c r="F5">
        <f t="shared" si="12"/>
        <v>685.74961000000008</v>
      </c>
      <c r="G5">
        <f t="shared" si="12"/>
        <v>624.03214510000009</v>
      </c>
      <c r="H5">
        <f t="shared" si="12"/>
        <v>567.8692520410001</v>
      </c>
      <c r="I5">
        <f t="shared" si="12"/>
        <v>516.76101935731015</v>
      </c>
      <c r="J5">
        <f t="shared" si="12"/>
        <v>470.25252761515225</v>
      </c>
      <c r="K5">
        <f t="shared" si="12"/>
        <v>427.92980012978853</v>
      </c>
      <c r="L5">
        <f t="shared" si="12"/>
        <v>389.41611811810759</v>
      </c>
      <c r="M5">
        <f t="shared" si="12"/>
        <v>354.36866748747792</v>
      </c>
      <c r="N5">
        <f t="shared" si="12"/>
        <v>322.47548741360492</v>
      </c>
      <c r="O5">
        <f t="shared" si="12"/>
        <v>293.45269354638049</v>
      </c>
      <c r="P5">
        <f t="shared" si="12"/>
        <v>267.04195112720623</v>
      </c>
      <c r="Q5">
        <f t="shared" si="12"/>
        <v>243.00817552575768</v>
      </c>
      <c r="R5" s="1">
        <v>144502</v>
      </c>
      <c r="S5">
        <f t="shared" ref="S5" si="13">R5*1.01</f>
        <v>145947.01999999999</v>
      </c>
      <c r="T5">
        <f t="shared" ref="T5" si="14">S5*1.005</f>
        <v>146676.75509999998</v>
      </c>
      <c r="U5">
        <f t="shared" ref="U5" si="15">T5*1</f>
        <v>146676.75509999998</v>
      </c>
      <c r="V5">
        <f t="shared" ref="V5" si="16">U5*1</f>
        <v>146676.75509999998</v>
      </c>
      <c r="W5">
        <f t="shared" ref="W5" si="17">V5*1</f>
        <v>146676.75509999998</v>
      </c>
      <c r="X5">
        <f t="shared" ref="X5" si="18">W5*1</f>
        <v>146676.75509999998</v>
      </c>
      <c r="Y5">
        <f t="shared" ref="Y5" si="19">X5*1</f>
        <v>146676.75509999998</v>
      </c>
      <c r="Z5">
        <f t="shared" ref="Z5" si="20">Y5*1</f>
        <v>146676.75509999998</v>
      </c>
      <c r="AA5">
        <f t="shared" ref="AA5" si="21">Z5*1</f>
        <v>146676.75509999998</v>
      </c>
    </row>
    <row r="6" spans="1:27" x14ac:dyDescent="0.2">
      <c r="A6" t="s">
        <v>86</v>
      </c>
      <c r="B6" s="17">
        <v>2.1499999999999998E-2</v>
      </c>
      <c r="C6">
        <f t="shared" ref="C6:Q6" si="22">B6</f>
        <v>2.1499999999999998E-2</v>
      </c>
      <c r="D6">
        <f t="shared" si="22"/>
        <v>2.1499999999999998E-2</v>
      </c>
      <c r="E6">
        <f t="shared" si="22"/>
        <v>2.1499999999999998E-2</v>
      </c>
      <c r="F6">
        <f t="shared" si="22"/>
        <v>2.1499999999999998E-2</v>
      </c>
      <c r="G6">
        <f t="shared" si="22"/>
        <v>2.1499999999999998E-2</v>
      </c>
      <c r="H6">
        <f t="shared" si="22"/>
        <v>2.1499999999999998E-2</v>
      </c>
      <c r="I6">
        <f t="shared" si="22"/>
        <v>2.1499999999999998E-2</v>
      </c>
      <c r="J6">
        <f t="shared" si="22"/>
        <v>2.1499999999999998E-2</v>
      </c>
      <c r="K6">
        <f t="shared" si="22"/>
        <v>2.1499999999999998E-2</v>
      </c>
      <c r="L6">
        <f t="shared" si="22"/>
        <v>2.1499999999999998E-2</v>
      </c>
      <c r="M6">
        <f t="shared" si="22"/>
        <v>2.1499999999999998E-2</v>
      </c>
      <c r="N6">
        <f t="shared" si="22"/>
        <v>2.1499999999999998E-2</v>
      </c>
      <c r="O6">
        <f t="shared" si="22"/>
        <v>2.1499999999999998E-2</v>
      </c>
      <c r="P6">
        <f t="shared" si="22"/>
        <v>2.1499999999999998E-2</v>
      </c>
      <c r="Q6">
        <f t="shared" si="22"/>
        <v>2.1499999999999998E-2</v>
      </c>
      <c r="R6" s="1">
        <f t="shared" ref="R6" si="23">1*Q6</f>
        <v>2.1499999999999998E-2</v>
      </c>
      <c r="S6" s="1">
        <f t="shared" ref="S6" si="24">1*R6</f>
        <v>2.1499999999999998E-2</v>
      </c>
      <c r="T6" s="1">
        <f t="shared" ref="T6" si="25">1*S6</f>
        <v>2.1499999999999998E-2</v>
      </c>
      <c r="U6" s="1">
        <f t="shared" ref="U6" si="26">1*T6</f>
        <v>2.1499999999999998E-2</v>
      </c>
      <c r="V6" s="1">
        <f t="shared" ref="V6" si="27">1*U6</f>
        <v>2.1499999999999998E-2</v>
      </c>
      <c r="W6" s="1">
        <f t="shared" ref="W6" si="28">1*V6</f>
        <v>2.1499999999999998E-2</v>
      </c>
      <c r="X6" s="1">
        <f t="shared" ref="X6" si="29">1*W6</f>
        <v>2.1499999999999998E-2</v>
      </c>
      <c r="Y6" s="1">
        <f t="shared" ref="Y6" si="30">1*X6</f>
        <v>2.1499999999999998E-2</v>
      </c>
      <c r="Z6" s="1">
        <f t="shared" ref="Z6" si="31">1*Y6</f>
        <v>2.1499999999999998E-2</v>
      </c>
      <c r="AA6" s="1">
        <f t="shared" ref="AA6" si="32">1*Z6</f>
        <v>2.1499999999999998E-2</v>
      </c>
    </row>
    <row r="7" spans="1:27" x14ac:dyDescent="0.2">
      <c r="A7" t="s">
        <v>87</v>
      </c>
      <c r="B7" s="1">
        <v>4.1000000000000002E-2</v>
      </c>
      <c r="C7">
        <f t="shared" ref="C7:Q7" si="33">B7</f>
        <v>4.1000000000000002E-2</v>
      </c>
      <c r="D7">
        <f t="shared" si="33"/>
        <v>4.1000000000000002E-2</v>
      </c>
      <c r="E7">
        <f t="shared" si="33"/>
        <v>4.1000000000000002E-2</v>
      </c>
      <c r="F7">
        <f t="shared" si="33"/>
        <v>4.1000000000000002E-2</v>
      </c>
      <c r="G7">
        <f t="shared" si="33"/>
        <v>4.1000000000000002E-2</v>
      </c>
      <c r="H7">
        <f t="shared" si="33"/>
        <v>4.1000000000000002E-2</v>
      </c>
      <c r="I7">
        <f t="shared" si="33"/>
        <v>4.1000000000000002E-2</v>
      </c>
      <c r="J7">
        <f t="shared" si="33"/>
        <v>4.1000000000000002E-2</v>
      </c>
      <c r="K7">
        <f t="shared" si="33"/>
        <v>4.1000000000000002E-2</v>
      </c>
      <c r="L7">
        <f t="shared" si="33"/>
        <v>4.1000000000000002E-2</v>
      </c>
      <c r="M7">
        <f t="shared" si="33"/>
        <v>4.1000000000000002E-2</v>
      </c>
      <c r="N7">
        <f t="shared" si="33"/>
        <v>4.1000000000000002E-2</v>
      </c>
      <c r="O7">
        <f t="shared" si="33"/>
        <v>4.1000000000000002E-2</v>
      </c>
      <c r="P7">
        <f t="shared" si="33"/>
        <v>4.1000000000000002E-2</v>
      </c>
      <c r="Q7">
        <f t="shared" si="33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2">
      <c r="A8" t="s">
        <v>6</v>
      </c>
      <c r="B8">
        <v>5</v>
      </c>
      <c r="C8">
        <f t="shared" ref="C8:N8" si="34">B8*0.88</f>
        <v>4.4000000000000004</v>
      </c>
      <c r="D8">
        <f t="shared" si="34"/>
        <v>3.8720000000000003</v>
      </c>
      <c r="E8">
        <f t="shared" si="34"/>
        <v>3.4073600000000002</v>
      </c>
      <c r="F8">
        <f t="shared" si="34"/>
        <v>2.9984768000000002</v>
      </c>
      <c r="G8">
        <f t="shared" si="34"/>
        <v>2.638659584</v>
      </c>
      <c r="H8">
        <f t="shared" si="34"/>
        <v>2.3220204339200001</v>
      </c>
      <c r="I8">
        <f t="shared" si="34"/>
        <v>2.0433779818496003</v>
      </c>
      <c r="J8">
        <f t="shared" si="34"/>
        <v>1.7981726240276483</v>
      </c>
      <c r="K8">
        <f t="shared" si="34"/>
        <v>1.5823919091443306</v>
      </c>
      <c r="L8">
        <f t="shared" si="34"/>
        <v>1.392504880047011</v>
      </c>
      <c r="M8">
        <f t="shared" si="34"/>
        <v>1.2254042944413697</v>
      </c>
      <c r="N8">
        <f t="shared" si="34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35">R8*1.01</f>
        <v>145948.03</v>
      </c>
      <c r="T8">
        <f t="shared" ref="T8" si="36">S8*1.005</f>
        <v>146677.77015</v>
      </c>
      <c r="U8">
        <f t="shared" ref="U8" si="37">T8*1</f>
        <v>146677.77015</v>
      </c>
      <c r="V8">
        <f t="shared" ref="V8" si="38">U8*1</f>
        <v>146677.77015</v>
      </c>
      <c r="W8">
        <f t="shared" ref="W8" si="39">V8*1</f>
        <v>146677.77015</v>
      </c>
      <c r="X8">
        <f t="shared" ref="X8" si="40">W8*1</f>
        <v>146677.77015</v>
      </c>
      <c r="Y8">
        <f t="shared" ref="Y8" si="41">X8*1</f>
        <v>146677.77015</v>
      </c>
      <c r="Z8">
        <f t="shared" ref="Z8" si="42">Y8*1</f>
        <v>146677.77015</v>
      </c>
      <c r="AA8">
        <f t="shared" ref="AA8" si="43">Z8*1</f>
        <v>146677.77015</v>
      </c>
    </row>
    <row r="9" spans="1:27" x14ac:dyDescent="0.2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44">H9</f>
        <v>0</v>
      </c>
      <c r="J9">
        <f t="shared" si="44"/>
        <v>0</v>
      </c>
      <c r="K9">
        <f t="shared" si="44"/>
        <v>0</v>
      </c>
      <c r="L9">
        <f t="shared" si="44"/>
        <v>0</v>
      </c>
      <c r="M9">
        <f t="shared" si="44"/>
        <v>0</v>
      </c>
      <c r="N9">
        <f t="shared" si="44"/>
        <v>0</v>
      </c>
      <c r="O9">
        <f t="shared" si="44"/>
        <v>0</v>
      </c>
      <c r="P9">
        <f t="shared" si="44"/>
        <v>0</v>
      </c>
      <c r="Q9">
        <f t="shared" si="44"/>
        <v>0</v>
      </c>
      <c r="R9" s="1">
        <f t="shared" ref="R9" si="45">1*Q9</f>
        <v>0</v>
      </c>
      <c r="S9" s="1">
        <f t="shared" ref="S9" si="46">1*R9</f>
        <v>0</v>
      </c>
      <c r="T9" s="1">
        <f t="shared" ref="T9" si="47">1*S9</f>
        <v>0</v>
      </c>
      <c r="U9" s="1">
        <f t="shared" ref="U9" si="48">1*T9</f>
        <v>0</v>
      </c>
      <c r="V9" s="1">
        <f t="shared" ref="V9" si="49">1*U9</f>
        <v>0</v>
      </c>
      <c r="W9" s="1">
        <f t="shared" ref="W9" si="50">1*V9</f>
        <v>0</v>
      </c>
      <c r="X9" s="1">
        <f t="shared" ref="X9" si="51">1*W9</f>
        <v>0</v>
      </c>
      <c r="Y9" s="1">
        <f t="shared" ref="Y9" si="52">1*X9</f>
        <v>0</v>
      </c>
      <c r="Z9" s="1">
        <f t="shared" ref="Z9" si="53">1*Y9</f>
        <v>0</v>
      </c>
      <c r="AA9" s="1">
        <f t="shared" ref="AA9" si="54">1*Z9</f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5.7000000000000002E-2</v>
      </c>
      <c r="C11" s="18">
        <f t="shared" ref="C11:Q11" si="55">B11*0.985</f>
        <v>5.6145E-2</v>
      </c>
      <c r="D11">
        <f t="shared" si="55"/>
        <v>5.5302825E-2</v>
      </c>
      <c r="E11">
        <f t="shared" si="55"/>
        <v>5.4473282625000001E-2</v>
      </c>
      <c r="F11">
        <f t="shared" si="55"/>
        <v>5.3656183385625E-2</v>
      </c>
      <c r="G11">
        <f t="shared" si="55"/>
        <v>5.2851340634840621E-2</v>
      </c>
      <c r="H11">
        <f t="shared" si="55"/>
        <v>5.205857052531801E-2</v>
      </c>
      <c r="I11">
        <f t="shared" si="55"/>
        <v>5.1277691967438241E-2</v>
      </c>
      <c r="J11">
        <f t="shared" si="55"/>
        <v>5.0508526587926664E-2</v>
      </c>
      <c r="K11">
        <f t="shared" si="55"/>
        <v>4.9750898689107766E-2</v>
      </c>
      <c r="L11">
        <f t="shared" si="55"/>
        <v>4.9004635208771151E-2</v>
      </c>
      <c r="M11">
        <f t="shared" si="55"/>
        <v>4.826956568063958E-2</v>
      </c>
      <c r="N11">
        <f t="shared" si="55"/>
        <v>4.7545522195429984E-2</v>
      </c>
      <c r="O11">
        <f t="shared" si="55"/>
        <v>4.6832339362498532E-2</v>
      </c>
      <c r="P11">
        <f t="shared" si="55"/>
        <v>4.6129854272061052E-2</v>
      </c>
      <c r="Q11">
        <f t="shared" si="55"/>
        <v>4.5437906457980133E-2</v>
      </c>
      <c r="R11" s="1">
        <v>144504</v>
      </c>
      <c r="S11">
        <f t="shared" ref="S11" si="56">R11*1.01</f>
        <v>145949.04</v>
      </c>
      <c r="T11">
        <f t="shared" ref="T11" si="57">S11*1.005</f>
        <v>146678.78519999998</v>
      </c>
      <c r="U11">
        <f t="shared" ref="U11" si="58">T11*1</f>
        <v>146678.78519999998</v>
      </c>
      <c r="V11">
        <f t="shared" ref="V11" si="59">U11*1</f>
        <v>146678.78519999998</v>
      </c>
      <c r="W11">
        <f t="shared" ref="W11" si="60">V11*1</f>
        <v>146678.78519999998</v>
      </c>
      <c r="X11">
        <f t="shared" ref="X11" si="61">W11*1</f>
        <v>146678.78519999998</v>
      </c>
      <c r="Y11">
        <f t="shared" ref="Y11" si="62">X11*1</f>
        <v>146678.78519999998</v>
      </c>
      <c r="Z11">
        <f t="shared" ref="Z11" si="63">Y11*1</f>
        <v>146678.78519999998</v>
      </c>
      <c r="AA11">
        <f t="shared" ref="AA11" si="64">Z11*1</f>
        <v>146678.78519999998</v>
      </c>
    </row>
    <row r="12" spans="1:27" x14ac:dyDescent="0.2">
      <c r="A12" t="s">
        <v>10</v>
      </c>
      <c r="B12" s="18">
        <v>0.15</v>
      </c>
      <c r="C12" s="18">
        <f t="shared" ref="C12:Q12" si="65">B12*0.975</f>
        <v>0.14624999999999999</v>
      </c>
      <c r="D12">
        <f t="shared" si="65"/>
        <v>0.14259374999999999</v>
      </c>
      <c r="E12">
        <f t="shared" si="65"/>
        <v>0.13902890625</v>
      </c>
      <c r="F12">
        <f t="shared" si="65"/>
        <v>0.13555318359374999</v>
      </c>
      <c r="G12">
        <f t="shared" si="65"/>
        <v>0.13216435400390625</v>
      </c>
      <c r="H12">
        <f t="shared" si="65"/>
        <v>0.12886024515380859</v>
      </c>
      <c r="I12">
        <f t="shared" si="65"/>
        <v>0.12563873902496336</v>
      </c>
      <c r="J12">
        <f t="shared" si="65"/>
        <v>0.12249777054933927</v>
      </c>
      <c r="K12">
        <f t="shared" si="65"/>
        <v>0.11943532628560578</v>
      </c>
      <c r="L12">
        <f t="shared" si="65"/>
        <v>0.11644944312846564</v>
      </c>
      <c r="M12">
        <f t="shared" si="65"/>
        <v>0.113538207050254</v>
      </c>
      <c r="N12">
        <f t="shared" si="65"/>
        <v>0.11069975187399765</v>
      </c>
      <c r="O12">
        <f t="shared" si="65"/>
        <v>0.10793225807714771</v>
      </c>
      <c r="P12">
        <f t="shared" si="65"/>
        <v>0.10523395162521901</v>
      </c>
      <c r="Q12">
        <f t="shared" si="65"/>
        <v>0.10260310283458852</v>
      </c>
      <c r="R12" s="1">
        <f t="shared" ref="R12" si="66">1*Q12</f>
        <v>0.10260310283458852</v>
      </c>
      <c r="S12" s="1">
        <f t="shared" ref="S12" si="67">1*R12</f>
        <v>0.10260310283458852</v>
      </c>
      <c r="T12" s="1">
        <f t="shared" ref="T12" si="68">1*S12</f>
        <v>0.10260310283458852</v>
      </c>
      <c r="U12" s="1">
        <f t="shared" ref="U12" si="69">1*T12</f>
        <v>0.10260310283458852</v>
      </c>
      <c r="V12" s="1">
        <f t="shared" ref="V12" si="70">1*U12</f>
        <v>0.10260310283458852</v>
      </c>
      <c r="W12" s="1">
        <f t="shared" ref="W12" si="71">1*V12</f>
        <v>0.10260310283458852</v>
      </c>
      <c r="X12" s="1">
        <f t="shared" ref="X12" si="72">1*W12</f>
        <v>0.10260310283458852</v>
      </c>
      <c r="Y12" s="1">
        <f t="shared" ref="Y12" si="73">1*X12</f>
        <v>0.10260310283458852</v>
      </c>
      <c r="Z12" s="1">
        <f t="shared" ref="Z12" si="74">1*Y12</f>
        <v>0.10260310283458852</v>
      </c>
      <c r="AA12" s="1">
        <f t="shared" ref="AA12" si="75">1*Z12</f>
        <v>0.10260310283458852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76">C13*1.01</f>
        <v>8.1608E-2</v>
      </c>
      <c r="E13">
        <f t="shared" si="76"/>
        <v>8.2424079999999997E-2</v>
      </c>
      <c r="F13">
        <f t="shared" si="76"/>
        <v>8.3248320799999997E-2</v>
      </c>
      <c r="G13">
        <f t="shared" si="76"/>
        <v>8.4080804007999999E-2</v>
      </c>
      <c r="H13">
        <f t="shared" si="76"/>
        <v>8.4921612048080006E-2</v>
      </c>
      <c r="I13">
        <f t="shared" si="76"/>
        <v>8.5770828168560811E-2</v>
      </c>
      <c r="J13">
        <f t="shared" si="76"/>
        <v>8.6628536450246416E-2</v>
      </c>
      <c r="K13">
        <f t="shared" si="76"/>
        <v>8.749482181474888E-2</v>
      </c>
      <c r="L13">
        <f t="shared" si="76"/>
        <v>8.8369770032896366E-2</v>
      </c>
      <c r="M13">
        <f t="shared" si="76"/>
        <v>8.9253467733225331E-2</v>
      </c>
      <c r="N13">
        <f t="shared" si="76"/>
        <v>9.0146002410557591E-2</v>
      </c>
      <c r="O13">
        <f t="shared" si="76"/>
        <v>9.1047462434663162E-2</v>
      </c>
      <c r="P13">
        <f t="shared" si="76"/>
        <v>9.1957937059009801E-2</v>
      </c>
      <c r="Q13">
        <f t="shared" si="76"/>
        <v>9.2877516429599905E-2</v>
      </c>
      <c r="R13">
        <f t="shared" si="76"/>
        <v>9.3806291593895905E-2</v>
      </c>
      <c r="S13">
        <f t="shared" si="76"/>
        <v>9.4744354509834858E-2</v>
      </c>
      <c r="T13">
        <f t="shared" si="76"/>
        <v>9.5691798054933205E-2</v>
      </c>
      <c r="U13">
        <f t="shared" si="76"/>
        <v>9.6648716035482543E-2</v>
      </c>
      <c r="V13">
        <f t="shared" si="76"/>
        <v>9.7615203195837372E-2</v>
      </c>
      <c r="W13">
        <f t="shared" si="76"/>
        <v>9.8591355227795746E-2</v>
      </c>
      <c r="X13">
        <f t="shared" si="76"/>
        <v>9.9577268780073711E-2</v>
      </c>
      <c r="Y13">
        <f t="shared" si="76"/>
        <v>0.10057304146787445</v>
      </c>
      <c r="Z13">
        <f t="shared" si="76"/>
        <v>0.1015787718825532</v>
      </c>
      <c r="AA13">
        <f t="shared" si="76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76"/>
        <v>0.39783900000000005</v>
      </c>
      <c r="E14">
        <f t="shared" si="76"/>
        <v>0.40181739000000005</v>
      </c>
      <c r="F14">
        <f t="shared" si="76"/>
        <v>0.40583556390000003</v>
      </c>
      <c r="G14">
        <f t="shared" si="76"/>
        <v>0.40989391953900001</v>
      </c>
      <c r="H14">
        <f t="shared" si="76"/>
        <v>0.41399285873439001</v>
      </c>
      <c r="I14">
        <f t="shared" si="76"/>
        <v>0.41813278732173392</v>
      </c>
      <c r="J14">
        <f t="shared" si="76"/>
        <v>0.42231411519495127</v>
      </c>
      <c r="K14">
        <f t="shared" si="76"/>
        <v>0.42653725634690076</v>
      </c>
      <c r="L14">
        <f t="shared" si="76"/>
        <v>0.4308026289103698</v>
      </c>
      <c r="M14">
        <f t="shared" si="76"/>
        <v>0.43511065519947351</v>
      </c>
      <c r="N14">
        <f t="shared" si="76"/>
        <v>0.43946176175146823</v>
      </c>
      <c r="O14">
        <f t="shared" si="76"/>
        <v>0.44385637936898292</v>
      </c>
      <c r="P14">
        <f t="shared" si="76"/>
        <v>0.44829494316267277</v>
      </c>
      <c r="Q14">
        <f t="shared" si="76"/>
        <v>0.45277789259429951</v>
      </c>
      <c r="R14">
        <f t="shared" si="76"/>
        <v>0.45730567152024254</v>
      </c>
      <c r="S14">
        <f t="shared" si="76"/>
        <v>0.46187872823544496</v>
      </c>
      <c r="T14">
        <f t="shared" si="76"/>
        <v>0.46649751551779939</v>
      </c>
      <c r="U14">
        <f t="shared" si="76"/>
        <v>0.47116249067297739</v>
      </c>
      <c r="V14">
        <f t="shared" si="76"/>
        <v>0.47587411557970716</v>
      </c>
      <c r="W14">
        <f t="shared" si="76"/>
        <v>0.48063285673550421</v>
      </c>
      <c r="X14">
        <f t="shared" si="76"/>
        <v>0.48543918530285923</v>
      </c>
      <c r="Y14">
        <f t="shared" si="76"/>
        <v>0.49029357715588784</v>
      </c>
      <c r="Z14">
        <f t="shared" si="76"/>
        <v>0.49519651292744671</v>
      </c>
      <c r="AA14">
        <f t="shared" si="76"/>
        <v>0.50014847805672114</v>
      </c>
    </row>
    <row r="15" spans="1:27" x14ac:dyDescent="0.2">
      <c r="A15" t="s">
        <v>12</v>
      </c>
      <c r="B15">
        <v>2200</v>
      </c>
      <c r="C15">
        <f t="shared" ref="C15:Q15" si="77">B15</f>
        <v>2200</v>
      </c>
      <c r="D15">
        <f t="shared" si="77"/>
        <v>2200</v>
      </c>
      <c r="E15">
        <f t="shared" si="77"/>
        <v>2200</v>
      </c>
      <c r="F15">
        <f t="shared" si="77"/>
        <v>2200</v>
      </c>
      <c r="G15">
        <f t="shared" si="77"/>
        <v>2200</v>
      </c>
      <c r="H15">
        <f t="shared" si="77"/>
        <v>2200</v>
      </c>
      <c r="I15">
        <f t="shared" si="77"/>
        <v>2200</v>
      </c>
      <c r="J15">
        <f t="shared" si="77"/>
        <v>2200</v>
      </c>
      <c r="K15">
        <f t="shared" si="77"/>
        <v>2200</v>
      </c>
      <c r="L15">
        <f t="shared" si="77"/>
        <v>2200</v>
      </c>
      <c r="M15">
        <f t="shared" si="77"/>
        <v>2200</v>
      </c>
      <c r="N15">
        <f t="shared" si="77"/>
        <v>2200</v>
      </c>
      <c r="O15">
        <f t="shared" si="77"/>
        <v>2200</v>
      </c>
      <c r="P15">
        <f t="shared" si="77"/>
        <v>2200</v>
      </c>
      <c r="Q15">
        <f t="shared" si="77"/>
        <v>2200</v>
      </c>
      <c r="R15" s="1">
        <v>144505</v>
      </c>
      <c r="S15">
        <f t="shared" ref="S15" si="78">R15*1.01</f>
        <v>145950.04999999999</v>
      </c>
      <c r="T15">
        <f t="shared" ref="T15" si="79">S15*1.005</f>
        <v>146679.80024999997</v>
      </c>
      <c r="U15">
        <f t="shared" ref="U15" si="80">T15*1</f>
        <v>146679.80024999997</v>
      </c>
      <c r="V15">
        <f t="shared" ref="V15" si="81">U15*1</f>
        <v>146679.80024999997</v>
      </c>
      <c r="W15">
        <f t="shared" ref="W15" si="82">V15*1</f>
        <v>146679.80024999997</v>
      </c>
      <c r="X15">
        <f t="shared" ref="X15" si="83">W15*1</f>
        <v>146679.80024999997</v>
      </c>
      <c r="Y15">
        <f t="shared" ref="Y15" si="84">X15*1</f>
        <v>146679.80024999997</v>
      </c>
      <c r="Z15">
        <f t="shared" ref="Z15" si="85">Y15*1</f>
        <v>146679.80024999997</v>
      </c>
      <c r="AA15">
        <f t="shared" ref="AA15" si="86">Z15*1</f>
        <v>146679.80024999997</v>
      </c>
    </row>
    <row r="16" spans="1:27" x14ac:dyDescent="0.2">
      <c r="A16" t="s">
        <v>13</v>
      </c>
      <c r="B16">
        <v>620</v>
      </c>
      <c r="C16">
        <f t="shared" ref="C16:Q16" si="87">B16</f>
        <v>620</v>
      </c>
      <c r="D16">
        <f t="shared" si="87"/>
        <v>620</v>
      </c>
      <c r="E16">
        <f t="shared" si="87"/>
        <v>620</v>
      </c>
      <c r="F16">
        <f t="shared" si="87"/>
        <v>620</v>
      </c>
      <c r="G16">
        <f t="shared" si="87"/>
        <v>620</v>
      </c>
      <c r="H16">
        <f t="shared" si="87"/>
        <v>620</v>
      </c>
      <c r="I16">
        <f t="shared" si="87"/>
        <v>620</v>
      </c>
      <c r="J16">
        <f t="shared" si="87"/>
        <v>620</v>
      </c>
      <c r="K16">
        <f t="shared" si="87"/>
        <v>620</v>
      </c>
      <c r="L16">
        <f t="shared" si="87"/>
        <v>620</v>
      </c>
      <c r="M16">
        <f t="shared" si="87"/>
        <v>620</v>
      </c>
      <c r="N16">
        <f t="shared" si="87"/>
        <v>620</v>
      </c>
      <c r="O16">
        <f t="shared" si="87"/>
        <v>620</v>
      </c>
      <c r="P16">
        <f t="shared" si="87"/>
        <v>620</v>
      </c>
      <c r="Q16">
        <f t="shared" si="87"/>
        <v>620</v>
      </c>
      <c r="R16" s="1">
        <f t="shared" ref="R16" si="88">1*Q16</f>
        <v>620</v>
      </c>
      <c r="S16" s="1">
        <f t="shared" ref="S16" si="89">1*R16</f>
        <v>620</v>
      </c>
      <c r="T16" s="1">
        <f t="shared" ref="T16" si="90">1*S16</f>
        <v>620</v>
      </c>
      <c r="U16" s="1">
        <f t="shared" ref="U16" si="91">1*T16</f>
        <v>620</v>
      </c>
      <c r="V16" s="1">
        <f t="shared" ref="V16" si="92">1*U16</f>
        <v>620</v>
      </c>
      <c r="W16" s="1">
        <f t="shared" ref="W16" si="93">1*V16</f>
        <v>620</v>
      </c>
      <c r="X16" s="1">
        <f t="shared" ref="X16" si="94">1*W16</f>
        <v>620</v>
      </c>
      <c r="Y16" s="1">
        <f t="shared" ref="Y16" si="95">1*X16</f>
        <v>620</v>
      </c>
      <c r="Z16" s="1">
        <f t="shared" ref="Z16" si="96">1*Y16</f>
        <v>620</v>
      </c>
      <c r="AA16" s="1">
        <f t="shared" ref="AA16" si="97">1*Z16</f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98">C17*1.07</f>
        <v>2.1753100000000001</v>
      </c>
      <c r="E17">
        <f t="shared" si="98"/>
        <v>2.3275817000000001</v>
      </c>
      <c r="F17">
        <f t="shared" si="98"/>
        <v>2.4905124190000003</v>
      </c>
      <c r="G17">
        <f t="shared" si="98"/>
        <v>2.6648482883300004</v>
      </c>
      <c r="H17">
        <f t="shared" si="98"/>
        <v>2.8513876685131008</v>
      </c>
      <c r="I17">
        <f t="shared" si="98"/>
        <v>3.0509848053090178</v>
      </c>
      <c r="J17">
        <f t="shared" si="98"/>
        <v>3.2645537416806492</v>
      </c>
      <c r="K17">
        <f t="shared" si="98"/>
        <v>3.4930725035982948</v>
      </c>
      <c r="L17">
        <f t="shared" si="98"/>
        <v>3.7375875788501758</v>
      </c>
      <c r="M17">
        <f t="shared" si="98"/>
        <v>3.9992187093696883</v>
      </c>
      <c r="N17">
        <f t="shared" si="98"/>
        <v>4.2791640190255666</v>
      </c>
      <c r="O17">
        <f t="shared" si="98"/>
        <v>4.5787055003573567</v>
      </c>
      <c r="P17">
        <f t="shared" si="98"/>
        <v>4.8992148853823716</v>
      </c>
      <c r="Q17">
        <f t="shared" si="98"/>
        <v>5.2421599273591379</v>
      </c>
      <c r="R17">
        <f t="shared" si="98"/>
        <v>5.6091111222742782</v>
      </c>
      <c r="S17">
        <f t="shared" si="98"/>
        <v>6.0017489008334781</v>
      </c>
      <c r="T17">
        <f t="shared" si="98"/>
        <v>6.4218713238918221</v>
      </c>
      <c r="U17">
        <f t="shared" si="98"/>
        <v>6.8714023165642502</v>
      </c>
      <c r="V17">
        <f t="shared" si="98"/>
        <v>7.352400478723748</v>
      </c>
      <c r="W17">
        <f t="shared" si="98"/>
        <v>7.8670685122344111</v>
      </c>
      <c r="X17">
        <f t="shared" si="98"/>
        <v>8.4177633080908212</v>
      </c>
      <c r="Y17">
        <f t="shared" si="98"/>
        <v>9.0070067396571787</v>
      </c>
      <c r="Z17">
        <f t="shared" si="98"/>
        <v>9.6374972114331818</v>
      </c>
      <c r="AA17">
        <f t="shared" si="98"/>
        <v>10.312122016233506</v>
      </c>
    </row>
    <row r="18" spans="1:27" x14ac:dyDescent="0.2">
      <c r="A18" t="s">
        <v>15</v>
      </c>
      <c r="B18">
        <v>0</v>
      </c>
      <c r="C18">
        <f t="shared" ref="C18:Q18" si="99">B18</f>
        <v>0</v>
      </c>
      <c r="D18">
        <f t="shared" si="99"/>
        <v>0</v>
      </c>
      <c r="E18">
        <f t="shared" si="99"/>
        <v>0</v>
      </c>
      <c r="F18">
        <f t="shared" si="99"/>
        <v>0</v>
      </c>
      <c r="G18">
        <f t="shared" si="99"/>
        <v>0</v>
      </c>
      <c r="H18">
        <f t="shared" si="99"/>
        <v>0</v>
      </c>
      <c r="I18">
        <f t="shared" si="99"/>
        <v>0</v>
      </c>
      <c r="J18">
        <f t="shared" si="99"/>
        <v>0</v>
      </c>
      <c r="K18">
        <f t="shared" si="99"/>
        <v>0</v>
      </c>
      <c r="L18">
        <f t="shared" si="99"/>
        <v>0</v>
      </c>
      <c r="M18">
        <f t="shared" si="99"/>
        <v>0</v>
      </c>
      <c r="N18">
        <f t="shared" si="99"/>
        <v>0</v>
      </c>
      <c r="O18">
        <f t="shared" si="99"/>
        <v>0</v>
      </c>
      <c r="P18">
        <f t="shared" si="99"/>
        <v>0</v>
      </c>
      <c r="Q18">
        <f t="shared" si="99"/>
        <v>0</v>
      </c>
      <c r="R18" s="1">
        <v>144506</v>
      </c>
      <c r="S18">
        <f t="shared" ref="S18" si="100">R18*1.01</f>
        <v>145951.06</v>
      </c>
      <c r="T18">
        <f t="shared" ref="T18" si="101">S18*1.005</f>
        <v>146680.81529999999</v>
      </c>
      <c r="U18">
        <f t="shared" ref="U18" si="102">T18*1</f>
        <v>146680.81529999999</v>
      </c>
      <c r="V18">
        <f t="shared" ref="V18" si="103">U18*1</f>
        <v>146680.81529999999</v>
      </c>
      <c r="W18">
        <f t="shared" ref="W18" si="104">V18*1</f>
        <v>146680.81529999999</v>
      </c>
      <c r="X18">
        <f t="shared" ref="X18" si="105">W18*1</f>
        <v>146680.81529999999</v>
      </c>
      <c r="Y18">
        <f t="shared" ref="Y18" si="106">X18*1</f>
        <v>146680.81529999999</v>
      </c>
      <c r="Z18">
        <f t="shared" ref="Z18" si="107">Y18*1</f>
        <v>146680.81529999999</v>
      </c>
      <c r="AA18">
        <f t="shared" ref="AA18" si="108">Z18*1</f>
        <v>146680.81529999999</v>
      </c>
    </row>
    <row r="19" spans="1:27" x14ac:dyDescent="0.2">
      <c r="A19" t="s">
        <v>16</v>
      </c>
      <c r="B19" s="1">
        <v>408</v>
      </c>
      <c r="C19" s="1">
        <f t="shared" ref="C19:Q19" si="109">B19</f>
        <v>408</v>
      </c>
      <c r="D19" s="1">
        <f t="shared" si="109"/>
        <v>408</v>
      </c>
      <c r="E19" s="1">
        <f t="shared" si="109"/>
        <v>408</v>
      </c>
      <c r="F19" s="1">
        <f t="shared" si="109"/>
        <v>408</v>
      </c>
      <c r="G19" s="1">
        <f t="shared" si="109"/>
        <v>408</v>
      </c>
      <c r="H19" s="1">
        <f t="shared" si="109"/>
        <v>408</v>
      </c>
      <c r="I19" s="1">
        <f t="shared" si="109"/>
        <v>408</v>
      </c>
      <c r="J19" s="1">
        <f t="shared" si="109"/>
        <v>408</v>
      </c>
      <c r="K19" s="1">
        <f t="shared" si="109"/>
        <v>408</v>
      </c>
      <c r="L19" s="1">
        <f t="shared" si="109"/>
        <v>408</v>
      </c>
      <c r="M19" s="1">
        <f t="shared" si="109"/>
        <v>408</v>
      </c>
      <c r="N19" s="1">
        <f t="shared" si="109"/>
        <v>408</v>
      </c>
      <c r="O19" s="1">
        <f t="shared" si="109"/>
        <v>408</v>
      </c>
      <c r="P19" s="1">
        <f t="shared" si="109"/>
        <v>408</v>
      </c>
      <c r="Q19" s="1">
        <f t="shared" si="109"/>
        <v>408</v>
      </c>
      <c r="R19" s="1">
        <f t="shared" ref="R19" si="110">1*Q19</f>
        <v>408</v>
      </c>
      <c r="S19" s="1">
        <f t="shared" ref="S19" si="111">1*R19</f>
        <v>408</v>
      </c>
      <c r="T19" s="1">
        <f t="shared" ref="T19" si="112">1*S19</f>
        <v>408</v>
      </c>
      <c r="U19" s="1">
        <f t="shared" ref="U19" si="113">1*T19</f>
        <v>408</v>
      </c>
      <c r="V19" s="1">
        <f t="shared" ref="V19" si="114">1*U19</f>
        <v>408</v>
      </c>
      <c r="W19" s="1">
        <f t="shared" ref="W19" si="115">1*V19</f>
        <v>408</v>
      </c>
      <c r="X19" s="1">
        <f t="shared" ref="X19" si="116">1*W19</f>
        <v>408</v>
      </c>
      <c r="Y19" s="1">
        <f t="shared" ref="Y19" si="117">1*X19</f>
        <v>408</v>
      </c>
      <c r="Z19" s="1">
        <f t="shared" ref="Z19" si="118">1*Y19</f>
        <v>408</v>
      </c>
      <c r="AA19" s="1">
        <f t="shared" ref="AA19" si="119">1*Z19</f>
        <v>408</v>
      </c>
    </row>
    <row r="20" spans="1:27" x14ac:dyDescent="0.2">
      <c r="A20" t="s">
        <v>17</v>
      </c>
      <c r="B20">
        <v>0</v>
      </c>
      <c r="C20">
        <f t="shared" ref="C20:E22" si="120">B20</f>
        <v>0</v>
      </c>
      <c r="D20">
        <f t="shared" si="120"/>
        <v>0</v>
      </c>
      <c r="E20">
        <f>0.25*E19</f>
        <v>102</v>
      </c>
      <c r="F20">
        <f t="shared" ref="F20:Q20" si="121">F19</f>
        <v>408</v>
      </c>
      <c r="G20">
        <f t="shared" si="121"/>
        <v>408</v>
      </c>
      <c r="H20">
        <f t="shared" si="121"/>
        <v>408</v>
      </c>
      <c r="I20">
        <f t="shared" si="121"/>
        <v>408</v>
      </c>
      <c r="J20">
        <f t="shared" si="121"/>
        <v>408</v>
      </c>
      <c r="K20">
        <f t="shared" si="121"/>
        <v>408</v>
      </c>
      <c r="L20">
        <f t="shared" si="121"/>
        <v>408</v>
      </c>
      <c r="M20">
        <f t="shared" si="121"/>
        <v>408</v>
      </c>
      <c r="N20">
        <f t="shared" si="121"/>
        <v>408</v>
      </c>
      <c r="O20">
        <f t="shared" si="121"/>
        <v>408</v>
      </c>
      <c r="P20">
        <f t="shared" si="121"/>
        <v>408</v>
      </c>
      <c r="Q20">
        <f t="shared" si="121"/>
        <v>408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13419</v>
      </c>
      <c r="C21">
        <f t="shared" ref="C21:E21" si="122">0.45*SUM(C3,C15,C16,-C9)</f>
        <v>12744</v>
      </c>
      <c r="D21">
        <f t="shared" si="122"/>
        <v>12231</v>
      </c>
      <c r="E21">
        <f t="shared" si="122"/>
        <v>11738.52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si="120"/>
        <v>0</v>
      </c>
      <c r="D22">
        <f t="shared" si="120"/>
        <v>0</v>
      </c>
      <c r="E22">
        <f t="shared" si="120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123">B24</f>
        <v>5000</v>
      </c>
      <c r="D24">
        <f t="shared" si="123"/>
        <v>5000</v>
      </c>
      <c r="E24">
        <f t="shared" si="123"/>
        <v>5000</v>
      </c>
      <c r="F24">
        <f t="shared" si="123"/>
        <v>5000</v>
      </c>
      <c r="G24">
        <f t="shared" si="123"/>
        <v>5000</v>
      </c>
      <c r="H24">
        <f t="shared" si="123"/>
        <v>5000</v>
      </c>
      <c r="I24">
        <f t="shared" si="123"/>
        <v>5000</v>
      </c>
      <c r="J24">
        <f t="shared" si="123"/>
        <v>5000</v>
      </c>
      <c r="K24">
        <f t="shared" si="123"/>
        <v>5000</v>
      </c>
      <c r="L24">
        <f t="shared" si="123"/>
        <v>5000</v>
      </c>
      <c r="M24">
        <f t="shared" si="123"/>
        <v>5000</v>
      </c>
      <c r="N24">
        <f t="shared" si="123"/>
        <v>5000</v>
      </c>
      <c r="O24">
        <f t="shared" si="123"/>
        <v>5000</v>
      </c>
      <c r="P24">
        <f t="shared" si="123"/>
        <v>5000</v>
      </c>
      <c r="Q24">
        <f t="shared" si="123"/>
        <v>5000</v>
      </c>
      <c r="R24" s="1">
        <f t="shared" ref="R24" si="124">1*Q24</f>
        <v>5000</v>
      </c>
      <c r="S24" s="1">
        <f t="shared" ref="S24" si="125">1*R24</f>
        <v>5000</v>
      </c>
      <c r="T24" s="1">
        <f t="shared" ref="T24" si="126">1*S24</f>
        <v>5000</v>
      </c>
      <c r="U24" s="1">
        <f t="shared" ref="U24" si="127">1*T24</f>
        <v>5000</v>
      </c>
      <c r="V24" s="1">
        <f t="shared" ref="V24" si="128">1*U24</f>
        <v>5000</v>
      </c>
      <c r="W24" s="1">
        <f t="shared" ref="W24" si="129">1*V24</f>
        <v>5000</v>
      </c>
      <c r="X24" s="1">
        <f t="shared" ref="X24" si="130">1*W24</f>
        <v>5000</v>
      </c>
      <c r="Y24" s="1">
        <f t="shared" ref="Y24" si="131">1*X24</f>
        <v>5000</v>
      </c>
      <c r="Z24" s="1">
        <f t="shared" ref="Z24" si="132">1*Y24</f>
        <v>5000</v>
      </c>
      <c r="AA24" s="1">
        <f t="shared" ref="AA24" si="133">1*Z24</f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27" si="134">B27*1.015</f>
        <v>0.71049999999999991</v>
      </c>
      <c r="D27" s="2">
        <f t="shared" si="134"/>
        <v>0.72115749999999978</v>
      </c>
      <c r="E27" s="2">
        <f t="shared" si="134"/>
        <v>0.73197486249999966</v>
      </c>
      <c r="F27" s="2">
        <f t="shared" si="134"/>
        <v>0.74295448543749953</v>
      </c>
      <c r="G27" s="2">
        <f t="shared" si="134"/>
        <v>0.75409880271906193</v>
      </c>
      <c r="H27" s="2">
        <f t="shared" si="134"/>
        <v>0.76541028475984774</v>
      </c>
      <c r="I27" s="2">
        <f t="shared" si="134"/>
        <v>0.77689143903124536</v>
      </c>
      <c r="J27" s="2">
        <f t="shared" si="134"/>
        <v>0.788544810616714</v>
      </c>
      <c r="K27" s="2">
        <f t="shared" si="134"/>
        <v>0.80037298277596458</v>
      </c>
      <c r="L27" s="2">
        <f t="shared" si="134"/>
        <v>0.81237857751760401</v>
      </c>
      <c r="M27" s="2">
        <f t="shared" ref="M27:AA27" si="135">L27*1</f>
        <v>0.81237857751760401</v>
      </c>
      <c r="N27" s="2">
        <f t="shared" si="135"/>
        <v>0.81237857751760401</v>
      </c>
      <c r="O27" s="2">
        <f t="shared" si="135"/>
        <v>0.81237857751760401</v>
      </c>
      <c r="P27" s="2">
        <f t="shared" si="135"/>
        <v>0.81237857751760401</v>
      </c>
      <c r="Q27" s="2">
        <f t="shared" si="135"/>
        <v>0.81237857751760401</v>
      </c>
      <c r="R27" s="2">
        <f t="shared" si="135"/>
        <v>0.81237857751760401</v>
      </c>
      <c r="S27" s="2">
        <f t="shared" si="135"/>
        <v>0.81237857751760401</v>
      </c>
      <c r="T27" s="2">
        <f t="shared" si="135"/>
        <v>0.81237857751760401</v>
      </c>
      <c r="U27" s="2">
        <f t="shared" si="135"/>
        <v>0.81237857751760401</v>
      </c>
      <c r="V27" s="2">
        <f t="shared" si="135"/>
        <v>0.81237857751760401</v>
      </c>
      <c r="W27" s="2">
        <f t="shared" si="135"/>
        <v>0.81237857751760401</v>
      </c>
      <c r="X27" s="2">
        <f t="shared" si="135"/>
        <v>0.81237857751760401</v>
      </c>
      <c r="Y27" s="2">
        <f t="shared" si="135"/>
        <v>0.81237857751760401</v>
      </c>
      <c r="Z27" s="2">
        <f t="shared" si="135"/>
        <v>0.81237857751760401</v>
      </c>
      <c r="AA27" s="2">
        <f t="shared" si="135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ref="C28:L28" si="136">B28*1.015</f>
        <v>0.56840000000000002</v>
      </c>
      <c r="D28" s="2">
        <f t="shared" si="136"/>
        <v>0.57692599999999994</v>
      </c>
      <c r="E28" s="2">
        <f t="shared" si="136"/>
        <v>0.58557988999999988</v>
      </c>
      <c r="F28" s="2">
        <f t="shared" si="136"/>
        <v>0.59436358834999981</v>
      </c>
      <c r="G28" s="2">
        <f t="shared" si="136"/>
        <v>0.60327904217524975</v>
      </c>
      <c r="H28" s="2">
        <f t="shared" si="136"/>
        <v>0.61232822780787843</v>
      </c>
      <c r="I28" s="2">
        <f t="shared" si="136"/>
        <v>0.62151315122499651</v>
      </c>
      <c r="J28" s="2">
        <f t="shared" si="136"/>
        <v>0.63083584849337138</v>
      </c>
      <c r="K28" s="2">
        <f t="shared" si="136"/>
        <v>0.64029838622077184</v>
      </c>
      <c r="L28" s="2">
        <f t="shared" si="136"/>
        <v>0.64990286201408332</v>
      </c>
      <c r="M28" s="2">
        <f t="shared" ref="M28:AA28" si="137">L28*1</f>
        <v>0.64990286201408332</v>
      </c>
      <c r="N28" s="2">
        <f t="shared" si="137"/>
        <v>0.64990286201408332</v>
      </c>
      <c r="O28" s="2">
        <f t="shared" si="137"/>
        <v>0.64990286201408332</v>
      </c>
      <c r="P28" s="2">
        <f t="shared" si="137"/>
        <v>0.64990286201408332</v>
      </c>
      <c r="Q28" s="2">
        <f t="shared" si="137"/>
        <v>0.64990286201408332</v>
      </c>
      <c r="R28" s="2">
        <f t="shared" si="137"/>
        <v>0.64990286201408332</v>
      </c>
      <c r="S28" s="2">
        <f t="shared" si="137"/>
        <v>0.64990286201408332</v>
      </c>
      <c r="T28" s="2">
        <f t="shared" si="137"/>
        <v>0.64990286201408332</v>
      </c>
      <c r="U28" s="2">
        <f t="shared" si="137"/>
        <v>0.64990286201408332</v>
      </c>
      <c r="V28" s="2">
        <f t="shared" si="137"/>
        <v>0.64990286201408332</v>
      </c>
      <c r="W28" s="2">
        <f t="shared" si="137"/>
        <v>0.64990286201408332</v>
      </c>
      <c r="X28" s="2">
        <f t="shared" si="137"/>
        <v>0.64990286201408332</v>
      </c>
      <c r="Y28" s="2">
        <f t="shared" si="137"/>
        <v>0.64990286201408332</v>
      </c>
      <c r="Z28" s="2">
        <f t="shared" si="137"/>
        <v>0.64990286201408332</v>
      </c>
      <c r="AA28" s="2">
        <f t="shared" si="137"/>
        <v>0.64990286201408332</v>
      </c>
    </row>
    <row r="29" spans="1:27" x14ac:dyDescent="0.2">
      <c r="A29" t="s">
        <v>45</v>
      </c>
      <c r="B29" s="2">
        <v>0.45</v>
      </c>
      <c r="C29" s="2">
        <f t="shared" ref="C29:L29" si="138">B29*1.015</f>
        <v>0.45674999999999999</v>
      </c>
      <c r="D29" s="2">
        <f t="shared" si="138"/>
        <v>0.46360124999999996</v>
      </c>
      <c r="E29" s="2">
        <f t="shared" si="138"/>
        <v>0.47055526874999992</v>
      </c>
      <c r="F29" s="2">
        <f t="shared" si="138"/>
        <v>0.4776135977812499</v>
      </c>
      <c r="G29" s="2">
        <f t="shared" si="138"/>
        <v>0.48477780174796858</v>
      </c>
      <c r="H29" s="2">
        <f t="shared" si="138"/>
        <v>0.49204946877418809</v>
      </c>
      <c r="I29" s="2">
        <f t="shared" si="138"/>
        <v>0.49943021080580086</v>
      </c>
      <c r="J29" s="2">
        <f t="shared" si="138"/>
        <v>0.50692166396788785</v>
      </c>
      <c r="K29" s="2">
        <f t="shared" si="138"/>
        <v>0.51452548892740613</v>
      </c>
      <c r="L29" s="2">
        <f t="shared" si="138"/>
        <v>0.52224337126131715</v>
      </c>
      <c r="M29" s="2">
        <f t="shared" ref="M29:AA29" si="139">L29*1</f>
        <v>0.52224337126131715</v>
      </c>
      <c r="N29" s="2">
        <f t="shared" si="139"/>
        <v>0.52224337126131715</v>
      </c>
      <c r="O29" s="2">
        <f t="shared" si="139"/>
        <v>0.52224337126131715</v>
      </c>
      <c r="P29" s="2">
        <f t="shared" si="139"/>
        <v>0.52224337126131715</v>
      </c>
      <c r="Q29" s="2">
        <f t="shared" si="139"/>
        <v>0.52224337126131715</v>
      </c>
      <c r="R29" s="2">
        <f t="shared" si="139"/>
        <v>0.52224337126131715</v>
      </c>
      <c r="S29" s="2">
        <f t="shared" si="139"/>
        <v>0.52224337126131715</v>
      </c>
      <c r="T29" s="2">
        <f t="shared" si="139"/>
        <v>0.52224337126131715</v>
      </c>
      <c r="U29" s="2">
        <f t="shared" si="139"/>
        <v>0.52224337126131715</v>
      </c>
      <c r="V29" s="2">
        <f t="shared" si="139"/>
        <v>0.52224337126131715</v>
      </c>
      <c r="W29" s="2">
        <f t="shared" si="139"/>
        <v>0.52224337126131715</v>
      </c>
      <c r="X29" s="2">
        <f t="shared" si="139"/>
        <v>0.52224337126131715</v>
      </c>
      <c r="Y29" s="2">
        <f t="shared" si="139"/>
        <v>0.52224337126131715</v>
      </c>
      <c r="Z29" s="2">
        <f t="shared" si="139"/>
        <v>0.52224337126131715</v>
      </c>
      <c r="AA29" s="2">
        <f t="shared" si="139"/>
        <v>0.52224337126131715</v>
      </c>
    </row>
    <row r="30" spans="1:27" x14ac:dyDescent="0.2">
      <c r="A30" t="s">
        <v>46</v>
      </c>
      <c r="B30" s="2">
        <v>0.34</v>
      </c>
      <c r="C30" s="2">
        <f t="shared" ref="C30:L30" si="140">B30*1.015</f>
        <v>0.34510000000000002</v>
      </c>
      <c r="D30" s="2">
        <f t="shared" si="140"/>
        <v>0.35027649999999999</v>
      </c>
      <c r="E30" s="2">
        <f t="shared" si="140"/>
        <v>0.35553064749999996</v>
      </c>
      <c r="F30" s="2">
        <f t="shared" si="140"/>
        <v>0.36086360721249994</v>
      </c>
      <c r="G30" s="2">
        <f t="shared" si="140"/>
        <v>0.36627656132068742</v>
      </c>
      <c r="H30" s="2">
        <f t="shared" si="140"/>
        <v>0.3717707097404977</v>
      </c>
      <c r="I30" s="2">
        <f t="shared" si="140"/>
        <v>0.37734727038660515</v>
      </c>
      <c r="J30" s="2">
        <f t="shared" si="140"/>
        <v>0.38300747944240421</v>
      </c>
      <c r="K30" s="2">
        <f t="shared" si="140"/>
        <v>0.38875259163404025</v>
      </c>
      <c r="L30" s="2">
        <f t="shared" si="140"/>
        <v>0.39458388050855081</v>
      </c>
      <c r="M30" s="2">
        <f t="shared" ref="M30:AA30" si="141">L30*1</f>
        <v>0.39458388050855081</v>
      </c>
      <c r="N30" s="2">
        <f t="shared" si="141"/>
        <v>0.39458388050855081</v>
      </c>
      <c r="O30" s="2">
        <f t="shared" si="141"/>
        <v>0.39458388050855081</v>
      </c>
      <c r="P30" s="2">
        <f t="shared" si="141"/>
        <v>0.39458388050855081</v>
      </c>
      <c r="Q30" s="2">
        <f t="shared" si="141"/>
        <v>0.39458388050855081</v>
      </c>
      <c r="R30" s="2">
        <f t="shared" si="141"/>
        <v>0.39458388050855081</v>
      </c>
      <c r="S30" s="2">
        <f t="shared" si="141"/>
        <v>0.39458388050855081</v>
      </c>
      <c r="T30" s="2">
        <f t="shared" si="141"/>
        <v>0.39458388050855081</v>
      </c>
      <c r="U30" s="2">
        <f t="shared" si="141"/>
        <v>0.39458388050855081</v>
      </c>
      <c r="V30" s="2">
        <f t="shared" si="141"/>
        <v>0.39458388050855081</v>
      </c>
      <c r="W30" s="2">
        <f t="shared" si="141"/>
        <v>0.39458388050855081</v>
      </c>
      <c r="X30" s="2">
        <f t="shared" si="141"/>
        <v>0.39458388050855081</v>
      </c>
      <c r="Y30" s="2">
        <f t="shared" si="141"/>
        <v>0.39458388050855081</v>
      </c>
      <c r="Z30" s="2">
        <f t="shared" si="141"/>
        <v>0.39458388050855081</v>
      </c>
      <c r="AA30" s="2">
        <f t="shared" si="141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ref="C31:L31" si="142">B31*1.015</f>
        <v>0.28420000000000001</v>
      </c>
      <c r="D31" s="2">
        <f t="shared" si="142"/>
        <v>0.28846299999999997</v>
      </c>
      <c r="E31" s="2">
        <f t="shared" si="142"/>
        <v>0.29278994499999994</v>
      </c>
      <c r="F31" s="2">
        <f t="shared" si="142"/>
        <v>0.2971817941749999</v>
      </c>
      <c r="G31" s="2">
        <f t="shared" si="142"/>
        <v>0.30163952108762487</v>
      </c>
      <c r="H31" s="2">
        <f t="shared" si="142"/>
        <v>0.30616411390393922</v>
      </c>
      <c r="I31" s="2">
        <f t="shared" si="142"/>
        <v>0.31075657561249825</v>
      </c>
      <c r="J31" s="2">
        <f t="shared" si="142"/>
        <v>0.31541792424668569</v>
      </c>
      <c r="K31" s="2">
        <f t="shared" si="142"/>
        <v>0.32014919311038592</v>
      </c>
      <c r="L31" s="2">
        <f t="shared" si="142"/>
        <v>0.32495143100704166</v>
      </c>
      <c r="M31" s="2">
        <f t="shared" ref="M31:AA31" si="143">L31*1</f>
        <v>0.32495143100704166</v>
      </c>
      <c r="N31" s="2">
        <f t="shared" si="143"/>
        <v>0.32495143100704166</v>
      </c>
      <c r="O31" s="2">
        <f t="shared" si="143"/>
        <v>0.32495143100704166</v>
      </c>
      <c r="P31" s="2">
        <f t="shared" si="143"/>
        <v>0.32495143100704166</v>
      </c>
      <c r="Q31" s="2">
        <f t="shared" si="143"/>
        <v>0.32495143100704166</v>
      </c>
      <c r="R31" s="2">
        <f t="shared" si="143"/>
        <v>0.32495143100704166</v>
      </c>
      <c r="S31" s="2">
        <f t="shared" si="143"/>
        <v>0.32495143100704166</v>
      </c>
      <c r="T31" s="2">
        <f t="shared" si="143"/>
        <v>0.32495143100704166</v>
      </c>
      <c r="U31" s="2">
        <f t="shared" si="143"/>
        <v>0.32495143100704166</v>
      </c>
      <c r="V31" s="2">
        <f t="shared" si="143"/>
        <v>0.32495143100704166</v>
      </c>
      <c r="W31" s="2">
        <f t="shared" si="143"/>
        <v>0.32495143100704166</v>
      </c>
      <c r="X31" s="2">
        <f t="shared" si="143"/>
        <v>0.32495143100704166</v>
      </c>
      <c r="Y31" s="2">
        <f t="shared" si="143"/>
        <v>0.32495143100704166</v>
      </c>
      <c r="Z31" s="2">
        <f t="shared" si="143"/>
        <v>0.32495143100704166</v>
      </c>
      <c r="AA31" s="2">
        <f t="shared" si="143"/>
        <v>0.32495143100704166</v>
      </c>
    </row>
    <row r="32" spans="1:27" x14ac:dyDescent="0.2">
      <c r="A32" t="s">
        <v>48</v>
      </c>
      <c r="B32" s="2">
        <v>0.23</v>
      </c>
      <c r="C32" s="2">
        <f t="shared" ref="C32:L32" si="144">B32*1.015</f>
        <v>0.23344999999999999</v>
      </c>
      <c r="D32" s="2">
        <f t="shared" si="144"/>
        <v>0.23695174999999996</v>
      </c>
      <c r="E32" s="2">
        <f t="shared" si="144"/>
        <v>0.24050602624999995</v>
      </c>
      <c r="F32" s="2">
        <f t="shared" si="144"/>
        <v>0.24411361664374992</v>
      </c>
      <c r="G32" s="2">
        <f t="shared" si="144"/>
        <v>0.24777532089340615</v>
      </c>
      <c r="H32" s="2">
        <f t="shared" si="144"/>
        <v>0.25149195070680724</v>
      </c>
      <c r="I32" s="2">
        <f t="shared" si="144"/>
        <v>0.25526432996740933</v>
      </c>
      <c r="J32" s="2">
        <f t="shared" si="144"/>
        <v>0.25909329491692046</v>
      </c>
      <c r="K32" s="2">
        <f t="shared" si="144"/>
        <v>0.26297969434067425</v>
      </c>
      <c r="L32" s="2">
        <f t="shared" si="144"/>
        <v>0.26692438975578436</v>
      </c>
      <c r="M32" s="2">
        <f t="shared" ref="M32:AA32" si="145">L32*1</f>
        <v>0.26692438975578436</v>
      </c>
      <c r="N32" s="2">
        <f t="shared" si="145"/>
        <v>0.26692438975578436</v>
      </c>
      <c r="O32" s="2">
        <f t="shared" si="145"/>
        <v>0.26692438975578436</v>
      </c>
      <c r="P32" s="2">
        <f t="shared" si="145"/>
        <v>0.26692438975578436</v>
      </c>
      <c r="Q32" s="2">
        <f t="shared" si="145"/>
        <v>0.26692438975578436</v>
      </c>
      <c r="R32" s="2">
        <f t="shared" si="145"/>
        <v>0.26692438975578436</v>
      </c>
      <c r="S32" s="2">
        <f t="shared" si="145"/>
        <v>0.26692438975578436</v>
      </c>
      <c r="T32" s="2">
        <f t="shared" si="145"/>
        <v>0.26692438975578436</v>
      </c>
      <c r="U32" s="2">
        <f t="shared" si="145"/>
        <v>0.26692438975578436</v>
      </c>
      <c r="V32" s="2">
        <f t="shared" si="145"/>
        <v>0.26692438975578436</v>
      </c>
      <c r="W32" s="2">
        <f t="shared" si="145"/>
        <v>0.26692438975578436</v>
      </c>
      <c r="X32" s="2">
        <f t="shared" si="145"/>
        <v>0.26692438975578436</v>
      </c>
      <c r="Y32" s="2">
        <f t="shared" si="145"/>
        <v>0.26692438975578436</v>
      </c>
      <c r="Z32" s="2">
        <f t="shared" si="145"/>
        <v>0.26692438975578436</v>
      </c>
      <c r="AA32" s="2">
        <f t="shared" si="145"/>
        <v>0.26692438975578436</v>
      </c>
    </row>
    <row r="33" spans="1:27" x14ac:dyDescent="0.2">
      <c r="A33" t="s">
        <v>49</v>
      </c>
      <c r="B33" s="2">
        <v>0.18</v>
      </c>
      <c r="C33" s="2">
        <f t="shared" ref="C33:L33" si="146">B33*1.015</f>
        <v>0.18269999999999997</v>
      </c>
      <c r="D33" s="2">
        <f t="shared" si="146"/>
        <v>0.18544049999999995</v>
      </c>
      <c r="E33" s="2">
        <f t="shared" si="146"/>
        <v>0.18822210749999993</v>
      </c>
      <c r="F33" s="2">
        <f t="shared" si="146"/>
        <v>0.19104543911249991</v>
      </c>
      <c r="G33" s="2">
        <f t="shared" si="146"/>
        <v>0.19391112069918739</v>
      </c>
      <c r="H33" s="2">
        <f t="shared" si="146"/>
        <v>0.19681978750967519</v>
      </c>
      <c r="I33" s="2">
        <f t="shared" si="146"/>
        <v>0.1997720843223203</v>
      </c>
      <c r="J33" s="2">
        <f t="shared" si="146"/>
        <v>0.20276866558715509</v>
      </c>
      <c r="K33" s="2">
        <f t="shared" si="146"/>
        <v>0.20581019557096239</v>
      </c>
      <c r="L33" s="2">
        <f t="shared" si="146"/>
        <v>0.20889734850452679</v>
      </c>
      <c r="M33" s="2">
        <f t="shared" ref="M33:AA33" si="147">L33*1</f>
        <v>0.20889734850452679</v>
      </c>
      <c r="N33" s="2">
        <f t="shared" si="147"/>
        <v>0.20889734850452679</v>
      </c>
      <c r="O33" s="2">
        <f t="shared" si="147"/>
        <v>0.20889734850452679</v>
      </c>
      <c r="P33" s="2">
        <f t="shared" si="147"/>
        <v>0.20889734850452679</v>
      </c>
      <c r="Q33" s="2">
        <f t="shared" si="147"/>
        <v>0.20889734850452679</v>
      </c>
      <c r="R33" s="2">
        <f t="shared" si="147"/>
        <v>0.20889734850452679</v>
      </c>
      <c r="S33" s="2">
        <f t="shared" si="147"/>
        <v>0.20889734850452679</v>
      </c>
      <c r="T33" s="2">
        <f t="shared" si="147"/>
        <v>0.20889734850452679</v>
      </c>
      <c r="U33" s="2">
        <f t="shared" si="147"/>
        <v>0.20889734850452679</v>
      </c>
      <c r="V33" s="2">
        <f t="shared" si="147"/>
        <v>0.20889734850452679</v>
      </c>
      <c r="W33" s="2">
        <f t="shared" si="147"/>
        <v>0.20889734850452679</v>
      </c>
      <c r="X33" s="2">
        <f t="shared" si="147"/>
        <v>0.20889734850452679</v>
      </c>
      <c r="Y33" s="2">
        <f t="shared" si="147"/>
        <v>0.20889734850452679</v>
      </c>
      <c r="Z33" s="2">
        <f t="shared" si="147"/>
        <v>0.20889734850452679</v>
      </c>
      <c r="AA33" s="2">
        <f t="shared" si="147"/>
        <v>0.20889734850452679</v>
      </c>
    </row>
    <row r="34" spans="1:27" x14ac:dyDescent="0.2">
      <c r="A34" t="s">
        <v>50</v>
      </c>
      <c r="B34" s="2">
        <v>0.15</v>
      </c>
      <c r="C34" s="2">
        <f t="shared" ref="C34:L34" si="148">B34*1.015</f>
        <v>0.15224999999999997</v>
      </c>
      <c r="D34" s="2">
        <f t="shared" si="148"/>
        <v>0.15453374999999994</v>
      </c>
      <c r="E34" s="2">
        <f t="shared" si="148"/>
        <v>0.15685175624999992</v>
      </c>
      <c r="F34" s="2">
        <f t="shared" si="148"/>
        <v>0.15920453259374989</v>
      </c>
      <c r="G34" s="2">
        <f t="shared" si="148"/>
        <v>0.16159260058265612</v>
      </c>
      <c r="H34" s="2">
        <f t="shared" si="148"/>
        <v>0.16401648959139595</v>
      </c>
      <c r="I34" s="2">
        <f t="shared" si="148"/>
        <v>0.16647673693526688</v>
      </c>
      <c r="J34" s="2">
        <f t="shared" si="148"/>
        <v>0.16897388798929586</v>
      </c>
      <c r="K34" s="2">
        <f t="shared" si="148"/>
        <v>0.17150849630913528</v>
      </c>
      <c r="L34" s="2">
        <f t="shared" si="148"/>
        <v>0.1740811237537723</v>
      </c>
      <c r="M34" s="2">
        <f t="shared" ref="M34:AA34" si="149">L34*1</f>
        <v>0.1740811237537723</v>
      </c>
      <c r="N34" s="2">
        <f t="shared" si="149"/>
        <v>0.1740811237537723</v>
      </c>
      <c r="O34" s="2">
        <f t="shared" si="149"/>
        <v>0.1740811237537723</v>
      </c>
      <c r="P34" s="2">
        <f t="shared" si="149"/>
        <v>0.1740811237537723</v>
      </c>
      <c r="Q34" s="2">
        <f t="shared" si="149"/>
        <v>0.1740811237537723</v>
      </c>
      <c r="R34" s="2">
        <f t="shared" si="149"/>
        <v>0.1740811237537723</v>
      </c>
      <c r="S34" s="2">
        <f t="shared" si="149"/>
        <v>0.1740811237537723</v>
      </c>
      <c r="T34" s="2">
        <f t="shared" si="149"/>
        <v>0.1740811237537723</v>
      </c>
      <c r="U34" s="2">
        <f t="shared" si="149"/>
        <v>0.1740811237537723</v>
      </c>
      <c r="V34" s="2">
        <f t="shared" si="149"/>
        <v>0.1740811237537723</v>
      </c>
      <c r="W34" s="2">
        <f t="shared" si="149"/>
        <v>0.1740811237537723</v>
      </c>
      <c r="X34" s="2">
        <f t="shared" si="149"/>
        <v>0.1740811237537723</v>
      </c>
      <c r="Y34" s="2">
        <f t="shared" si="149"/>
        <v>0.1740811237537723</v>
      </c>
      <c r="Z34" s="2">
        <f t="shared" si="149"/>
        <v>0.1740811237537723</v>
      </c>
      <c r="AA34" s="2">
        <f t="shared" si="149"/>
        <v>0.1740811237537723</v>
      </c>
    </row>
    <row r="35" spans="1:27" x14ac:dyDescent="0.2">
      <c r="A35" t="s">
        <v>51</v>
      </c>
      <c r="B35" s="2">
        <v>0.11</v>
      </c>
      <c r="C35" s="2">
        <f t="shared" ref="C35:L35" si="150">B35*1.015</f>
        <v>0.11164999999999999</v>
      </c>
      <c r="D35" s="2">
        <f t="shared" si="150"/>
        <v>0.11332474999999997</v>
      </c>
      <c r="E35" s="2">
        <f t="shared" si="150"/>
        <v>0.11502462124999996</v>
      </c>
      <c r="F35" s="2">
        <f t="shared" si="150"/>
        <v>0.11674999056874995</v>
      </c>
      <c r="G35" s="2">
        <f t="shared" si="150"/>
        <v>0.11850124042728119</v>
      </c>
      <c r="H35" s="2">
        <f t="shared" si="150"/>
        <v>0.1202787590336904</v>
      </c>
      <c r="I35" s="2">
        <f t="shared" si="150"/>
        <v>0.12208294041919573</v>
      </c>
      <c r="J35" s="2">
        <f t="shared" si="150"/>
        <v>0.12391418452548365</v>
      </c>
      <c r="K35" s="2">
        <f t="shared" si="150"/>
        <v>0.12577289729336591</v>
      </c>
      <c r="L35" s="2">
        <f t="shared" si="150"/>
        <v>0.12765949075276639</v>
      </c>
      <c r="M35" s="2">
        <f t="shared" ref="M35:AA35" si="151">L35*1</f>
        <v>0.12765949075276639</v>
      </c>
      <c r="N35" s="2">
        <f t="shared" si="151"/>
        <v>0.12765949075276639</v>
      </c>
      <c r="O35" s="2">
        <f t="shared" si="151"/>
        <v>0.12765949075276639</v>
      </c>
      <c r="P35" s="2">
        <f t="shared" si="151"/>
        <v>0.12765949075276639</v>
      </c>
      <c r="Q35" s="2">
        <f t="shared" si="151"/>
        <v>0.12765949075276639</v>
      </c>
      <c r="R35" s="2">
        <f t="shared" si="151"/>
        <v>0.12765949075276639</v>
      </c>
      <c r="S35" s="2">
        <f t="shared" si="151"/>
        <v>0.12765949075276639</v>
      </c>
      <c r="T35" s="2">
        <f t="shared" si="151"/>
        <v>0.12765949075276639</v>
      </c>
      <c r="U35" s="2">
        <f t="shared" si="151"/>
        <v>0.12765949075276639</v>
      </c>
      <c r="V35" s="2">
        <f t="shared" si="151"/>
        <v>0.12765949075276639</v>
      </c>
      <c r="W35" s="2">
        <f t="shared" si="151"/>
        <v>0.12765949075276639</v>
      </c>
      <c r="X35" s="2">
        <f t="shared" si="151"/>
        <v>0.12765949075276639</v>
      </c>
      <c r="Y35" s="2">
        <f t="shared" si="151"/>
        <v>0.12765949075276639</v>
      </c>
      <c r="Z35" s="2">
        <f t="shared" si="151"/>
        <v>0.12765949075276639</v>
      </c>
      <c r="AA35" s="2">
        <f t="shared" si="151"/>
        <v>0.12765949075276639</v>
      </c>
    </row>
    <row r="36" spans="1:27" x14ac:dyDescent="0.2">
      <c r="A36" t="s">
        <v>52</v>
      </c>
      <c r="B36" s="2">
        <v>0.08</v>
      </c>
      <c r="C36" s="2">
        <f t="shared" ref="C36:L36" si="152">B36*1.015</f>
        <v>8.1199999999999994E-2</v>
      </c>
      <c r="D36" s="2">
        <f t="shared" si="152"/>
        <v>8.2417999999999991E-2</v>
      </c>
      <c r="E36" s="2">
        <f t="shared" si="152"/>
        <v>8.3654269999999989E-2</v>
      </c>
      <c r="F36" s="2">
        <f t="shared" si="152"/>
        <v>8.4909084049999986E-2</v>
      </c>
      <c r="G36" s="2">
        <f t="shared" si="152"/>
        <v>8.6182720310749972E-2</v>
      </c>
      <c r="H36" s="2">
        <f t="shared" si="152"/>
        <v>8.7475461115411213E-2</v>
      </c>
      <c r="I36" s="2">
        <f t="shared" si="152"/>
        <v>8.878759303214237E-2</v>
      </c>
      <c r="J36" s="2">
        <f t="shared" si="152"/>
        <v>9.011940692762449E-2</v>
      </c>
      <c r="K36" s="2">
        <f t="shared" si="152"/>
        <v>9.1471198031538845E-2</v>
      </c>
      <c r="L36" s="2">
        <f t="shared" si="152"/>
        <v>9.2843266002011912E-2</v>
      </c>
      <c r="M36" s="2">
        <f t="shared" ref="M36:AA36" si="153">L36*1</f>
        <v>9.2843266002011912E-2</v>
      </c>
      <c r="N36" s="2">
        <f t="shared" si="153"/>
        <v>9.2843266002011912E-2</v>
      </c>
      <c r="O36" s="2">
        <f t="shared" si="153"/>
        <v>9.2843266002011912E-2</v>
      </c>
      <c r="P36" s="2">
        <f t="shared" si="153"/>
        <v>9.2843266002011912E-2</v>
      </c>
      <c r="Q36" s="2">
        <f t="shared" si="153"/>
        <v>9.2843266002011912E-2</v>
      </c>
      <c r="R36" s="2">
        <f t="shared" si="153"/>
        <v>9.2843266002011912E-2</v>
      </c>
      <c r="S36" s="2">
        <f t="shared" si="153"/>
        <v>9.2843266002011912E-2</v>
      </c>
      <c r="T36" s="2">
        <f t="shared" si="153"/>
        <v>9.2843266002011912E-2</v>
      </c>
      <c r="U36" s="2">
        <f t="shared" si="153"/>
        <v>9.2843266002011912E-2</v>
      </c>
      <c r="V36" s="2">
        <f t="shared" si="153"/>
        <v>9.2843266002011912E-2</v>
      </c>
      <c r="W36" s="2">
        <f t="shared" si="153"/>
        <v>9.2843266002011912E-2</v>
      </c>
      <c r="X36" s="2">
        <f t="shared" si="153"/>
        <v>9.2843266002011912E-2</v>
      </c>
      <c r="Y36" s="2">
        <f t="shared" si="153"/>
        <v>9.2843266002011912E-2</v>
      </c>
      <c r="Z36" s="2">
        <f t="shared" si="153"/>
        <v>9.2843266002011912E-2</v>
      </c>
      <c r="AA36" s="2">
        <f t="shared" si="153"/>
        <v>9.2843266002011912E-2</v>
      </c>
    </row>
    <row r="37" spans="1:27" x14ac:dyDescent="0.2">
      <c r="A37" t="s">
        <v>53</v>
      </c>
      <c r="B37" s="2">
        <v>0.06</v>
      </c>
      <c r="C37" s="2">
        <f t="shared" ref="C37:L37" si="154">B37*1.015</f>
        <v>6.0899999999999989E-2</v>
      </c>
      <c r="D37" s="2">
        <f t="shared" si="154"/>
        <v>6.181349999999998E-2</v>
      </c>
      <c r="E37" s="2">
        <f t="shared" si="154"/>
        <v>6.2740702499999967E-2</v>
      </c>
      <c r="F37" s="2">
        <f t="shared" si="154"/>
        <v>6.3681813037499965E-2</v>
      </c>
      <c r="G37" s="2">
        <f t="shared" si="154"/>
        <v>6.4637040233062465E-2</v>
      </c>
      <c r="H37" s="2">
        <f t="shared" si="154"/>
        <v>6.5606595836558396E-2</v>
      </c>
      <c r="I37" s="2">
        <f t="shared" si="154"/>
        <v>6.6590694774106771E-2</v>
      </c>
      <c r="J37" s="2">
        <f t="shared" si="154"/>
        <v>6.7589555195718368E-2</v>
      </c>
      <c r="K37" s="2">
        <f t="shared" si="154"/>
        <v>6.860339852365413E-2</v>
      </c>
      <c r="L37" s="2">
        <f t="shared" si="154"/>
        <v>6.9632449501508931E-2</v>
      </c>
      <c r="M37" s="2">
        <f t="shared" ref="M37:AA37" si="155">L37*1</f>
        <v>6.9632449501508931E-2</v>
      </c>
      <c r="N37" s="2">
        <f t="shared" si="155"/>
        <v>6.9632449501508931E-2</v>
      </c>
      <c r="O37" s="2">
        <f t="shared" si="155"/>
        <v>6.9632449501508931E-2</v>
      </c>
      <c r="P37" s="2">
        <f t="shared" si="155"/>
        <v>6.9632449501508931E-2</v>
      </c>
      <c r="Q37" s="2">
        <f t="shared" si="155"/>
        <v>6.9632449501508931E-2</v>
      </c>
      <c r="R37" s="2">
        <f t="shared" si="155"/>
        <v>6.9632449501508931E-2</v>
      </c>
      <c r="S37" s="2">
        <f t="shared" si="155"/>
        <v>6.9632449501508931E-2</v>
      </c>
      <c r="T37" s="2">
        <f t="shared" si="155"/>
        <v>6.9632449501508931E-2</v>
      </c>
      <c r="U37" s="2">
        <f t="shared" si="155"/>
        <v>6.9632449501508931E-2</v>
      </c>
      <c r="V37" s="2">
        <f t="shared" si="155"/>
        <v>6.9632449501508931E-2</v>
      </c>
      <c r="W37" s="2">
        <f t="shared" si="155"/>
        <v>6.9632449501508931E-2</v>
      </c>
      <c r="X37" s="2">
        <f t="shared" si="155"/>
        <v>6.9632449501508931E-2</v>
      </c>
      <c r="Y37" s="2">
        <f t="shared" si="155"/>
        <v>6.9632449501508931E-2</v>
      </c>
      <c r="Z37" s="2">
        <f t="shared" si="155"/>
        <v>6.9632449501508931E-2</v>
      </c>
      <c r="AA37" s="2">
        <f t="shared" si="155"/>
        <v>6.9632449501508931E-2</v>
      </c>
    </row>
    <row r="38" spans="1:27" x14ac:dyDescent="0.2">
      <c r="A38" t="s">
        <v>54</v>
      </c>
      <c r="B38" s="2">
        <v>0.04</v>
      </c>
      <c r="C38" s="2">
        <f t="shared" ref="C38:L38" si="156">B38*1.015</f>
        <v>4.0599999999999997E-2</v>
      </c>
      <c r="D38" s="2">
        <f t="shared" si="156"/>
        <v>4.1208999999999996E-2</v>
      </c>
      <c r="E38" s="2">
        <f t="shared" si="156"/>
        <v>4.1827134999999994E-2</v>
      </c>
      <c r="F38" s="2">
        <f t="shared" si="156"/>
        <v>4.2454542024999993E-2</v>
      </c>
      <c r="G38" s="2">
        <f t="shared" si="156"/>
        <v>4.3091360155374986E-2</v>
      </c>
      <c r="H38" s="2">
        <f t="shared" si="156"/>
        <v>4.3737730557705606E-2</v>
      </c>
      <c r="I38" s="2">
        <f t="shared" si="156"/>
        <v>4.4393796516071185E-2</v>
      </c>
      <c r="J38" s="2">
        <f t="shared" si="156"/>
        <v>4.5059703463812245E-2</v>
      </c>
      <c r="K38" s="2">
        <f t="shared" si="156"/>
        <v>4.5735599015769422E-2</v>
      </c>
      <c r="L38" s="2">
        <f t="shared" si="156"/>
        <v>4.6421633001005956E-2</v>
      </c>
      <c r="M38" s="2">
        <f t="shared" ref="M38:AA38" si="157">L38*1</f>
        <v>4.6421633001005956E-2</v>
      </c>
      <c r="N38" s="2">
        <f t="shared" si="157"/>
        <v>4.6421633001005956E-2</v>
      </c>
      <c r="O38" s="2">
        <f t="shared" si="157"/>
        <v>4.6421633001005956E-2</v>
      </c>
      <c r="P38" s="2">
        <f t="shared" si="157"/>
        <v>4.6421633001005956E-2</v>
      </c>
      <c r="Q38" s="2">
        <f t="shared" si="157"/>
        <v>4.6421633001005956E-2</v>
      </c>
      <c r="R38" s="2">
        <f t="shared" si="157"/>
        <v>4.6421633001005956E-2</v>
      </c>
      <c r="S38" s="2">
        <f t="shared" si="157"/>
        <v>4.6421633001005956E-2</v>
      </c>
      <c r="T38" s="2">
        <f t="shared" si="157"/>
        <v>4.6421633001005956E-2</v>
      </c>
      <c r="U38" s="2">
        <f t="shared" si="157"/>
        <v>4.6421633001005956E-2</v>
      </c>
      <c r="V38" s="2">
        <f t="shared" si="157"/>
        <v>4.6421633001005956E-2</v>
      </c>
      <c r="W38" s="2">
        <f t="shared" si="157"/>
        <v>4.6421633001005956E-2</v>
      </c>
      <c r="X38" s="2">
        <f t="shared" si="157"/>
        <v>4.6421633001005956E-2</v>
      </c>
      <c r="Y38" s="2">
        <f t="shared" si="157"/>
        <v>4.6421633001005956E-2</v>
      </c>
      <c r="Z38" s="2">
        <f t="shared" si="157"/>
        <v>4.6421633001005956E-2</v>
      </c>
      <c r="AA38" s="2">
        <f t="shared" si="157"/>
        <v>4.6421633001005956E-2</v>
      </c>
    </row>
    <row r="39" spans="1:27" x14ac:dyDescent="0.2">
      <c r="A39" t="s">
        <v>55</v>
      </c>
      <c r="B39" s="2">
        <v>0.02</v>
      </c>
      <c r="C39" s="2">
        <f t="shared" ref="C39:L39" si="158">B39*1.015</f>
        <v>2.0299999999999999E-2</v>
      </c>
      <c r="D39" s="2">
        <f t="shared" si="158"/>
        <v>2.0604499999999998E-2</v>
      </c>
      <c r="E39" s="2">
        <f t="shared" si="158"/>
        <v>2.0913567499999997E-2</v>
      </c>
      <c r="F39" s="2">
        <f t="shared" si="158"/>
        <v>2.1227271012499997E-2</v>
      </c>
      <c r="G39" s="2">
        <f t="shared" si="158"/>
        <v>2.1545680077687493E-2</v>
      </c>
      <c r="H39" s="2">
        <f t="shared" si="158"/>
        <v>2.1868865278852803E-2</v>
      </c>
      <c r="I39" s="2">
        <f t="shared" si="158"/>
        <v>2.2196898258035593E-2</v>
      </c>
      <c r="J39" s="2">
        <f t="shared" si="158"/>
        <v>2.2529851731906123E-2</v>
      </c>
      <c r="K39" s="2">
        <f t="shared" si="158"/>
        <v>2.2867799507884711E-2</v>
      </c>
      <c r="L39" s="2">
        <f t="shared" si="158"/>
        <v>2.3210816500502978E-2</v>
      </c>
      <c r="M39" s="2">
        <f t="shared" ref="M39:AA39" si="159">L39*1</f>
        <v>2.3210816500502978E-2</v>
      </c>
      <c r="N39" s="2">
        <f t="shared" si="159"/>
        <v>2.3210816500502978E-2</v>
      </c>
      <c r="O39" s="2">
        <f t="shared" si="159"/>
        <v>2.3210816500502978E-2</v>
      </c>
      <c r="P39" s="2">
        <f t="shared" si="159"/>
        <v>2.3210816500502978E-2</v>
      </c>
      <c r="Q39" s="2">
        <f t="shared" si="159"/>
        <v>2.3210816500502978E-2</v>
      </c>
      <c r="R39" s="2">
        <f t="shared" si="159"/>
        <v>2.3210816500502978E-2</v>
      </c>
      <c r="S39" s="2">
        <f t="shared" si="159"/>
        <v>2.3210816500502978E-2</v>
      </c>
      <c r="T39" s="2">
        <f t="shared" si="159"/>
        <v>2.3210816500502978E-2</v>
      </c>
      <c r="U39" s="2">
        <f t="shared" si="159"/>
        <v>2.3210816500502978E-2</v>
      </c>
      <c r="V39" s="2">
        <f t="shared" si="159"/>
        <v>2.3210816500502978E-2</v>
      </c>
      <c r="W39" s="2">
        <f t="shared" si="159"/>
        <v>2.3210816500502978E-2</v>
      </c>
      <c r="X39" s="2">
        <f t="shared" si="159"/>
        <v>2.3210816500502978E-2</v>
      </c>
      <c r="Y39" s="2">
        <f t="shared" si="159"/>
        <v>2.3210816500502978E-2</v>
      </c>
      <c r="Z39" s="2">
        <f t="shared" si="159"/>
        <v>2.3210816500502978E-2</v>
      </c>
      <c r="AA39" s="2">
        <f t="shared" si="15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ref="C40:L40" si="160">B40*1.015</f>
        <v>5.0749999999999997E-3</v>
      </c>
      <c r="D40" s="2">
        <f t="shared" si="160"/>
        <v>5.1511249999999995E-3</v>
      </c>
      <c r="E40" s="2">
        <f t="shared" si="160"/>
        <v>5.2283918749999993E-3</v>
      </c>
      <c r="F40" s="2">
        <f t="shared" si="160"/>
        <v>5.3068177531249991E-3</v>
      </c>
      <c r="G40" s="2">
        <f t="shared" si="160"/>
        <v>5.3864200194218732E-3</v>
      </c>
      <c r="H40" s="2">
        <f t="shared" si="160"/>
        <v>5.4672163197132008E-3</v>
      </c>
      <c r="I40" s="2">
        <f t="shared" si="160"/>
        <v>5.5492245645088981E-3</v>
      </c>
      <c r="J40" s="2">
        <f t="shared" si="160"/>
        <v>5.6324629329765306E-3</v>
      </c>
      <c r="K40" s="2">
        <f t="shared" si="160"/>
        <v>5.7169498769711778E-3</v>
      </c>
      <c r="L40" s="2">
        <f t="shared" si="160"/>
        <v>5.8027041251257445E-3</v>
      </c>
      <c r="M40" s="2">
        <f t="shared" ref="M40:AA40" si="161">L40*1</f>
        <v>5.8027041251257445E-3</v>
      </c>
      <c r="N40" s="2">
        <f t="shared" si="161"/>
        <v>5.8027041251257445E-3</v>
      </c>
      <c r="O40" s="2">
        <f t="shared" si="161"/>
        <v>5.8027041251257445E-3</v>
      </c>
      <c r="P40" s="2">
        <f t="shared" si="161"/>
        <v>5.8027041251257445E-3</v>
      </c>
      <c r="Q40" s="2">
        <f t="shared" si="161"/>
        <v>5.8027041251257445E-3</v>
      </c>
      <c r="R40" s="2">
        <f t="shared" si="161"/>
        <v>5.8027041251257445E-3</v>
      </c>
      <c r="S40" s="2">
        <f t="shared" si="161"/>
        <v>5.8027041251257445E-3</v>
      </c>
      <c r="T40" s="2">
        <f t="shared" si="161"/>
        <v>5.8027041251257445E-3</v>
      </c>
      <c r="U40" s="2">
        <f t="shared" si="161"/>
        <v>5.8027041251257445E-3</v>
      </c>
      <c r="V40" s="2">
        <f t="shared" si="161"/>
        <v>5.8027041251257445E-3</v>
      </c>
      <c r="W40" s="2">
        <f t="shared" si="161"/>
        <v>5.8027041251257445E-3</v>
      </c>
      <c r="X40" s="2">
        <f t="shared" si="161"/>
        <v>5.8027041251257445E-3</v>
      </c>
      <c r="Y40" s="2">
        <f t="shared" si="161"/>
        <v>5.8027041251257445E-3</v>
      </c>
      <c r="Z40" s="2">
        <f t="shared" si="161"/>
        <v>5.8027041251257445E-3</v>
      </c>
      <c r="AA40" s="2">
        <f t="shared" si="161"/>
        <v>5.8027041251257445E-3</v>
      </c>
    </row>
    <row r="41" spans="1:27" x14ac:dyDescent="0.2">
      <c r="A41" t="s">
        <v>57</v>
      </c>
      <c r="B41" s="2">
        <v>1E-3</v>
      </c>
      <c r="C41" s="2">
        <f t="shared" ref="C41:L41" si="162">B41*1.015</f>
        <v>1.0149999999999998E-3</v>
      </c>
      <c r="D41" s="2">
        <f t="shared" si="162"/>
        <v>1.0302249999999998E-3</v>
      </c>
      <c r="E41" s="2">
        <f t="shared" si="162"/>
        <v>1.0456783749999998E-3</v>
      </c>
      <c r="F41" s="2">
        <f t="shared" si="162"/>
        <v>1.0613635506249997E-3</v>
      </c>
      <c r="G41" s="2">
        <f t="shared" si="162"/>
        <v>1.0772840038843746E-3</v>
      </c>
      <c r="H41" s="2">
        <f t="shared" si="162"/>
        <v>1.09344326394264E-3</v>
      </c>
      <c r="I41" s="2">
        <f t="shared" si="162"/>
        <v>1.1098449129017796E-3</v>
      </c>
      <c r="J41" s="2">
        <f t="shared" si="162"/>
        <v>1.1264925865953062E-3</v>
      </c>
      <c r="K41" s="2">
        <f t="shared" si="162"/>
        <v>1.1433899753942357E-3</v>
      </c>
      <c r="L41" s="2">
        <f t="shared" si="162"/>
        <v>1.1605408250251492E-3</v>
      </c>
      <c r="M41" s="2">
        <f t="shared" ref="M41:AA41" si="163">L41*1</f>
        <v>1.1605408250251492E-3</v>
      </c>
      <c r="N41" s="2">
        <f t="shared" si="163"/>
        <v>1.1605408250251492E-3</v>
      </c>
      <c r="O41" s="2">
        <f t="shared" si="163"/>
        <v>1.1605408250251492E-3</v>
      </c>
      <c r="P41" s="2">
        <f t="shared" si="163"/>
        <v>1.1605408250251492E-3</v>
      </c>
      <c r="Q41" s="2">
        <f t="shared" si="163"/>
        <v>1.1605408250251492E-3</v>
      </c>
      <c r="R41" s="2">
        <f t="shared" si="163"/>
        <v>1.1605408250251492E-3</v>
      </c>
      <c r="S41" s="2">
        <f t="shared" si="163"/>
        <v>1.1605408250251492E-3</v>
      </c>
      <c r="T41" s="2">
        <f t="shared" si="163"/>
        <v>1.1605408250251492E-3</v>
      </c>
      <c r="U41" s="2">
        <f t="shared" si="163"/>
        <v>1.1605408250251492E-3</v>
      </c>
      <c r="V41" s="2">
        <f t="shared" si="163"/>
        <v>1.1605408250251492E-3</v>
      </c>
      <c r="W41" s="2">
        <f t="shared" si="163"/>
        <v>1.1605408250251492E-3</v>
      </c>
      <c r="X41" s="2">
        <f t="shared" si="163"/>
        <v>1.1605408250251492E-3</v>
      </c>
      <c r="Y41" s="2">
        <f t="shared" si="163"/>
        <v>1.1605408250251492E-3</v>
      </c>
      <c r="Z41" s="2">
        <f t="shared" si="163"/>
        <v>1.1605408250251492E-3</v>
      </c>
      <c r="AA41" s="2">
        <f t="shared" si="163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42" si="164">B42*0.99</f>
        <v>0.80527595201265068</v>
      </c>
      <c r="D42" s="2">
        <f t="shared" si="164"/>
        <v>0.79722319249252416</v>
      </c>
      <c r="E42" s="2">
        <f t="shared" si="164"/>
        <v>0.78925096056759891</v>
      </c>
      <c r="F42" s="2">
        <f t="shared" si="164"/>
        <v>0.78135845096192291</v>
      </c>
      <c r="G42" s="2">
        <f t="shared" si="164"/>
        <v>0.77354486645230369</v>
      </c>
      <c r="H42" s="2">
        <f t="shared" si="164"/>
        <v>0.76580941778778067</v>
      </c>
      <c r="I42" s="2">
        <f t="shared" si="164"/>
        <v>0.75815132360990289</v>
      </c>
      <c r="J42" s="2">
        <f t="shared" si="164"/>
        <v>0.75056981037380388</v>
      </c>
      <c r="K42" s="2">
        <f t="shared" si="164"/>
        <v>0.74306411227006586</v>
      </c>
      <c r="L42" s="2">
        <f t="shared" si="164"/>
        <v>0.73563347114736521</v>
      </c>
      <c r="M42" s="2">
        <f t="shared" si="164"/>
        <v>0.72827713643589154</v>
      </c>
      <c r="N42" s="2">
        <f t="shared" si="164"/>
        <v>0.72099436507153258</v>
      </c>
      <c r="O42" s="2">
        <f t="shared" si="164"/>
        <v>0.71378442142081722</v>
      </c>
      <c r="P42" s="2">
        <f t="shared" si="164"/>
        <v>0.70664657720660906</v>
      </c>
      <c r="Q42" s="2">
        <f t="shared" si="164"/>
        <v>0.69958011143454302</v>
      </c>
      <c r="R42" s="2">
        <f t="shared" ref="R42:AA42" si="165">Q42</f>
        <v>0.69958011143454302</v>
      </c>
      <c r="S42" s="2">
        <f t="shared" si="165"/>
        <v>0.69958011143454302</v>
      </c>
      <c r="T42" s="2">
        <f t="shared" si="165"/>
        <v>0.69958011143454302</v>
      </c>
      <c r="U42" s="2">
        <f t="shared" si="165"/>
        <v>0.69958011143454302</v>
      </c>
      <c r="V42" s="2">
        <f t="shared" si="165"/>
        <v>0.69958011143454302</v>
      </c>
      <c r="W42" s="2">
        <f t="shared" si="165"/>
        <v>0.69958011143454302</v>
      </c>
      <c r="X42" s="2">
        <f t="shared" si="165"/>
        <v>0.69958011143454302</v>
      </c>
      <c r="Y42" s="2">
        <f t="shared" si="165"/>
        <v>0.69958011143454302</v>
      </c>
      <c r="Z42" s="2">
        <f t="shared" si="165"/>
        <v>0.69958011143454302</v>
      </c>
      <c r="AA42" s="2">
        <f t="shared" si="165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ref="C43:Q43" si="166">B43*0.99</f>
        <v>0.65292047646685292</v>
      </c>
      <c r="D43" s="2">
        <f t="shared" si="166"/>
        <v>0.64639127170218436</v>
      </c>
      <c r="E43" s="2">
        <f t="shared" si="166"/>
        <v>0.63992735898516251</v>
      </c>
      <c r="F43" s="2">
        <f t="shared" si="166"/>
        <v>0.63352808539531091</v>
      </c>
      <c r="G43" s="2">
        <f t="shared" si="166"/>
        <v>0.62719280454135784</v>
      </c>
      <c r="H43" s="2">
        <f t="shared" si="166"/>
        <v>0.6209208764959443</v>
      </c>
      <c r="I43" s="2">
        <f t="shared" si="166"/>
        <v>0.61471166773098485</v>
      </c>
      <c r="J43" s="2">
        <f t="shared" si="166"/>
        <v>0.60856455105367502</v>
      </c>
      <c r="K43" s="2">
        <f t="shared" si="166"/>
        <v>0.60247890554313821</v>
      </c>
      <c r="L43" s="2">
        <f t="shared" si="166"/>
        <v>0.59645411648770685</v>
      </c>
      <c r="M43" s="2">
        <f t="shared" si="166"/>
        <v>0.59048957532282975</v>
      </c>
      <c r="N43" s="2">
        <f t="shared" si="166"/>
        <v>0.58458467956960147</v>
      </c>
      <c r="O43" s="2">
        <f t="shared" si="166"/>
        <v>0.57873883277390548</v>
      </c>
      <c r="P43" s="2">
        <f t="shared" si="166"/>
        <v>0.57295144444616641</v>
      </c>
      <c r="Q43" s="2">
        <f t="shared" si="166"/>
        <v>0.56722193000170473</v>
      </c>
      <c r="R43" s="2">
        <f t="shared" ref="R43:AA43" si="167">Q43</f>
        <v>0.56722193000170473</v>
      </c>
      <c r="S43" s="2">
        <f t="shared" si="167"/>
        <v>0.56722193000170473</v>
      </c>
      <c r="T43" s="2">
        <f t="shared" si="167"/>
        <v>0.56722193000170473</v>
      </c>
      <c r="U43" s="2">
        <f t="shared" si="167"/>
        <v>0.56722193000170473</v>
      </c>
      <c r="V43" s="2">
        <f t="shared" si="167"/>
        <v>0.56722193000170473</v>
      </c>
      <c r="W43" s="2">
        <f t="shared" si="167"/>
        <v>0.56722193000170473</v>
      </c>
      <c r="X43" s="2">
        <f t="shared" si="167"/>
        <v>0.56722193000170473</v>
      </c>
      <c r="Y43" s="2">
        <f t="shared" si="167"/>
        <v>0.56722193000170473</v>
      </c>
      <c r="Z43" s="2">
        <f t="shared" si="167"/>
        <v>0.56722193000170473</v>
      </c>
      <c r="AA43" s="2">
        <f t="shared" si="167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ref="C44:Q44" si="168">B44*0.99</f>
        <v>0.52939013952201697</v>
      </c>
      <c r="D44" s="2">
        <f t="shared" si="168"/>
        <v>0.52409623812679684</v>
      </c>
      <c r="E44" s="2">
        <f t="shared" si="168"/>
        <v>0.51885527574552892</v>
      </c>
      <c r="F44" s="2">
        <f t="shared" si="168"/>
        <v>0.51366672298807359</v>
      </c>
      <c r="G44" s="2">
        <f t="shared" si="168"/>
        <v>0.50853005575819288</v>
      </c>
      <c r="H44" s="2">
        <f t="shared" si="168"/>
        <v>0.50344475520061094</v>
      </c>
      <c r="I44" s="2">
        <f t="shared" si="168"/>
        <v>0.49841030764860483</v>
      </c>
      <c r="J44" s="2">
        <f t="shared" si="168"/>
        <v>0.49342620457211878</v>
      </c>
      <c r="K44" s="2">
        <f t="shared" si="168"/>
        <v>0.4884919425263976</v>
      </c>
      <c r="L44" s="2">
        <f t="shared" si="168"/>
        <v>0.48360702310113363</v>
      </c>
      <c r="M44" s="2">
        <f t="shared" si="168"/>
        <v>0.47877095287012228</v>
      </c>
      <c r="N44" s="2">
        <f t="shared" si="168"/>
        <v>0.47398324334142106</v>
      </c>
      <c r="O44" s="2">
        <f t="shared" si="168"/>
        <v>0.46924341090800686</v>
      </c>
      <c r="P44" s="2">
        <f t="shared" si="168"/>
        <v>0.46455097679892682</v>
      </c>
      <c r="Q44" s="2">
        <f t="shared" si="168"/>
        <v>0.45990546703093754</v>
      </c>
      <c r="R44" s="2">
        <f t="shared" ref="R44:AA44" si="169">Q44</f>
        <v>0.45990546703093754</v>
      </c>
      <c r="S44" s="2">
        <f t="shared" si="169"/>
        <v>0.45990546703093754</v>
      </c>
      <c r="T44" s="2">
        <f t="shared" si="169"/>
        <v>0.45990546703093754</v>
      </c>
      <c r="U44" s="2">
        <f t="shared" si="169"/>
        <v>0.45990546703093754</v>
      </c>
      <c r="V44" s="2">
        <f t="shared" si="169"/>
        <v>0.45990546703093754</v>
      </c>
      <c r="W44" s="2">
        <f t="shared" si="169"/>
        <v>0.45990546703093754</v>
      </c>
      <c r="X44" s="2">
        <f t="shared" si="169"/>
        <v>0.45990546703093754</v>
      </c>
      <c r="Y44" s="2">
        <f t="shared" si="169"/>
        <v>0.45990546703093754</v>
      </c>
      <c r="Z44" s="2">
        <f t="shared" si="169"/>
        <v>0.45990546703093754</v>
      </c>
      <c r="AA44" s="2">
        <f t="shared" si="169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ref="C45:Q45" si="170">B45*0.99</f>
        <v>0.42923132283992305</v>
      </c>
      <c r="D45" s="2">
        <f t="shared" si="170"/>
        <v>0.42493900961152381</v>
      </c>
      <c r="E45" s="2">
        <f t="shared" si="170"/>
        <v>0.42068961951540856</v>
      </c>
      <c r="F45" s="2">
        <f t="shared" si="170"/>
        <v>0.41648272332025449</v>
      </c>
      <c r="G45" s="2">
        <f t="shared" si="170"/>
        <v>0.41231789608705194</v>
      </c>
      <c r="H45" s="2">
        <f t="shared" si="170"/>
        <v>0.40819471712618144</v>
      </c>
      <c r="I45" s="2">
        <f t="shared" si="170"/>
        <v>0.40411276995491963</v>
      </c>
      <c r="J45" s="2">
        <f t="shared" si="170"/>
        <v>0.40007164225537045</v>
      </c>
      <c r="K45" s="2">
        <f t="shared" si="170"/>
        <v>0.39607092583281672</v>
      </c>
      <c r="L45" s="2">
        <f t="shared" si="170"/>
        <v>0.39211021657448858</v>
      </c>
      <c r="M45" s="2">
        <f t="shared" si="170"/>
        <v>0.38818911440874371</v>
      </c>
      <c r="N45" s="2">
        <f t="shared" si="170"/>
        <v>0.38430722326465627</v>
      </c>
      <c r="O45" s="2">
        <f t="shared" si="170"/>
        <v>0.3804641510320097</v>
      </c>
      <c r="P45" s="2">
        <f t="shared" si="170"/>
        <v>0.37665950952168958</v>
      </c>
      <c r="Q45" s="2">
        <f t="shared" si="170"/>
        <v>0.37289291442647271</v>
      </c>
      <c r="R45" s="2">
        <f t="shared" ref="R45:AA45" si="171">Q45</f>
        <v>0.37289291442647271</v>
      </c>
      <c r="S45" s="2">
        <f t="shared" si="171"/>
        <v>0.37289291442647271</v>
      </c>
      <c r="T45" s="2">
        <f t="shared" si="171"/>
        <v>0.37289291442647271</v>
      </c>
      <c r="U45" s="2">
        <f t="shared" si="171"/>
        <v>0.37289291442647271</v>
      </c>
      <c r="V45" s="2">
        <f t="shared" si="171"/>
        <v>0.37289291442647271</v>
      </c>
      <c r="W45" s="2">
        <f t="shared" si="171"/>
        <v>0.37289291442647271</v>
      </c>
      <c r="X45" s="2">
        <f t="shared" si="171"/>
        <v>0.37289291442647271</v>
      </c>
      <c r="Y45" s="2">
        <f t="shared" si="171"/>
        <v>0.37289291442647271</v>
      </c>
      <c r="Z45" s="2">
        <f t="shared" si="171"/>
        <v>0.37289291442647271</v>
      </c>
      <c r="AA45" s="2">
        <f t="shared" si="17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ref="C46:Q46" si="172">B46*0.99</f>
        <v>0.34802221415241952</v>
      </c>
      <c r="D46" s="2">
        <f t="shared" si="172"/>
        <v>0.3445419920108953</v>
      </c>
      <c r="E46" s="2">
        <f t="shared" si="172"/>
        <v>0.34109657209078637</v>
      </c>
      <c r="F46" s="2">
        <f t="shared" si="172"/>
        <v>0.33768560636987849</v>
      </c>
      <c r="G46" s="2">
        <f t="shared" si="172"/>
        <v>0.33430875030617968</v>
      </c>
      <c r="H46" s="2">
        <f t="shared" si="172"/>
        <v>0.3309656628031179</v>
      </c>
      <c r="I46" s="2">
        <f t="shared" si="172"/>
        <v>0.32765600617508672</v>
      </c>
      <c r="J46" s="2">
        <f t="shared" si="172"/>
        <v>0.32437944611333586</v>
      </c>
      <c r="K46" s="2">
        <f t="shared" si="172"/>
        <v>0.32113565165220248</v>
      </c>
      <c r="L46" s="2">
        <f t="shared" si="172"/>
        <v>0.31792429513568043</v>
      </c>
      <c r="M46" s="2">
        <f t="shared" si="172"/>
        <v>0.31474505218432364</v>
      </c>
      <c r="N46" s="2">
        <f t="shared" si="172"/>
        <v>0.31159760166248041</v>
      </c>
      <c r="O46" s="2">
        <f t="shared" si="172"/>
        <v>0.30848162564585557</v>
      </c>
      <c r="P46" s="2">
        <f t="shared" si="172"/>
        <v>0.30539680938939701</v>
      </c>
      <c r="Q46" s="2">
        <f t="shared" si="172"/>
        <v>0.30234284129550304</v>
      </c>
      <c r="R46" s="2">
        <f t="shared" ref="R46:AA46" si="173">Q46</f>
        <v>0.30234284129550304</v>
      </c>
      <c r="S46" s="2">
        <f t="shared" si="173"/>
        <v>0.30234284129550304</v>
      </c>
      <c r="T46" s="2">
        <f t="shared" si="173"/>
        <v>0.30234284129550304</v>
      </c>
      <c r="U46" s="2">
        <f t="shared" si="173"/>
        <v>0.30234284129550304</v>
      </c>
      <c r="V46" s="2">
        <f t="shared" si="173"/>
        <v>0.30234284129550304</v>
      </c>
      <c r="W46" s="2">
        <f t="shared" si="173"/>
        <v>0.30234284129550304</v>
      </c>
      <c r="X46" s="2">
        <f t="shared" si="173"/>
        <v>0.30234284129550304</v>
      </c>
      <c r="Y46" s="2">
        <f t="shared" si="173"/>
        <v>0.30234284129550304</v>
      </c>
      <c r="Z46" s="2">
        <f t="shared" si="173"/>
        <v>0.30234284129550304</v>
      </c>
      <c r="AA46" s="2">
        <f t="shared" si="173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ref="C47:Q47" si="174">B47*0.99</f>
        <v>0.28217759305679257</v>
      </c>
      <c r="D47" s="2">
        <f t="shared" si="174"/>
        <v>0.27935581712622465</v>
      </c>
      <c r="E47" s="2">
        <f t="shared" si="174"/>
        <v>0.27656225895496239</v>
      </c>
      <c r="F47" s="2">
        <f t="shared" si="174"/>
        <v>0.27379663636541279</v>
      </c>
      <c r="G47" s="2">
        <f t="shared" si="174"/>
        <v>0.27105867000175865</v>
      </c>
      <c r="H47" s="2">
        <f t="shared" si="174"/>
        <v>0.26834808330174104</v>
      </c>
      <c r="I47" s="2">
        <f t="shared" si="174"/>
        <v>0.26566460246872364</v>
      </c>
      <c r="J47" s="2">
        <f t="shared" si="174"/>
        <v>0.26300795644403641</v>
      </c>
      <c r="K47" s="2">
        <f t="shared" si="174"/>
        <v>0.26037787687959602</v>
      </c>
      <c r="L47" s="2">
        <f t="shared" si="174"/>
        <v>0.25777409811080004</v>
      </c>
      <c r="M47" s="2">
        <f t="shared" si="174"/>
        <v>0.25519635712969202</v>
      </c>
      <c r="N47" s="2">
        <f t="shared" si="174"/>
        <v>0.25264439355839508</v>
      </c>
      <c r="O47" s="2">
        <f t="shared" si="174"/>
        <v>0.25011794962281114</v>
      </c>
      <c r="P47" s="2">
        <f t="shared" si="174"/>
        <v>0.24761677012658304</v>
      </c>
      <c r="Q47" s="2">
        <f t="shared" si="174"/>
        <v>0.24514060242531721</v>
      </c>
      <c r="R47" s="2">
        <f t="shared" ref="R47:AA47" si="175">Q47</f>
        <v>0.24514060242531721</v>
      </c>
      <c r="S47" s="2">
        <f t="shared" si="175"/>
        <v>0.24514060242531721</v>
      </c>
      <c r="T47" s="2">
        <f t="shared" si="175"/>
        <v>0.24514060242531721</v>
      </c>
      <c r="U47" s="2">
        <f t="shared" si="175"/>
        <v>0.24514060242531721</v>
      </c>
      <c r="V47" s="2">
        <f t="shared" si="175"/>
        <v>0.24514060242531721</v>
      </c>
      <c r="W47" s="2">
        <f t="shared" si="175"/>
        <v>0.24514060242531721</v>
      </c>
      <c r="X47" s="2">
        <f t="shared" si="175"/>
        <v>0.24514060242531721</v>
      </c>
      <c r="Y47" s="2">
        <f t="shared" si="175"/>
        <v>0.24514060242531721</v>
      </c>
      <c r="Z47" s="2">
        <f t="shared" si="175"/>
        <v>0.24514060242531721</v>
      </c>
      <c r="AA47" s="2">
        <f t="shared" si="175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ref="C48:Q48" si="176">B48*0.99</f>
        <v>0.22879055067574663</v>
      </c>
      <c r="D48" s="2">
        <f t="shared" si="176"/>
        <v>0.22650264516898916</v>
      </c>
      <c r="E48" s="2">
        <f t="shared" si="176"/>
        <v>0.22423761871729928</v>
      </c>
      <c r="F48" s="2">
        <f t="shared" si="176"/>
        <v>0.22199524253012629</v>
      </c>
      <c r="G48" s="2">
        <f t="shared" si="176"/>
        <v>0.21977529010482502</v>
      </c>
      <c r="H48" s="2">
        <f t="shared" si="176"/>
        <v>0.21757753720377676</v>
      </c>
      <c r="I48" s="2">
        <f t="shared" si="176"/>
        <v>0.21540176183173898</v>
      </c>
      <c r="J48" s="2">
        <f t="shared" si="176"/>
        <v>0.21324774421342158</v>
      </c>
      <c r="K48" s="2">
        <f t="shared" si="176"/>
        <v>0.21111526677128736</v>
      </c>
      <c r="L48" s="2">
        <f t="shared" si="176"/>
        <v>0.2090041141035745</v>
      </c>
      <c r="M48" s="2">
        <f t="shared" si="176"/>
        <v>0.20691407296253875</v>
      </c>
      <c r="N48" s="2">
        <f t="shared" si="176"/>
        <v>0.20484493223291336</v>
      </c>
      <c r="O48" s="2">
        <f t="shared" si="176"/>
        <v>0.20279648291058422</v>
      </c>
      <c r="P48" s="2">
        <f t="shared" si="176"/>
        <v>0.20076851808147839</v>
      </c>
      <c r="Q48" s="2">
        <f t="shared" si="176"/>
        <v>0.1987608329006636</v>
      </c>
      <c r="R48" s="2">
        <f t="shared" ref="R48:AA48" si="177">Q48</f>
        <v>0.1987608329006636</v>
      </c>
      <c r="S48" s="2">
        <f t="shared" si="177"/>
        <v>0.1987608329006636</v>
      </c>
      <c r="T48" s="2">
        <f t="shared" si="177"/>
        <v>0.1987608329006636</v>
      </c>
      <c r="U48" s="2">
        <f t="shared" si="177"/>
        <v>0.1987608329006636</v>
      </c>
      <c r="V48" s="2">
        <f t="shared" si="177"/>
        <v>0.1987608329006636</v>
      </c>
      <c r="W48" s="2">
        <f t="shared" si="177"/>
        <v>0.1987608329006636</v>
      </c>
      <c r="X48" s="2">
        <f t="shared" si="177"/>
        <v>0.1987608329006636</v>
      </c>
      <c r="Y48" s="2">
        <f t="shared" si="177"/>
        <v>0.1987608329006636</v>
      </c>
      <c r="Z48" s="2">
        <f t="shared" si="177"/>
        <v>0.1987608329006636</v>
      </c>
      <c r="AA48" s="2">
        <f t="shared" si="177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ref="C49:Q49" si="178">B49*0.99</f>
        <v>0.18550415542022197</v>
      </c>
      <c r="D49" s="2">
        <f t="shared" si="178"/>
        <v>0.18364911386601976</v>
      </c>
      <c r="E49" s="2">
        <f t="shared" si="178"/>
        <v>0.18181262272735957</v>
      </c>
      <c r="F49" s="2">
        <f t="shared" si="178"/>
        <v>0.17999449650008598</v>
      </c>
      <c r="G49" s="2">
        <f t="shared" si="178"/>
        <v>0.17819455153508512</v>
      </c>
      <c r="H49" s="2">
        <f t="shared" si="178"/>
        <v>0.17641260601973427</v>
      </c>
      <c r="I49" s="2">
        <f t="shared" si="178"/>
        <v>0.17464847995953692</v>
      </c>
      <c r="J49" s="2">
        <f t="shared" si="178"/>
        <v>0.17290199515994154</v>
      </c>
      <c r="K49" s="2">
        <f t="shared" si="178"/>
        <v>0.17117297520834213</v>
      </c>
      <c r="L49" s="2">
        <f t="shared" si="178"/>
        <v>0.16946124545625871</v>
      </c>
      <c r="M49" s="2">
        <f t="shared" si="178"/>
        <v>0.16776663300169611</v>
      </c>
      <c r="N49" s="2">
        <f t="shared" si="178"/>
        <v>0.16608896667167916</v>
      </c>
      <c r="O49" s="2">
        <f t="shared" si="178"/>
        <v>0.16442807700496237</v>
      </c>
      <c r="P49" s="2">
        <f t="shared" si="178"/>
        <v>0.16278379623491274</v>
      </c>
      <c r="Q49" s="2">
        <f t="shared" si="178"/>
        <v>0.1611559582725636</v>
      </c>
      <c r="R49" s="2">
        <f t="shared" ref="R49:AA49" si="179">Q49</f>
        <v>0.1611559582725636</v>
      </c>
      <c r="S49" s="2">
        <f t="shared" si="179"/>
        <v>0.1611559582725636</v>
      </c>
      <c r="T49" s="2">
        <f t="shared" si="179"/>
        <v>0.1611559582725636</v>
      </c>
      <c r="U49" s="2">
        <f t="shared" si="179"/>
        <v>0.1611559582725636</v>
      </c>
      <c r="V49" s="2">
        <f t="shared" si="179"/>
        <v>0.1611559582725636</v>
      </c>
      <c r="W49" s="2">
        <f t="shared" si="179"/>
        <v>0.1611559582725636</v>
      </c>
      <c r="X49" s="2">
        <f t="shared" si="179"/>
        <v>0.1611559582725636</v>
      </c>
      <c r="Y49" s="2">
        <f t="shared" si="179"/>
        <v>0.1611559582725636</v>
      </c>
      <c r="Z49" s="2">
        <f t="shared" si="179"/>
        <v>0.1611559582725636</v>
      </c>
      <c r="AA49" s="2">
        <f t="shared" si="179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ref="C50:Q50" si="180">B50*0.99</f>
        <v>0.15040739915408494</v>
      </c>
      <c r="D50" s="2">
        <f t="shared" si="180"/>
        <v>0.14890332516254409</v>
      </c>
      <c r="E50" s="2">
        <f t="shared" si="180"/>
        <v>0.14741429191091865</v>
      </c>
      <c r="F50" s="2">
        <f t="shared" si="180"/>
        <v>0.14594014899180946</v>
      </c>
      <c r="G50" s="2">
        <f t="shared" si="180"/>
        <v>0.14448074750189135</v>
      </c>
      <c r="H50" s="2">
        <f t="shared" si="180"/>
        <v>0.14303594002687245</v>
      </c>
      <c r="I50" s="2">
        <f t="shared" si="180"/>
        <v>0.14160558062660372</v>
      </c>
      <c r="J50" s="2">
        <f t="shared" si="180"/>
        <v>0.1401895248203377</v>
      </c>
      <c r="K50" s="2">
        <f t="shared" si="180"/>
        <v>0.13878762957213431</v>
      </c>
      <c r="L50" s="2">
        <f t="shared" si="180"/>
        <v>0.13739975327641296</v>
      </c>
      <c r="M50" s="2">
        <f t="shared" si="180"/>
        <v>0.13602575574364884</v>
      </c>
      <c r="N50" s="2">
        <f t="shared" si="180"/>
        <v>0.13466549818621235</v>
      </c>
      <c r="O50" s="2">
        <f t="shared" si="180"/>
        <v>0.13331884320435022</v>
      </c>
      <c r="P50" s="2">
        <f t="shared" si="180"/>
        <v>0.13198565477230673</v>
      </c>
      <c r="Q50" s="2">
        <f t="shared" si="180"/>
        <v>0.13066579822458366</v>
      </c>
      <c r="R50" s="2">
        <f t="shared" ref="R50:AA50" si="181">Q50</f>
        <v>0.13066579822458366</v>
      </c>
      <c r="S50" s="2">
        <f t="shared" si="181"/>
        <v>0.13066579822458366</v>
      </c>
      <c r="T50" s="2">
        <f t="shared" si="181"/>
        <v>0.13066579822458366</v>
      </c>
      <c r="U50" s="2">
        <f t="shared" si="181"/>
        <v>0.13066579822458366</v>
      </c>
      <c r="V50" s="2">
        <f t="shared" si="181"/>
        <v>0.13066579822458366</v>
      </c>
      <c r="W50" s="2">
        <f t="shared" si="181"/>
        <v>0.13066579822458366</v>
      </c>
      <c r="X50" s="2">
        <f t="shared" si="181"/>
        <v>0.13066579822458366</v>
      </c>
      <c r="Y50" s="2">
        <f t="shared" si="181"/>
        <v>0.13066579822458366</v>
      </c>
      <c r="Z50" s="2">
        <f t="shared" si="181"/>
        <v>0.13066579822458366</v>
      </c>
      <c r="AA50" s="2">
        <f t="shared" si="181"/>
        <v>0.13066579822458366</v>
      </c>
    </row>
    <row r="51" spans="1:27" x14ac:dyDescent="0.2">
      <c r="A51" t="s">
        <v>63</v>
      </c>
      <c r="B51" s="11">
        <v>0.123182656556678</v>
      </c>
      <c r="C51" s="2">
        <f t="shared" ref="C51:Q51" si="182">B51*0.99</f>
        <v>0.12195082999111122</v>
      </c>
      <c r="D51" s="2">
        <f t="shared" si="182"/>
        <v>0.1207313216912001</v>
      </c>
      <c r="E51" s="2">
        <f t="shared" si="182"/>
        <v>0.1195240084742881</v>
      </c>
      <c r="F51" s="2">
        <f t="shared" si="182"/>
        <v>0.11832876838954522</v>
      </c>
      <c r="G51" s="2">
        <f t="shared" si="182"/>
        <v>0.11714548070564976</v>
      </c>
      <c r="H51" s="2">
        <f t="shared" si="182"/>
        <v>0.11597402589859326</v>
      </c>
      <c r="I51" s="2">
        <f t="shared" si="182"/>
        <v>0.11481428563960733</v>
      </c>
      <c r="J51" s="2">
        <f t="shared" si="182"/>
        <v>0.11366614278321126</v>
      </c>
      <c r="K51" s="2">
        <f t="shared" si="182"/>
        <v>0.11252948135537914</v>
      </c>
      <c r="L51" s="2">
        <f t="shared" si="182"/>
        <v>0.11140418654182535</v>
      </c>
      <c r="M51" s="2">
        <f t="shared" si="182"/>
        <v>0.11029014467640709</v>
      </c>
      <c r="N51" s="2">
        <f t="shared" si="182"/>
        <v>0.10918724322964302</v>
      </c>
      <c r="O51" s="2">
        <f t="shared" si="182"/>
        <v>0.10809537079734659</v>
      </c>
      <c r="P51" s="2">
        <f t="shared" si="182"/>
        <v>0.10701441708937312</v>
      </c>
      <c r="Q51" s="2">
        <f t="shared" si="182"/>
        <v>0.10594427291847938</v>
      </c>
      <c r="R51" s="2">
        <f t="shared" ref="R51:AA51" si="183">Q51</f>
        <v>0.10594427291847938</v>
      </c>
      <c r="S51" s="2">
        <f t="shared" si="183"/>
        <v>0.10594427291847938</v>
      </c>
      <c r="T51" s="2">
        <f t="shared" si="183"/>
        <v>0.10594427291847938</v>
      </c>
      <c r="U51" s="2">
        <f t="shared" si="183"/>
        <v>0.10594427291847938</v>
      </c>
      <c r="V51" s="2">
        <f t="shared" si="183"/>
        <v>0.10594427291847938</v>
      </c>
      <c r="W51" s="2">
        <f t="shared" si="183"/>
        <v>0.10594427291847938</v>
      </c>
      <c r="X51" s="2">
        <f t="shared" si="183"/>
        <v>0.10594427291847938</v>
      </c>
      <c r="Y51" s="2">
        <f t="shared" si="183"/>
        <v>0.10594427291847938</v>
      </c>
      <c r="Z51" s="2">
        <f t="shared" si="183"/>
        <v>0.10594427291847938</v>
      </c>
      <c r="AA51" s="2">
        <f t="shared" si="183"/>
        <v>0.10594427291847938</v>
      </c>
    </row>
    <row r="52" spans="1:27" x14ac:dyDescent="0.2">
      <c r="A52" t="s">
        <v>64</v>
      </c>
      <c r="B52" s="3">
        <v>0.08</v>
      </c>
      <c r="C52" s="2">
        <f t="shared" ref="C52:Q52" si="184">B52*0.99</f>
        <v>7.9200000000000007E-2</v>
      </c>
      <c r="D52" s="2">
        <f t="shared" si="184"/>
        <v>7.8408000000000005E-2</v>
      </c>
      <c r="E52" s="2">
        <f t="shared" si="184"/>
        <v>7.7623919999999999E-2</v>
      </c>
      <c r="F52" s="2">
        <f t="shared" si="184"/>
        <v>7.6847680799999998E-2</v>
      </c>
      <c r="G52" s="2">
        <f t="shared" si="184"/>
        <v>7.6079203991999994E-2</v>
      </c>
      <c r="H52" s="2">
        <f t="shared" si="184"/>
        <v>7.531841195208E-2</v>
      </c>
      <c r="I52" s="2">
        <f t="shared" si="184"/>
        <v>7.45652278325592E-2</v>
      </c>
      <c r="J52" s="2">
        <f t="shared" si="184"/>
        <v>7.3819575554233602E-2</v>
      </c>
      <c r="K52" s="2">
        <f t="shared" si="184"/>
        <v>7.3081379798691268E-2</v>
      </c>
      <c r="L52" s="2">
        <f t="shared" si="184"/>
        <v>7.2350566000704358E-2</v>
      </c>
      <c r="M52" s="2">
        <f t="shared" si="184"/>
        <v>7.162706034069731E-2</v>
      </c>
      <c r="N52" s="2">
        <f t="shared" si="184"/>
        <v>7.0910789737290342E-2</v>
      </c>
      <c r="O52" s="2">
        <f t="shared" si="184"/>
        <v>7.0201681839917443E-2</v>
      </c>
      <c r="P52" s="2">
        <f t="shared" si="184"/>
        <v>6.9499665021518262E-2</v>
      </c>
      <c r="Q52" s="2">
        <f t="shared" si="184"/>
        <v>6.8804668371303085E-2</v>
      </c>
      <c r="R52" s="2">
        <f t="shared" ref="R52:AA52" si="185">Q52</f>
        <v>6.8804668371303085E-2</v>
      </c>
      <c r="S52" s="2">
        <f t="shared" si="185"/>
        <v>6.8804668371303085E-2</v>
      </c>
      <c r="T52" s="2">
        <f t="shared" si="185"/>
        <v>6.8804668371303085E-2</v>
      </c>
      <c r="U52" s="2">
        <f t="shared" si="185"/>
        <v>6.8804668371303085E-2</v>
      </c>
      <c r="V52" s="2">
        <f t="shared" si="185"/>
        <v>6.8804668371303085E-2</v>
      </c>
      <c r="W52" s="2">
        <f t="shared" si="185"/>
        <v>6.8804668371303085E-2</v>
      </c>
      <c r="X52" s="2">
        <f t="shared" si="185"/>
        <v>6.8804668371303085E-2</v>
      </c>
      <c r="Y52" s="2">
        <f t="shared" si="185"/>
        <v>6.8804668371303085E-2</v>
      </c>
      <c r="Z52" s="2">
        <f t="shared" si="185"/>
        <v>6.8804668371303085E-2</v>
      </c>
      <c r="AA52" s="2">
        <f t="shared" si="185"/>
        <v>6.8804668371303085E-2</v>
      </c>
    </row>
    <row r="53" spans="1:27" x14ac:dyDescent="0.2">
      <c r="A53" t="s">
        <v>65</v>
      </c>
      <c r="B53" s="3">
        <v>0.06</v>
      </c>
      <c r="C53" s="2">
        <f t="shared" ref="C53:Q53" si="186">B53*0.99</f>
        <v>5.9399999999999994E-2</v>
      </c>
      <c r="D53" s="2">
        <f t="shared" si="186"/>
        <v>5.8805999999999997E-2</v>
      </c>
      <c r="E53" s="2">
        <f t="shared" si="186"/>
        <v>5.8217939999999996E-2</v>
      </c>
      <c r="F53" s="2">
        <f t="shared" si="186"/>
        <v>5.7635760599999995E-2</v>
      </c>
      <c r="G53" s="2">
        <f t="shared" si="186"/>
        <v>5.7059402993999996E-2</v>
      </c>
      <c r="H53" s="2">
        <f t="shared" si="186"/>
        <v>5.6488808964059993E-2</v>
      </c>
      <c r="I53" s="2">
        <f t="shared" si="186"/>
        <v>5.5923920874419393E-2</v>
      </c>
      <c r="J53" s="2">
        <f t="shared" si="186"/>
        <v>5.5364681665675201E-2</v>
      </c>
      <c r="K53" s="2">
        <f t="shared" si="186"/>
        <v>5.4811034849018447E-2</v>
      </c>
      <c r="L53" s="2">
        <f t="shared" si="186"/>
        <v>5.4262924500528262E-2</v>
      </c>
      <c r="M53" s="2">
        <f t="shared" si="186"/>
        <v>5.3720295255522979E-2</v>
      </c>
      <c r="N53" s="2">
        <f t="shared" si="186"/>
        <v>5.3183092302967749E-2</v>
      </c>
      <c r="O53" s="2">
        <f t="shared" si="186"/>
        <v>5.2651261379938072E-2</v>
      </c>
      <c r="P53" s="2">
        <f t="shared" si="186"/>
        <v>5.2124748766138693E-2</v>
      </c>
      <c r="Q53" s="2">
        <f t="shared" si="186"/>
        <v>5.1603501278477307E-2</v>
      </c>
      <c r="R53" s="2">
        <f t="shared" ref="R53:AA53" si="187">Q53</f>
        <v>5.1603501278477307E-2</v>
      </c>
      <c r="S53" s="2">
        <f t="shared" si="187"/>
        <v>5.1603501278477307E-2</v>
      </c>
      <c r="T53" s="2">
        <f t="shared" si="187"/>
        <v>5.1603501278477307E-2</v>
      </c>
      <c r="U53" s="2">
        <f t="shared" si="187"/>
        <v>5.1603501278477307E-2</v>
      </c>
      <c r="V53" s="2">
        <f t="shared" si="187"/>
        <v>5.1603501278477307E-2</v>
      </c>
      <c r="W53" s="2">
        <f t="shared" si="187"/>
        <v>5.1603501278477307E-2</v>
      </c>
      <c r="X53" s="2">
        <f t="shared" si="187"/>
        <v>5.1603501278477307E-2</v>
      </c>
      <c r="Y53" s="2">
        <f t="shared" si="187"/>
        <v>5.1603501278477307E-2</v>
      </c>
      <c r="Z53" s="2">
        <f t="shared" si="187"/>
        <v>5.1603501278477307E-2</v>
      </c>
      <c r="AA53" s="2">
        <f t="shared" si="187"/>
        <v>5.1603501278477307E-2</v>
      </c>
    </row>
    <row r="54" spans="1:27" x14ac:dyDescent="0.2">
      <c r="A54" t="s">
        <v>66</v>
      </c>
      <c r="B54" s="3">
        <v>0.04</v>
      </c>
      <c r="C54" s="2">
        <f t="shared" ref="C54:Q54" si="188">B54*0.99</f>
        <v>3.9600000000000003E-2</v>
      </c>
      <c r="D54" s="2">
        <f t="shared" si="188"/>
        <v>3.9204000000000003E-2</v>
      </c>
      <c r="E54" s="2">
        <f t="shared" si="188"/>
        <v>3.881196E-2</v>
      </c>
      <c r="F54" s="2">
        <f t="shared" si="188"/>
        <v>3.8423840399999999E-2</v>
      </c>
      <c r="G54" s="2">
        <f t="shared" si="188"/>
        <v>3.8039601995999997E-2</v>
      </c>
      <c r="H54" s="2">
        <f t="shared" si="188"/>
        <v>3.765920597604E-2</v>
      </c>
      <c r="I54" s="2">
        <f t="shared" si="188"/>
        <v>3.72826139162796E-2</v>
      </c>
      <c r="J54" s="2">
        <f t="shared" si="188"/>
        <v>3.6909787777116801E-2</v>
      </c>
      <c r="K54" s="2">
        <f t="shared" si="188"/>
        <v>3.6540689899345634E-2</v>
      </c>
      <c r="L54" s="2">
        <f t="shared" si="188"/>
        <v>3.6175283000352179E-2</v>
      </c>
      <c r="M54" s="2">
        <f t="shared" si="188"/>
        <v>3.5813530170348655E-2</v>
      </c>
      <c r="N54" s="2">
        <f t="shared" si="188"/>
        <v>3.5455394868645171E-2</v>
      </c>
      <c r="O54" s="2">
        <f t="shared" si="188"/>
        <v>3.5100840919958722E-2</v>
      </c>
      <c r="P54" s="2">
        <f t="shared" si="188"/>
        <v>3.4749832510759131E-2</v>
      </c>
      <c r="Q54" s="2">
        <f t="shared" si="188"/>
        <v>3.4402334185651542E-2</v>
      </c>
      <c r="R54" s="2">
        <f t="shared" ref="R54:AA54" si="189">Q54</f>
        <v>3.4402334185651542E-2</v>
      </c>
      <c r="S54" s="2">
        <f t="shared" si="189"/>
        <v>3.4402334185651542E-2</v>
      </c>
      <c r="T54" s="2">
        <f t="shared" si="189"/>
        <v>3.4402334185651542E-2</v>
      </c>
      <c r="U54" s="2">
        <f t="shared" si="189"/>
        <v>3.4402334185651542E-2</v>
      </c>
      <c r="V54" s="2">
        <f t="shared" si="189"/>
        <v>3.4402334185651542E-2</v>
      </c>
      <c r="W54" s="2">
        <f t="shared" si="189"/>
        <v>3.4402334185651542E-2</v>
      </c>
      <c r="X54" s="2">
        <f t="shared" si="189"/>
        <v>3.4402334185651542E-2</v>
      </c>
      <c r="Y54" s="2">
        <f t="shared" si="189"/>
        <v>3.4402334185651542E-2</v>
      </c>
      <c r="Z54" s="2">
        <f t="shared" si="189"/>
        <v>3.4402334185651542E-2</v>
      </c>
      <c r="AA54" s="2">
        <f t="shared" si="189"/>
        <v>3.4402334185651542E-2</v>
      </c>
    </row>
    <row r="55" spans="1:27" x14ac:dyDescent="0.2">
      <c r="A55" t="s">
        <v>67</v>
      </c>
      <c r="B55" s="3">
        <v>0.02</v>
      </c>
      <c r="C55" s="2">
        <f t="shared" ref="C55:Q55" si="190">B55*0.99</f>
        <v>1.9800000000000002E-2</v>
      </c>
      <c r="D55" s="2">
        <f t="shared" si="190"/>
        <v>1.9602000000000001E-2</v>
      </c>
      <c r="E55" s="2">
        <f t="shared" si="190"/>
        <v>1.940598E-2</v>
      </c>
      <c r="F55" s="2">
        <f t="shared" si="190"/>
        <v>1.92119202E-2</v>
      </c>
      <c r="G55" s="2">
        <f t="shared" si="190"/>
        <v>1.9019800997999999E-2</v>
      </c>
      <c r="H55" s="2">
        <f t="shared" si="190"/>
        <v>1.882960298802E-2</v>
      </c>
      <c r="I55" s="2">
        <f t="shared" si="190"/>
        <v>1.86413069581398E-2</v>
      </c>
      <c r="J55" s="2">
        <f t="shared" si="190"/>
        <v>1.84548938885584E-2</v>
      </c>
      <c r="K55" s="2">
        <f t="shared" si="190"/>
        <v>1.8270344949672817E-2</v>
      </c>
      <c r="L55" s="2">
        <f t="shared" si="190"/>
        <v>1.808764150017609E-2</v>
      </c>
      <c r="M55" s="2">
        <f t="shared" si="190"/>
        <v>1.7906765085174327E-2</v>
      </c>
      <c r="N55" s="2">
        <f t="shared" si="190"/>
        <v>1.7727697434322585E-2</v>
      </c>
      <c r="O55" s="2">
        <f t="shared" si="190"/>
        <v>1.7550420459979361E-2</v>
      </c>
      <c r="P55" s="2">
        <f t="shared" si="190"/>
        <v>1.7374916255379565E-2</v>
      </c>
      <c r="Q55" s="2">
        <f t="shared" si="190"/>
        <v>1.7201167092825771E-2</v>
      </c>
      <c r="R55" s="2">
        <f t="shared" ref="R55:AA55" si="191">Q55</f>
        <v>1.7201167092825771E-2</v>
      </c>
      <c r="S55" s="2">
        <f t="shared" si="191"/>
        <v>1.7201167092825771E-2</v>
      </c>
      <c r="T55" s="2">
        <f t="shared" si="191"/>
        <v>1.7201167092825771E-2</v>
      </c>
      <c r="U55" s="2">
        <f t="shared" si="191"/>
        <v>1.7201167092825771E-2</v>
      </c>
      <c r="V55" s="2">
        <f t="shared" si="191"/>
        <v>1.7201167092825771E-2</v>
      </c>
      <c r="W55" s="2">
        <f t="shared" si="191"/>
        <v>1.7201167092825771E-2</v>
      </c>
      <c r="X55" s="2">
        <f t="shared" si="191"/>
        <v>1.7201167092825771E-2</v>
      </c>
      <c r="Y55" s="2">
        <f t="shared" si="191"/>
        <v>1.7201167092825771E-2</v>
      </c>
      <c r="Z55" s="2">
        <f t="shared" si="191"/>
        <v>1.7201167092825771E-2</v>
      </c>
      <c r="AA55" s="2">
        <f t="shared" si="191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ref="C56:Q56" si="192">B56*0.99</f>
        <v>2.97E-3</v>
      </c>
      <c r="D56" s="2">
        <f t="shared" si="192"/>
        <v>2.9402999999999999E-3</v>
      </c>
      <c r="E56" s="2">
        <f t="shared" si="192"/>
        <v>2.910897E-3</v>
      </c>
      <c r="F56" s="2">
        <f t="shared" si="192"/>
        <v>2.88178803E-3</v>
      </c>
      <c r="G56" s="2">
        <f t="shared" si="192"/>
        <v>2.8529701497E-3</v>
      </c>
      <c r="H56" s="2">
        <f t="shared" si="192"/>
        <v>2.824440448203E-3</v>
      </c>
      <c r="I56" s="2">
        <f t="shared" si="192"/>
        <v>2.7961960437209699E-3</v>
      </c>
      <c r="J56" s="2">
        <f t="shared" si="192"/>
        <v>2.7682340832837602E-3</v>
      </c>
      <c r="K56" s="2">
        <f t="shared" si="192"/>
        <v>2.7405517424509227E-3</v>
      </c>
      <c r="L56" s="2">
        <f t="shared" si="192"/>
        <v>2.7131462250264133E-3</v>
      </c>
      <c r="M56" s="2">
        <f t="shared" si="192"/>
        <v>2.6860147627761491E-3</v>
      </c>
      <c r="N56" s="2">
        <f t="shared" si="192"/>
        <v>2.6591546151483875E-3</v>
      </c>
      <c r="O56" s="2">
        <f t="shared" si="192"/>
        <v>2.6325630689969038E-3</v>
      </c>
      <c r="P56" s="2">
        <f t="shared" si="192"/>
        <v>2.6062374383069345E-3</v>
      </c>
      <c r="Q56" s="2">
        <f t="shared" si="192"/>
        <v>2.580175063923865E-3</v>
      </c>
      <c r="R56" s="2">
        <f t="shared" ref="R56:AA58" si="193">Q56</f>
        <v>2.580175063923865E-3</v>
      </c>
      <c r="S56" s="2">
        <f t="shared" si="193"/>
        <v>2.580175063923865E-3</v>
      </c>
      <c r="T56" s="2">
        <f t="shared" si="193"/>
        <v>2.580175063923865E-3</v>
      </c>
      <c r="U56" s="2">
        <f t="shared" si="193"/>
        <v>2.580175063923865E-3</v>
      </c>
      <c r="V56" s="2">
        <f t="shared" si="193"/>
        <v>2.580175063923865E-3</v>
      </c>
      <c r="W56" s="2">
        <f t="shared" si="193"/>
        <v>2.580175063923865E-3</v>
      </c>
      <c r="X56" s="2">
        <f t="shared" si="193"/>
        <v>2.580175063923865E-3</v>
      </c>
      <c r="Y56" s="2">
        <f t="shared" si="193"/>
        <v>2.580175063923865E-3</v>
      </c>
      <c r="Z56" s="2">
        <f t="shared" si="193"/>
        <v>2.580175063923865E-3</v>
      </c>
      <c r="AA56" s="2">
        <f t="shared" si="193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Q57" si="194">E57</f>
        <v>150</v>
      </c>
      <c r="G57" s="4">
        <f t="shared" si="194"/>
        <v>150</v>
      </c>
      <c r="H57" s="4">
        <f t="shared" si="194"/>
        <v>150</v>
      </c>
      <c r="I57" s="4">
        <f t="shared" si="194"/>
        <v>150</v>
      </c>
      <c r="J57" s="4">
        <f t="shared" si="194"/>
        <v>150</v>
      </c>
      <c r="K57" s="4">
        <f t="shared" si="194"/>
        <v>150</v>
      </c>
      <c r="L57" s="4">
        <f t="shared" si="194"/>
        <v>150</v>
      </c>
      <c r="M57" s="4">
        <f t="shared" si="194"/>
        <v>150</v>
      </c>
      <c r="N57" s="4">
        <f t="shared" si="194"/>
        <v>150</v>
      </c>
      <c r="O57" s="4">
        <f t="shared" si="194"/>
        <v>150</v>
      </c>
      <c r="P57" s="4">
        <f t="shared" si="194"/>
        <v>150</v>
      </c>
      <c r="Q57" s="4">
        <f t="shared" si="194"/>
        <v>150</v>
      </c>
      <c r="R57" s="4">
        <f t="shared" si="193"/>
        <v>150</v>
      </c>
      <c r="S57" s="4">
        <f t="shared" si="193"/>
        <v>150</v>
      </c>
      <c r="T57" s="4">
        <f t="shared" si="193"/>
        <v>150</v>
      </c>
      <c r="U57" s="4">
        <f t="shared" si="193"/>
        <v>150</v>
      </c>
      <c r="V57" s="4">
        <f t="shared" si="193"/>
        <v>150</v>
      </c>
      <c r="W57" s="4">
        <f t="shared" si="193"/>
        <v>150</v>
      </c>
      <c r="X57" s="4">
        <f t="shared" si="193"/>
        <v>150</v>
      </c>
      <c r="Y57" s="4">
        <f t="shared" si="193"/>
        <v>150</v>
      </c>
      <c r="Z57" s="4">
        <f t="shared" si="193"/>
        <v>150</v>
      </c>
      <c r="AA57" s="4">
        <f t="shared" si="193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95">E58</f>
        <v>20</v>
      </c>
      <c r="G58" s="4">
        <f t="shared" si="195"/>
        <v>20</v>
      </c>
      <c r="H58" s="4">
        <f t="shared" si="195"/>
        <v>20</v>
      </c>
      <c r="I58" s="4">
        <f t="shared" si="195"/>
        <v>20</v>
      </c>
      <c r="J58" s="4">
        <f t="shared" si="195"/>
        <v>20</v>
      </c>
      <c r="K58" s="4">
        <f t="shared" si="195"/>
        <v>20</v>
      </c>
      <c r="L58" s="4">
        <f t="shared" si="195"/>
        <v>20</v>
      </c>
      <c r="M58" s="4">
        <f t="shared" si="195"/>
        <v>20</v>
      </c>
      <c r="N58" s="4">
        <f t="shared" si="195"/>
        <v>20</v>
      </c>
      <c r="O58" s="4">
        <f t="shared" si="195"/>
        <v>20</v>
      </c>
      <c r="P58" s="4">
        <f t="shared" si="195"/>
        <v>20</v>
      </c>
      <c r="Q58" s="4">
        <f t="shared" si="195"/>
        <v>20</v>
      </c>
      <c r="R58" s="4">
        <f t="shared" si="193"/>
        <v>20</v>
      </c>
      <c r="S58" s="4">
        <f t="shared" si="193"/>
        <v>20</v>
      </c>
      <c r="T58" s="4">
        <f t="shared" si="193"/>
        <v>20</v>
      </c>
      <c r="U58" s="4">
        <f t="shared" si="193"/>
        <v>20</v>
      </c>
      <c r="V58" s="4">
        <f t="shared" si="193"/>
        <v>20</v>
      </c>
      <c r="W58" s="4">
        <f t="shared" si="193"/>
        <v>20</v>
      </c>
      <c r="X58" s="4">
        <f t="shared" si="193"/>
        <v>20</v>
      </c>
      <c r="Y58" s="4">
        <f t="shared" si="193"/>
        <v>20</v>
      </c>
      <c r="Z58" s="4">
        <f t="shared" si="193"/>
        <v>20</v>
      </c>
      <c r="AA58" s="4">
        <f t="shared" si="193"/>
        <v>20</v>
      </c>
    </row>
    <row r="59" spans="1:27" x14ac:dyDescent="0.2">
      <c r="A59" t="s">
        <v>30</v>
      </c>
      <c r="B59">
        <f t="shared" ref="B59:Q59" si="196">B4*0.8/8</f>
        <v>4</v>
      </c>
      <c r="C59">
        <f t="shared" si="196"/>
        <v>6.9400000000000013</v>
      </c>
      <c r="D59">
        <f t="shared" si="196"/>
        <v>8.9400000000000013</v>
      </c>
      <c r="E59">
        <f t="shared" si="196"/>
        <v>10</v>
      </c>
      <c r="F59">
        <f t="shared" si="196"/>
        <v>10</v>
      </c>
      <c r="G59">
        <f t="shared" si="196"/>
        <v>10</v>
      </c>
      <c r="H59">
        <f t="shared" si="196"/>
        <v>10</v>
      </c>
      <c r="I59">
        <f t="shared" si="196"/>
        <v>10</v>
      </c>
      <c r="J59">
        <f t="shared" si="196"/>
        <v>10</v>
      </c>
      <c r="K59">
        <f t="shared" si="196"/>
        <v>10</v>
      </c>
      <c r="L59">
        <f t="shared" si="196"/>
        <v>10</v>
      </c>
      <c r="M59">
        <f t="shared" si="196"/>
        <v>10</v>
      </c>
      <c r="N59">
        <f t="shared" si="196"/>
        <v>10</v>
      </c>
      <c r="O59">
        <f t="shared" si="196"/>
        <v>10</v>
      </c>
      <c r="P59">
        <f t="shared" si="196"/>
        <v>10</v>
      </c>
      <c r="Q59">
        <f t="shared" si="196"/>
        <v>10</v>
      </c>
      <c r="R59" s="4">
        <f t="shared" ref="R59:R70" si="197">Q59</f>
        <v>10</v>
      </c>
      <c r="S59" s="4">
        <f t="shared" ref="S59:S70" si="198">R59</f>
        <v>10</v>
      </c>
      <c r="T59" s="4">
        <f t="shared" ref="T59:T70" si="199">S59</f>
        <v>10</v>
      </c>
      <c r="U59" s="4">
        <f t="shared" ref="U59:U70" si="200">T59</f>
        <v>10</v>
      </c>
      <c r="V59" s="4">
        <f t="shared" ref="V59:V70" si="201">U59</f>
        <v>10</v>
      </c>
      <c r="W59" s="4">
        <f t="shared" ref="W59:W70" si="202">V59</f>
        <v>10</v>
      </c>
      <c r="X59" s="4">
        <f t="shared" ref="X59:X70" si="203">W59</f>
        <v>10</v>
      </c>
      <c r="Y59" s="4">
        <f t="shared" ref="Y59:Y70" si="204">X59</f>
        <v>10</v>
      </c>
      <c r="Z59" s="4">
        <f t="shared" ref="Z59:Z70" si="205">Y59</f>
        <v>10</v>
      </c>
      <c r="AA59" s="4">
        <f t="shared" ref="AA59:AA70" si="206">Z59</f>
        <v>10</v>
      </c>
    </row>
    <row r="60" spans="1:27" x14ac:dyDescent="0.2">
      <c r="A60" t="s">
        <v>31</v>
      </c>
      <c r="B60">
        <f t="shared" ref="B60:Q60" si="207">B4*0.8/3</f>
        <v>10.666666666666666</v>
      </c>
      <c r="C60">
        <f t="shared" si="207"/>
        <v>18.506666666666671</v>
      </c>
      <c r="D60">
        <f t="shared" si="207"/>
        <v>23.840000000000003</v>
      </c>
      <c r="E60">
        <f t="shared" si="207"/>
        <v>26.666666666666668</v>
      </c>
      <c r="F60">
        <f t="shared" si="207"/>
        <v>26.666666666666668</v>
      </c>
      <c r="G60">
        <f t="shared" si="207"/>
        <v>26.666666666666668</v>
      </c>
      <c r="H60">
        <f t="shared" si="207"/>
        <v>26.666666666666668</v>
      </c>
      <c r="I60">
        <f t="shared" si="207"/>
        <v>26.666666666666668</v>
      </c>
      <c r="J60">
        <f t="shared" si="207"/>
        <v>26.666666666666668</v>
      </c>
      <c r="K60">
        <f t="shared" si="207"/>
        <v>26.666666666666668</v>
      </c>
      <c r="L60">
        <f t="shared" si="207"/>
        <v>26.666666666666668</v>
      </c>
      <c r="M60">
        <f t="shared" si="207"/>
        <v>26.666666666666668</v>
      </c>
      <c r="N60">
        <f t="shared" si="207"/>
        <v>26.666666666666668</v>
      </c>
      <c r="O60">
        <f t="shared" si="207"/>
        <v>26.666666666666668</v>
      </c>
      <c r="P60">
        <f t="shared" si="207"/>
        <v>26.666666666666668</v>
      </c>
      <c r="Q60">
        <f t="shared" si="207"/>
        <v>26.666666666666668</v>
      </c>
      <c r="R60" s="4">
        <f t="shared" si="197"/>
        <v>26.666666666666668</v>
      </c>
      <c r="S60" s="4">
        <f t="shared" si="198"/>
        <v>26.666666666666668</v>
      </c>
      <c r="T60" s="4">
        <f t="shared" si="199"/>
        <v>26.666666666666668</v>
      </c>
      <c r="U60" s="4">
        <f t="shared" si="200"/>
        <v>26.666666666666668</v>
      </c>
      <c r="V60" s="4">
        <f t="shared" si="201"/>
        <v>26.666666666666668</v>
      </c>
      <c r="W60" s="4">
        <f t="shared" si="202"/>
        <v>26.666666666666668</v>
      </c>
      <c r="X60" s="4">
        <f t="shared" si="203"/>
        <v>26.666666666666668</v>
      </c>
      <c r="Y60" s="4">
        <f t="shared" si="204"/>
        <v>26.666666666666668</v>
      </c>
      <c r="Z60" s="4">
        <f t="shared" si="205"/>
        <v>26.666666666666668</v>
      </c>
      <c r="AA60" s="4">
        <f t="shared" si="206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61" si="208">B61</f>
        <v>0.20499999999999999</v>
      </c>
      <c r="D61" s="8">
        <f t="shared" si="208"/>
        <v>0.20499999999999999</v>
      </c>
      <c r="E61" s="8">
        <f t="shared" si="208"/>
        <v>0.20499999999999999</v>
      </c>
      <c r="F61" s="8">
        <f t="shared" si="208"/>
        <v>0.20499999999999999</v>
      </c>
      <c r="G61" s="8">
        <f t="shared" si="208"/>
        <v>0.20499999999999999</v>
      </c>
      <c r="H61" s="8">
        <f t="shared" si="208"/>
        <v>0.20499999999999999</v>
      </c>
      <c r="I61" s="8">
        <f t="shared" si="208"/>
        <v>0.20499999999999999</v>
      </c>
      <c r="J61" s="8">
        <f t="shared" si="208"/>
        <v>0.20499999999999999</v>
      </c>
      <c r="K61" s="8">
        <f t="shared" si="208"/>
        <v>0.20499999999999999</v>
      </c>
      <c r="L61" s="8">
        <f t="shared" si="208"/>
        <v>0.20499999999999999</v>
      </c>
      <c r="M61" s="8">
        <f t="shared" si="208"/>
        <v>0.20499999999999999</v>
      </c>
      <c r="N61" s="8">
        <f t="shared" si="208"/>
        <v>0.20499999999999999</v>
      </c>
      <c r="O61" s="8">
        <f t="shared" si="208"/>
        <v>0.20499999999999999</v>
      </c>
      <c r="P61" s="8">
        <f t="shared" si="208"/>
        <v>0.20499999999999999</v>
      </c>
      <c r="Q61" s="8">
        <f t="shared" si="208"/>
        <v>0.20499999999999999</v>
      </c>
      <c r="R61" s="4">
        <f t="shared" si="197"/>
        <v>0.20499999999999999</v>
      </c>
      <c r="S61" s="4">
        <f t="shared" si="198"/>
        <v>0.20499999999999999</v>
      </c>
      <c r="T61" s="4">
        <f t="shared" si="199"/>
        <v>0.20499999999999999</v>
      </c>
      <c r="U61" s="4">
        <f t="shared" si="200"/>
        <v>0.20499999999999999</v>
      </c>
      <c r="V61" s="4">
        <f t="shared" si="201"/>
        <v>0.20499999999999999</v>
      </c>
      <c r="W61" s="4">
        <f t="shared" si="202"/>
        <v>0.20499999999999999</v>
      </c>
      <c r="X61" s="4">
        <f t="shared" si="203"/>
        <v>0.20499999999999999</v>
      </c>
      <c r="Y61" s="4">
        <f t="shared" si="204"/>
        <v>0.20499999999999999</v>
      </c>
      <c r="Z61" s="4">
        <f t="shared" si="205"/>
        <v>0.20499999999999999</v>
      </c>
      <c r="AA61" s="4">
        <f t="shared" si="206"/>
        <v>0.20499999999999999</v>
      </c>
    </row>
    <row r="62" spans="1:27" x14ac:dyDescent="0.2">
      <c r="A62" s="6" t="s">
        <v>33</v>
      </c>
      <c r="B62" s="8">
        <v>0.35</v>
      </c>
      <c r="C62" s="8">
        <f t="shared" ref="C62:Q62" si="209">B62</f>
        <v>0.35</v>
      </c>
      <c r="D62" s="8">
        <f t="shared" si="209"/>
        <v>0.35</v>
      </c>
      <c r="E62" s="8">
        <f t="shared" si="209"/>
        <v>0.35</v>
      </c>
      <c r="F62" s="8">
        <f t="shared" si="209"/>
        <v>0.35</v>
      </c>
      <c r="G62" s="8">
        <f t="shared" si="209"/>
        <v>0.35</v>
      </c>
      <c r="H62" s="8">
        <f t="shared" si="209"/>
        <v>0.35</v>
      </c>
      <c r="I62" s="8">
        <f t="shared" si="209"/>
        <v>0.35</v>
      </c>
      <c r="J62" s="8">
        <f t="shared" si="209"/>
        <v>0.35</v>
      </c>
      <c r="K62" s="8">
        <f t="shared" si="209"/>
        <v>0.35</v>
      </c>
      <c r="L62" s="8">
        <f t="shared" si="209"/>
        <v>0.35</v>
      </c>
      <c r="M62" s="8">
        <f t="shared" si="209"/>
        <v>0.35</v>
      </c>
      <c r="N62" s="8">
        <f t="shared" si="209"/>
        <v>0.35</v>
      </c>
      <c r="O62" s="8">
        <f t="shared" si="209"/>
        <v>0.35</v>
      </c>
      <c r="P62" s="8">
        <f t="shared" si="209"/>
        <v>0.35</v>
      </c>
      <c r="Q62" s="8">
        <f t="shared" si="209"/>
        <v>0.35</v>
      </c>
      <c r="R62" s="4">
        <f t="shared" si="197"/>
        <v>0.35</v>
      </c>
      <c r="S62" s="4">
        <f t="shared" si="198"/>
        <v>0.35</v>
      </c>
      <c r="T62" s="4">
        <f t="shared" si="199"/>
        <v>0.35</v>
      </c>
      <c r="U62" s="4">
        <f t="shared" si="200"/>
        <v>0.35</v>
      </c>
      <c r="V62" s="4">
        <f t="shared" si="201"/>
        <v>0.35</v>
      </c>
      <c r="W62" s="4">
        <f t="shared" si="202"/>
        <v>0.35</v>
      </c>
      <c r="X62" s="4">
        <f t="shared" si="203"/>
        <v>0.35</v>
      </c>
      <c r="Y62" s="4">
        <f t="shared" si="204"/>
        <v>0.35</v>
      </c>
      <c r="Z62" s="4">
        <f t="shared" si="205"/>
        <v>0.35</v>
      </c>
      <c r="AA62" s="4">
        <f t="shared" si="206"/>
        <v>0.35</v>
      </c>
    </row>
    <row r="63" spans="1:27" x14ac:dyDescent="0.2">
      <c r="A63" s="6" t="s">
        <v>34</v>
      </c>
      <c r="B63" s="8">
        <v>0.35</v>
      </c>
      <c r="C63" s="8">
        <f t="shared" ref="C63:Q63" si="210">B63</f>
        <v>0.35</v>
      </c>
      <c r="D63" s="8">
        <f t="shared" si="210"/>
        <v>0.35</v>
      </c>
      <c r="E63" s="8">
        <f t="shared" si="210"/>
        <v>0.35</v>
      </c>
      <c r="F63" s="8">
        <f t="shared" si="210"/>
        <v>0.35</v>
      </c>
      <c r="G63" s="8">
        <f t="shared" si="210"/>
        <v>0.35</v>
      </c>
      <c r="H63" s="8">
        <f t="shared" si="210"/>
        <v>0.35</v>
      </c>
      <c r="I63" s="8">
        <f t="shared" si="210"/>
        <v>0.35</v>
      </c>
      <c r="J63" s="8">
        <f t="shared" si="210"/>
        <v>0.35</v>
      </c>
      <c r="K63" s="8">
        <f t="shared" si="210"/>
        <v>0.35</v>
      </c>
      <c r="L63" s="8">
        <f t="shared" si="210"/>
        <v>0.35</v>
      </c>
      <c r="M63" s="8">
        <f t="shared" si="210"/>
        <v>0.35</v>
      </c>
      <c r="N63" s="8">
        <f t="shared" si="210"/>
        <v>0.35</v>
      </c>
      <c r="O63" s="8">
        <f t="shared" si="210"/>
        <v>0.35</v>
      </c>
      <c r="P63" s="8">
        <f t="shared" si="210"/>
        <v>0.35</v>
      </c>
      <c r="Q63" s="8">
        <f t="shared" si="210"/>
        <v>0.35</v>
      </c>
      <c r="R63" s="4">
        <f t="shared" si="197"/>
        <v>0.35</v>
      </c>
      <c r="S63" s="4">
        <f t="shared" si="198"/>
        <v>0.35</v>
      </c>
      <c r="T63" s="4">
        <f t="shared" si="199"/>
        <v>0.35</v>
      </c>
      <c r="U63" s="4">
        <f t="shared" si="200"/>
        <v>0.35</v>
      </c>
      <c r="V63" s="4">
        <f t="shared" si="201"/>
        <v>0.35</v>
      </c>
      <c r="W63" s="4">
        <f t="shared" si="202"/>
        <v>0.35</v>
      </c>
      <c r="X63" s="4">
        <f t="shared" si="203"/>
        <v>0.35</v>
      </c>
      <c r="Y63" s="4">
        <f t="shared" si="204"/>
        <v>0.35</v>
      </c>
      <c r="Z63" s="4">
        <f t="shared" si="205"/>
        <v>0.35</v>
      </c>
      <c r="AA63" s="4">
        <f t="shared" si="206"/>
        <v>0.35</v>
      </c>
    </row>
    <row r="64" spans="1:27" x14ac:dyDescent="0.2">
      <c r="A64" s="6" t="s">
        <v>35</v>
      </c>
      <c r="B64" s="7">
        <v>0.13</v>
      </c>
      <c r="C64" s="8">
        <f t="shared" ref="C64:Q64" si="211">B64</f>
        <v>0.13</v>
      </c>
      <c r="D64" s="8">
        <f t="shared" si="211"/>
        <v>0.13</v>
      </c>
      <c r="E64" s="8">
        <f t="shared" si="211"/>
        <v>0.13</v>
      </c>
      <c r="F64" s="8">
        <f t="shared" si="211"/>
        <v>0.13</v>
      </c>
      <c r="G64" s="8">
        <f t="shared" si="211"/>
        <v>0.13</v>
      </c>
      <c r="H64" s="8">
        <f t="shared" si="211"/>
        <v>0.13</v>
      </c>
      <c r="I64" s="8">
        <f t="shared" si="211"/>
        <v>0.13</v>
      </c>
      <c r="J64" s="8">
        <f t="shared" si="211"/>
        <v>0.13</v>
      </c>
      <c r="K64" s="8">
        <f t="shared" si="211"/>
        <v>0.13</v>
      </c>
      <c r="L64" s="8">
        <f t="shared" si="211"/>
        <v>0.13</v>
      </c>
      <c r="M64" s="8">
        <f t="shared" si="211"/>
        <v>0.13</v>
      </c>
      <c r="N64" s="8">
        <f t="shared" si="211"/>
        <v>0.13</v>
      </c>
      <c r="O64" s="8">
        <f t="shared" si="211"/>
        <v>0.13</v>
      </c>
      <c r="P64" s="8">
        <f t="shared" si="211"/>
        <v>0.13</v>
      </c>
      <c r="Q64" s="8">
        <f t="shared" si="211"/>
        <v>0.13</v>
      </c>
      <c r="R64" s="4">
        <f t="shared" si="197"/>
        <v>0.13</v>
      </c>
      <c r="S64" s="4">
        <f t="shared" si="198"/>
        <v>0.13</v>
      </c>
      <c r="T64" s="4">
        <f t="shared" si="199"/>
        <v>0.13</v>
      </c>
      <c r="U64" s="4">
        <f t="shared" si="200"/>
        <v>0.13</v>
      </c>
      <c r="V64" s="4">
        <f t="shared" si="201"/>
        <v>0.13</v>
      </c>
      <c r="W64" s="4">
        <f t="shared" si="202"/>
        <v>0.13</v>
      </c>
      <c r="X64" s="4">
        <f t="shared" si="203"/>
        <v>0.13</v>
      </c>
      <c r="Y64" s="4">
        <f t="shared" si="204"/>
        <v>0.13</v>
      </c>
      <c r="Z64" s="4">
        <f t="shared" si="205"/>
        <v>0.13</v>
      </c>
      <c r="AA64" s="4">
        <f t="shared" si="206"/>
        <v>0.13</v>
      </c>
    </row>
    <row r="65" spans="1:27" x14ac:dyDescent="0.2">
      <c r="A65" s="6" t="s">
        <v>36</v>
      </c>
      <c r="B65" s="8">
        <v>0.59</v>
      </c>
      <c r="C65" s="8">
        <f t="shared" ref="C65:Q65" si="212">B65</f>
        <v>0.59</v>
      </c>
      <c r="D65" s="8">
        <f t="shared" si="212"/>
        <v>0.59</v>
      </c>
      <c r="E65" s="8">
        <f t="shared" si="212"/>
        <v>0.59</v>
      </c>
      <c r="F65" s="8">
        <f t="shared" si="212"/>
        <v>0.59</v>
      </c>
      <c r="G65" s="8">
        <f t="shared" si="212"/>
        <v>0.59</v>
      </c>
      <c r="H65" s="8">
        <f t="shared" si="212"/>
        <v>0.59</v>
      </c>
      <c r="I65" s="8">
        <f t="shared" si="212"/>
        <v>0.59</v>
      </c>
      <c r="J65" s="8">
        <f t="shared" si="212"/>
        <v>0.59</v>
      </c>
      <c r="K65" s="8">
        <f t="shared" si="212"/>
        <v>0.59</v>
      </c>
      <c r="L65" s="8">
        <f t="shared" si="212"/>
        <v>0.59</v>
      </c>
      <c r="M65" s="8">
        <f t="shared" si="212"/>
        <v>0.59</v>
      </c>
      <c r="N65" s="8">
        <f t="shared" si="212"/>
        <v>0.59</v>
      </c>
      <c r="O65" s="8">
        <f t="shared" si="212"/>
        <v>0.59</v>
      </c>
      <c r="P65" s="8">
        <f t="shared" si="212"/>
        <v>0.59</v>
      </c>
      <c r="Q65" s="8">
        <f t="shared" si="212"/>
        <v>0.59</v>
      </c>
      <c r="R65" s="4">
        <f t="shared" si="197"/>
        <v>0.59</v>
      </c>
      <c r="S65" s="4">
        <f t="shared" si="198"/>
        <v>0.59</v>
      </c>
      <c r="T65" s="4">
        <f t="shared" si="199"/>
        <v>0.59</v>
      </c>
      <c r="U65" s="4">
        <f t="shared" si="200"/>
        <v>0.59</v>
      </c>
      <c r="V65" s="4">
        <f t="shared" si="201"/>
        <v>0.59</v>
      </c>
      <c r="W65" s="4">
        <f t="shared" si="202"/>
        <v>0.59</v>
      </c>
      <c r="X65" s="4">
        <f t="shared" si="203"/>
        <v>0.59</v>
      </c>
      <c r="Y65" s="4">
        <f t="shared" si="204"/>
        <v>0.59</v>
      </c>
      <c r="Z65" s="4">
        <f t="shared" si="205"/>
        <v>0.59</v>
      </c>
      <c r="AA65" s="4">
        <f t="shared" si="206"/>
        <v>0.59</v>
      </c>
    </row>
    <row r="66" spans="1:27" x14ac:dyDescent="0.2">
      <c r="A66" s="6" t="s">
        <v>37</v>
      </c>
      <c r="B66" s="7">
        <v>0.12</v>
      </c>
      <c r="C66" s="8">
        <f t="shared" ref="C66:Q66" si="213">B66</f>
        <v>0.12</v>
      </c>
      <c r="D66" s="8">
        <f t="shared" si="213"/>
        <v>0.12</v>
      </c>
      <c r="E66" s="8">
        <f t="shared" si="213"/>
        <v>0.12</v>
      </c>
      <c r="F66" s="8">
        <f t="shared" si="213"/>
        <v>0.12</v>
      </c>
      <c r="G66" s="8">
        <f t="shared" si="213"/>
        <v>0.12</v>
      </c>
      <c r="H66" s="8">
        <f t="shared" si="213"/>
        <v>0.12</v>
      </c>
      <c r="I66" s="8">
        <f t="shared" si="213"/>
        <v>0.12</v>
      </c>
      <c r="J66" s="8">
        <f t="shared" si="213"/>
        <v>0.12</v>
      </c>
      <c r="K66" s="8">
        <f t="shared" si="213"/>
        <v>0.12</v>
      </c>
      <c r="L66" s="8">
        <f t="shared" si="213"/>
        <v>0.12</v>
      </c>
      <c r="M66" s="8">
        <f t="shared" si="213"/>
        <v>0.12</v>
      </c>
      <c r="N66" s="8">
        <f t="shared" si="213"/>
        <v>0.12</v>
      </c>
      <c r="O66" s="8">
        <f t="shared" si="213"/>
        <v>0.12</v>
      </c>
      <c r="P66" s="8">
        <f t="shared" si="213"/>
        <v>0.12</v>
      </c>
      <c r="Q66" s="8">
        <f t="shared" si="213"/>
        <v>0.12</v>
      </c>
      <c r="R66" s="4">
        <f t="shared" si="197"/>
        <v>0.12</v>
      </c>
      <c r="S66" s="4">
        <f t="shared" si="198"/>
        <v>0.12</v>
      </c>
      <c r="T66" s="4">
        <f t="shared" si="199"/>
        <v>0.12</v>
      </c>
      <c r="U66" s="4">
        <f t="shared" si="200"/>
        <v>0.12</v>
      </c>
      <c r="V66" s="4">
        <f t="shared" si="201"/>
        <v>0.12</v>
      </c>
      <c r="W66" s="4">
        <f t="shared" si="202"/>
        <v>0.12</v>
      </c>
      <c r="X66" s="4">
        <f t="shared" si="203"/>
        <v>0.12</v>
      </c>
      <c r="Y66" s="4">
        <f t="shared" si="204"/>
        <v>0.12</v>
      </c>
      <c r="Z66" s="4">
        <f t="shared" si="205"/>
        <v>0.12</v>
      </c>
      <c r="AA66" s="4">
        <f t="shared" si="206"/>
        <v>0.12</v>
      </c>
    </row>
    <row r="67" spans="1:27" x14ac:dyDescent="0.2">
      <c r="A67" s="6" t="s">
        <v>38</v>
      </c>
      <c r="B67" s="8">
        <v>0.59</v>
      </c>
      <c r="C67" s="8">
        <f t="shared" ref="C67:Q67" si="214">B67</f>
        <v>0.59</v>
      </c>
      <c r="D67" s="8">
        <f t="shared" si="214"/>
        <v>0.59</v>
      </c>
      <c r="E67" s="8">
        <f t="shared" si="214"/>
        <v>0.59</v>
      </c>
      <c r="F67" s="8">
        <f t="shared" si="214"/>
        <v>0.59</v>
      </c>
      <c r="G67" s="8">
        <f t="shared" si="214"/>
        <v>0.59</v>
      </c>
      <c r="H67" s="8">
        <f t="shared" si="214"/>
        <v>0.59</v>
      </c>
      <c r="I67" s="8">
        <f t="shared" si="214"/>
        <v>0.59</v>
      </c>
      <c r="J67" s="8">
        <f t="shared" si="214"/>
        <v>0.59</v>
      </c>
      <c r="K67" s="8">
        <f t="shared" si="214"/>
        <v>0.59</v>
      </c>
      <c r="L67" s="8">
        <f t="shared" si="214"/>
        <v>0.59</v>
      </c>
      <c r="M67" s="8">
        <f t="shared" si="214"/>
        <v>0.59</v>
      </c>
      <c r="N67" s="8">
        <f t="shared" si="214"/>
        <v>0.59</v>
      </c>
      <c r="O67" s="8">
        <f t="shared" si="214"/>
        <v>0.59</v>
      </c>
      <c r="P67" s="8">
        <f t="shared" si="214"/>
        <v>0.59</v>
      </c>
      <c r="Q67" s="8">
        <f t="shared" si="214"/>
        <v>0.59</v>
      </c>
      <c r="R67" s="4">
        <f t="shared" si="197"/>
        <v>0.59</v>
      </c>
      <c r="S67" s="4">
        <f t="shared" si="198"/>
        <v>0.59</v>
      </c>
      <c r="T67" s="4">
        <f t="shared" si="199"/>
        <v>0.59</v>
      </c>
      <c r="U67" s="4">
        <f t="shared" si="200"/>
        <v>0.59</v>
      </c>
      <c r="V67" s="4">
        <f t="shared" si="201"/>
        <v>0.59</v>
      </c>
      <c r="W67" s="4">
        <f t="shared" si="202"/>
        <v>0.59</v>
      </c>
      <c r="X67" s="4">
        <f t="shared" si="203"/>
        <v>0.59</v>
      </c>
      <c r="Y67" s="4">
        <f t="shared" si="204"/>
        <v>0.59</v>
      </c>
      <c r="Z67" s="4">
        <f t="shared" si="205"/>
        <v>0.59</v>
      </c>
      <c r="AA67" s="4">
        <f t="shared" si="206"/>
        <v>0.59</v>
      </c>
    </row>
    <row r="68" spans="1:27" x14ac:dyDescent="0.2">
      <c r="A68" s="6" t="s">
        <v>39</v>
      </c>
      <c r="B68" s="7">
        <v>0.08</v>
      </c>
      <c r="C68" s="8">
        <f t="shared" ref="C68:Q68" si="215">B68</f>
        <v>0.08</v>
      </c>
      <c r="D68" s="8">
        <f t="shared" si="215"/>
        <v>0.08</v>
      </c>
      <c r="E68" s="8">
        <f t="shared" si="215"/>
        <v>0.08</v>
      </c>
      <c r="F68" s="8">
        <f t="shared" si="215"/>
        <v>0.08</v>
      </c>
      <c r="G68" s="8">
        <f t="shared" si="215"/>
        <v>0.08</v>
      </c>
      <c r="H68" s="8">
        <f t="shared" si="215"/>
        <v>0.08</v>
      </c>
      <c r="I68" s="8">
        <f t="shared" si="215"/>
        <v>0.08</v>
      </c>
      <c r="J68" s="8">
        <f t="shared" si="215"/>
        <v>0.08</v>
      </c>
      <c r="K68" s="8">
        <f t="shared" si="215"/>
        <v>0.08</v>
      </c>
      <c r="L68" s="8">
        <f t="shared" si="215"/>
        <v>0.08</v>
      </c>
      <c r="M68" s="8">
        <f t="shared" si="215"/>
        <v>0.08</v>
      </c>
      <c r="N68" s="8">
        <f t="shared" si="215"/>
        <v>0.08</v>
      </c>
      <c r="O68" s="8">
        <f t="shared" si="215"/>
        <v>0.08</v>
      </c>
      <c r="P68" s="8">
        <f t="shared" si="215"/>
        <v>0.08</v>
      </c>
      <c r="Q68" s="8">
        <f t="shared" si="215"/>
        <v>0.08</v>
      </c>
      <c r="R68" s="4">
        <f t="shared" si="197"/>
        <v>0.08</v>
      </c>
      <c r="S68" s="4">
        <f t="shared" si="198"/>
        <v>0.08</v>
      </c>
      <c r="T68" s="4">
        <f t="shared" si="199"/>
        <v>0.08</v>
      </c>
      <c r="U68" s="4">
        <f t="shared" si="200"/>
        <v>0.08</v>
      </c>
      <c r="V68" s="4">
        <f t="shared" si="201"/>
        <v>0.08</v>
      </c>
      <c r="W68" s="4">
        <f t="shared" si="202"/>
        <v>0.08</v>
      </c>
      <c r="X68" s="4">
        <f t="shared" si="203"/>
        <v>0.08</v>
      </c>
      <c r="Y68" s="4">
        <f t="shared" si="204"/>
        <v>0.08</v>
      </c>
      <c r="Z68" s="4">
        <f t="shared" si="205"/>
        <v>0.08</v>
      </c>
      <c r="AA68" s="4">
        <f t="shared" si="206"/>
        <v>0.08</v>
      </c>
    </row>
    <row r="69" spans="1:27" x14ac:dyDescent="0.2">
      <c r="A69" s="6" t="s">
        <v>40</v>
      </c>
      <c r="B69" s="8">
        <v>0.59</v>
      </c>
      <c r="C69" s="8">
        <f t="shared" ref="C69:Q69" si="216">B69</f>
        <v>0.59</v>
      </c>
      <c r="D69" s="8">
        <f t="shared" si="216"/>
        <v>0.59</v>
      </c>
      <c r="E69" s="8">
        <f t="shared" si="216"/>
        <v>0.59</v>
      </c>
      <c r="F69" s="8">
        <f t="shared" si="216"/>
        <v>0.59</v>
      </c>
      <c r="G69" s="8">
        <f t="shared" si="216"/>
        <v>0.59</v>
      </c>
      <c r="H69" s="8">
        <f t="shared" si="216"/>
        <v>0.59</v>
      </c>
      <c r="I69" s="8">
        <f t="shared" si="216"/>
        <v>0.59</v>
      </c>
      <c r="J69" s="8">
        <f t="shared" si="216"/>
        <v>0.59</v>
      </c>
      <c r="K69" s="8">
        <f t="shared" si="216"/>
        <v>0.59</v>
      </c>
      <c r="L69" s="8">
        <f t="shared" si="216"/>
        <v>0.59</v>
      </c>
      <c r="M69" s="8">
        <f t="shared" si="216"/>
        <v>0.59</v>
      </c>
      <c r="N69" s="8">
        <f t="shared" si="216"/>
        <v>0.59</v>
      </c>
      <c r="O69" s="8">
        <f t="shared" si="216"/>
        <v>0.59</v>
      </c>
      <c r="P69" s="8">
        <f t="shared" si="216"/>
        <v>0.59</v>
      </c>
      <c r="Q69" s="8">
        <f t="shared" si="216"/>
        <v>0.59</v>
      </c>
      <c r="R69" s="4">
        <f t="shared" si="197"/>
        <v>0.59</v>
      </c>
      <c r="S69" s="4">
        <f t="shared" si="198"/>
        <v>0.59</v>
      </c>
      <c r="T69" s="4">
        <f t="shared" si="199"/>
        <v>0.59</v>
      </c>
      <c r="U69" s="4">
        <f t="shared" si="200"/>
        <v>0.59</v>
      </c>
      <c r="V69" s="4">
        <f t="shared" si="201"/>
        <v>0.59</v>
      </c>
      <c r="W69" s="4">
        <f t="shared" si="202"/>
        <v>0.59</v>
      </c>
      <c r="X69" s="4">
        <f t="shared" si="203"/>
        <v>0.59</v>
      </c>
      <c r="Y69" s="4">
        <f t="shared" si="204"/>
        <v>0.59</v>
      </c>
      <c r="Z69" s="4">
        <f t="shared" si="205"/>
        <v>0.59</v>
      </c>
      <c r="AA69" s="4">
        <f t="shared" si="206"/>
        <v>0.59</v>
      </c>
    </row>
    <row r="70" spans="1:27" x14ac:dyDescent="0.2">
      <c r="A70" s="6" t="s">
        <v>41</v>
      </c>
      <c r="B70" s="7">
        <v>0.08</v>
      </c>
      <c r="C70" s="8">
        <f t="shared" ref="C70:Q70" si="217">B70</f>
        <v>0.08</v>
      </c>
      <c r="D70" s="8">
        <f t="shared" si="217"/>
        <v>0.08</v>
      </c>
      <c r="E70" s="8">
        <f t="shared" si="217"/>
        <v>0.08</v>
      </c>
      <c r="F70" s="8">
        <f t="shared" si="217"/>
        <v>0.08</v>
      </c>
      <c r="G70" s="8">
        <f t="shared" si="217"/>
        <v>0.08</v>
      </c>
      <c r="H70" s="8">
        <f t="shared" si="217"/>
        <v>0.08</v>
      </c>
      <c r="I70" s="8">
        <f t="shared" si="217"/>
        <v>0.08</v>
      </c>
      <c r="J70" s="8">
        <f t="shared" si="217"/>
        <v>0.08</v>
      </c>
      <c r="K70" s="8">
        <f t="shared" si="217"/>
        <v>0.08</v>
      </c>
      <c r="L70" s="8">
        <f t="shared" si="217"/>
        <v>0.08</v>
      </c>
      <c r="M70" s="8">
        <f t="shared" si="217"/>
        <v>0.08</v>
      </c>
      <c r="N70" s="8">
        <f t="shared" si="217"/>
        <v>0.08</v>
      </c>
      <c r="O70" s="8">
        <f t="shared" si="217"/>
        <v>0.08</v>
      </c>
      <c r="P70" s="8">
        <f t="shared" si="217"/>
        <v>0.08</v>
      </c>
      <c r="Q70" s="8">
        <f t="shared" si="217"/>
        <v>0.08</v>
      </c>
      <c r="R70" s="4">
        <f t="shared" si="197"/>
        <v>0.08</v>
      </c>
      <c r="S70" s="4">
        <f t="shared" si="198"/>
        <v>0.08</v>
      </c>
      <c r="T70" s="4">
        <f t="shared" si="199"/>
        <v>0.08</v>
      </c>
      <c r="U70" s="4">
        <f t="shared" si="200"/>
        <v>0.08</v>
      </c>
      <c r="V70" s="4">
        <f t="shared" si="201"/>
        <v>0.08</v>
      </c>
      <c r="W70" s="4">
        <f t="shared" si="202"/>
        <v>0.08</v>
      </c>
      <c r="X70" s="4">
        <f t="shared" si="203"/>
        <v>0.08</v>
      </c>
      <c r="Y70" s="4">
        <f t="shared" si="204"/>
        <v>0.08</v>
      </c>
      <c r="Z70" s="4">
        <f t="shared" si="205"/>
        <v>0.08</v>
      </c>
      <c r="AA70" s="4">
        <f t="shared" si="20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A62-A70E-4BA9-A0BB-C4B335497923}">
  <dimension ref="A1:AB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parameters!B18</f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2">
      <c r="A3" t="s">
        <v>42</v>
      </c>
      <c r="B3" s="1">
        <f>parameters!C18</f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2">
      <c r="A4" t="s">
        <v>2</v>
      </c>
      <c r="B4">
        <v>60</v>
      </c>
      <c r="C4">
        <f>MIN(B4+29.4,parameters!B2)</f>
        <v>89.4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7.6999999999999999E-2</v>
      </c>
      <c r="C11" s="1">
        <f t="shared" ref="C11:Q11" si="14">B11*0.985</f>
        <v>7.5844999999999996E-2</v>
      </c>
      <c r="D11">
        <f t="shared" si="14"/>
        <v>7.4707324999999991E-2</v>
      </c>
      <c r="E11">
        <f t="shared" si="14"/>
        <v>7.3586715124999993E-2</v>
      </c>
      <c r="F11">
        <f t="shared" si="14"/>
        <v>7.2482914398124987E-2</v>
      </c>
      <c r="G11">
        <f t="shared" si="14"/>
        <v>7.1395670682153106E-2</v>
      </c>
      <c r="H11">
        <f t="shared" si="14"/>
        <v>7.0324735621920806E-2</v>
      </c>
      <c r="I11">
        <f t="shared" si="14"/>
        <v>6.9269864587591989E-2</v>
      </c>
      <c r="J11">
        <f t="shared" si="14"/>
        <v>6.8230816618778112E-2</v>
      </c>
      <c r="K11">
        <f t="shared" si="14"/>
        <v>6.7207354369496444E-2</v>
      </c>
      <c r="L11">
        <f t="shared" si="14"/>
        <v>6.6199244053953998E-2</v>
      </c>
      <c r="M11">
        <f t="shared" si="14"/>
        <v>6.5206255393144688E-2</v>
      </c>
      <c r="N11">
        <f t="shared" si="14"/>
        <v>6.4228161562247518E-2</v>
      </c>
      <c r="O11">
        <f t="shared" si="14"/>
        <v>6.3264739138813808E-2</v>
      </c>
      <c r="P11">
        <f t="shared" si="14"/>
        <v>6.2315768051731599E-2</v>
      </c>
      <c r="Q11">
        <f t="shared" si="14"/>
        <v>6.1381031530955622E-2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0.21</v>
      </c>
      <c r="C12" s="1">
        <f t="shared" ref="C12:Q12" si="18">B12*0.975</f>
        <v>0.20474999999999999</v>
      </c>
      <c r="D12">
        <f t="shared" si="18"/>
        <v>0.19963124999999998</v>
      </c>
      <c r="E12">
        <f t="shared" si="18"/>
        <v>0.19464046874999999</v>
      </c>
      <c r="F12">
        <f t="shared" si="18"/>
        <v>0.18977445703124998</v>
      </c>
      <c r="G12">
        <f t="shared" si="18"/>
        <v>0.18503009560546874</v>
      </c>
      <c r="H12">
        <f t="shared" si="18"/>
        <v>0.18040434321533202</v>
      </c>
      <c r="I12">
        <f t="shared" si="18"/>
        <v>0.17589423463494872</v>
      </c>
      <c r="J12">
        <f t="shared" si="18"/>
        <v>0.17149687876907499</v>
      </c>
      <c r="K12">
        <f t="shared" si="18"/>
        <v>0.16720945679984811</v>
      </c>
      <c r="L12">
        <f t="shared" si="18"/>
        <v>0.1630292203798519</v>
      </c>
      <c r="M12">
        <f t="shared" si="18"/>
        <v>0.1589534898703556</v>
      </c>
      <c r="N12">
        <f t="shared" si="18"/>
        <v>0.1549796526235967</v>
      </c>
      <c r="O12">
        <f t="shared" si="18"/>
        <v>0.15110516130800677</v>
      </c>
      <c r="P12">
        <f t="shared" si="18"/>
        <v>0.14732753227530659</v>
      </c>
      <c r="Q12">
        <f t="shared" si="18"/>
        <v>0.14364434396842393</v>
      </c>
      <c r="R12" s="1">
        <f t="shared" ref="R12:AA12" si="19">1*Q12</f>
        <v>0.14364434396842393</v>
      </c>
      <c r="S12" s="1">
        <f t="shared" si="19"/>
        <v>0.14364434396842393</v>
      </c>
      <c r="T12" s="1">
        <f t="shared" si="19"/>
        <v>0.14364434396842393</v>
      </c>
      <c r="U12" s="1">
        <f t="shared" si="19"/>
        <v>0.14364434396842393</v>
      </c>
      <c r="V12" s="1">
        <f t="shared" si="19"/>
        <v>0.14364434396842393</v>
      </c>
      <c r="W12" s="1">
        <f t="shared" si="19"/>
        <v>0.14364434396842393</v>
      </c>
      <c r="X12" s="1">
        <f t="shared" si="19"/>
        <v>0.14364434396842393</v>
      </c>
      <c r="Y12" s="1">
        <f t="shared" si="19"/>
        <v>0.14364434396842393</v>
      </c>
      <c r="Z12" s="1">
        <f t="shared" si="19"/>
        <v>0.14364434396842393</v>
      </c>
      <c r="AA12" s="1">
        <f t="shared" si="19"/>
        <v>0.14364434396842393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0">C13*1.01</f>
        <v>8.1608E-2</v>
      </c>
      <c r="E13">
        <f t="shared" si="20"/>
        <v>8.2424079999999997E-2</v>
      </c>
      <c r="F13">
        <f t="shared" si="20"/>
        <v>8.3248320799999997E-2</v>
      </c>
      <c r="G13">
        <f t="shared" si="20"/>
        <v>8.4080804007999999E-2</v>
      </c>
      <c r="H13">
        <f t="shared" si="20"/>
        <v>8.4921612048080006E-2</v>
      </c>
      <c r="I13">
        <f t="shared" si="20"/>
        <v>8.5770828168560811E-2</v>
      </c>
      <c r="J13">
        <f t="shared" si="20"/>
        <v>8.6628536450246416E-2</v>
      </c>
      <c r="K13">
        <f t="shared" si="20"/>
        <v>8.749482181474888E-2</v>
      </c>
      <c r="L13">
        <f t="shared" si="20"/>
        <v>8.8369770032896366E-2</v>
      </c>
      <c r="M13">
        <f t="shared" si="20"/>
        <v>8.9253467733225331E-2</v>
      </c>
      <c r="N13">
        <f t="shared" si="20"/>
        <v>9.0146002410557591E-2</v>
      </c>
      <c r="O13">
        <f t="shared" si="20"/>
        <v>9.1047462434663162E-2</v>
      </c>
      <c r="P13">
        <f t="shared" si="20"/>
        <v>9.1957937059009801E-2</v>
      </c>
      <c r="Q13">
        <f t="shared" si="20"/>
        <v>9.2877516429599905E-2</v>
      </c>
      <c r="R13">
        <f t="shared" si="20"/>
        <v>9.3806291593895905E-2</v>
      </c>
      <c r="S13">
        <f t="shared" si="20"/>
        <v>9.4744354509834858E-2</v>
      </c>
      <c r="T13">
        <f t="shared" si="20"/>
        <v>9.5691798054933205E-2</v>
      </c>
      <c r="U13">
        <f t="shared" si="20"/>
        <v>9.6648716035482543E-2</v>
      </c>
      <c r="V13">
        <f t="shared" si="20"/>
        <v>9.7615203195837372E-2</v>
      </c>
      <c r="W13">
        <f t="shared" si="20"/>
        <v>9.8591355227795746E-2</v>
      </c>
      <c r="X13">
        <f t="shared" si="20"/>
        <v>9.9577268780073711E-2</v>
      </c>
      <c r="Y13">
        <f t="shared" si="20"/>
        <v>0.10057304146787445</v>
      </c>
      <c r="Z13">
        <f t="shared" si="20"/>
        <v>0.1015787718825532</v>
      </c>
      <c r="AA13">
        <f t="shared" si="20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20"/>
        <v>0.39783900000000005</v>
      </c>
      <c r="E14">
        <f t="shared" si="20"/>
        <v>0.40181739000000005</v>
      </c>
      <c r="F14">
        <f t="shared" si="20"/>
        <v>0.40583556390000003</v>
      </c>
      <c r="G14">
        <f t="shared" si="20"/>
        <v>0.40989391953900001</v>
      </c>
      <c r="H14">
        <f t="shared" si="20"/>
        <v>0.41399285873439001</v>
      </c>
      <c r="I14">
        <f t="shared" si="20"/>
        <v>0.41813278732173392</v>
      </c>
      <c r="J14">
        <f t="shared" si="20"/>
        <v>0.42231411519495127</v>
      </c>
      <c r="K14">
        <f t="shared" si="20"/>
        <v>0.42653725634690076</v>
      </c>
      <c r="L14">
        <f t="shared" si="20"/>
        <v>0.4308026289103698</v>
      </c>
      <c r="M14">
        <f t="shared" si="20"/>
        <v>0.43511065519947351</v>
      </c>
      <c r="N14">
        <f t="shared" si="20"/>
        <v>0.43946176175146823</v>
      </c>
      <c r="O14">
        <f t="shared" si="20"/>
        <v>0.44385637936898292</v>
      </c>
      <c r="P14">
        <f t="shared" si="20"/>
        <v>0.44829494316267277</v>
      </c>
      <c r="Q14">
        <f t="shared" si="20"/>
        <v>0.45277789259429951</v>
      </c>
      <c r="R14">
        <f t="shared" si="20"/>
        <v>0.45730567152024254</v>
      </c>
      <c r="S14">
        <f t="shared" si="20"/>
        <v>0.46187872823544496</v>
      </c>
      <c r="T14">
        <f t="shared" si="20"/>
        <v>0.46649751551779939</v>
      </c>
      <c r="U14">
        <f t="shared" si="20"/>
        <v>0.47116249067297739</v>
      </c>
      <c r="V14">
        <f t="shared" si="20"/>
        <v>0.47587411557970716</v>
      </c>
      <c r="W14">
        <f t="shared" si="20"/>
        <v>0.48063285673550421</v>
      </c>
      <c r="X14">
        <f t="shared" si="20"/>
        <v>0.48543918530285923</v>
      </c>
      <c r="Y14">
        <f t="shared" si="20"/>
        <v>0.49029357715588784</v>
      </c>
      <c r="Z14">
        <f t="shared" si="20"/>
        <v>0.49519651292744671</v>
      </c>
      <c r="AA14">
        <f t="shared" si="20"/>
        <v>0.50014847805672114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8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8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8" x14ac:dyDescent="0.2">
      <c r="A19" t="s">
        <v>16</v>
      </c>
      <c r="B19" s="1">
        <v>512</v>
      </c>
      <c r="C19" s="1">
        <f t="shared" si="27"/>
        <v>512</v>
      </c>
      <c r="D19" s="1">
        <f t="shared" si="27"/>
        <v>512</v>
      </c>
      <c r="E19" s="1">
        <f t="shared" si="27"/>
        <v>512</v>
      </c>
      <c r="F19" s="1">
        <f t="shared" si="27"/>
        <v>512</v>
      </c>
      <c r="G19" s="1">
        <f t="shared" si="27"/>
        <v>512</v>
      </c>
      <c r="H19" s="1">
        <f t="shared" si="27"/>
        <v>512</v>
      </c>
      <c r="I19" s="1">
        <f t="shared" si="27"/>
        <v>512</v>
      </c>
      <c r="J19" s="1">
        <f t="shared" si="27"/>
        <v>512</v>
      </c>
      <c r="K19" s="1">
        <f t="shared" si="27"/>
        <v>512</v>
      </c>
      <c r="L19" s="1">
        <f t="shared" si="27"/>
        <v>512</v>
      </c>
      <c r="M19" s="1">
        <f t="shared" si="27"/>
        <v>512</v>
      </c>
      <c r="N19" s="1">
        <f t="shared" si="27"/>
        <v>512</v>
      </c>
      <c r="O19" s="1">
        <f t="shared" si="27"/>
        <v>512</v>
      </c>
      <c r="P19" s="1">
        <f t="shared" si="27"/>
        <v>512</v>
      </c>
      <c r="Q19" s="1">
        <f t="shared" si="27"/>
        <v>512</v>
      </c>
      <c r="R19" s="1">
        <f t="shared" ref="R19:AA19" si="31">1*Q19</f>
        <v>512</v>
      </c>
      <c r="S19" s="1">
        <f t="shared" si="31"/>
        <v>512</v>
      </c>
      <c r="T19" s="1">
        <f t="shared" si="31"/>
        <v>512</v>
      </c>
      <c r="U19" s="1">
        <f t="shared" si="31"/>
        <v>512</v>
      </c>
      <c r="V19" s="1">
        <f t="shared" si="31"/>
        <v>512</v>
      </c>
      <c r="W19" s="1">
        <f t="shared" si="31"/>
        <v>512</v>
      </c>
      <c r="X19" s="1">
        <f t="shared" si="31"/>
        <v>512</v>
      </c>
      <c r="Y19" s="1">
        <f t="shared" si="31"/>
        <v>512</v>
      </c>
      <c r="Z19" s="1">
        <f t="shared" si="31"/>
        <v>512</v>
      </c>
      <c r="AA19" s="1">
        <f t="shared" si="31"/>
        <v>512</v>
      </c>
    </row>
    <row r="20" spans="1:28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128</v>
      </c>
      <c r="F20">
        <f t="shared" ref="F20:H20" si="32">F19</f>
        <v>512</v>
      </c>
      <c r="G20">
        <f t="shared" si="32"/>
        <v>512</v>
      </c>
      <c r="H20">
        <f t="shared" si="32"/>
        <v>512</v>
      </c>
      <c r="I20">
        <f t="shared" ref="I20:Q20" si="33">I19</f>
        <v>512</v>
      </c>
      <c r="J20">
        <f t="shared" si="33"/>
        <v>512</v>
      </c>
      <c r="K20">
        <f t="shared" si="33"/>
        <v>512</v>
      </c>
      <c r="L20">
        <f t="shared" si="33"/>
        <v>512</v>
      </c>
      <c r="M20">
        <f t="shared" si="33"/>
        <v>512</v>
      </c>
      <c r="N20">
        <f t="shared" si="33"/>
        <v>512</v>
      </c>
      <c r="O20">
        <f t="shared" si="33"/>
        <v>512</v>
      </c>
      <c r="P20">
        <f t="shared" si="33"/>
        <v>512</v>
      </c>
      <c r="Q20">
        <f t="shared" si="33"/>
        <v>512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8" x14ac:dyDescent="0.2">
      <c r="A21" t="s">
        <v>89</v>
      </c>
      <c r="B21">
        <f>0.45*SUM(B3,B15,B16,-B9)</f>
        <v>15849</v>
      </c>
      <c r="C21">
        <f t="shared" ref="C21:E21" si="34">0.45*SUM(C3,C15,C16,-C9)</f>
        <v>15039</v>
      </c>
      <c r="D21">
        <f t="shared" si="34"/>
        <v>14423.4</v>
      </c>
      <c r="E21">
        <f t="shared" si="34"/>
        <v>13832.424000000001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8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8" x14ac:dyDescent="0.2">
      <c r="A23" t="s">
        <v>20</v>
      </c>
      <c r="B23">
        <v>0</v>
      </c>
      <c r="R23" s="1"/>
    </row>
    <row r="24" spans="1:28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8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23</v>
      </c>
      <c r="B26">
        <v>0</v>
      </c>
    </row>
    <row r="27" spans="1:28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8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8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8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8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8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6</v>
      </c>
      <c r="C59">
        <f t="shared" si="44"/>
        <v>8.9400000000000013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16</v>
      </c>
      <c r="C60">
        <f t="shared" si="45"/>
        <v>23.840000000000003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679-B6EF-4391-A136-CC7FAC1138B2}">
  <dimension ref="A1:AC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parameters!B19</f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2">
      <c r="A3" t="s">
        <v>42</v>
      </c>
      <c r="B3" s="1">
        <f>parameters!C19</f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2">
      <c r="A4" t="s">
        <v>2</v>
      </c>
      <c r="B4">
        <v>90</v>
      </c>
      <c r="C4">
        <f>MIN(B4+29.4,parameters!B2)</f>
        <v>100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8.4000000000000005E-2</v>
      </c>
      <c r="C11" s="1">
        <f t="shared" ref="C11:Q11" si="14">B11*0.985</f>
        <v>8.2740000000000008E-2</v>
      </c>
      <c r="D11">
        <f t="shared" si="14"/>
        <v>8.1498900000000013E-2</v>
      </c>
      <c r="E11">
        <f t="shared" si="14"/>
        <v>8.0276416500000017E-2</v>
      </c>
      <c r="F11">
        <f t="shared" si="14"/>
        <v>7.9072270252500021E-2</v>
      </c>
      <c r="G11">
        <f t="shared" si="14"/>
        <v>7.7886186198712515E-2</v>
      </c>
      <c r="H11">
        <f t="shared" si="14"/>
        <v>7.6717893405731832E-2</v>
      </c>
      <c r="I11">
        <f t="shared" si="14"/>
        <v>7.5567125004645852E-2</v>
      </c>
      <c r="J11">
        <f t="shared" si="14"/>
        <v>7.4433618129576162E-2</v>
      </c>
      <c r="K11">
        <f t="shared" si="14"/>
        <v>7.3317113857632524E-2</v>
      </c>
      <c r="L11">
        <f t="shared" si="14"/>
        <v>7.2217357149768041E-2</v>
      </c>
      <c r="M11">
        <f t="shared" si="14"/>
        <v>7.1134096792521515E-2</v>
      </c>
      <c r="N11">
        <f t="shared" si="14"/>
        <v>7.0067085340633689E-2</v>
      </c>
      <c r="O11">
        <f t="shared" si="14"/>
        <v>6.9016079060524177E-2</v>
      </c>
      <c r="P11">
        <f t="shared" si="14"/>
        <v>6.7980837874616312E-2</v>
      </c>
      <c r="Q11">
        <f t="shared" si="14"/>
        <v>6.696112530649706E-2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0.25</v>
      </c>
      <c r="C12" s="1">
        <f t="shared" ref="C12:Q12" si="18">B12*0.975</f>
        <v>0.24374999999999999</v>
      </c>
      <c r="D12">
        <f t="shared" si="18"/>
        <v>0.23765624999999999</v>
      </c>
      <c r="E12">
        <f t="shared" si="18"/>
        <v>0.23171484374999998</v>
      </c>
      <c r="F12">
        <f t="shared" si="18"/>
        <v>0.22592197265624997</v>
      </c>
      <c r="G12">
        <f t="shared" si="18"/>
        <v>0.22027392333984372</v>
      </c>
      <c r="H12">
        <f t="shared" si="18"/>
        <v>0.21476707525634761</v>
      </c>
      <c r="I12">
        <f t="shared" si="18"/>
        <v>0.20939789837493891</v>
      </c>
      <c r="J12">
        <f t="shared" si="18"/>
        <v>0.20416295091556544</v>
      </c>
      <c r="K12">
        <f t="shared" si="18"/>
        <v>0.19905887714267631</v>
      </c>
      <c r="L12">
        <f t="shared" si="18"/>
        <v>0.19408240521410941</v>
      </c>
      <c r="M12">
        <f t="shared" si="18"/>
        <v>0.18923034508375666</v>
      </c>
      <c r="N12">
        <f t="shared" si="18"/>
        <v>0.18449958645666273</v>
      </c>
      <c r="O12">
        <f t="shared" si="18"/>
        <v>0.17988709679524614</v>
      </c>
      <c r="P12">
        <f t="shared" si="18"/>
        <v>0.17538991937536499</v>
      </c>
      <c r="Q12">
        <f t="shared" si="18"/>
        <v>0.17100517139098087</v>
      </c>
      <c r="R12" s="1">
        <f t="shared" ref="R12:AA12" si="19">1*Q12</f>
        <v>0.17100517139098087</v>
      </c>
      <c r="S12" s="1">
        <f t="shared" si="19"/>
        <v>0.17100517139098087</v>
      </c>
      <c r="T12" s="1">
        <f t="shared" si="19"/>
        <v>0.17100517139098087</v>
      </c>
      <c r="U12" s="1">
        <f t="shared" si="19"/>
        <v>0.17100517139098087</v>
      </c>
      <c r="V12" s="1">
        <f t="shared" si="19"/>
        <v>0.17100517139098087</v>
      </c>
      <c r="W12" s="1">
        <f t="shared" si="19"/>
        <v>0.17100517139098087</v>
      </c>
      <c r="X12" s="1">
        <f t="shared" si="19"/>
        <v>0.17100517139098087</v>
      </c>
      <c r="Y12" s="1">
        <f t="shared" si="19"/>
        <v>0.17100517139098087</v>
      </c>
      <c r="Z12" s="1">
        <f t="shared" si="19"/>
        <v>0.17100517139098087</v>
      </c>
      <c r="AA12" s="1">
        <f t="shared" si="19"/>
        <v>0.17100517139098087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0">C13*1.01</f>
        <v>8.1608E-2</v>
      </c>
      <c r="E13">
        <f t="shared" si="20"/>
        <v>8.2424079999999997E-2</v>
      </c>
      <c r="F13">
        <f t="shared" si="20"/>
        <v>8.3248320799999997E-2</v>
      </c>
      <c r="G13">
        <f t="shared" si="20"/>
        <v>8.4080804007999999E-2</v>
      </c>
      <c r="H13">
        <f t="shared" si="20"/>
        <v>8.4921612048080006E-2</v>
      </c>
      <c r="I13">
        <f t="shared" si="20"/>
        <v>8.5770828168560811E-2</v>
      </c>
      <c r="J13">
        <f t="shared" si="20"/>
        <v>8.6628536450246416E-2</v>
      </c>
      <c r="K13">
        <f t="shared" si="20"/>
        <v>8.749482181474888E-2</v>
      </c>
      <c r="L13">
        <f t="shared" si="20"/>
        <v>8.8369770032896366E-2</v>
      </c>
      <c r="M13">
        <f t="shared" si="20"/>
        <v>8.9253467733225331E-2</v>
      </c>
      <c r="N13">
        <f t="shared" si="20"/>
        <v>9.0146002410557591E-2</v>
      </c>
      <c r="O13">
        <f t="shared" si="20"/>
        <v>9.1047462434663162E-2</v>
      </c>
      <c r="P13">
        <f t="shared" si="20"/>
        <v>9.1957937059009801E-2</v>
      </c>
      <c r="Q13">
        <f t="shared" si="20"/>
        <v>9.2877516429599905E-2</v>
      </c>
      <c r="R13">
        <f t="shared" si="20"/>
        <v>9.3806291593895905E-2</v>
      </c>
      <c r="S13">
        <f t="shared" si="20"/>
        <v>9.4744354509834858E-2</v>
      </c>
      <c r="T13">
        <f t="shared" si="20"/>
        <v>9.5691798054933205E-2</v>
      </c>
      <c r="U13">
        <f t="shared" si="20"/>
        <v>9.6648716035482543E-2</v>
      </c>
      <c r="V13">
        <f t="shared" si="20"/>
        <v>9.7615203195837372E-2</v>
      </c>
      <c r="W13">
        <f t="shared" si="20"/>
        <v>9.8591355227795746E-2</v>
      </c>
      <c r="X13">
        <f t="shared" si="20"/>
        <v>9.9577268780073711E-2</v>
      </c>
      <c r="Y13">
        <f t="shared" si="20"/>
        <v>0.10057304146787445</v>
      </c>
      <c r="Z13">
        <f t="shared" si="20"/>
        <v>0.1015787718825532</v>
      </c>
      <c r="AA13">
        <f t="shared" si="20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20"/>
        <v>0.39783900000000005</v>
      </c>
      <c r="E14">
        <f t="shared" si="20"/>
        <v>0.40181739000000005</v>
      </c>
      <c r="F14">
        <f t="shared" si="20"/>
        <v>0.40583556390000003</v>
      </c>
      <c r="G14">
        <f t="shared" si="20"/>
        <v>0.40989391953900001</v>
      </c>
      <c r="H14">
        <f t="shared" si="20"/>
        <v>0.41399285873439001</v>
      </c>
      <c r="I14">
        <f t="shared" si="20"/>
        <v>0.41813278732173392</v>
      </c>
      <c r="J14">
        <f t="shared" si="20"/>
        <v>0.42231411519495127</v>
      </c>
      <c r="K14">
        <f t="shared" si="20"/>
        <v>0.42653725634690076</v>
      </c>
      <c r="L14">
        <f t="shared" si="20"/>
        <v>0.4308026289103698</v>
      </c>
      <c r="M14">
        <f t="shared" si="20"/>
        <v>0.43511065519947351</v>
      </c>
      <c r="N14">
        <f t="shared" si="20"/>
        <v>0.43946176175146823</v>
      </c>
      <c r="O14">
        <f t="shared" si="20"/>
        <v>0.44385637936898292</v>
      </c>
      <c r="P14">
        <f t="shared" si="20"/>
        <v>0.44829494316267277</v>
      </c>
      <c r="Q14">
        <f t="shared" si="20"/>
        <v>0.45277789259429951</v>
      </c>
      <c r="R14">
        <f t="shared" si="20"/>
        <v>0.45730567152024254</v>
      </c>
      <c r="S14">
        <f t="shared" si="20"/>
        <v>0.46187872823544496</v>
      </c>
      <c r="T14">
        <f t="shared" si="20"/>
        <v>0.46649751551779939</v>
      </c>
      <c r="U14">
        <f t="shared" si="20"/>
        <v>0.47116249067297739</v>
      </c>
      <c r="V14">
        <f t="shared" si="20"/>
        <v>0.47587411557970716</v>
      </c>
      <c r="W14">
        <f t="shared" si="20"/>
        <v>0.48063285673550421</v>
      </c>
      <c r="X14">
        <f t="shared" si="20"/>
        <v>0.48543918530285923</v>
      </c>
      <c r="Y14">
        <f t="shared" si="20"/>
        <v>0.49029357715588784</v>
      </c>
      <c r="Z14">
        <f t="shared" si="20"/>
        <v>0.49519651292744671</v>
      </c>
      <c r="AA14">
        <f t="shared" si="20"/>
        <v>0.50014847805672114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9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9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9" x14ac:dyDescent="0.2">
      <c r="A19" t="s">
        <v>16</v>
      </c>
      <c r="B19" s="1">
        <v>540</v>
      </c>
      <c r="C19" s="1">
        <f t="shared" si="27"/>
        <v>540</v>
      </c>
      <c r="D19" s="1">
        <f t="shared" si="27"/>
        <v>540</v>
      </c>
      <c r="E19" s="1">
        <f t="shared" si="27"/>
        <v>540</v>
      </c>
      <c r="F19" s="1">
        <f t="shared" si="27"/>
        <v>540</v>
      </c>
      <c r="G19" s="1">
        <f t="shared" si="27"/>
        <v>540</v>
      </c>
      <c r="H19" s="1">
        <f t="shared" si="27"/>
        <v>540</v>
      </c>
      <c r="I19" s="1">
        <f t="shared" si="27"/>
        <v>540</v>
      </c>
      <c r="J19" s="1">
        <f t="shared" si="27"/>
        <v>540</v>
      </c>
      <c r="K19" s="1">
        <f t="shared" si="27"/>
        <v>540</v>
      </c>
      <c r="L19" s="1">
        <f t="shared" si="27"/>
        <v>540</v>
      </c>
      <c r="M19" s="1">
        <f t="shared" si="27"/>
        <v>540</v>
      </c>
      <c r="N19" s="1">
        <f t="shared" si="27"/>
        <v>540</v>
      </c>
      <c r="O19" s="1">
        <f t="shared" si="27"/>
        <v>540</v>
      </c>
      <c r="P19" s="1">
        <f t="shared" si="27"/>
        <v>540</v>
      </c>
      <c r="Q19" s="1">
        <f t="shared" si="27"/>
        <v>540</v>
      </c>
      <c r="R19" s="1">
        <f t="shared" ref="R19:AA19" si="31">1*Q19</f>
        <v>540</v>
      </c>
      <c r="S19" s="1">
        <f t="shared" si="31"/>
        <v>540</v>
      </c>
      <c r="T19" s="1">
        <f t="shared" si="31"/>
        <v>540</v>
      </c>
      <c r="U19" s="1">
        <f t="shared" si="31"/>
        <v>540</v>
      </c>
      <c r="V19" s="1">
        <f t="shared" si="31"/>
        <v>540</v>
      </c>
      <c r="W19" s="1">
        <f t="shared" si="31"/>
        <v>540</v>
      </c>
      <c r="X19" s="1">
        <f t="shared" si="31"/>
        <v>540</v>
      </c>
      <c r="Y19" s="1">
        <f t="shared" si="31"/>
        <v>540</v>
      </c>
      <c r="Z19" s="1">
        <f t="shared" si="31"/>
        <v>540</v>
      </c>
      <c r="AA19" s="1">
        <f t="shared" si="31"/>
        <v>540</v>
      </c>
    </row>
    <row r="20" spans="1:29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135</v>
      </c>
      <c r="F20">
        <f t="shared" ref="F20:H20" si="32">F19</f>
        <v>540</v>
      </c>
      <c r="G20">
        <f t="shared" si="32"/>
        <v>540</v>
      </c>
      <c r="H20">
        <f t="shared" si="32"/>
        <v>540</v>
      </c>
      <c r="I20">
        <f t="shared" ref="I20:Q20" si="33">I19</f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9" x14ac:dyDescent="0.2">
      <c r="A21" t="s">
        <v>89</v>
      </c>
      <c r="B21">
        <f>0.45*SUM(B3,B15,B16,-B9)</f>
        <v>29619</v>
      </c>
      <c r="C21">
        <f t="shared" ref="C21:E21" si="34">0.45*SUM(C3,C15,C16,-C9)</f>
        <v>28089</v>
      </c>
      <c r="D21">
        <f t="shared" si="34"/>
        <v>26926.2</v>
      </c>
      <c r="E21">
        <f t="shared" si="34"/>
        <v>25809.912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9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9" x14ac:dyDescent="0.2">
      <c r="A23" t="s">
        <v>20</v>
      </c>
      <c r="B23">
        <v>0</v>
      </c>
      <c r="R23" s="1"/>
    </row>
    <row r="24" spans="1:29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9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8">H25*1.1</f>
        <v>0.18513000000000002</v>
      </c>
      <c r="J25">
        <f t="shared" si="38"/>
        <v>0.20364300000000005</v>
      </c>
      <c r="K25">
        <f t="shared" si="38"/>
        <v>0.22400730000000008</v>
      </c>
      <c r="L25">
        <f t="shared" si="38"/>
        <v>0.24640803000000011</v>
      </c>
      <c r="M25">
        <f t="shared" si="38"/>
        <v>0.27104883300000016</v>
      </c>
      <c r="N25">
        <f t="shared" si="38"/>
        <v>0.2981537163000002</v>
      </c>
      <c r="O25">
        <f t="shared" si="38"/>
        <v>0.32796908793000024</v>
      </c>
      <c r="P25">
        <f t="shared" si="38"/>
        <v>0.3607659967230003</v>
      </c>
      <c r="Q25">
        <f t="shared" si="38"/>
        <v>0.39684259639530034</v>
      </c>
      <c r="R25">
        <f t="shared" si="38"/>
        <v>0.43652685603483043</v>
      </c>
      <c r="S25">
        <f t="shared" si="38"/>
        <v>0.4801795416383135</v>
      </c>
      <c r="T25">
        <f t="shared" si="38"/>
        <v>0.52819749580214492</v>
      </c>
      <c r="U25">
        <f t="shared" si="38"/>
        <v>0.58101724538235944</v>
      </c>
      <c r="V25">
        <f t="shared" si="38"/>
        <v>0.63911896992059547</v>
      </c>
      <c r="W25">
        <f t="shared" si="38"/>
        <v>0.70303086691265504</v>
      </c>
      <c r="X25">
        <f t="shared" si="38"/>
        <v>0.77333395360392065</v>
      </c>
      <c r="Y25">
        <f t="shared" si="38"/>
        <v>0.85066734896431284</v>
      </c>
      <c r="Z25">
        <f t="shared" si="38"/>
        <v>0.93573408386074419</v>
      </c>
      <c r="AA25">
        <f t="shared" si="38"/>
        <v>1.0293074922468186</v>
      </c>
    </row>
    <row r="26" spans="1:29" x14ac:dyDescent="0.2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9" x14ac:dyDescent="0.2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9" x14ac:dyDescent="0.2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9" x14ac:dyDescent="0.2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9" x14ac:dyDescent="0.2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9" x14ac:dyDescent="0.2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2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2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2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2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2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2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2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2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2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2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2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2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3">E57</f>
        <v>150</v>
      </c>
      <c r="G57" s="4">
        <f t="shared" si="43"/>
        <v>150</v>
      </c>
      <c r="H57" s="4">
        <f t="shared" si="43"/>
        <v>150</v>
      </c>
      <c r="I57" s="4">
        <f t="shared" si="43"/>
        <v>150</v>
      </c>
      <c r="J57" s="4">
        <f t="shared" si="43"/>
        <v>150</v>
      </c>
      <c r="K57" s="4">
        <f t="shared" si="43"/>
        <v>150</v>
      </c>
      <c r="L57" s="4">
        <f t="shared" si="43"/>
        <v>150</v>
      </c>
      <c r="M57" s="4">
        <f t="shared" si="43"/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2">
      <c r="A59" t="s">
        <v>30</v>
      </c>
      <c r="B59">
        <f t="shared" ref="B59:Q59" si="45">B4*0.8/8</f>
        <v>9</v>
      </c>
      <c r="C59">
        <f t="shared" si="45"/>
        <v>10</v>
      </c>
      <c r="D59">
        <f t="shared" si="45"/>
        <v>10</v>
      </c>
      <c r="E59">
        <f t="shared" si="45"/>
        <v>10</v>
      </c>
      <c r="F59">
        <f t="shared" si="45"/>
        <v>10</v>
      </c>
      <c r="G59">
        <f t="shared" si="45"/>
        <v>10</v>
      </c>
      <c r="H59">
        <f t="shared" si="45"/>
        <v>10</v>
      </c>
      <c r="I59">
        <f t="shared" si="45"/>
        <v>10</v>
      </c>
      <c r="J59">
        <f t="shared" si="45"/>
        <v>10</v>
      </c>
      <c r="K59">
        <f t="shared" si="45"/>
        <v>10</v>
      </c>
      <c r="L59">
        <f t="shared" si="45"/>
        <v>10</v>
      </c>
      <c r="M59">
        <f t="shared" si="45"/>
        <v>10</v>
      </c>
      <c r="N59">
        <f t="shared" si="45"/>
        <v>10</v>
      </c>
      <c r="O59">
        <f t="shared" si="45"/>
        <v>10</v>
      </c>
      <c r="P59">
        <f t="shared" si="45"/>
        <v>10</v>
      </c>
      <c r="Q59">
        <f t="shared" si="45"/>
        <v>10</v>
      </c>
      <c r="R59" s="4">
        <f t="shared" si="43"/>
        <v>10</v>
      </c>
      <c r="S59" s="4">
        <f t="shared" si="43"/>
        <v>10</v>
      </c>
      <c r="T59" s="4">
        <f t="shared" si="43"/>
        <v>10</v>
      </c>
      <c r="U59" s="4">
        <f t="shared" si="43"/>
        <v>10</v>
      </c>
      <c r="V59" s="4">
        <f t="shared" si="44"/>
        <v>10</v>
      </c>
      <c r="W59" s="4">
        <f t="shared" si="44"/>
        <v>10</v>
      </c>
      <c r="X59" s="4">
        <f t="shared" si="44"/>
        <v>10</v>
      </c>
      <c r="Y59" s="4">
        <f t="shared" si="44"/>
        <v>10</v>
      </c>
      <c r="Z59" s="4">
        <f t="shared" si="44"/>
        <v>10</v>
      </c>
      <c r="AA59" s="4">
        <f t="shared" si="44"/>
        <v>10</v>
      </c>
    </row>
    <row r="60" spans="1:27" x14ac:dyDescent="0.2">
      <c r="A60" t="s">
        <v>31</v>
      </c>
      <c r="B60">
        <f t="shared" ref="B60:Q60" si="46">B4*0.8/3</f>
        <v>24</v>
      </c>
      <c r="C60">
        <f t="shared" si="46"/>
        <v>26.666666666666668</v>
      </c>
      <c r="D60">
        <f t="shared" si="46"/>
        <v>26.666666666666668</v>
      </c>
      <c r="E60">
        <f t="shared" si="46"/>
        <v>26.666666666666668</v>
      </c>
      <c r="F60">
        <f t="shared" si="46"/>
        <v>26.666666666666668</v>
      </c>
      <c r="G60">
        <f t="shared" si="46"/>
        <v>26.666666666666668</v>
      </c>
      <c r="H60">
        <f t="shared" si="46"/>
        <v>26.666666666666668</v>
      </c>
      <c r="I60">
        <f t="shared" si="46"/>
        <v>26.666666666666668</v>
      </c>
      <c r="J60">
        <f t="shared" si="46"/>
        <v>26.666666666666668</v>
      </c>
      <c r="K60">
        <f t="shared" si="46"/>
        <v>26.666666666666668</v>
      </c>
      <c r="L60">
        <f t="shared" si="46"/>
        <v>26.666666666666668</v>
      </c>
      <c r="M60">
        <f t="shared" si="46"/>
        <v>26.666666666666668</v>
      </c>
      <c r="N60">
        <f t="shared" si="46"/>
        <v>26.666666666666668</v>
      </c>
      <c r="O60">
        <f t="shared" si="46"/>
        <v>26.666666666666668</v>
      </c>
      <c r="P60">
        <f t="shared" si="46"/>
        <v>26.666666666666668</v>
      </c>
      <c r="Q60">
        <f t="shared" si="46"/>
        <v>26.666666666666668</v>
      </c>
      <c r="R60" s="4">
        <f t="shared" si="43"/>
        <v>26.666666666666668</v>
      </c>
      <c r="S60" s="4">
        <f t="shared" si="43"/>
        <v>26.666666666666668</v>
      </c>
      <c r="T60" s="4">
        <f t="shared" si="43"/>
        <v>26.666666666666668</v>
      </c>
      <c r="U60" s="4">
        <f t="shared" si="43"/>
        <v>26.666666666666668</v>
      </c>
      <c r="V60" s="4">
        <f t="shared" si="44"/>
        <v>26.666666666666668</v>
      </c>
      <c r="W60" s="4">
        <f t="shared" si="44"/>
        <v>26.666666666666668</v>
      </c>
      <c r="X60" s="4">
        <f t="shared" si="44"/>
        <v>26.666666666666668</v>
      </c>
      <c r="Y60" s="4">
        <f t="shared" si="44"/>
        <v>26.666666666666668</v>
      </c>
      <c r="Z60" s="4">
        <f t="shared" si="44"/>
        <v>26.666666666666668</v>
      </c>
      <c r="AA60" s="4">
        <f t="shared" si="44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2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2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2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2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2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2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2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2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2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CCD5-4AD9-490D-9F3B-AD6B7814BD65}">
  <dimension ref="A1:AA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f>parameters!B20</f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2">
      <c r="A3" t="s">
        <v>42</v>
      </c>
      <c r="B3" s="1">
        <f>parameters!C20</f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2">
      <c r="A4" t="s">
        <v>2</v>
      </c>
      <c r="B4">
        <v>70</v>
      </c>
      <c r="C4">
        <f>MIN(B4+29.4,parameters!B2)</f>
        <v>99.4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9.1999999999999998E-2</v>
      </c>
      <c r="C11" s="1">
        <f t="shared" ref="C11:Q11" si="15">B11*0.985</f>
        <v>9.0619999999999992E-2</v>
      </c>
      <c r="D11">
        <f t="shared" si="15"/>
        <v>8.9260699999999984E-2</v>
      </c>
      <c r="E11">
        <f t="shared" si="15"/>
        <v>8.7921789499999986E-2</v>
      </c>
      <c r="F11">
        <f t="shared" si="15"/>
        <v>8.6602962657499991E-2</v>
      </c>
      <c r="G11">
        <f t="shared" si="15"/>
        <v>8.5303918217637484E-2</v>
      </c>
      <c r="H11">
        <f t="shared" si="15"/>
        <v>8.402435944437292E-2</v>
      </c>
      <c r="I11">
        <f t="shared" si="15"/>
        <v>8.2763994052707332E-2</v>
      </c>
      <c r="J11">
        <f t="shared" si="15"/>
        <v>8.1522534141916722E-2</v>
      </c>
      <c r="K11">
        <f t="shared" si="15"/>
        <v>8.0299696129787976E-2</v>
      </c>
      <c r="L11">
        <f t="shared" si="15"/>
        <v>7.909520068784115E-2</v>
      </c>
      <c r="M11">
        <f t="shared" si="15"/>
        <v>7.7908772677523525E-2</v>
      </c>
      <c r="N11">
        <f t="shared" si="15"/>
        <v>7.6740141087360672E-2</v>
      </c>
      <c r="O11">
        <f t="shared" si="15"/>
        <v>7.5589038971050265E-2</v>
      </c>
      <c r="P11">
        <f t="shared" si="15"/>
        <v>7.4455203386484509E-2</v>
      </c>
      <c r="Q11">
        <f t="shared" si="15"/>
        <v>7.3338375335687239E-2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2">
      <c r="A12" t="s">
        <v>10</v>
      </c>
      <c r="B12" s="18">
        <v>0.31</v>
      </c>
      <c r="C12" s="1">
        <f t="shared" ref="C12:Q12" si="19">B12*0.975</f>
        <v>0.30225000000000002</v>
      </c>
      <c r="D12">
        <f t="shared" si="19"/>
        <v>0.29469375000000003</v>
      </c>
      <c r="E12">
        <f t="shared" si="19"/>
        <v>0.28732640625</v>
      </c>
      <c r="F12">
        <f t="shared" si="19"/>
        <v>0.28014324609375002</v>
      </c>
      <c r="G12">
        <f t="shared" si="19"/>
        <v>0.27313966494140629</v>
      </c>
      <c r="H12">
        <f t="shared" si="19"/>
        <v>0.26631117331787113</v>
      </c>
      <c r="I12">
        <f t="shared" si="19"/>
        <v>0.25965339398492432</v>
      </c>
      <c r="J12">
        <f t="shared" si="19"/>
        <v>0.25316205913530121</v>
      </c>
      <c r="K12">
        <f t="shared" si="19"/>
        <v>0.24683300765691868</v>
      </c>
      <c r="L12">
        <f t="shared" si="19"/>
        <v>0.2406621824654957</v>
      </c>
      <c r="M12">
        <f t="shared" si="19"/>
        <v>0.23464562790385829</v>
      </c>
      <c r="N12">
        <f t="shared" si="19"/>
        <v>0.22877948720626182</v>
      </c>
      <c r="O12">
        <f t="shared" si="19"/>
        <v>0.22306000002610527</v>
      </c>
      <c r="P12">
        <f t="shared" si="19"/>
        <v>0.21748350002545264</v>
      </c>
      <c r="Q12">
        <f t="shared" si="19"/>
        <v>0.21204641252481632</v>
      </c>
      <c r="R12" s="1">
        <f t="shared" ref="R12:AA12" si="20">1*Q12</f>
        <v>0.21204641252481632</v>
      </c>
      <c r="S12" s="1">
        <f t="shared" si="20"/>
        <v>0.21204641252481632</v>
      </c>
      <c r="T12" s="1">
        <f t="shared" si="20"/>
        <v>0.21204641252481632</v>
      </c>
      <c r="U12" s="1">
        <f t="shared" si="20"/>
        <v>0.21204641252481632</v>
      </c>
      <c r="V12" s="1">
        <f t="shared" si="20"/>
        <v>0.21204641252481632</v>
      </c>
      <c r="W12" s="1">
        <f t="shared" si="20"/>
        <v>0.21204641252481632</v>
      </c>
      <c r="X12" s="1">
        <f t="shared" si="20"/>
        <v>0.21204641252481632</v>
      </c>
      <c r="Y12" s="1">
        <f t="shared" si="20"/>
        <v>0.21204641252481632</v>
      </c>
      <c r="Z12" s="1">
        <f t="shared" si="20"/>
        <v>0.21204641252481632</v>
      </c>
      <c r="AA12" s="1">
        <f t="shared" si="20"/>
        <v>0.21204641252481632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 x14ac:dyDescent="0.2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2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2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2">
      <c r="A19" t="s">
        <v>16</v>
      </c>
      <c r="B19" s="1">
        <v>568</v>
      </c>
      <c r="C19" s="1">
        <f t="shared" si="28"/>
        <v>568</v>
      </c>
      <c r="D19" s="1">
        <f t="shared" si="28"/>
        <v>568</v>
      </c>
      <c r="E19" s="1">
        <f t="shared" si="28"/>
        <v>568</v>
      </c>
      <c r="F19" s="1">
        <f t="shared" si="28"/>
        <v>568</v>
      </c>
      <c r="G19" s="1">
        <f t="shared" si="28"/>
        <v>568</v>
      </c>
      <c r="H19" s="1">
        <f t="shared" si="28"/>
        <v>568</v>
      </c>
      <c r="I19" s="1">
        <f t="shared" si="28"/>
        <v>568</v>
      </c>
      <c r="J19" s="1">
        <f t="shared" si="28"/>
        <v>568</v>
      </c>
      <c r="K19" s="1">
        <f t="shared" si="28"/>
        <v>568</v>
      </c>
      <c r="L19" s="1">
        <f t="shared" si="28"/>
        <v>568</v>
      </c>
      <c r="M19" s="1">
        <f t="shared" si="28"/>
        <v>568</v>
      </c>
      <c r="N19" s="1">
        <f t="shared" si="28"/>
        <v>568</v>
      </c>
      <c r="O19" s="1">
        <f t="shared" si="28"/>
        <v>568</v>
      </c>
      <c r="P19" s="1">
        <f t="shared" si="28"/>
        <v>568</v>
      </c>
      <c r="Q19" s="1">
        <f t="shared" si="28"/>
        <v>568</v>
      </c>
      <c r="R19" s="1">
        <f t="shared" ref="R19:AA19" si="32">1*Q19</f>
        <v>568</v>
      </c>
      <c r="S19" s="1">
        <f t="shared" si="32"/>
        <v>568</v>
      </c>
      <c r="T19" s="1">
        <f t="shared" si="32"/>
        <v>568</v>
      </c>
      <c r="U19" s="1">
        <f t="shared" si="32"/>
        <v>568</v>
      </c>
      <c r="V19" s="1">
        <f t="shared" si="32"/>
        <v>568</v>
      </c>
      <c r="W19" s="1">
        <f t="shared" si="32"/>
        <v>568</v>
      </c>
      <c r="X19" s="1">
        <f t="shared" si="32"/>
        <v>568</v>
      </c>
      <c r="Y19" s="1">
        <f t="shared" si="32"/>
        <v>568</v>
      </c>
      <c r="Z19" s="1">
        <f t="shared" si="32"/>
        <v>568</v>
      </c>
      <c r="AA19" s="1">
        <f t="shared" si="32"/>
        <v>568</v>
      </c>
    </row>
    <row r="20" spans="1:27" x14ac:dyDescent="0.2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142</v>
      </c>
      <c r="F20">
        <f t="shared" ref="F20:Q20" si="33">F19</f>
        <v>568</v>
      </c>
      <c r="G20">
        <f t="shared" si="33"/>
        <v>568</v>
      </c>
      <c r="H20">
        <f t="shared" si="33"/>
        <v>568</v>
      </c>
      <c r="I20">
        <f t="shared" si="33"/>
        <v>568</v>
      </c>
      <c r="J20">
        <f t="shared" si="33"/>
        <v>568</v>
      </c>
      <c r="K20">
        <f t="shared" si="33"/>
        <v>568</v>
      </c>
      <c r="L20">
        <f t="shared" si="33"/>
        <v>568</v>
      </c>
      <c r="M20">
        <f t="shared" si="33"/>
        <v>568</v>
      </c>
      <c r="N20">
        <f t="shared" si="33"/>
        <v>568</v>
      </c>
      <c r="O20">
        <f t="shared" si="33"/>
        <v>568</v>
      </c>
      <c r="P20">
        <f t="shared" si="33"/>
        <v>568</v>
      </c>
      <c r="Q20">
        <f t="shared" si="33"/>
        <v>568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28890</v>
      </c>
      <c r="C21">
        <f t="shared" ref="C21:E21" si="34">0.45*SUM(C3,C15,C16,-C9)</f>
        <v>27396.45</v>
      </c>
      <c r="D21">
        <f t="shared" si="34"/>
        <v>26261.351999999999</v>
      </c>
      <c r="E21">
        <f t="shared" si="34"/>
        <v>25171.657920000001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7</v>
      </c>
      <c r="C59">
        <f t="shared" si="44"/>
        <v>9.9400000000000013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18.666666666666668</v>
      </c>
      <c r="C60">
        <f t="shared" si="45"/>
        <v>26.506666666666671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3" width="11.42578125" customWidth="1"/>
    <col min="7" max="7" width="11.42578125" customWidth="1"/>
    <col min="9" max="9" width="11.140625" customWidth="1"/>
    <col min="10" max="10" width="11.42578125" customWidth="1"/>
    <col min="11" max="11" width="11.5703125" customWidth="1"/>
    <col min="12" max="12" width="11.42578125" customWidth="1"/>
    <col min="13" max="13" width="15.42578125" customWidth="1"/>
    <col min="14" max="14" width="11.85546875" customWidth="1"/>
    <col min="15" max="15" width="12.140625" customWidth="1"/>
    <col min="16" max="16" width="10.85546875" customWidth="1"/>
    <col min="17" max="17" width="10.42578125" customWidth="1"/>
  </cols>
  <sheetData>
    <row r="1" spans="1:28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8" x14ac:dyDescent="0.2">
      <c r="A2" t="s">
        <v>1</v>
      </c>
      <c r="B2" s="16">
        <f>parameters!B21</f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  <c r="AB2" s="19"/>
    </row>
    <row r="3" spans="1:28" x14ac:dyDescent="0.2">
      <c r="A3" t="s">
        <v>42</v>
      </c>
      <c r="B3" s="1">
        <f>parameters!C21</f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8" x14ac:dyDescent="0.2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150</v>
      </c>
      <c r="F4">
        <f>MIN(E4+29.4,parameters!$B$3)</f>
        <v>150</v>
      </c>
      <c r="G4">
        <f>MIN(F4+29.4,parameters!$B$3)</f>
        <v>150</v>
      </c>
      <c r="H4">
        <f>MIN(G4+19.6,parameters!$B$3)</f>
        <v>150</v>
      </c>
      <c r="I4">
        <f>MIN(H4+19.6,parameters!$B$3)</f>
        <v>150</v>
      </c>
      <c r="J4">
        <f>MIN(I4+16.6,parameters!$B$3)</f>
        <v>150</v>
      </c>
      <c r="K4">
        <f>MIN(J4+19.6,parameters!$B$3)</f>
        <v>150</v>
      </c>
      <c r="L4">
        <f>MIN(K4+19.6,parameters!$B$3)</f>
        <v>150</v>
      </c>
      <c r="M4">
        <f>MIN(L4+19.6,parameters!$B$3)</f>
        <v>150</v>
      </c>
      <c r="N4">
        <f>MIN(M4+19.6,parameters!$B$3)</f>
        <v>150</v>
      </c>
      <c r="O4">
        <f>MIN(N4+19.6,parameters!$B$3)</f>
        <v>150</v>
      </c>
      <c r="P4">
        <f>MIN(O4+19.6,parameters!$B$3)</f>
        <v>150</v>
      </c>
      <c r="Q4">
        <f>MIN(P4+19.6,parameters!$B$3)</f>
        <v>150</v>
      </c>
      <c r="R4">
        <f t="shared" ref="R4:AA4" si="3">Q4*1</f>
        <v>150</v>
      </c>
      <c r="S4">
        <f t="shared" si="3"/>
        <v>150</v>
      </c>
      <c r="T4">
        <f t="shared" si="3"/>
        <v>150</v>
      </c>
      <c r="U4">
        <f t="shared" si="3"/>
        <v>150</v>
      </c>
      <c r="V4">
        <f t="shared" si="3"/>
        <v>150</v>
      </c>
      <c r="W4">
        <f t="shared" si="3"/>
        <v>150</v>
      </c>
      <c r="X4">
        <f t="shared" si="3"/>
        <v>150</v>
      </c>
      <c r="Y4">
        <f t="shared" si="3"/>
        <v>150</v>
      </c>
      <c r="Z4">
        <f t="shared" si="3"/>
        <v>150</v>
      </c>
      <c r="AA4">
        <f t="shared" si="3"/>
        <v>150</v>
      </c>
    </row>
    <row r="5" spans="1:28" x14ac:dyDescent="0.2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8" x14ac:dyDescent="0.2">
      <c r="A6" t="s">
        <v>4</v>
      </c>
      <c r="B6" s="17">
        <v>2.2599999999999999E-2</v>
      </c>
      <c r="C6">
        <f t="shared" ref="C6:Q6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8" x14ac:dyDescent="0.2">
      <c r="A7" t="s">
        <v>5</v>
      </c>
      <c r="B7" s="1">
        <v>5.0999999999999997E-2</v>
      </c>
      <c r="C7">
        <f t="shared" ref="C7:Q7" si="8">B7</f>
        <v>5.0999999999999997E-2</v>
      </c>
      <c r="D7">
        <f t="shared" si="8"/>
        <v>5.0999999999999997E-2</v>
      </c>
      <c r="E7">
        <f t="shared" si="8"/>
        <v>5.0999999999999997E-2</v>
      </c>
      <c r="F7">
        <f t="shared" si="8"/>
        <v>5.0999999999999997E-2</v>
      </c>
      <c r="G7">
        <f t="shared" si="8"/>
        <v>5.0999999999999997E-2</v>
      </c>
      <c r="H7">
        <f t="shared" si="8"/>
        <v>5.0999999999999997E-2</v>
      </c>
      <c r="I7">
        <f t="shared" si="8"/>
        <v>5.0999999999999997E-2</v>
      </c>
      <c r="J7">
        <f t="shared" si="8"/>
        <v>5.0999999999999997E-2</v>
      </c>
      <c r="K7">
        <f t="shared" si="8"/>
        <v>5.0999999999999997E-2</v>
      </c>
      <c r="L7">
        <f t="shared" si="8"/>
        <v>5.0999999999999997E-2</v>
      </c>
      <c r="M7">
        <f t="shared" si="8"/>
        <v>5.0999999999999997E-2</v>
      </c>
      <c r="N7">
        <f t="shared" si="8"/>
        <v>5.0999999999999997E-2</v>
      </c>
      <c r="O7">
        <f t="shared" si="8"/>
        <v>5.0999999999999997E-2</v>
      </c>
      <c r="P7">
        <f t="shared" si="8"/>
        <v>5.0999999999999997E-2</v>
      </c>
      <c r="Q7">
        <f t="shared" si="8"/>
        <v>5.0999999999999997E-2</v>
      </c>
      <c r="R7" s="1">
        <f t="shared" ref="R7:AA7" si="9">0.99*Q7</f>
        <v>5.0489999999999993E-2</v>
      </c>
      <c r="S7" s="1">
        <f t="shared" si="9"/>
        <v>4.9985099999999991E-2</v>
      </c>
      <c r="T7" s="1">
        <f t="shared" si="9"/>
        <v>4.9485248999999988E-2</v>
      </c>
      <c r="U7" s="1">
        <f t="shared" si="9"/>
        <v>4.8990396509999985E-2</v>
      </c>
      <c r="V7" s="1">
        <f t="shared" si="9"/>
        <v>4.8500492544899985E-2</v>
      </c>
      <c r="W7" s="1">
        <f t="shared" si="9"/>
        <v>4.8015487619450986E-2</v>
      </c>
      <c r="X7" s="1">
        <f t="shared" si="9"/>
        <v>4.7535332743256477E-2</v>
      </c>
      <c r="Y7" s="1">
        <f t="shared" si="9"/>
        <v>4.7059979415823912E-2</v>
      </c>
      <c r="Z7" s="1">
        <f t="shared" si="9"/>
        <v>4.6589379621665671E-2</v>
      </c>
      <c r="AA7" s="1">
        <f t="shared" si="9"/>
        <v>4.6123485825449013E-2</v>
      </c>
    </row>
    <row r="8" spans="1:28" x14ac:dyDescent="0.2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1">Q8*1</f>
        <v>1</v>
      </c>
      <c r="S8">
        <f t="shared" si="11"/>
        <v>1</v>
      </c>
      <c r="T8">
        <f t="shared" si="11"/>
        <v>1</v>
      </c>
      <c r="U8">
        <f t="shared" si="11"/>
        <v>1</v>
      </c>
      <c r="V8">
        <f t="shared" si="11"/>
        <v>1</v>
      </c>
      <c r="W8">
        <f t="shared" si="11"/>
        <v>1</v>
      </c>
      <c r="X8">
        <f t="shared" si="11"/>
        <v>1</v>
      </c>
      <c r="Y8">
        <f t="shared" si="11"/>
        <v>1</v>
      </c>
      <c r="Z8">
        <f t="shared" si="11"/>
        <v>1</v>
      </c>
      <c r="AA8">
        <f t="shared" si="11"/>
        <v>1</v>
      </c>
    </row>
    <row r="9" spans="1:28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3">0.99*Q9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8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x14ac:dyDescent="0.2">
      <c r="A11" t="s">
        <v>9</v>
      </c>
      <c r="B11" s="18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8" x14ac:dyDescent="0.2">
      <c r="A12" t="s">
        <v>10</v>
      </c>
      <c r="B12" s="18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8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18">C13*1.01</f>
        <v>8.1608E-2</v>
      </c>
      <c r="E13">
        <f t="shared" si="18"/>
        <v>8.2424079999999997E-2</v>
      </c>
      <c r="F13">
        <f t="shared" si="18"/>
        <v>8.3248320799999997E-2</v>
      </c>
      <c r="G13">
        <f t="shared" si="18"/>
        <v>8.4080804007999999E-2</v>
      </c>
      <c r="H13">
        <f t="shared" si="18"/>
        <v>8.4921612048080006E-2</v>
      </c>
      <c r="I13">
        <f t="shared" si="18"/>
        <v>8.5770828168560811E-2</v>
      </c>
      <c r="J13">
        <f t="shared" si="18"/>
        <v>8.6628536450246416E-2</v>
      </c>
      <c r="K13">
        <f t="shared" si="18"/>
        <v>8.749482181474888E-2</v>
      </c>
      <c r="L13">
        <f t="shared" si="18"/>
        <v>8.8369770032896366E-2</v>
      </c>
      <c r="M13">
        <f t="shared" si="18"/>
        <v>8.9253467733225331E-2</v>
      </c>
      <c r="N13">
        <f t="shared" si="18"/>
        <v>9.0146002410557591E-2</v>
      </c>
      <c r="O13">
        <f t="shared" si="18"/>
        <v>9.1047462434663162E-2</v>
      </c>
      <c r="P13">
        <f t="shared" si="18"/>
        <v>9.1957937059009801E-2</v>
      </c>
      <c r="Q13">
        <f t="shared" si="18"/>
        <v>9.2877516429599905E-2</v>
      </c>
      <c r="R13">
        <f t="shared" si="18"/>
        <v>9.3806291593895905E-2</v>
      </c>
      <c r="S13">
        <f t="shared" si="18"/>
        <v>9.4744354509834858E-2</v>
      </c>
      <c r="T13">
        <f t="shared" si="18"/>
        <v>9.5691798054933205E-2</v>
      </c>
      <c r="U13">
        <f t="shared" si="18"/>
        <v>9.6648716035482543E-2</v>
      </c>
      <c r="V13">
        <f t="shared" si="18"/>
        <v>9.7615203195837372E-2</v>
      </c>
      <c r="W13">
        <f t="shared" si="18"/>
        <v>9.8591355227795746E-2</v>
      </c>
      <c r="X13">
        <f t="shared" si="18"/>
        <v>9.9577268780073711E-2</v>
      </c>
      <c r="Y13">
        <f t="shared" si="18"/>
        <v>0.10057304146787445</v>
      </c>
      <c r="Z13">
        <f t="shared" si="18"/>
        <v>0.1015787718825532</v>
      </c>
      <c r="AA13">
        <f t="shared" si="18"/>
        <v>0.10259455960137873</v>
      </c>
    </row>
    <row r="14" spans="1:28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18"/>
        <v>0.39783900000000005</v>
      </c>
      <c r="E14">
        <f t="shared" si="18"/>
        <v>0.40181739000000005</v>
      </c>
      <c r="F14">
        <f t="shared" si="18"/>
        <v>0.40583556390000003</v>
      </c>
      <c r="G14">
        <f t="shared" si="18"/>
        <v>0.40989391953900001</v>
      </c>
      <c r="H14">
        <f t="shared" si="18"/>
        <v>0.41399285873439001</v>
      </c>
      <c r="I14">
        <f t="shared" si="18"/>
        <v>0.41813278732173392</v>
      </c>
      <c r="J14">
        <f t="shared" si="18"/>
        <v>0.42231411519495127</v>
      </c>
      <c r="K14">
        <f t="shared" si="18"/>
        <v>0.42653725634690076</v>
      </c>
      <c r="L14">
        <f t="shared" si="18"/>
        <v>0.4308026289103698</v>
      </c>
      <c r="M14">
        <f t="shared" si="18"/>
        <v>0.43511065519947351</v>
      </c>
      <c r="N14">
        <f t="shared" si="18"/>
        <v>0.43946176175146823</v>
      </c>
      <c r="O14">
        <f t="shared" si="18"/>
        <v>0.44385637936898292</v>
      </c>
      <c r="P14">
        <f t="shared" si="18"/>
        <v>0.44829494316267277</v>
      </c>
      <c r="Q14">
        <f t="shared" si="18"/>
        <v>0.45277789259429951</v>
      </c>
      <c r="R14">
        <f t="shared" si="18"/>
        <v>0.45730567152024254</v>
      </c>
      <c r="S14">
        <f t="shared" si="18"/>
        <v>0.46187872823544496</v>
      </c>
      <c r="T14">
        <f t="shared" si="18"/>
        <v>0.46649751551779939</v>
      </c>
      <c r="U14">
        <f t="shared" si="18"/>
        <v>0.47116249067297739</v>
      </c>
      <c r="V14">
        <f t="shared" si="18"/>
        <v>0.47587411557970716</v>
      </c>
      <c r="W14">
        <f t="shared" si="18"/>
        <v>0.48063285673550421</v>
      </c>
      <c r="X14">
        <f t="shared" si="18"/>
        <v>0.48543918530285923</v>
      </c>
      <c r="Y14">
        <f t="shared" si="18"/>
        <v>0.49029357715588784</v>
      </c>
      <c r="Z14">
        <f t="shared" si="18"/>
        <v>0.49519651292744671</v>
      </c>
      <c r="AA14">
        <f t="shared" si="18"/>
        <v>0.50014847805672114</v>
      </c>
    </row>
    <row r="15" spans="1:28" x14ac:dyDescent="0.2">
      <c r="A15" t="s">
        <v>12</v>
      </c>
      <c r="B15">
        <v>2200</v>
      </c>
      <c r="C15">
        <f t="shared" ref="C15:Q15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8" x14ac:dyDescent="0.2">
      <c r="A16" t="s">
        <v>13</v>
      </c>
      <c r="B16">
        <v>620</v>
      </c>
      <c r="C16">
        <f t="shared" ref="C16:Q16" si="21">B16</f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2">0.99*Q16</f>
        <v>613.79999999999995</v>
      </c>
      <c r="S16" s="1">
        <f t="shared" si="22"/>
        <v>607.66199999999992</v>
      </c>
      <c r="T16" s="1">
        <f t="shared" si="22"/>
        <v>601.58537999999987</v>
      </c>
      <c r="U16" s="1">
        <f t="shared" si="22"/>
        <v>595.56952619999981</v>
      </c>
      <c r="V16" s="1">
        <f t="shared" si="22"/>
        <v>589.61383093799986</v>
      </c>
      <c r="W16" s="1">
        <f t="shared" si="22"/>
        <v>583.71769262861983</v>
      </c>
      <c r="X16" s="1">
        <f t="shared" si="22"/>
        <v>577.88051570233358</v>
      </c>
      <c r="Y16" s="1">
        <f t="shared" si="22"/>
        <v>572.1017105453102</v>
      </c>
      <c r="Z16" s="1">
        <f t="shared" si="22"/>
        <v>566.38069343985705</v>
      </c>
      <c r="AA16" s="1">
        <f t="shared" si="22"/>
        <v>560.71688650545843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3">C17*1.07</f>
        <v>2.1753100000000001</v>
      </c>
      <c r="E17">
        <f t="shared" si="23"/>
        <v>2.3275817000000001</v>
      </c>
      <c r="F17">
        <f t="shared" si="23"/>
        <v>2.4905124190000003</v>
      </c>
      <c r="G17">
        <f t="shared" si="23"/>
        <v>2.6648482883300004</v>
      </c>
      <c r="H17">
        <f t="shared" si="23"/>
        <v>2.8513876685131008</v>
      </c>
      <c r="I17">
        <f t="shared" si="23"/>
        <v>3.0509848053090178</v>
      </c>
      <c r="J17">
        <f t="shared" si="23"/>
        <v>3.2645537416806492</v>
      </c>
      <c r="K17">
        <f t="shared" si="23"/>
        <v>3.4930725035982948</v>
      </c>
      <c r="L17">
        <f t="shared" si="23"/>
        <v>3.7375875788501758</v>
      </c>
      <c r="M17">
        <f t="shared" si="23"/>
        <v>3.9992187093696883</v>
      </c>
      <c r="N17">
        <f t="shared" si="23"/>
        <v>4.2791640190255666</v>
      </c>
      <c r="O17">
        <f t="shared" si="23"/>
        <v>4.5787055003573567</v>
      </c>
      <c r="P17">
        <f t="shared" si="23"/>
        <v>4.8992148853823716</v>
      </c>
      <c r="Q17">
        <f t="shared" si="23"/>
        <v>5.2421599273591379</v>
      </c>
      <c r="R17">
        <f t="shared" si="23"/>
        <v>5.6091111222742782</v>
      </c>
      <c r="S17">
        <f t="shared" si="23"/>
        <v>6.0017489008334781</v>
      </c>
      <c r="T17">
        <f t="shared" si="23"/>
        <v>6.4218713238918221</v>
      </c>
      <c r="U17">
        <f t="shared" si="23"/>
        <v>6.8714023165642502</v>
      </c>
      <c r="V17">
        <f t="shared" si="23"/>
        <v>7.352400478723748</v>
      </c>
      <c r="W17">
        <f t="shared" si="23"/>
        <v>7.8670685122344111</v>
      </c>
      <c r="X17">
        <f t="shared" si="23"/>
        <v>8.4177633080908212</v>
      </c>
      <c r="Y17">
        <f t="shared" si="23"/>
        <v>9.0070067396571787</v>
      </c>
      <c r="Z17">
        <f t="shared" si="23"/>
        <v>9.6374972114331818</v>
      </c>
      <c r="AA17">
        <f t="shared" si="23"/>
        <v>10.312122016233506</v>
      </c>
    </row>
    <row r="18" spans="1:27" x14ac:dyDescent="0.2">
      <c r="A18" t="s">
        <v>15</v>
      </c>
      <c r="B18">
        <v>0</v>
      </c>
      <c r="C18">
        <f t="shared" ref="C18:Q18" si="24">B18</f>
        <v>0</v>
      </c>
      <c r="D18">
        <f t="shared" si="24"/>
        <v>0</v>
      </c>
      <c r="E18">
        <f t="shared" si="24"/>
        <v>0</v>
      </c>
      <c r="F18">
        <f t="shared" si="24"/>
        <v>0</v>
      </c>
      <c r="G18">
        <f t="shared" si="24"/>
        <v>0</v>
      </c>
      <c r="H18">
        <f t="shared" si="24"/>
        <v>0</v>
      </c>
      <c r="I18">
        <f t="shared" si="24"/>
        <v>0</v>
      </c>
      <c r="J18">
        <f t="shared" si="24"/>
        <v>0</v>
      </c>
      <c r="K18">
        <f t="shared" si="24"/>
        <v>0</v>
      </c>
      <c r="L18">
        <f t="shared" si="24"/>
        <v>0</v>
      </c>
      <c r="M18">
        <f t="shared" si="24"/>
        <v>0</v>
      </c>
      <c r="N18">
        <f t="shared" si="24"/>
        <v>0</v>
      </c>
      <c r="O18">
        <f t="shared" si="24"/>
        <v>0</v>
      </c>
      <c r="P18">
        <f t="shared" si="24"/>
        <v>0</v>
      </c>
      <c r="Q18">
        <f t="shared" si="24"/>
        <v>0</v>
      </c>
      <c r="R18" s="1">
        <f t="shared" ref="R18:AA18" si="25">0.99*Q18</f>
        <v>0</v>
      </c>
      <c r="S18" s="1">
        <f t="shared" si="25"/>
        <v>0</v>
      </c>
      <c r="T18" s="1">
        <f t="shared" si="25"/>
        <v>0</v>
      </c>
      <c r="U18" s="1">
        <f t="shared" si="25"/>
        <v>0</v>
      </c>
      <c r="V18" s="1">
        <f t="shared" si="25"/>
        <v>0</v>
      </c>
      <c r="W18" s="1">
        <f t="shared" si="25"/>
        <v>0</v>
      </c>
      <c r="X18" s="1">
        <f t="shared" si="25"/>
        <v>0</v>
      </c>
      <c r="Y18" s="1">
        <f t="shared" si="25"/>
        <v>0</v>
      </c>
      <c r="Z18" s="1">
        <f t="shared" si="25"/>
        <v>0</v>
      </c>
      <c r="AA18" s="1">
        <f t="shared" si="25"/>
        <v>0</v>
      </c>
    </row>
    <row r="19" spans="1:27" x14ac:dyDescent="0.2">
      <c r="A19" t="s">
        <v>16</v>
      </c>
      <c r="B19" s="1">
        <v>320</v>
      </c>
      <c r="C19" s="1">
        <f t="shared" ref="C19:Q19" si="26">B19</f>
        <v>320</v>
      </c>
      <c r="D19" s="1">
        <f t="shared" si="26"/>
        <v>320</v>
      </c>
      <c r="E19" s="1">
        <f t="shared" si="26"/>
        <v>320</v>
      </c>
      <c r="F19" s="1">
        <f t="shared" si="26"/>
        <v>320</v>
      </c>
      <c r="G19" s="1">
        <f t="shared" si="26"/>
        <v>320</v>
      </c>
      <c r="H19" s="1">
        <f t="shared" si="26"/>
        <v>320</v>
      </c>
      <c r="I19" s="1">
        <f t="shared" si="26"/>
        <v>320</v>
      </c>
      <c r="J19" s="1">
        <f t="shared" si="26"/>
        <v>320</v>
      </c>
      <c r="K19" s="1">
        <f t="shared" si="26"/>
        <v>320</v>
      </c>
      <c r="L19" s="1">
        <f t="shared" si="26"/>
        <v>320</v>
      </c>
      <c r="M19" s="1">
        <f t="shared" si="26"/>
        <v>320</v>
      </c>
      <c r="N19" s="1">
        <f t="shared" si="26"/>
        <v>320</v>
      </c>
      <c r="O19" s="1">
        <f t="shared" si="26"/>
        <v>320</v>
      </c>
      <c r="P19" s="1">
        <f t="shared" si="26"/>
        <v>320</v>
      </c>
      <c r="Q19" s="1">
        <f t="shared" si="26"/>
        <v>320</v>
      </c>
      <c r="R19">
        <f t="shared" ref="R19:AA19" si="27">Q19*1</f>
        <v>320</v>
      </c>
      <c r="S19">
        <f t="shared" si="27"/>
        <v>320</v>
      </c>
      <c r="T19">
        <f t="shared" si="27"/>
        <v>320</v>
      </c>
      <c r="U19">
        <f t="shared" si="27"/>
        <v>320</v>
      </c>
      <c r="V19">
        <f t="shared" si="27"/>
        <v>320</v>
      </c>
      <c r="W19">
        <f t="shared" si="27"/>
        <v>320</v>
      </c>
      <c r="X19">
        <f t="shared" si="27"/>
        <v>320</v>
      </c>
      <c r="Y19">
        <f t="shared" si="27"/>
        <v>320</v>
      </c>
      <c r="Z19">
        <f t="shared" si="27"/>
        <v>320</v>
      </c>
      <c r="AA19">
        <f t="shared" si="27"/>
        <v>320</v>
      </c>
    </row>
    <row r="20" spans="1:27" x14ac:dyDescent="0.2">
      <c r="A20" t="s">
        <v>17</v>
      </c>
      <c r="B20">
        <v>0</v>
      </c>
      <c r="C20">
        <f t="shared" ref="C20:D20" si="28">B20</f>
        <v>0</v>
      </c>
      <c r="D20">
        <f t="shared" si="28"/>
        <v>0</v>
      </c>
      <c r="E20">
        <f>0.25*E19</f>
        <v>80</v>
      </c>
      <c r="F20">
        <f t="shared" ref="F20:H20" si="29">F19</f>
        <v>320</v>
      </c>
      <c r="G20">
        <f t="shared" si="29"/>
        <v>320</v>
      </c>
      <c r="H20">
        <f t="shared" si="29"/>
        <v>320</v>
      </c>
      <c r="I20">
        <f t="shared" ref="I20:Q20" si="30">I19</f>
        <v>320</v>
      </c>
      <c r="J20">
        <f t="shared" si="30"/>
        <v>320</v>
      </c>
      <c r="K20">
        <f t="shared" si="30"/>
        <v>320</v>
      </c>
      <c r="L20">
        <f t="shared" si="30"/>
        <v>320</v>
      </c>
      <c r="M20">
        <f t="shared" si="30"/>
        <v>320</v>
      </c>
      <c r="N20">
        <f t="shared" si="30"/>
        <v>320</v>
      </c>
      <c r="O20">
        <f t="shared" si="30"/>
        <v>320</v>
      </c>
      <c r="P20">
        <f t="shared" si="30"/>
        <v>320</v>
      </c>
      <c r="Q20">
        <f t="shared" si="30"/>
        <v>320</v>
      </c>
      <c r="R20" s="1">
        <f t="shared" ref="R20:AA20" si="31">0.99*Q20</f>
        <v>316.8</v>
      </c>
      <c r="S20" s="1">
        <f t="shared" si="31"/>
        <v>313.63200000000001</v>
      </c>
      <c r="T20" s="1">
        <f t="shared" si="31"/>
        <v>310.49567999999999</v>
      </c>
      <c r="U20" s="1">
        <f t="shared" si="31"/>
        <v>307.39072319999997</v>
      </c>
      <c r="V20" s="1">
        <f t="shared" si="31"/>
        <v>304.31681596799996</v>
      </c>
      <c r="W20" s="1">
        <f t="shared" si="31"/>
        <v>301.27364780831994</v>
      </c>
      <c r="X20" s="1">
        <f t="shared" si="31"/>
        <v>298.26091133023675</v>
      </c>
      <c r="Y20" s="1">
        <f t="shared" si="31"/>
        <v>295.27830221693438</v>
      </c>
      <c r="Z20" s="1">
        <f t="shared" si="31"/>
        <v>292.32551919476504</v>
      </c>
      <c r="AA20" s="1">
        <f t="shared" si="31"/>
        <v>289.40226400281739</v>
      </c>
    </row>
    <row r="21" spans="1:27" x14ac:dyDescent="0.2">
      <c r="A21" t="s">
        <v>89</v>
      </c>
      <c r="B21">
        <f>0.45*SUM(B3,B15,B16,-B9)</f>
        <v>69669</v>
      </c>
      <c r="C21">
        <f t="shared" ref="C21:E21" si="32">0.45*SUM(C3,C15,C16,-C9)</f>
        <v>65430</v>
      </c>
      <c r="D21">
        <f t="shared" si="32"/>
        <v>61445.34</v>
      </c>
      <c r="E21">
        <f t="shared" si="32"/>
        <v>57699.759599999983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116115</v>
      </c>
      <c r="C22" s="19">
        <f t="shared" ref="C22:E22" si="33">0.75*SUM(C3,-C9,C15,C16)</f>
        <v>109050</v>
      </c>
      <c r="D22" s="19">
        <f t="shared" si="33"/>
        <v>102408.9</v>
      </c>
      <c r="E22" s="19">
        <f t="shared" si="33"/>
        <v>96166.265999999989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Q24" si="34">B24</f>
        <v>5000</v>
      </c>
      <c r="D24">
        <f t="shared" si="34"/>
        <v>5000</v>
      </c>
      <c r="E24">
        <f t="shared" si="34"/>
        <v>5000</v>
      </c>
      <c r="F24">
        <f t="shared" si="34"/>
        <v>5000</v>
      </c>
      <c r="G24">
        <f t="shared" si="34"/>
        <v>5000</v>
      </c>
      <c r="H24">
        <f t="shared" si="34"/>
        <v>5000</v>
      </c>
      <c r="I24">
        <f t="shared" si="34"/>
        <v>5000</v>
      </c>
      <c r="J24">
        <f t="shared" si="34"/>
        <v>5000</v>
      </c>
      <c r="K24">
        <f t="shared" si="34"/>
        <v>5000</v>
      </c>
      <c r="L24">
        <f t="shared" si="34"/>
        <v>5000</v>
      </c>
      <c r="M24">
        <f t="shared" si="34"/>
        <v>5000</v>
      </c>
      <c r="N24">
        <f t="shared" si="34"/>
        <v>5000</v>
      </c>
      <c r="O24">
        <f t="shared" si="34"/>
        <v>5000</v>
      </c>
      <c r="P24">
        <f t="shared" si="34"/>
        <v>5000</v>
      </c>
      <c r="Q24">
        <f t="shared" si="34"/>
        <v>5000</v>
      </c>
      <c r="R24">
        <f t="shared" ref="R24" si="35">Q24</f>
        <v>5000</v>
      </c>
      <c r="S24">
        <f t="shared" ref="S24" si="36">R24</f>
        <v>5000</v>
      </c>
      <c r="T24">
        <f t="shared" ref="T24" si="37">S24</f>
        <v>5000</v>
      </c>
      <c r="U24">
        <f t="shared" ref="U24" si="38">T24</f>
        <v>5000</v>
      </c>
      <c r="V24">
        <f t="shared" ref="V24" si="39">U24</f>
        <v>5000</v>
      </c>
      <c r="W24">
        <f t="shared" ref="W24" si="40">V24</f>
        <v>5000</v>
      </c>
      <c r="X24">
        <f t="shared" ref="X24" si="41">W24</f>
        <v>5000</v>
      </c>
      <c r="Y24">
        <f t="shared" ref="Y24" si="42">X24</f>
        <v>5000</v>
      </c>
      <c r="Z24">
        <f t="shared" ref="Z24" si="43">Y24</f>
        <v>5000</v>
      </c>
      <c r="AA24">
        <f t="shared" ref="AA24" si="44">Z24</f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45">H25*1.1</f>
        <v>0.16044600000000003</v>
      </c>
      <c r="J25">
        <f t="shared" si="45"/>
        <v>0.17649060000000005</v>
      </c>
      <c r="K25">
        <f t="shared" si="45"/>
        <v>0.19413966000000007</v>
      </c>
      <c r="L25">
        <f t="shared" si="45"/>
        <v>0.21355362600000011</v>
      </c>
      <c r="M25">
        <f t="shared" si="45"/>
        <v>0.23490898860000015</v>
      </c>
      <c r="N25">
        <f t="shared" si="45"/>
        <v>0.2583998874600002</v>
      </c>
      <c r="O25">
        <f t="shared" si="45"/>
        <v>0.28423987620600022</v>
      </c>
      <c r="P25">
        <f t="shared" si="45"/>
        <v>0.31266386382660027</v>
      </c>
      <c r="Q25">
        <f t="shared" si="45"/>
        <v>0.34393025020926032</v>
      </c>
      <c r="R25">
        <f t="shared" si="45"/>
        <v>0.37832327523018638</v>
      </c>
      <c r="S25">
        <f t="shared" si="45"/>
        <v>0.41615560275320507</v>
      </c>
      <c r="T25">
        <f t="shared" si="45"/>
        <v>0.45777116302852561</v>
      </c>
      <c r="U25">
        <f t="shared" si="45"/>
        <v>0.50354827933137825</v>
      </c>
      <c r="V25">
        <f t="shared" si="45"/>
        <v>0.55390310726451608</v>
      </c>
      <c r="W25">
        <f t="shared" si="45"/>
        <v>0.6092934179909677</v>
      </c>
      <c r="X25">
        <f t="shared" si="45"/>
        <v>0.67022275979006452</v>
      </c>
      <c r="Y25">
        <f t="shared" si="45"/>
        <v>0.73724503576907108</v>
      </c>
      <c r="Z25">
        <f t="shared" si="45"/>
        <v>0.81096953934597826</v>
      </c>
      <c r="AA25">
        <f t="shared" si="45"/>
        <v>0.89206649328057619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27" si="46">B27*1.015</f>
        <v>0.71049999999999991</v>
      </c>
      <c r="D27" s="2">
        <f t="shared" si="46"/>
        <v>0.72115749999999978</v>
      </c>
      <c r="E27" s="2">
        <f t="shared" si="46"/>
        <v>0.73197486249999966</v>
      </c>
      <c r="F27" s="2">
        <f t="shared" si="46"/>
        <v>0.74295448543749953</v>
      </c>
      <c r="G27" s="2">
        <f t="shared" si="46"/>
        <v>0.75409880271906193</v>
      </c>
      <c r="H27" s="2">
        <f t="shared" si="46"/>
        <v>0.76541028475984774</v>
      </c>
      <c r="I27" s="2">
        <f t="shared" si="46"/>
        <v>0.77689143903124536</v>
      </c>
      <c r="J27" s="2">
        <f t="shared" si="46"/>
        <v>0.788544810616714</v>
      </c>
      <c r="K27" s="2">
        <f t="shared" si="46"/>
        <v>0.80037298277596458</v>
      </c>
      <c r="L27" s="2">
        <f t="shared" si="46"/>
        <v>0.81237857751760401</v>
      </c>
      <c r="M27" s="2">
        <f t="shared" ref="M27:AA27" si="47">L27*1</f>
        <v>0.81237857751760401</v>
      </c>
      <c r="N27" s="2">
        <f t="shared" si="47"/>
        <v>0.81237857751760401</v>
      </c>
      <c r="O27" s="2">
        <f t="shared" si="47"/>
        <v>0.81237857751760401</v>
      </c>
      <c r="P27" s="2">
        <f t="shared" si="47"/>
        <v>0.81237857751760401</v>
      </c>
      <c r="Q27" s="2">
        <f t="shared" si="47"/>
        <v>0.81237857751760401</v>
      </c>
      <c r="R27" s="2">
        <f t="shared" si="47"/>
        <v>0.81237857751760401</v>
      </c>
      <c r="S27" s="2">
        <f t="shared" si="47"/>
        <v>0.81237857751760401</v>
      </c>
      <c r="T27" s="2">
        <f t="shared" si="47"/>
        <v>0.81237857751760401</v>
      </c>
      <c r="U27" s="2">
        <f t="shared" si="47"/>
        <v>0.81237857751760401</v>
      </c>
      <c r="V27" s="2">
        <f t="shared" si="47"/>
        <v>0.81237857751760401</v>
      </c>
      <c r="W27" s="2">
        <f t="shared" si="47"/>
        <v>0.81237857751760401</v>
      </c>
      <c r="X27" s="2">
        <f t="shared" si="47"/>
        <v>0.81237857751760401</v>
      </c>
      <c r="Y27" s="2">
        <f t="shared" si="47"/>
        <v>0.81237857751760401</v>
      </c>
      <c r="Z27" s="2">
        <f t="shared" si="47"/>
        <v>0.81237857751760401</v>
      </c>
      <c r="AA27" s="2">
        <f t="shared" si="47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ref="C28:L28" si="48">B28*1.015</f>
        <v>0.56840000000000002</v>
      </c>
      <c r="D28" s="2">
        <f t="shared" si="48"/>
        <v>0.57692599999999994</v>
      </c>
      <c r="E28" s="2">
        <f t="shared" si="48"/>
        <v>0.58557988999999988</v>
      </c>
      <c r="F28" s="2">
        <f t="shared" si="48"/>
        <v>0.59436358834999981</v>
      </c>
      <c r="G28" s="2">
        <f t="shared" si="48"/>
        <v>0.60327904217524975</v>
      </c>
      <c r="H28" s="2">
        <f t="shared" si="48"/>
        <v>0.61232822780787843</v>
      </c>
      <c r="I28" s="2">
        <f t="shared" si="48"/>
        <v>0.62151315122499651</v>
      </c>
      <c r="J28" s="2">
        <f t="shared" si="48"/>
        <v>0.63083584849337138</v>
      </c>
      <c r="K28" s="2">
        <f t="shared" si="48"/>
        <v>0.64029838622077184</v>
      </c>
      <c r="L28" s="2">
        <f t="shared" si="48"/>
        <v>0.64990286201408332</v>
      </c>
      <c r="M28" s="2">
        <f t="shared" ref="M28:AA28" si="49">L28*1</f>
        <v>0.64990286201408332</v>
      </c>
      <c r="N28" s="2">
        <f t="shared" si="49"/>
        <v>0.64990286201408332</v>
      </c>
      <c r="O28" s="2">
        <f t="shared" si="49"/>
        <v>0.64990286201408332</v>
      </c>
      <c r="P28" s="2">
        <f t="shared" si="49"/>
        <v>0.64990286201408332</v>
      </c>
      <c r="Q28" s="2">
        <f t="shared" si="49"/>
        <v>0.64990286201408332</v>
      </c>
      <c r="R28" s="2">
        <f t="shared" si="49"/>
        <v>0.64990286201408332</v>
      </c>
      <c r="S28" s="2">
        <f t="shared" si="49"/>
        <v>0.64990286201408332</v>
      </c>
      <c r="T28" s="2">
        <f t="shared" si="49"/>
        <v>0.64990286201408332</v>
      </c>
      <c r="U28" s="2">
        <f t="shared" si="49"/>
        <v>0.64990286201408332</v>
      </c>
      <c r="V28" s="2">
        <f t="shared" si="49"/>
        <v>0.64990286201408332</v>
      </c>
      <c r="W28" s="2">
        <f t="shared" si="49"/>
        <v>0.64990286201408332</v>
      </c>
      <c r="X28" s="2">
        <f t="shared" si="49"/>
        <v>0.64990286201408332</v>
      </c>
      <c r="Y28" s="2">
        <f t="shared" si="49"/>
        <v>0.64990286201408332</v>
      </c>
      <c r="Z28" s="2">
        <f t="shared" si="49"/>
        <v>0.64990286201408332</v>
      </c>
      <c r="AA28" s="2">
        <f t="shared" si="49"/>
        <v>0.64990286201408332</v>
      </c>
    </row>
    <row r="29" spans="1:27" x14ac:dyDescent="0.2">
      <c r="A29" t="s">
        <v>45</v>
      </c>
      <c r="B29" s="2">
        <v>0.45</v>
      </c>
      <c r="C29" s="2">
        <f t="shared" ref="C29:L29" si="50">B29*1.015</f>
        <v>0.45674999999999999</v>
      </c>
      <c r="D29" s="2">
        <f t="shared" si="50"/>
        <v>0.46360124999999996</v>
      </c>
      <c r="E29" s="2">
        <f t="shared" si="50"/>
        <v>0.47055526874999992</v>
      </c>
      <c r="F29" s="2">
        <f t="shared" si="50"/>
        <v>0.4776135977812499</v>
      </c>
      <c r="G29" s="2">
        <f t="shared" si="50"/>
        <v>0.48477780174796858</v>
      </c>
      <c r="H29" s="2">
        <f t="shared" si="50"/>
        <v>0.49204946877418809</v>
      </c>
      <c r="I29" s="2">
        <f t="shared" si="50"/>
        <v>0.49943021080580086</v>
      </c>
      <c r="J29" s="2">
        <f t="shared" si="50"/>
        <v>0.50692166396788785</v>
      </c>
      <c r="K29" s="2">
        <f t="shared" si="50"/>
        <v>0.51452548892740613</v>
      </c>
      <c r="L29" s="2">
        <f t="shared" si="50"/>
        <v>0.52224337126131715</v>
      </c>
      <c r="M29" s="2">
        <f t="shared" ref="M29:AA29" si="51">L29*1</f>
        <v>0.52224337126131715</v>
      </c>
      <c r="N29" s="2">
        <f t="shared" si="51"/>
        <v>0.52224337126131715</v>
      </c>
      <c r="O29" s="2">
        <f t="shared" si="51"/>
        <v>0.52224337126131715</v>
      </c>
      <c r="P29" s="2">
        <f t="shared" si="51"/>
        <v>0.52224337126131715</v>
      </c>
      <c r="Q29" s="2">
        <f t="shared" si="51"/>
        <v>0.52224337126131715</v>
      </c>
      <c r="R29" s="2">
        <f t="shared" si="51"/>
        <v>0.52224337126131715</v>
      </c>
      <c r="S29" s="2">
        <f t="shared" si="51"/>
        <v>0.52224337126131715</v>
      </c>
      <c r="T29" s="2">
        <f t="shared" si="51"/>
        <v>0.52224337126131715</v>
      </c>
      <c r="U29" s="2">
        <f t="shared" si="51"/>
        <v>0.52224337126131715</v>
      </c>
      <c r="V29" s="2">
        <f t="shared" si="51"/>
        <v>0.52224337126131715</v>
      </c>
      <c r="W29" s="2">
        <f t="shared" si="51"/>
        <v>0.52224337126131715</v>
      </c>
      <c r="X29" s="2">
        <f t="shared" si="51"/>
        <v>0.52224337126131715</v>
      </c>
      <c r="Y29" s="2">
        <f t="shared" si="51"/>
        <v>0.52224337126131715</v>
      </c>
      <c r="Z29" s="2">
        <f t="shared" si="51"/>
        <v>0.52224337126131715</v>
      </c>
      <c r="AA29" s="2">
        <f t="shared" si="51"/>
        <v>0.52224337126131715</v>
      </c>
    </row>
    <row r="30" spans="1:27" x14ac:dyDescent="0.2">
      <c r="A30" t="s">
        <v>46</v>
      </c>
      <c r="B30" s="2">
        <v>0.34</v>
      </c>
      <c r="C30" s="2">
        <f t="shared" ref="C30:L30" si="52">B30*1.015</f>
        <v>0.34510000000000002</v>
      </c>
      <c r="D30" s="2">
        <f t="shared" si="52"/>
        <v>0.35027649999999999</v>
      </c>
      <c r="E30" s="2">
        <f t="shared" si="52"/>
        <v>0.35553064749999996</v>
      </c>
      <c r="F30" s="2">
        <f t="shared" si="52"/>
        <v>0.36086360721249994</v>
      </c>
      <c r="G30" s="2">
        <f t="shared" si="52"/>
        <v>0.36627656132068742</v>
      </c>
      <c r="H30" s="2">
        <f t="shared" si="52"/>
        <v>0.3717707097404977</v>
      </c>
      <c r="I30" s="2">
        <f t="shared" si="52"/>
        <v>0.37734727038660515</v>
      </c>
      <c r="J30" s="2">
        <f t="shared" si="52"/>
        <v>0.38300747944240421</v>
      </c>
      <c r="K30" s="2">
        <f t="shared" si="52"/>
        <v>0.38875259163404025</v>
      </c>
      <c r="L30" s="2">
        <f t="shared" si="52"/>
        <v>0.39458388050855081</v>
      </c>
      <c r="M30" s="2">
        <f t="shared" ref="M30:AA30" si="53">L30*1</f>
        <v>0.39458388050855081</v>
      </c>
      <c r="N30" s="2">
        <f t="shared" si="53"/>
        <v>0.39458388050855081</v>
      </c>
      <c r="O30" s="2">
        <f t="shared" si="53"/>
        <v>0.39458388050855081</v>
      </c>
      <c r="P30" s="2">
        <f t="shared" si="53"/>
        <v>0.39458388050855081</v>
      </c>
      <c r="Q30" s="2">
        <f t="shared" si="53"/>
        <v>0.39458388050855081</v>
      </c>
      <c r="R30" s="2">
        <f t="shared" si="53"/>
        <v>0.39458388050855081</v>
      </c>
      <c r="S30" s="2">
        <f t="shared" si="53"/>
        <v>0.39458388050855081</v>
      </c>
      <c r="T30" s="2">
        <f t="shared" si="53"/>
        <v>0.39458388050855081</v>
      </c>
      <c r="U30" s="2">
        <f t="shared" si="53"/>
        <v>0.39458388050855081</v>
      </c>
      <c r="V30" s="2">
        <f t="shared" si="53"/>
        <v>0.39458388050855081</v>
      </c>
      <c r="W30" s="2">
        <f t="shared" si="53"/>
        <v>0.39458388050855081</v>
      </c>
      <c r="X30" s="2">
        <f t="shared" si="53"/>
        <v>0.39458388050855081</v>
      </c>
      <c r="Y30" s="2">
        <f t="shared" si="53"/>
        <v>0.39458388050855081</v>
      </c>
      <c r="Z30" s="2">
        <f t="shared" si="53"/>
        <v>0.39458388050855081</v>
      </c>
      <c r="AA30" s="2">
        <f t="shared" si="53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ref="C31:L31" si="54">B31*1.015</f>
        <v>0.28420000000000001</v>
      </c>
      <c r="D31" s="2">
        <f t="shared" si="54"/>
        <v>0.28846299999999997</v>
      </c>
      <c r="E31" s="2">
        <f t="shared" si="54"/>
        <v>0.29278994499999994</v>
      </c>
      <c r="F31" s="2">
        <f t="shared" si="54"/>
        <v>0.2971817941749999</v>
      </c>
      <c r="G31" s="2">
        <f t="shared" si="54"/>
        <v>0.30163952108762487</v>
      </c>
      <c r="H31" s="2">
        <f t="shared" si="54"/>
        <v>0.30616411390393922</v>
      </c>
      <c r="I31" s="2">
        <f t="shared" si="54"/>
        <v>0.31075657561249825</v>
      </c>
      <c r="J31" s="2">
        <f t="shared" si="54"/>
        <v>0.31541792424668569</v>
      </c>
      <c r="K31" s="2">
        <f t="shared" si="54"/>
        <v>0.32014919311038592</v>
      </c>
      <c r="L31" s="2">
        <f t="shared" si="54"/>
        <v>0.32495143100704166</v>
      </c>
      <c r="M31" s="2">
        <f t="shared" ref="M31:AA31" si="55">L31*1</f>
        <v>0.32495143100704166</v>
      </c>
      <c r="N31" s="2">
        <f t="shared" si="55"/>
        <v>0.32495143100704166</v>
      </c>
      <c r="O31" s="2">
        <f t="shared" si="55"/>
        <v>0.32495143100704166</v>
      </c>
      <c r="P31" s="2">
        <f t="shared" si="55"/>
        <v>0.32495143100704166</v>
      </c>
      <c r="Q31" s="2">
        <f t="shared" si="55"/>
        <v>0.32495143100704166</v>
      </c>
      <c r="R31" s="2">
        <f t="shared" si="55"/>
        <v>0.32495143100704166</v>
      </c>
      <c r="S31" s="2">
        <f t="shared" si="55"/>
        <v>0.32495143100704166</v>
      </c>
      <c r="T31" s="2">
        <f t="shared" si="55"/>
        <v>0.32495143100704166</v>
      </c>
      <c r="U31" s="2">
        <f t="shared" si="55"/>
        <v>0.32495143100704166</v>
      </c>
      <c r="V31" s="2">
        <f t="shared" si="55"/>
        <v>0.32495143100704166</v>
      </c>
      <c r="W31" s="2">
        <f t="shared" si="55"/>
        <v>0.32495143100704166</v>
      </c>
      <c r="X31" s="2">
        <f t="shared" si="55"/>
        <v>0.32495143100704166</v>
      </c>
      <c r="Y31" s="2">
        <f t="shared" si="55"/>
        <v>0.32495143100704166</v>
      </c>
      <c r="Z31" s="2">
        <f t="shared" si="55"/>
        <v>0.32495143100704166</v>
      </c>
      <c r="AA31" s="2">
        <f t="shared" si="55"/>
        <v>0.32495143100704166</v>
      </c>
    </row>
    <row r="32" spans="1:27" x14ac:dyDescent="0.2">
      <c r="A32" t="s">
        <v>48</v>
      </c>
      <c r="B32" s="2">
        <v>0.23</v>
      </c>
      <c r="C32" s="2">
        <f t="shared" ref="C32:L32" si="56">B32*1.015</f>
        <v>0.23344999999999999</v>
      </c>
      <c r="D32" s="2">
        <f t="shared" si="56"/>
        <v>0.23695174999999996</v>
      </c>
      <c r="E32" s="2">
        <f t="shared" si="56"/>
        <v>0.24050602624999995</v>
      </c>
      <c r="F32" s="2">
        <f t="shared" si="56"/>
        <v>0.24411361664374992</v>
      </c>
      <c r="G32" s="2">
        <f t="shared" si="56"/>
        <v>0.24777532089340615</v>
      </c>
      <c r="H32" s="2">
        <f t="shared" si="56"/>
        <v>0.25149195070680724</v>
      </c>
      <c r="I32" s="2">
        <f t="shared" si="56"/>
        <v>0.25526432996740933</v>
      </c>
      <c r="J32" s="2">
        <f t="shared" si="56"/>
        <v>0.25909329491692046</v>
      </c>
      <c r="K32" s="2">
        <f t="shared" si="56"/>
        <v>0.26297969434067425</v>
      </c>
      <c r="L32" s="2">
        <f t="shared" si="56"/>
        <v>0.26692438975578436</v>
      </c>
      <c r="M32" s="2">
        <f t="shared" ref="M32:AA32" si="57">L32*1</f>
        <v>0.26692438975578436</v>
      </c>
      <c r="N32" s="2">
        <f t="shared" si="57"/>
        <v>0.26692438975578436</v>
      </c>
      <c r="O32" s="2">
        <f t="shared" si="57"/>
        <v>0.26692438975578436</v>
      </c>
      <c r="P32" s="2">
        <f t="shared" si="57"/>
        <v>0.26692438975578436</v>
      </c>
      <c r="Q32" s="2">
        <f t="shared" si="57"/>
        <v>0.26692438975578436</v>
      </c>
      <c r="R32" s="2">
        <f t="shared" si="57"/>
        <v>0.26692438975578436</v>
      </c>
      <c r="S32" s="2">
        <f t="shared" si="57"/>
        <v>0.26692438975578436</v>
      </c>
      <c r="T32" s="2">
        <f t="shared" si="57"/>
        <v>0.26692438975578436</v>
      </c>
      <c r="U32" s="2">
        <f t="shared" si="57"/>
        <v>0.26692438975578436</v>
      </c>
      <c r="V32" s="2">
        <f t="shared" si="57"/>
        <v>0.26692438975578436</v>
      </c>
      <c r="W32" s="2">
        <f t="shared" si="57"/>
        <v>0.26692438975578436</v>
      </c>
      <c r="X32" s="2">
        <f t="shared" si="57"/>
        <v>0.26692438975578436</v>
      </c>
      <c r="Y32" s="2">
        <f t="shared" si="57"/>
        <v>0.26692438975578436</v>
      </c>
      <c r="Z32" s="2">
        <f t="shared" si="57"/>
        <v>0.26692438975578436</v>
      </c>
      <c r="AA32" s="2">
        <f t="shared" si="57"/>
        <v>0.26692438975578436</v>
      </c>
    </row>
    <row r="33" spans="1:27" x14ac:dyDescent="0.2">
      <c r="A33" t="s">
        <v>49</v>
      </c>
      <c r="B33" s="2">
        <v>0.18</v>
      </c>
      <c r="C33" s="2">
        <f t="shared" ref="C33:L33" si="58">B33*1.015</f>
        <v>0.18269999999999997</v>
      </c>
      <c r="D33" s="2">
        <f t="shared" si="58"/>
        <v>0.18544049999999995</v>
      </c>
      <c r="E33" s="2">
        <f t="shared" si="58"/>
        <v>0.18822210749999993</v>
      </c>
      <c r="F33" s="2">
        <f t="shared" si="58"/>
        <v>0.19104543911249991</v>
      </c>
      <c r="G33" s="2">
        <f t="shared" si="58"/>
        <v>0.19391112069918739</v>
      </c>
      <c r="H33" s="2">
        <f t="shared" si="58"/>
        <v>0.19681978750967519</v>
      </c>
      <c r="I33" s="2">
        <f t="shared" si="58"/>
        <v>0.1997720843223203</v>
      </c>
      <c r="J33" s="2">
        <f t="shared" si="58"/>
        <v>0.20276866558715509</v>
      </c>
      <c r="K33" s="2">
        <f t="shared" si="58"/>
        <v>0.20581019557096239</v>
      </c>
      <c r="L33" s="2">
        <f t="shared" si="58"/>
        <v>0.20889734850452679</v>
      </c>
      <c r="M33" s="2">
        <f t="shared" ref="M33:AA33" si="59">L33*1</f>
        <v>0.20889734850452679</v>
      </c>
      <c r="N33" s="2">
        <f t="shared" si="59"/>
        <v>0.20889734850452679</v>
      </c>
      <c r="O33" s="2">
        <f t="shared" si="59"/>
        <v>0.20889734850452679</v>
      </c>
      <c r="P33" s="2">
        <f t="shared" si="59"/>
        <v>0.20889734850452679</v>
      </c>
      <c r="Q33" s="2">
        <f t="shared" si="59"/>
        <v>0.20889734850452679</v>
      </c>
      <c r="R33" s="2">
        <f t="shared" si="59"/>
        <v>0.20889734850452679</v>
      </c>
      <c r="S33" s="2">
        <f t="shared" si="59"/>
        <v>0.20889734850452679</v>
      </c>
      <c r="T33" s="2">
        <f t="shared" si="59"/>
        <v>0.20889734850452679</v>
      </c>
      <c r="U33" s="2">
        <f t="shared" si="59"/>
        <v>0.20889734850452679</v>
      </c>
      <c r="V33" s="2">
        <f t="shared" si="59"/>
        <v>0.20889734850452679</v>
      </c>
      <c r="W33" s="2">
        <f t="shared" si="59"/>
        <v>0.20889734850452679</v>
      </c>
      <c r="X33" s="2">
        <f t="shared" si="59"/>
        <v>0.20889734850452679</v>
      </c>
      <c r="Y33" s="2">
        <f t="shared" si="59"/>
        <v>0.20889734850452679</v>
      </c>
      <c r="Z33" s="2">
        <f t="shared" si="59"/>
        <v>0.20889734850452679</v>
      </c>
      <c r="AA33" s="2">
        <f t="shared" si="59"/>
        <v>0.20889734850452679</v>
      </c>
    </row>
    <row r="34" spans="1:27" x14ac:dyDescent="0.2">
      <c r="A34" t="s">
        <v>50</v>
      </c>
      <c r="B34" s="2">
        <v>0.15</v>
      </c>
      <c r="C34" s="2">
        <f t="shared" ref="C34:L34" si="60">B34*1.015</f>
        <v>0.15224999999999997</v>
      </c>
      <c r="D34" s="2">
        <f t="shared" si="60"/>
        <v>0.15453374999999994</v>
      </c>
      <c r="E34" s="2">
        <f t="shared" si="60"/>
        <v>0.15685175624999992</v>
      </c>
      <c r="F34" s="2">
        <f t="shared" si="60"/>
        <v>0.15920453259374989</v>
      </c>
      <c r="G34" s="2">
        <f t="shared" si="60"/>
        <v>0.16159260058265612</v>
      </c>
      <c r="H34" s="2">
        <f t="shared" si="60"/>
        <v>0.16401648959139595</v>
      </c>
      <c r="I34" s="2">
        <f t="shared" si="60"/>
        <v>0.16647673693526688</v>
      </c>
      <c r="J34" s="2">
        <f t="shared" si="60"/>
        <v>0.16897388798929586</v>
      </c>
      <c r="K34" s="2">
        <f t="shared" si="60"/>
        <v>0.17150849630913528</v>
      </c>
      <c r="L34" s="2">
        <f t="shared" si="60"/>
        <v>0.1740811237537723</v>
      </c>
      <c r="M34" s="2">
        <f t="shared" ref="M34:AA34" si="61">L34*1</f>
        <v>0.1740811237537723</v>
      </c>
      <c r="N34" s="2">
        <f t="shared" si="61"/>
        <v>0.1740811237537723</v>
      </c>
      <c r="O34" s="2">
        <f t="shared" si="61"/>
        <v>0.1740811237537723</v>
      </c>
      <c r="P34" s="2">
        <f t="shared" si="61"/>
        <v>0.1740811237537723</v>
      </c>
      <c r="Q34" s="2">
        <f t="shared" si="61"/>
        <v>0.1740811237537723</v>
      </c>
      <c r="R34" s="2">
        <f t="shared" si="61"/>
        <v>0.1740811237537723</v>
      </c>
      <c r="S34" s="2">
        <f t="shared" si="61"/>
        <v>0.1740811237537723</v>
      </c>
      <c r="T34" s="2">
        <f t="shared" si="61"/>
        <v>0.1740811237537723</v>
      </c>
      <c r="U34" s="2">
        <f t="shared" si="61"/>
        <v>0.1740811237537723</v>
      </c>
      <c r="V34" s="2">
        <f t="shared" si="61"/>
        <v>0.1740811237537723</v>
      </c>
      <c r="W34" s="2">
        <f t="shared" si="61"/>
        <v>0.1740811237537723</v>
      </c>
      <c r="X34" s="2">
        <f t="shared" si="61"/>
        <v>0.1740811237537723</v>
      </c>
      <c r="Y34" s="2">
        <f t="shared" si="61"/>
        <v>0.1740811237537723</v>
      </c>
      <c r="Z34" s="2">
        <f t="shared" si="61"/>
        <v>0.1740811237537723</v>
      </c>
      <c r="AA34" s="2">
        <f t="shared" si="61"/>
        <v>0.1740811237537723</v>
      </c>
    </row>
    <row r="35" spans="1:27" x14ac:dyDescent="0.2">
      <c r="A35" t="s">
        <v>51</v>
      </c>
      <c r="B35" s="2">
        <v>0.11</v>
      </c>
      <c r="C35" s="2">
        <f t="shared" ref="C35:L35" si="62">B35*1.015</f>
        <v>0.11164999999999999</v>
      </c>
      <c r="D35" s="2">
        <f t="shared" si="62"/>
        <v>0.11332474999999997</v>
      </c>
      <c r="E35" s="2">
        <f t="shared" si="62"/>
        <v>0.11502462124999996</v>
      </c>
      <c r="F35" s="2">
        <f t="shared" si="62"/>
        <v>0.11674999056874995</v>
      </c>
      <c r="G35" s="2">
        <f t="shared" si="62"/>
        <v>0.11850124042728119</v>
      </c>
      <c r="H35" s="2">
        <f t="shared" si="62"/>
        <v>0.1202787590336904</v>
      </c>
      <c r="I35" s="2">
        <f t="shared" si="62"/>
        <v>0.12208294041919573</v>
      </c>
      <c r="J35" s="2">
        <f t="shared" si="62"/>
        <v>0.12391418452548365</v>
      </c>
      <c r="K35" s="2">
        <f t="shared" si="62"/>
        <v>0.12577289729336591</v>
      </c>
      <c r="L35" s="2">
        <f t="shared" si="62"/>
        <v>0.12765949075276639</v>
      </c>
      <c r="M35" s="2">
        <f t="shared" ref="M35:AA35" si="63">L35*1</f>
        <v>0.12765949075276639</v>
      </c>
      <c r="N35" s="2">
        <f t="shared" si="63"/>
        <v>0.12765949075276639</v>
      </c>
      <c r="O35" s="2">
        <f t="shared" si="63"/>
        <v>0.12765949075276639</v>
      </c>
      <c r="P35" s="2">
        <f t="shared" si="63"/>
        <v>0.12765949075276639</v>
      </c>
      <c r="Q35" s="2">
        <f t="shared" si="63"/>
        <v>0.12765949075276639</v>
      </c>
      <c r="R35" s="2">
        <f t="shared" si="63"/>
        <v>0.12765949075276639</v>
      </c>
      <c r="S35" s="2">
        <f t="shared" si="63"/>
        <v>0.12765949075276639</v>
      </c>
      <c r="T35" s="2">
        <f t="shared" si="63"/>
        <v>0.12765949075276639</v>
      </c>
      <c r="U35" s="2">
        <f t="shared" si="63"/>
        <v>0.12765949075276639</v>
      </c>
      <c r="V35" s="2">
        <f t="shared" si="63"/>
        <v>0.12765949075276639</v>
      </c>
      <c r="W35" s="2">
        <f t="shared" si="63"/>
        <v>0.12765949075276639</v>
      </c>
      <c r="X35" s="2">
        <f t="shared" si="63"/>
        <v>0.12765949075276639</v>
      </c>
      <c r="Y35" s="2">
        <f t="shared" si="63"/>
        <v>0.12765949075276639</v>
      </c>
      <c r="Z35" s="2">
        <f t="shared" si="63"/>
        <v>0.12765949075276639</v>
      </c>
      <c r="AA35" s="2">
        <f t="shared" si="63"/>
        <v>0.12765949075276639</v>
      </c>
    </row>
    <row r="36" spans="1:27" x14ac:dyDescent="0.2">
      <c r="A36" t="s">
        <v>52</v>
      </c>
      <c r="B36" s="2">
        <v>0.08</v>
      </c>
      <c r="C36" s="2">
        <f t="shared" ref="C36:L36" si="64">B36*1.015</f>
        <v>8.1199999999999994E-2</v>
      </c>
      <c r="D36" s="2">
        <f t="shared" si="64"/>
        <v>8.2417999999999991E-2</v>
      </c>
      <c r="E36" s="2">
        <f t="shared" si="64"/>
        <v>8.3654269999999989E-2</v>
      </c>
      <c r="F36" s="2">
        <f t="shared" si="64"/>
        <v>8.4909084049999986E-2</v>
      </c>
      <c r="G36" s="2">
        <f t="shared" si="64"/>
        <v>8.6182720310749972E-2</v>
      </c>
      <c r="H36" s="2">
        <f t="shared" si="64"/>
        <v>8.7475461115411213E-2</v>
      </c>
      <c r="I36" s="2">
        <f t="shared" si="64"/>
        <v>8.878759303214237E-2</v>
      </c>
      <c r="J36" s="2">
        <f t="shared" si="64"/>
        <v>9.011940692762449E-2</v>
      </c>
      <c r="K36" s="2">
        <f t="shared" si="64"/>
        <v>9.1471198031538845E-2</v>
      </c>
      <c r="L36" s="2">
        <f t="shared" si="64"/>
        <v>9.2843266002011912E-2</v>
      </c>
      <c r="M36" s="2">
        <f t="shared" ref="M36:AA36" si="65">L36*1</f>
        <v>9.2843266002011912E-2</v>
      </c>
      <c r="N36" s="2">
        <f t="shared" si="65"/>
        <v>9.2843266002011912E-2</v>
      </c>
      <c r="O36" s="2">
        <f t="shared" si="65"/>
        <v>9.2843266002011912E-2</v>
      </c>
      <c r="P36" s="2">
        <f t="shared" si="65"/>
        <v>9.2843266002011912E-2</v>
      </c>
      <c r="Q36" s="2">
        <f t="shared" si="65"/>
        <v>9.2843266002011912E-2</v>
      </c>
      <c r="R36" s="2">
        <f t="shared" si="65"/>
        <v>9.2843266002011912E-2</v>
      </c>
      <c r="S36" s="2">
        <f t="shared" si="65"/>
        <v>9.2843266002011912E-2</v>
      </c>
      <c r="T36" s="2">
        <f t="shared" si="65"/>
        <v>9.2843266002011912E-2</v>
      </c>
      <c r="U36" s="2">
        <f t="shared" si="65"/>
        <v>9.2843266002011912E-2</v>
      </c>
      <c r="V36" s="2">
        <f t="shared" si="65"/>
        <v>9.2843266002011912E-2</v>
      </c>
      <c r="W36" s="2">
        <f t="shared" si="65"/>
        <v>9.2843266002011912E-2</v>
      </c>
      <c r="X36" s="2">
        <f t="shared" si="65"/>
        <v>9.2843266002011912E-2</v>
      </c>
      <c r="Y36" s="2">
        <f t="shared" si="65"/>
        <v>9.2843266002011912E-2</v>
      </c>
      <c r="Z36" s="2">
        <f t="shared" si="65"/>
        <v>9.2843266002011912E-2</v>
      </c>
      <c r="AA36" s="2">
        <f t="shared" si="65"/>
        <v>9.2843266002011912E-2</v>
      </c>
    </row>
    <row r="37" spans="1:27" x14ac:dyDescent="0.2">
      <c r="A37" t="s">
        <v>53</v>
      </c>
      <c r="B37" s="2">
        <v>0.06</v>
      </c>
      <c r="C37" s="2">
        <f t="shared" ref="C37:L37" si="66">B37*1.015</f>
        <v>6.0899999999999989E-2</v>
      </c>
      <c r="D37" s="2">
        <f t="shared" si="66"/>
        <v>6.181349999999998E-2</v>
      </c>
      <c r="E37" s="2">
        <f t="shared" si="66"/>
        <v>6.2740702499999967E-2</v>
      </c>
      <c r="F37" s="2">
        <f t="shared" si="66"/>
        <v>6.3681813037499965E-2</v>
      </c>
      <c r="G37" s="2">
        <f t="shared" si="66"/>
        <v>6.4637040233062465E-2</v>
      </c>
      <c r="H37" s="2">
        <f t="shared" si="66"/>
        <v>6.5606595836558396E-2</v>
      </c>
      <c r="I37" s="2">
        <f t="shared" si="66"/>
        <v>6.6590694774106771E-2</v>
      </c>
      <c r="J37" s="2">
        <f t="shared" si="66"/>
        <v>6.7589555195718368E-2</v>
      </c>
      <c r="K37" s="2">
        <f t="shared" si="66"/>
        <v>6.860339852365413E-2</v>
      </c>
      <c r="L37" s="2">
        <f t="shared" si="66"/>
        <v>6.9632449501508931E-2</v>
      </c>
      <c r="M37" s="2">
        <f t="shared" ref="M37:AA37" si="67">L37*1</f>
        <v>6.9632449501508931E-2</v>
      </c>
      <c r="N37" s="2">
        <f t="shared" si="67"/>
        <v>6.9632449501508931E-2</v>
      </c>
      <c r="O37" s="2">
        <f t="shared" si="67"/>
        <v>6.9632449501508931E-2</v>
      </c>
      <c r="P37" s="2">
        <f t="shared" si="67"/>
        <v>6.9632449501508931E-2</v>
      </c>
      <c r="Q37" s="2">
        <f t="shared" si="67"/>
        <v>6.9632449501508931E-2</v>
      </c>
      <c r="R37" s="2">
        <f t="shared" si="67"/>
        <v>6.9632449501508931E-2</v>
      </c>
      <c r="S37" s="2">
        <f t="shared" si="67"/>
        <v>6.9632449501508931E-2</v>
      </c>
      <c r="T37" s="2">
        <f t="shared" si="67"/>
        <v>6.9632449501508931E-2</v>
      </c>
      <c r="U37" s="2">
        <f t="shared" si="67"/>
        <v>6.9632449501508931E-2</v>
      </c>
      <c r="V37" s="2">
        <f t="shared" si="67"/>
        <v>6.9632449501508931E-2</v>
      </c>
      <c r="W37" s="2">
        <f t="shared" si="67"/>
        <v>6.9632449501508931E-2</v>
      </c>
      <c r="X37" s="2">
        <f t="shared" si="67"/>
        <v>6.9632449501508931E-2</v>
      </c>
      <c r="Y37" s="2">
        <f t="shared" si="67"/>
        <v>6.9632449501508931E-2</v>
      </c>
      <c r="Z37" s="2">
        <f t="shared" si="67"/>
        <v>6.9632449501508931E-2</v>
      </c>
      <c r="AA37" s="2">
        <f t="shared" si="67"/>
        <v>6.9632449501508931E-2</v>
      </c>
    </row>
    <row r="38" spans="1:27" x14ac:dyDescent="0.2">
      <c r="A38" t="s">
        <v>54</v>
      </c>
      <c r="B38" s="2">
        <v>0.04</v>
      </c>
      <c r="C38" s="2">
        <f t="shared" ref="C38:L38" si="68">B38*1.015</f>
        <v>4.0599999999999997E-2</v>
      </c>
      <c r="D38" s="2">
        <f t="shared" si="68"/>
        <v>4.1208999999999996E-2</v>
      </c>
      <c r="E38" s="2">
        <f t="shared" si="68"/>
        <v>4.1827134999999994E-2</v>
      </c>
      <c r="F38" s="2">
        <f t="shared" si="68"/>
        <v>4.2454542024999993E-2</v>
      </c>
      <c r="G38" s="2">
        <f t="shared" si="68"/>
        <v>4.3091360155374986E-2</v>
      </c>
      <c r="H38" s="2">
        <f t="shared" si="68"/>
        <v>4.3737730557705606E-2</v>
      </c>
      <c r="I38" s="2">
        <f t="shared" si="68"/>
        <v>4.4393796516071185E-2</v>
      </c>
      <c r="J38" s="2">
        <f t="shared" si="68"/>
        <v>4.5059703463812245E-2</v>
      </c>
      <c r="K38" s="2">
        <f t="shared" si="68"/>
        <v>4.5735599015769422E-2</v>
      </c>
      <c r="L38" s="2">
        <f t="shared" si="68"/>
        <v>4.6421633001005956E-2</v>
      </c>
      <c r="M38" s="2">
        <f t="shared" ref="M38:AA38" si="69">L38*1</f>
        <v>4.6421633001005956E-2</v>
      </c>
      <c r="N38" s="2">
        <f t="shared" si="69"/>
        <v>4.6421633001005956E-2</v>
      </c>
      <c r="O38" s="2">
        <f t="shared" si="69"/>
        <v>4.6421633001005956E-2</v>
      </c>
      <c r="P38" s="2">
        <f t="shared" si="69"/>
        <v>4.6421633001005956E-2</v>
      </c>
      <c r="Q38" s="2">
        <f t="shared" si="69"/>
        <v>4.6421633001005956E-2</v>
      </c>
      <c r="R38" s="2">
        <f t="shared" si="69"/>
        <v>4.6421633001005956E-2</v>
      </c>
      <c r="S38" s="2">
        <f t="shared" si="69"/>
        <v>4.6421633001005956E-2</v>
      </c>
      <c r="T38" s="2">
        <f t="shared" si="69"/>
        <v>4.6421633001005956E-2</v>
      </c>
      <c r="U38" s="2">
        <f t="shared" si="69"/>
        <v>4.6421633001005956E-2</v>
      </c>
      <c r="V38" s="2">
        <f t="shared" si="69"/>
        <v>4.6421633001005956E-2</v>
      </c>
      <c r="W38" s="2">
        <f t="shared" si="69"/>
        <v>4.6421633001005956E-2</v>
      </c>
      <c r="X38" s="2">
        <f t="shared" si="69"/>
        <v>4.6421633001005956E-2</v>
      </c>
      <c r="Y38" s="2">
        <f t="shared" si="69"/>
        <v>4.6421633001005956E-2</v>
      </c>
      <c r="Z38" s="2">
        <f t="shared" si="69"/>
        <v>4.6421633001005956E-2</v>
      </c>
      <c r="AA38" s="2">
        <f t="shared" si="69"/>
        <v>4.6421633001005956E-2</v>
      </c>
    </row>
    <row r="39" spans="1:27" x14ac:dyDescent="0.2">
      <c r="A39" t="s">
        <v>55</v>
      </c>
      <c r="B39" s="2">
        <v>0.02</v>
      </c>
      <c r="C39" s="2">
        <f t="shared" ref="C39:L39" si="70">B39*1.015</f>
        <v>2.0299999999999999E-2</v>
      </c>
      <c r="D39" s="2">
        <f t="shared" si="70"/>
        <v>2.0604499999999998E-2</v>
      </c>
      <c r="E39" s="2">
        <f t="shared" si="70"/>
        <v>2.0913567499999997E-2</v>
      </c>
      <c r="F39" s="2">
        <f t="shared" si="70"/>
        <v>2.1227271012499997E-2</v>
      </c>
      <c r="G39" s="2">
        <f t="shared" si="70"/>
        <v>2.1545680077687493E-2</v>
      </c>
      <c r="H39" s="2">
        <f t="shared" si="70"/>
        <v>2.1868865278852803E-2</v>
      </c>
      <c r="I39" s="2">
        <f t="shared" si="70"/>
        <v>2.2196898258035593E-2</v>
      </c>
      <c r="J39" s="2">
        <f t="shared" si="70"/>
        <v>2.2529851731906123E-2</v>
      </c>
      <c r="K39" s="2">
        <f t="shared" si="70"/>
        <v>2.2867799507884711E-2</v>
      </c>
      <c r="L39" s="2">
        <f t="shared" si="70"/>
        <v>2.3210816500502978E-2</v>
      </c>
      <c r="M39" s="2">
        <f t="shared" ref="M39:AA39" si="71">L39*1</f>
        <v>2.3210816500502978E-2</v>
      </c>
      <c r="N39" s="2">
        <f t="shared" si="71"/>
        <v>2.3210816500502978E-2</v>
      </c>
      <c r="O39" s="2">
        <f t="shared" si="71"/>
        <v>2.3210816500502978E-2</v>
      </c>
      <c r="P39" s="2">
        <f t="shared" si="71"/>
        <v>2.3210816500502978E-2</v>
      </c>
      <c r="Q39" s="2">
        <f t="shared" si="71"/>
        <v>2.3210816500502978E-2</v>
      </c>
      <c r="R39" s="2">
        <f t="shared" si="71"/>
        <v>2.3210816500502978E-2</v>
      </c>
      <c r="S39" s="2">
        <f t="shared" si="71"/>
        <v>2.3210816500502978E-2</v>
      </c>
      <c r="T39" s="2">
        <f t="shared" si="71"/>
        <v>2.3210816500502978E-2</v>
      </c>
      <c r="U39" s="2">
        <f t="shared" si="71"/>
        <v>2.3210816500502978E-2</v>
      </c>
      <c r="V39" s="2">
        <f t="shared" si="71"/>
        <v>2.3210816500502978E-2</v>
      </c>
      <c r="W39" s="2">
        <f t="shared" si="71"/>
        <v>2.3210816500502978E-2</v>
      </c>
      <c r="X39" s="2">
        <f t="shared" si="71"/>
        <v>2.3210816500502978E-2</v>
      </c>
      <c r="Y39" s="2">
        <f t="shared" si="71"/>
        <v>2.3210816500502978E-2</v>
      </c>
      <c r="Z39" s="2">
        <f t="shared" si="71"/>
        <v>2.3210816500502978E-2</v>
      </c>
      <c r="AA39" s="2">
        <f t="shared" si="71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ref="C40:L40" si="72">B40*1.015</f>
        <v>5.0749999999999997E-3</v>
      </c>
      <c r="D40" s="2">
        <f t="shared" si="72"/>
        <v>5.1511249999999995E-3</v>
      </c>
      <c r="E40" s="2">
        <f t="shared" si="72"/>
        <v>5.2283918749999993E-3</v>
      </c>
      <c r="F40" s="2">
        <f t="shared" si="72"/>
        <v>5.3068177531249991E-3</v>
      </c>
      <c r="G40" s="2">
        <f t="shared" si="72"/>
        <v>5.3864200194218732E-3</v>
      </c>
      <c r="H40" s="2">
        <f t="shared" si="72"/>
        <v>5.4672163197132008E-3</v>
      </c>
      <c r="I40" s="2">
        <f t="shared" si="72"/>
        <v>5.5492245645088981E-3</v>
      </c>
      <c r="J40" s="2">
        <f t="shared" si="72"/>
        <v>5.6324629329765306E-3</v>
      </c>
      <c r="K40" s="2">
        <f t="shared" si="72"/>
        <v>5.7169498769711778E-3</v>
      </c>
      <c r="L40" s="2">
        <f t="shared" si="72"/>
        <v>5.8027041251257445E-3</v>
      </c>
      <c r="M40" s="2">
        <f t="shared" ref="M40:AA40" si="73">L40*1</f>
        <v>5.8027041251257445E-3</v>
      </c>
      <c r="N40" s="2">
        <f t="shared" si="73"/>
        <v>5.8027041251257445E-3</v>
      </c>
      <c r="O40" s="2">
        <f t="shared" si="73"/>
        <v>5.8027041251257445E-3</v>
      </c>
      <c r="P40" s="2">
        <f t="shared" si="73"/>
        <v>5.8027041251257445E-3</v>
      </c>
      <c r="Q40" s="2">
        <f t="shared" si="73"/>
        <v>5.8027041251257445E-3</v>
      </c>
      <c r="R40" s="2">
        <f t="shared" si="73"/>
        <v>5.8027041251257445E-3</v>
      </c>
      <c r="S40" s="2">
        <f t="shared" si="73"/>
        <v>5.8027041251257445E-3</v>
      </c>
      <c r="T40" s="2">
        <f t="shared" si="73"/>
        <v>5.8027041251257445E-3</v>
      </c>
      <c r="U40" s="2">
        <f t="shared" si="73"/>
        <v>5.8027041251257445E-3</v>
      </c>
      <c r="V40" s="2">
        <f t="shared" si="73"/>
        <v>5.8027041251257445E-3</v>
      </c>
      <c r="W40" s="2">
        <f t="shared" si="73"/>
        <v>5.8027041251257445E-3</v>
      </c>
      <c r="X40" s="2">
        <f t="shared" si="73"/>
        <v>5.8027041251257445E-3</v>
      </c>
      <c r="Y40" s="2">
        <f t="shared" si="73"/>
        <v>5.8027041251257445E-3</v>
      </c>
      <c r="Z40" s="2">
        <f t="shared" si="73"/>
        <v>5.8027041251257445E-3</v>
      </c>
      <c r="AA40" s="2">
        <f t="shared" si="73"/>
        <v>5.8027041251257445E-3</v>
      </c>
    </row>
    <row r="41" spans="1:27" x14ac:dyDescent="0.2">
      <c r="A41" t="s">
        <v>57</v>
      </c>
      <c r="B41" s="2">
        <v>1E-3</v>
      </c>
      <c r="C41" s="2">
        <f t="shared" ref="C41:L41" si="74">B41*1.015</f>
        <v>1.0149999999999998E-3</v>
      </c>
      <c r="D41" s="2">
        <f t="shared" si="74"/>
        <v>1.0302249999999998E-3</v>
      </c>
      <c r="E41" s="2">
        <f t="shared" si="74"/>
        <v>1.0456783749999998E-3</v>
      </c>
      <c r="F41" s="2">
        <f t="shared" si="74"/>
        <v>1.0613635506249997E-3</v>
      </c>
      <c r="G41" s="2">
        <f t="shared" si="74"/>
        <v>1.0772840038843746E-3</v>
      </c>
      <c r="H41" s="2">
        <f t="shared" si="74"/>
        <v>1.09344326394264E-3</v>
      </c>
      <c r="I41" s="2">
        <f t="shared" si="74"/>
        <v>1.1098449129017796E-3</v>
      </c>
      <c r="J41" s="2">
        <f t="shared" si="74"/>
        <v>1.1264925865953062E-3</v>
      </c>
      <c r="K41" s="2">
        <f t="shared" si="74"/>
        <v>1.1433899753942357E-3</v>
      </c>
      <c r="L41" s="2">
        <f t="shared" si="74"/>
        <v>1.1605408250251492E-3</v>
      </c>
      <c r="M41" s="2">
        <f t="shared" ref="M41:AA41" si="75">L41*1</f>
        <v>1.1605408250251492E-3</v>
      </c>
      <c r="N41" s="2">
        <f t="shared" si="75"/>
        <v>1.1605408250251492E-3</v>
      </c>
      <c r="O41" s="2">
        <f t="shared" si="75"/>
        <v>1.1605408250251492E-3</v>
      </c>
      <c r="P41" s="2">
        <f t="shared" si="75"/>
        <v>1.1605408250251492E-3</v>
      </c>
      <c r="Q41" s="2">
        <f t="shared" si="75"/>
        <v>1.1605408250251492E-3</v>
      </c>
      <c r="R41" s="2">
        <f t="shared" si="75"/>
        <v>1.1605408250251492E-3</v>
      </c>
      <c r="S41" s="2">
        <f t="shared" si="75"/>
        <v>1.1605408250251492E-3</v>
      </c>
      <c r="T41" s="2">
        <f t="shared" si="75"/>
        <v>1.1605408250251492E-3</v>
      </c>
      <c r="U41" s="2">
        <f t="shared" si="75"/>
        <v>1.1605408250251492E-3</v>
      </c>
      <c r="V41" s="2">
        <f t="shared" si="75"/>
        <v>1.1605408250251492E-3</v>
      </c>
      <c r="W41" s="2">
        <f t="shared" si="75"/>
        <v>1.1605408250251492E-3</v>
      </c>
      <c r="X41" s="2">
        <f t="shared" si="75"/>
        <v>1.1605408250251492E-3</v>
      </c>
      <c r="Y41" s="2">
        <f t="shared" si="75"/>
        <v>1.1605408250251492E-3</v>
      </c>
      <c r="Z41" s="2">
        <f t="shared" si="75"/>
        <v>1.1605408250251492E-3</v>
      </c>
      <c r="AA41" s="2">
        <f t="shared" si="75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42" si="76">B42*0.99</f>
        <v>0.80527595201265068</v>
      </c>
      <c r="D42" s="2">
        <f t="shared" si="76"/>
        <v>0.79722319249252416</v>
      </c>
      <c r="E42" s="2">
        <f t="shared" si="76"/>
        <v>0.78925096056759891</v>
      </c>
      <c r="F42" s="2">
        <f t="shared" si="76"/>
        <v>0.78135845096192291</v>
      </c>
      <c r="G42" s="2">
        <f t="shared" si="76"/>
        <v>0.77354486645230369</v>
      </c>
      <c r="H42" s="2">
        <f t="shared" si="76"/>
        <v>0.76580941778778067</v>
      </c>
      <c r="I42" s="2">
        <f t="shared" si="76"/>
        <v>0.75815132360990289</v>
      </c>
      <c r="J42" s="2">
        <f t="shared" si="76"/>
        <v>0.75056981037380388</v>
      </c>
      <c r="K42" s="2">
        <f t="shared" si="76"/>
        <v>0.74306411227006586</v>
      </c>
      <c r="L42" s="2">
        <f t="shared" si="76"/>
        <v>0.73563347114736521</v>
      </c>
      <c r="M42" s="2">
        <f t="shared" si="76"/>
        <v>0.72827713643589154</v>
      </c>
      <c r="N42" s="2">
        <f t="shared" si="76"/>
        <v>0.72099436507153258</v>
      </c>
      <c r="O42" s="2">
        <f t="shared" si="76"/>
        <v>0.71378442142081722</v>
      </c>
      <c r="P42" s="2">
        <f t="shared" si="76"/>
        <v>0.70664657720660906</v>
      </c>
      <c r="Q42" s="2">
        <f t="shared" si="76"/>
        <v>0.69958011143454302</v>
      </c>
      <c r="R42" s="2">
        <f t="shared" ref="R42:AA42" si="77">Q42</f>
        <v>0.69958011143454302</v>
      </c>
      <c r="S42" s="2">
        <f t="shared" si="77"/>
        <v>0.69958011143454302</v>
      </c>
      <c r="T42" s="2">
        <f t="shared" si="77"/>
        <v>0.69958011143454302</v>
      </c>
      <c r="U42" s="2">
        <f t="shared" si="77"/>
        <v>0.69958011143454302</v>
      </c>
      <c r="V42" s="2">
        <f t="shared" si="77"/>
        <v>0.69958011143454302</v>
      </c>
      <c r="W42" s="2">
        <f t="shared" si="77"/>
        <v>0.69958011143454302</v>
      </c>
      <c r="X42" s="2">
        <f t="shared" si="77"/>
        <v>0.69958011143454302</v>
      </c>
      <c r="Y42" s="2">
        <f t="shared" si="77"/>
        <v>0.69958011143454302</v>
      </c>
      <c r="Z42" s="2">
        <f t="shared" si="77"/>
        <v>0.69958011143454302</v>
      </c>
      <c r="AA42" s="2">
        <f t="shared" si="77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ref="C43:Q43" si="78">B43*0.99</f>
        <v>0.65292047646685292</v>
      </c>
      <c r="D43" s="2">
        <f t="shared" si="78"/>
        <v>0.64639127170218436</v>
      </c>
      <c r="E43" s="2">
        <f t="shared" si="78"/>
        <v>0.63992735898516251</v>
      </c>
      <c r="F43" s="2">
        <f t="shared" si="78"/>
        <v>0.63352808539531091</v>
      </c>
      <c r="G43" s="2">
        <f t="shared" si="78"/>
        <v>0.62719280454135784</v>
      </c>
      <c r="H43" s="2">
        <f t="shared" si="78"/>
        <v>0.6209208764959443</v>
      </c>
      <c r="I43" s="2">
        <f t="shared" si="78"/>
        <v>0.61471166773098485</v>
      </c>
      <c r="J43" s="2">
        <f t="shared" si="78"/>
        <v>0.60856455105367502</v>
      </c>
      <c r="K43" s="2">
        <f t="shared" si="78"/>
        <v>0.60247890554313821</v>
      </c>
      <c r="L43" s="2">
        <f t="shared" si="78"/>
        <v>0.59645411648770685</v>
      </c>
      <c r="M43" s="2">
        <f t="shared" si="78"/>
        <v>0.59048957532282975</v>
      </c>
      <c r="N43" s="2">
        <f t="shared" si="78"/>
        <v>0.58458467956960147</v>
      </c>
      <c r="O43" s="2">
        <f t="shared" si="78"/>
        <v>0.57873883277390548</v>
      </c>
      <c r="P43" s="2">
        <f t="shared" si="78"/>
        <v>0.57295144444616641</v>
      </c>
      <c r="Q43" s="2">
        <f t="shared" si="78"/>
        <v>0.56722193000170473</v>
      </c>
      <c r="R43" s="2">
        <f t="shared" ref="R43:AA43" si="79">Q43</f>
        <v>0.56722193000170473</v>
      </c>
      <c r="S43" s="2">
        <f t="shared" si="79"/>
        <v>0.56722193000170473</v>
      </c>
      <c r="T43" s="2">
        <f t="shared" si="79"/>
        <v>0.56722193000170473</v>
      </c>
      <c r="U43" s="2">
        <f t="shared" si="79"/>
        <v>0.56722193000170473</v>
      </c>
      <c r="V43" s="2">
        <f t="shared" si="79"/>
        <v>0.56722193000170473</v>
      </c>
      <c r="W43" s="2">
        <f t="shared" si="79"/>
        <v>0.56722193000170473</v>
      </c>
      <c r="X43" s="2">
        <f t="shared" si="79"/>
        <v>0.56722193000170473</v>
      </c>
      <c r="Y43" s="2">
        <f t="shared" si="79"/>
        <v>0.56722193000170473</v>
      </c>
      <c r="Z43" s="2">
        <f t="shared" si="79"/>
        <v>0.56722193000170473</v>
      </c>
      <c r="AA43" s="2">
        <f t="shared" si="79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ref="C44:Q44" si="80">B44*0.99</f>
        <v>0.52939013952201697</v>
      </c>
      <c r="D44" s="2">
        <f t="shared" si="80"/>
        <v>0.52409623812679684</v>
      </c>
      <c r="E44" s="2">
        <f t="shared" si="80"/>
        <v>0.51885527574552892</v>
      </c>
      <c r="F44" s="2">
        <f t="shared" si="80"/>
        <v>0.51366672298807359</v>
      </c>
      <c r="G44" s="2">
        <f t="shared" si="80"/>
        <v>0.50853005575819288</v>
      </c>
      <c r="H44" s="2">
        <f t="shared" si="80"/>
        <v>0.50344475520061094</v>
      </c>
      <c r="I44" s="2">
        <f t="shared" si="80"/>
        <v>0.49841030764860483</v>
      </c>
      <c r="J44" s="2">
        <f t="shared" si="80"/>
        <v>0.49342620457211878</v>
      </c>
      <c r="K44" s="2">
        <f t="shared" si="80"/>
        <v>0.4884919425263976</v>
      </c>
      <c r="L44" s="2">
        <f t="shared" si="80"/>
        <v>0.48360702310113363</v>
      </c>
      <c r="M44" s="2">
        <f t="shared" si="80"/>
        <v>0.47877095287012228</v>
      </c>
      <c r="N44" s="2">
        <f t="shared" si="80"/>
        <v>0.47398324334142106</v>
      </c>
      <c r="O44" s="2">
        <f t="shared" si="80"/>
        <v>0.46924341090800686</v>
      </c>
      <c r="P44" s="2">
        <f t="shared" si="80"/>
        <v>0.46455097679892682</v>
      </c>
      <c r="Q44" s="2">
        <f t="shared" si="80"/>
        <v>0.45990546703093754</v>
      </c>
      <c r="R44" s="2">
        <f t="shared" ref="R44:AA44" si="81">Q44</f>
        <v>0.45990546703093754</v>
      </c>
      <c r="S44" s="2">
        <f t="shared" si="81"/>
        <v>0.45990546703093754</v>
      </c>
      <c r="T44" s="2">
        <f t="shared" si="81"/>
        <v>0.45990546703093754</v>
      </c>
      <c r="U44" s="2">
        <f t="shared" si="81"/>
        <v>0.45990546703093754</v>
      </c>
      <c r="V44" s="2">
        <f t="shared" si="81"/>
        <v>0.45990546703093754</v>
      </c>
      <c r="W44" s="2">
        <f t="shared" si="81"/>
        <v>0.45990546703093754</v>
      </c>
      <c r="X44" s="2">
        <f t="shared" si="81"/>
        <v>0.45990546703093754</v>
      </c>
      <c r="Y44" s="2">
        <f t="shared" si="81"/>
        <v>0.45990546703093754</v>
      </c>
      <c r="Z44" s="2">
        <f t="shared" si="81"/>
        <v>0.45990546703093754</v>
      </c>
      <c r="AA44" s="2">
        <f t="shared" si="8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ref="C45:Q45" si="82">B45*0.99</f>
        <v>0.42923132283992305</v>
      </c>
      <c r="D45" s="2">
        <f t="shared" si="82"/>
        <v>0.42493900961152381</v>
      </c>
      <c r="E45" s="2">
        <f t="shared" si="82"/>
        <v>0.42068961951540856</v>
      </c>
      <c r="F45" s="2">
        <f t="shared" si="82"/>
        <v>0.41648272332025449</v>
      </c>
      <c r="G45" s="2">
        <f t="shared" si="82"/>
        <v>0.41231789608705194</v>
      </c>
      <c r="H45" s="2">
        <f t="shared" si="82"/>
        <v>0.40819471712618144</v>
      </c>
      <c r="I45" s="2">
        <f t="shared" si="82"/>
        <v>0.40411276995491963</v>
      </c>
      <c r="J45" s="2">
        <f t="shared" si="82"/>
        <v>0.40007164225537045</v>
      </c>
      <c r="K45" s="2">
        <f t="shared" si="82"/>
        <v>0.39607092583281672</v>
      </c>
      <c r="L45" s="2">
        <f t="shared" si="82"/>
        <v>0.39211021657448858</v>
      </c>
      <c r="M45" s="2">
        <f t="shared" si="82"/>
        <v>0.38818911440874371</v>
      </c>
      <c r="N45" s="2">
        <f t="shared" si="82"/>
        <v>0.38430722326465627</v>
      </c>
      <c r="O45" s="2">
        <f t="shared" si="82"/>
        <v>0.3804641510320097</v>
      </c>
      <c r="P45" s="2">
        <f t="shared" si="82"/>
        <v>0.37665950952168958</v>
      </c>
      <c r="Q45" s="2">
        <f t="shared" si="82"/>
        <v>0.37289291442647271</v>
      </c>
      <c r="R45" s="2">
        <f t="shared" ref="R45:AA45" si="83">Q45</f>
        <v>0.37289291442647271</v>
      </c>
      <c r="S45" s="2">
        <f t="shared" si="83"/>
        <v>0.37289291442647271</v>
      </c>
      <c r="T45" s="2">
        <f t="shared" si="83"/>
        <v>0.37289291442647271</v>
      </c>
      <c r="U45" s="2">
        <f t="shared" si="83"/>
        <v>0.37289291442647271</v>
      </c>
      <c r="V45" s="2">
        <f t="shared" si="83"/>
        <v>0.37289291442647271</v>
      </c>
      <c r="W45" s="2">
        <f t="shared" si="83"/>
        <v>0.37289291442647271</v>
      </c>
      <c r="X45" s="2">
        <f t="shared" si="83"/>
        <v>0.37289291442647271</v>
      </c>
      <c r="Y45" s="2">
        <f t="shared" si="83"/>
        <v>0.37289291442647271</v>
      </c>
      <c r="Z45" s="2">
        <f t="shared" si="83"/>
        <v>0.37289291442647271</v>
      </c>
      <c r="AA45" s="2">
        <f t="shared" si="83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ref="C46:Q46" si="84">B46*0.99</f>
        <v>0.34802221415241952</v>
      </c>
      <c r="D46" s="2">
        <f t="shared" si="84"/>
        <v>0.3445419920108953</v>
      </c>
      <c r="E46" s="2">
        <f t="shared" si="84"/>
        <v>0.34109657209078637</v>
      </c>
      <c r="F46" s="2">
        <f t="shared" si="84"/>
        <v>0.33768560636987849</v>
      </c>
      <c r="G46" s="2">
        <f t="shared" si="84"/>
        <v>0.33430875030617968</v>
      </c>
      <c r="H46" s="2">
        <f t="shared" si="84"/>
        <v>0.3309656628031179</v>
      </c>
      <c r="I46" s="2">
        <f t="shared" si="84"/>
        <v>0.32765600617508672</v>
      </c>
      <c r="J46" s="2">
        <f t="shared" si="84"/>
        <v>0.32437944611333586</v>
      </c>
      <c r="K46" s="2">
        <f t="shared" si="84"/>
        <v>0.32113565165220248</v>
      </c>
      <c r="L46" s="2">
        <f t="shared" si="84"/>
        <v>0.31792429513568043</v>
      </c>
      <c r="M46" s="2">
        <f t="shared" si="84"/>
        <v>0.31474505218432364</v>
      </c>
      <c r="N46" s="2">
        <f t="shared" si="84"/>
        <v>0.31159760166248041</v>
      </c>
      <c r="O46" s="2">
        <f t="shared" si="84"/>
        <v>0.30848162564585557</v>
      </c>
      <c r="P46" s="2">
        <f t="shared" si="84"/>
        <v>0.30539680938939701</v>
      </c>
      <c r="Q46" s="2">
        <f t="shared" si="84"/>
        <v>0.30234284129550304</v>
      </c>
      <c r="R46" s="2">
        <f t="shared" ref="R46:AA46" si="85">Q46</f>
        <v>0.30234284129550304</v>
      </c>
      <c r="S46" s="2">
        <f t="shared" si="85"/>
        <v>0.30234284129550304</v>
      </c>
      <c r="T46" s="2">
        <f t="shared" si="85"/>
        <v>0.30234284129550304</v>
      </c>
      <c r="U46" s="2">
        <f t="shared" si="85"/>
        <v>0.30234284129550304</v>
      </c>
      <c r="V46" s="2">
        <f t="shared" si="85"/>
        <v>0.30234284129550304</v>
      </c>
      <c r="W46" s="2">
        <f t="shared" si="85"/>
        <v>0.30234284129550304</v>
      </c>
      <c r="X46" s="2">
        <f t="shared" si="85"/>
        <v>0.30234284129550304</v>
      </c>
      <c r="Y46" s="2">
        <f t="shared" si="85"/>
        <v>0.30234284129550304</v>
      </c>
      <c r="Z46" s="2">
        <f t="shared" si="85"/>
        <v>0.30234284129550304</v>
      </c>
      <c r="AA46" s="2">
        <f t="shared" si="85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ref="C47:Q47" si="86">B47*0.99</f>
        <v>0.28217759305679257</v>
      </c>
      <c r="D47" s="2">
        <f t="shared" si="86"/>
        <v>0.27935581712622465</v>
      </c>
      <c r="E47" s="2">
        <f t="shared" si="86"/>
        <v>0.27656225895496239</v>
      </c>
      <c r="F47" s="2">
        <f t="shared" si="86"/>
        <v>0.27379663636541279</v>
      </c>
      <c r="G47" s="2">
        <f t="shared" si="86"/>
        <v>0.27105867000175865</v>
      </c>
      <c r="H47" s="2">
        <f t="shared" si="86"/>
        <v>0.26834808330174104</v>
      </c>
      <c r="I47" s="2">
        <f t="shared" si="86"/>
        <v>0.26566460246872364</v>
      </c>
      <c r="J47" s="2">
        <f t="shared" si="86"/>
        <v>0.26300795644403641</v>
      </c>
      <c r="K47" s="2">
        <f t="shared" si="86"/>
        <v>0.26037787687959602</v>
      </c>
      <c r="L47" s="2">
        <f t="shared" si="86"/>
        <v>0.25777409811080004</v>
      </c>
      <c r="M47" s="2">
        <f t="shared" si="86"/>
        <v>0.25519635712969202</v>
      </c>
      <c r="N47" s="2">
        <f t="shared" si="86"/>
        <v>0.25264439355839508</v>
      </c>
      <c r="O47" s="2">
        <f t="shared" si="86"/>
        <v>0.25011794962281114</v>
      </c>
      <c r="P47" s="2">
        <f t="shared" si="86"/>
        <v>0.24761677012658304</v>
      </c>
      <c r="Q47" s="2">
        <f t="shared" si="86"/>
        <v>0.24514060242531721</v>
      </c>
      <c r="R47" s="2">
        <f t="shared" ref="R47:AA47" si="87">Q47</f>
        <v>0.24514060242531721</v>
      </c>
      <c r="S47" s="2">
        <f t="shared" si="87"/>
        <v>0.24514060242531721</v>
      </c>
      <c r="T47" s="2">
        <f t="shared" si="87"/>
        <v>0.24514060242531721</v>
      </c>
      <c r="U47" s="2">
        <f t="shared" si="87"/>
        <v>0.24514060242531721</v>
      </c>
      <c r="V47" s="2">
        <f t="shared" si="87"/>
        <v>0.24514060242531721</v>
      </c>
      <c r="W47" s="2">
        <f t="shared" si="87"/>
        <v>0.24514060242531721</v>
      </c>
      <c r="X47" s="2">
        <f t="shared" si="87"/>
        <v>0.24514060242531721</v>
      </c>
      <c r="Y47" s="2">
        <f t="shared" si="87"/>
        <v>0.24514060242531721</v>
      </c>
      <c r="Z47" s="2">
        <f t="shared" si="87"/>
        <v>0.24514060242531721</v>
      </c>
      <c r="AA47" s="2">
        <f t="shared" si="87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ref="C48:Q48" si="88">B48*0.99</f>
        <v>0.22879055067574663</v>
      </c>
      <c r="D48" s="2">
        <f t="shared" si="88"/>
        <v>0.22650264516898916</v>
      </c>
      <c r="E48" s="2">
        <f t="shared" si="88"/>
        <v>0.22423761871729928</v>
      </c>
      <c r="F48" s="2">
        <f t="shared" si="88"/>
        <v>0.22199524253012629</v>
      </c>
      <c r="G48" s="2">
        <f t="shared" si="88"/>
        <v>0.21977529010482502</v>
      </c>
      <c r="H48" s="2">
        <f t="shared" si="88"/>
        <v>0.21757753720377676</v>
      </c>
      <c r="I48" s="2">
        <f t="shared" si="88"/>
        <v>0.21540176183173898</v>
      </c>
      <c r="J48" s="2">
        <f t="shared" si="88"/>
        <v>0.21324774421342158</v>
      </c>
      <c r="K48" s="2">
        <f t="shared" si="88"/>
        <v>0.21111526677128736</v>
      </c>
      <c r="L48" s="2">
        <f t="shared" si="88"/>
        <v>0.2090041141035745</v>
      </c>
      <c r="M48" s="2">
        <f t="shared" si="88"/>
        <v>0.20691407296253875</v>
      </c>
      <c r="N48" s="2">
        <f t="shared" si="88"/>
        <v>0.20484493223291336</v>
      </c>
      <c r="O48" s="2">
        <f t="shared" si="88"/>
        <v>0.20279648291058422</v>
      </c>
      <c r="P48" s="2">
        <f t="shared" si="88"/>
        <v>0.20076851808147839</v>
      </c>
      <c r="Q48" s="2">
        <f t="shared" si="88"/>
        <v>0.1987608329006636</v>
      </c>
      <c r="R48" s="2">
        <f t="shared" ref="R48:AA48" si="89">Q48</f>
        <v>0.1987608329006636</v>
      </c>
      <c r="S48" s="2">
        <f t="shared" si="89"/>
        <v>0.1987608329006636</v>
      </c>
      <c r="T48" s="2">
        <f t="shared" si="89"/>
        <v>0.1987608329006636</v>
      </c>
      <c r="U48" s="2">
        <f t="shared" si="89"/>
        <v>0.1987608329006636</v>
      </c>
      <c r="V48" s="2">
        <f t="shared" si="89"/>
        <v>0.1987608329006636</v>
      </c>
      <c r="W48" s="2">
        <f t="shared" si="89"/>
        <v>0.1987608329006636</v>
      </c>
      <c r="X48" s="2">
        <f t="shared" si="89"/>
        <v>0.1987608329006636</v>
      </c>
      <c r="Y48" s="2">
        <f t="shared" si="89"/>
        <v>0.1987608329006636</v>
      </c>
      <c r="Z48" s="2">
        <f t="shared" si="89"/>
        <v>0.1987608329006636</v>
      </c>
      <c r="AA48" s="2">
        <f t="shared" si="89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ref="C49:Q49" si="90">B49*0.99</f>
        <v>0.18550415542022197</v>
      </c>
      <c r="D49" s="2">
        <f t="shared" si="90"/>
        <v>0.18364911386601976</v>
      </c>
      <c r="E49" s="2">
        <f t="shared" si="90"/>
        <v>0.18181262272735957</v>
      </c>
      <c r="F49" s="2">
        <f t="shared" si="90"/>
        <v>0.17999449650008598</v>
      </c>
      <c r="G49" s="2">
        <f t="shared" si="90"/>
        <v>0.17819455153508512</v>
      </c>
      <c r="H49" s="2">
        <f t="shared" si="90"/>
        <v>0.17641260601973427</v>
      </c>
      <c r="I49" s="2">
        <f t="shared" si="90"/>
        <v>0.17464847995953692</v>
      </c>
      <c r="J49" s="2">
        <f t="shared" si="90"/>
        <v>0.17290199515994154</v>
      </c>
      <c r="K49" s="2">
        <f t="shared" si="90"/>
        <v>0.17117297520834213</v>
      </c>
      <c r="L49" s="2">
        <f t="shared" si="90"/>
        <v>0.16946124545625871</v>
      </c>
      <c r="M49" s="2">
        <f t="shared" si="90"/>
        <v>0.16776663300169611</v>
      </c>
      <c r="N49" s="2">
        <f t="shared" si="90"/>
        <v>0.16608896667167916</v>
      </c>
      <c r="O49" s="2">
        <f t="shared" si="90"/>
        <v>0.16442807700496237</v>
      </c>
      <c r="P49" s="2">
        <f t="shared" si="90"/>
        <v>0.16278379623491274</v>
      </c>
      <c r="Q49" s="2">
        <f t="shared" si="90"/>
        <v>0.1611559582725636</v>
      </c>
      <c r="R49" s="2">
        <f t="shared" ref="R49:AA49" si="91">Q49</f>
        <v>0.1611559582725636</v>
      </c>
      <c r="S49" s="2">
        <f t="shared" si="91"/>
        <v>0.1611559582725636</v>
      </c>
      <c r="T49" s="2">
        <f t="shared" si="91"/>
        <v>0.1611559582725636</v>
      </c>
      <c r="U49" s="2">
        <f t="shared" si="91"/>
        <v>0.1611559582725636</v>
      </c>
      <c r="V49" s="2">
        <f t="shared" si="91"/>
        <v>0.1611559582725636</v>
      </c>
      <c r="W49" s="2">
        <f t="shared" si="91"/>
        <v>0.1611559582725636</v>
      </c>
      <c r="X49" s="2">
        <f t="shared" si="91"/>
        <v>0.1611559582725636</v>
      </c>
      <c r="Y49" s="2">
        <f t="shared" si="91"/>
        <v>0.1611559582725636</v>
      </c>
      <c r="Z49" s="2">
        <f t="shared" si="91"/>
        <v>0.1611559582725636</v>
      </c>
      <c r="AA49" s="2">
        <f t="shared" si="9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ref="C50:Q50" si="92">B50*0.99</f>
        <v>0.15040739915408494</v>
      </c>
      <c r="D50" s="2">
        <f t="shared" si="92"/>
        <v>0.14890332516254409</v>
      </c>
      <c r="E50" s="2">
        <f t="shared" si="92"/>
        <v>0.14741429191091865</v>
      </c>
      <c r="F50" s="2">
        <f t="shared" si="92"/>
        <v>0.14594014899180946</v>
      </c>
      <c r="G50" s="2">
        <f t="shared" si="92"/>
        <v>0.14448074750189135</v>
      </c>
      <c r="H50" s="2">
        <f t="shared" si="92"/>
        <v>0.14303594002687245</v>
      </c>
      <c r="I50" s="2">
        <f t="shared" si="92"/>
        <v>0.14160558062660372</v>
      </c>
      <c r="J50" s="2">
        <f t="shared" si="92"/>
        <v>0.1401895248203377</v>
      </c>
      <c r="K50" s="2">
        <f t="shared" si="92"/>
        <v>0.13878762957213431</v>
      </c>
      <c r="L50" s="2">
        <f t="shared" si="92"/>
        <v>0.13739975327641296</v>
      </c>
      <c r="M50" s="2">
        <f t="shared" si="92"/>
        <v>0.13602575574364884</v>
      </c>
      <c r="N50" s="2">
        <f t="shared" si="92"/>
        <v>0.13466549818621235</v>
      </c>
      <c r="O50" s="2">
        <f t="shared" si="92"/>
        <v>0.13331884320435022</v>
      </c>
      <c r="P50" s="2">
        <f t="shared" si="92"/>
        <v>0.13198565477230673</v>
      </c>
      <c r="Q50" s="2">
        <f t="shared" si="92"/>
        <v>0.13066579822458366</v>
      </c>
      <c r="R50" s="2">
        <f t="shared" ref="R50:AA50" si="93">Q50</f>
        <v>0.13066579822458366</v>
      </c>
      <c r="S50" s="2">
        <f t="shared" si="93"/>
        <v>0.13066579822458366</v>
      </c>
      <c r="T50" s="2">
        <f t="shared" si="93"/>
        <v>0.13066579822458366</v>
      </c>
      <c r="U50" s="2">
        <f t="shared" si="93"/>
        <v>0.13066579822458366</v>
      </c>
      <c r="V50" s="2">
        <f t="shared" si="93"/>
        <v>0.13066579822458366</v>
      </c>
      <c r="W50" s="2">
        <f t="shared" si="93"/>
        <v>0.13066579822458366</v>
      </c>
      <c r="X50" s="2">
        <f t="shared" si="93"/>
        <v>0.13066579822458366</v>
      </c>
      <c r="Y50" s="2">
        <f t="shared" si="93"/>
        <v>0.13066579822458366</v>
      </c>
      <c r="Z50" s="2">
        <f t="shared" si="93"/>
        <v>0.13066579822458366</v>
      </c>
      <c r="AA50" s="2">
        <f t="shared" si="93"/>
        <v>0.13066579822458366</v>
      </c>
    </row>
    <row r="51" spans="1:27" x14ac:dyDescent="0.2">
      <c r="A51" t="s">
        <v>63</v>
      </c>
      <c r="B51" s="11">
        <v>0.123182656556678</v>
      </c>
      <c r="C51" s="2">
        <f t="shared" ref="C51:Q51" si="94">B51*0.99</f>
        <v>0.12195082999111122</v>
      </c>
      <c r="D51" s="2">
        <f t="shared" si="94"/>
        <v>0.1207313216912001</v>
      </c>
      <c r="E51" s="2">
        <f t="shared" si="94"/>
        <v>0.1195240084742881</v>
      </c>
      <c r="F51" s="2">
        <f t="shared" si="94"/>
        <v>0.11832876838954522</v>
      </c>
      <c r="G51" s="2">
        <f t="shared" si="94"/>
        <v>0.11714548070564976</v>
      </c>
      <c r="H51" s="2">
        <f t="shared" si="94"/>
        <v>0.11597402589859326</v>
      </c>
      <c r="I51" s="2">
        <f t="shared" si="94"/>
        <v>0.11481428563960733</v>
      </c>
      <c r="J51" s="2">
        <f t="shared" si="94"/>
        <v>0.11366614278321126</v>
      </c>
      <c r="K51" s="2">
        <f t="shared" si="94"/>
        <v>0.11252948135537914</v>
      </c>
      <c r="L51" s="2">
        <f t="shared" si="94"/>
        <v>0.11140418654182535</v>
      </c>
      <c r="M51" s="2">
        <f t="shared" si="94"/>
        <v>0.11029014467640709</v>
      </c>
      <c r="N51" s="2">
        <f t="shared" si="94"/>
        <v>0.10918724322964302</v>
      </c>
      <c r="O51" s="2">
        <f t="shared" si="94"/>
        <v>0.10809537079734659</v>
      </c>
      <c r="P51" s="2">
        <f t="shared" si="94"/>
        <v>0.10701441708937312</v>
      </c>
      <c r="Q51" s="2">
        <f t="shared" si="94"/>
        <v>0.10594427291847938</v>
      </c>
      <c r="R51" s="2">
        <f t="shared" ref="R51:AA51" si="95">Q51</f>
        <v>0.10594427291847938</v>
      </c>
      <c r="S51" s="2">
        <f t="shared" si="95"/>
        <v>0.10594427291847938</v>
      </c>
      <c r="T51" s="2">
        <f t="shared" si="95"/>
        <v>0.10594427291847938</v>
      </c>
      <c r="U51" s="2">
        <f t="shared" si="95"/>
        <v>0.10594427291847938</v>
      </c>
      <c r="V51" s="2">
        <f t="shared" si="95"/>
        <v>0.10594427291847938</v>
      </c>
      <c r="W51" s="2">
        <f t="shared" si="95"/>
        <v>0.10594427291847938</v>
      </c>
      <c r="X51" s="2">
        <f t="shared" si="95"/>
        <v>0.10594427291847938</v>
      </c>
      <c r="Y51" s="2">
        <f t="shared" si="95"/>
        <v>0.10594427291847938</v>
      </c>
      <c r="Z51" s="2">
        <f t="shared" si="95"/>
        <v>0.10594427291847938</v>
      </c>
      <c r="AA51" s="2">
        <f t="shared" si="95"/>
        <v>0.10594427291847938</v>
      </c>
    </row>
    <row r="52" spans="1:27" x14ac:dyDescent="0.2">
      <c r="A52" t="s">
        <v>64</v>
      </c>
      <c r="B52" s="3">
        <v>0.08</v>
      </c>
      <c r="C52" s="2">
        <f t="shared" ref="C52:Q52" si="96">B52*0.99</f>
        <v>7.9200000000000007E-2</v>
      </c>
      <c r="D52" s="2">
        <f t="shared" si="96"/>
        <v>7.8408000000000005E-2</v>
      </c>
      <c r="E52" s="2">
        <f t="shared" si="96"/>
        <v>7.7623919999999999E-2</v>
      </c>
      <c r="F52" s="2">
        <f t="shared" si="96"/>
        <v>7.6847680799999998E-2</v>
      </c>
      <c r="G52" s="2">
        <f t="shared" si="96"/>
        <v>7.6079203991999994E-2</v>
      </c>
      <c r="H52" s="2">
        <f t="shared" si="96"/>
        <v>7.531841195208E-2</v>
      </c>
      <c r="I52" s="2">
        <f t="shared" si="96"/>
        <v>7.45652278325592E-2</v>
      </c>
      <c r="J52" s="2">
        <f t="shared" si="96"/>
        <v>7.3819575554233602E-2</v>
      </c>
      <c r="K52" s="2">
        <f t="shared" si="96"/>
        <v>7.3081379798691268E-2</v>
      </c>
      <c r="L52" s="2">
        <f t="shared" si="96"/>
        <v>7.2350566000704358E-2</v>
      </c>
      <c r="M52" s="2">
        <f t="shared" si="96"/>
        <v>7.162706034069731E-2</v>
      </c>
      <c r="N52" s="2">
        <f t="shared" si="96"/>
        <v>7.0910789737290342E-2</v>
      </c>
      <c r="O52" s="2">
        <f t="shared" si="96"/>
        <v>7.0201681839917443E-2</v>
      </c>
      <c r="P52" s="2">
        <f t="shared" si="96"/>
        <v>6.9499665021518262E-2</v>
      </c>
      <c r="Q52" s="2">
        <f t="shared" si="96"/>
        <v>6.8804668371303085E-2</v>
      </c>
      <c r="R52" s="2">
        <f t="shared" ref="R52:AA52" si="97">Q52</f>
        <v>6.8804668371303085E-2</v>
      </c>
      <c r="S52" s="2">
        <f t="shared" si="97"/>
        <v>6.8804668371303085E-2</v>
      </c>
      <c r="T52" s="2">
        <f t="shared" si="97"/>
        <v>6.8804668371303085E-2</v>
      </c>
      <c r="U52" s="2">
        <f t="shared" si="97"/>
        <v>6.8804668371303085E-2</v>
      </c>
      <c r="V52" s="2">
        <f t="shared" si="97"/>
        <v>6.8804668371303085E-2</v>
      </c>
      <c r="W52" s="2">
        <f t="shared" si="97"/>
        <v>6.8804668371303085E-2</v>
      </c>
      <c r="X52" s="2">
        <f t="shared" si="97"/>
        <v>6.8804668371303085E-2</v>
      </c>
      <c r="Y52" s="2">
        <f t="shared" si="97"/>
        <v>6.8804668371303085E-2</v>
      </c>
      <c r="Z52" s="2">
        <f t="shared" si="97"/>
        <v>6.8804668371303085E-2</v>
      </c>
      <c r="AA52" s="2">
        <f t="shared" si="97"/>
        <v>6.8804668371303085E-2</v>
      </c>
    </row>
    <row r="53" spans="1:27" x14ac:dyDescent="0.2">
      <c r="A53" t="s">
        <v>65</v>
      </c>
      <c r="B53" s="3">
        <v>0.06</v>
      </c>
      <c r="C53" s="2">
        <f t="shared" ref="C53:Q53" si="98">B53*0.99</f>
        <v>5.9399999999999994E-2</v>
      </c>
      <c r="D53" s="2">
        <f t="shared" si="98"/>
        <v>5.8805999999999997E-2</v>
      </c>
      <c r="E53" s="2">
        <f t="shared" si="98"/>
        <v>5.8217939999999996E-2</v>
      </c>
      <c r="F53" s="2">
        <f t="shared" si="98"/>
        <v>5.7635760599999995E-2</v>
      </c>
      <c r="G53" s="2">
        <f t="shared" si="98"/>
        <v>5.7059402993999996E-2</v>
      </c>
      <c r="H53" s="2">
        <f t="shared" si="98"/>
        <v>5.6488808964059993E-2</v>
      </c>
      <c r="I53" s="2">
        <f t="shared" si="98"/>
        <v>5.5923920874419393E-2</v>
      </c>
      <c r="J53" s="2">
        <f t="shared" si="98"/>
        <v>5.5364681665675201E-2</v>
      </c>
      <c r="K53" s="2">
        <f t="shared" si="98"/>
        <v>5.4811034849018447E-2</v>
      </c>
      <c r="L53" s="2">
        <f t="shared" si="98"/>
        <v>5.4262924500528262E-2</v>
      </c>
      <c r="M53" s="2">
        <f t="shared" si="98"/>
        <v>5.3720295255522979E-2</v>
      </c>
      <c r="N53" s="2">
        <f t="shared" si="98"/>
        <v>5.3183092302967749E-2</v>
      </c>
      <c r="O53" s="2">
        <f t="shared" si="98"/>
        <v>5.2651261379938072E-2</v>
      </c>
      <c r="P53" s="2">
        <f t="shared" si="98"/>
        <v>5.2124748766138693E-2</v>
      </c>
      <c r="Q53" s="2">
        <f t="shared" si="98"/>
        <v>5.1603501278477307E-2</v>
      </c>
      <c r="R53" s="2">
        <f t="shared" ref="R53:AA53" si="99">Q53</f>
        <v>5.1603501278477307E-2</v>
      </c>
      <c r="S53" s="2">
        <f t="shared" si="99"/>
        <v>5.1603501278477307E-2</v>
      </c>
      <c r="T53" s="2">
        <f t="shared" si="99"/>
        <v>5.1603501278477307E-2</v>
      </c>
      <c r="U53" s="2">
        <f t="shared" si="99"/>
        <v>5.1603501278477307E-2</v>
      </c>
      <c r="V53" s="2">
        <f t="shared" si="99"/>
        <v>5.1603501278477307E-2</v>
      </c>
      <c r="W53" s="2">
        <f t="shared" si="99"/>
        <v>5.1603501278477307E-2</v>
      </c>
      <c r="X53" s="2">
        <f t="shared" si="99"/>
        <v>5.1603501278477307E-2</v>
      </c>
      <c r="Y53" s="2">
        <f t="shared" si="99"/>
        <v>5.1603501278477307E-2</v>
      </c>
      <c r="Z53" s="2">
        <f t="shared" si="99"/>
        <v>5.1603501278477307E-2</v>
      </c>
      <c r="AA53" s="2">
        <f t="shared" si="99"/>
        <v>5.1603501278477307E-2</v>
      </c>
    </row>
    <row r="54" spans="1:27" x14ac:dyDescent="0.2">
      <c r="A54" t="s">
        <v>66</v>
      </c>
      <c r="B54" s="3">
        <v>0.04</v>
      </c>
      <c r="C54" s="2">
        <f t="shared" ref="C54:Q54" si="100">B54*0.99</f>
        <v>3.9600000000000003E-2</v>
      </c>
      <c r="D54" s="2">
        <f t="shared" si="100"/>
        <v>3.9204000000000003E-2</v>
      </c>
      <c r="E54" s="2">
        <f t="shared" si="100"/>
        <v>3.881196E-2</v>
      </c>
      <c r="F54" s="2">
        <f t="shared" si="100"/>
        <v>3.8423840399999999E-2</v>
      </c>
      <c r="G54" s="2">
        <f t="shared" si="100"/>
        <v>3.8039601995999997E-2</v>
      </c>
      <c r="H54" s="2">
        <f t="shared" si="100"/>
        <v>3.765920597604E-2</v>
      </c>
      <c r="I54" s="2">
        <f t="shared" si="100"/>
        <v>3.72826139162796E-2</v>
      </c>
      <c r="J54" s="2">
        <f t="shared" si="100"/>
        <v>3.6909787777116801E-2</v>
      </c>
      <c r="K54" s="2">
        <f t="shared" si="100"/>
        <v>3.6540689899345634E-2</v>
      </c>
      <c r="L54" s="2">
        <f t="shared" si="100"/>
        <v>3.6175283000352179E-2</v>
      </c>
      <c r="M54" s="2">
        <f t="shared" si="100"/>
        <v>3.5813530170348655E-2</v>
      </c>
      <c r="N54" s="2">
        <f t="shared" si="100"/>
        <v>3.5455394868645171E-2</v>
      </c>
      <c r="O54" s="2">
        <f t="shared" si="100"/>
        <v>3.5100840919958722E-2</v>
      </c>
      <c r="P54" s="2">
        <f t="shared" si="100"/>
        <v>3.4749832510759131E-2</v>
      </c>
      <c r="Q54" s="2">
        <f t="shared" si="100"/>
        <v>3.4402334185651542E-2</v>
      </c>
      <c r="R54" s="2">
        <f t="shared" ref="R54:AA54" si="101">Q54</f>
        <v>3.4402334185651542E-2</v>
      </c>
      <c r="S54" s="2">
        <f t="shared" si="101"/>
        <v>3.4402334185651542E-2</v>
      </c>
      <c r="T54" s="2">
        <f t="shared" si="101"/>
        <v>3.4402334185651542E-2</v>
      </c>
      <c r="U54" s="2">
        <f t="shared" si="101"/>
        <v>3.4402334185651542E-2</v>
      </c>
      <c r="V54" s="2">
        <f t="shared" si="101"/>
        <v>3.4402334185651542E-2</v>
      </c>
      <c r="W54" s="2">
        <f t="shared" si="101"/>
        <v>3.4402334185651542E-2</v>
      </c>
      <c r="X54" s="2">
        <f t="shared" si="101"/>
        <v>3.4402334185651542E-2</v>
      </c>
      <c r="Y54" s="2">
        <f t="shared" si="101"/>
        <v>3.4402334185651542E-2</v>
      </c>
      <c r="Z54" s="2">
        <f t="shared" si="101"/>
        <v>3.4402334185651542E-2</v>
      </c>
      <c r="AA54" s="2">
        <f t="shared" si="101"/>
        <v>3.4402334185651542E-2</v>
      </c>
    </row>
    <row r="55" spans="1:27" x14ac:dyDescent="0.2">
      <c r="A55" t="s">
        <v>67</v>
      </c>
      <c r="B55" s="3">
        <v>0.02</v>
      </c>
      <c r="C55" s="2">
        <f t="shared" ref="C55:Q55" si="102">B55*0.99</f>
        <v>1.9800000000000002E-2</v>
      </c>
      <c r="D55" s="2">
        <f t="shared" si="102"/>
        <v>1.9602000000000001E-2</v>
      </c>
      <c r="E55" s="2">
        <f t="shared" si="102"/>
        <v>1.940598E-2</v>
      </c>
      <c r="F55" s="2">
        <f t="shared" si="102"/>
        <v>1.92119202E-2</v>
      </c>
      <c r="G55" s="2">
        <f t="shared" si="102"/>
        <v>1.9019800997999999E-2</v>
      </c>
      <c r="H55" s="2">
        <f t="shared" si="102"/>
        <v>1.882960298802E-2</v>
      </c>
      <c r="I55" s="2">
        <f t="shared" si="102"/>
        <v>1.86413069581398E-2</v>
      </c>
      <c r="J55" s="2">
        <f t="shared" si="102"/>
        <v>1.84548938885584E-2</v>
      </c>
      <c r="K55" s="2">
        <f t="shared" si="102"/>
        <v>1.8270344949672817E-2</v>
      </c>
      <c r="L55" s="2">
        <f t="shared" si="102"/>
        <v>1.808764150017609E-2</v>
      </c>
      <c r="M55" s="2">
        <f t="shared" si="102"/>
        <v>1.7906765085174327E-2</v>
      </c>
      <c r="N55" s="2">
        <f t="shared" si="102"/>
        <v>1.7727697434322585E-2</v>
      </c>
      <c r="O55" s="2">
        <f t="shared" si="102"/>
        <v>1.7550420459979361E-2</v>
      </c>
      <c r="P55" s="2">
        <f t="shared" si="102"/>
        <v>1.7374916255379565E-2</v>
      </c>
      <c r="Q55" s="2">
        <f t="shared" si="102"/>
        <v>1.7201167092825771E-2</v>
      </c>
      <c r="R55" s="2">
        <f t="shared" ref="R55:AA55" si="103">Q55</f>
        <v>1.7201167092825771E-2</v>
      </c>
      <c r="S55" s="2">
        <f t="shared" si="103"/>
        <v>1.7201167092825771E-2</v>
      </c>
      <c r="T55" s="2">
        <f t="shared" si="103"/>
        <v>1.7201167092825771E-2</v>
      </c>
      <c r="U55" s="2">
        <f t="shared" si="103"/>
        <v>1.7201167092825771E-2</v>
      </c>
      <c r="V55" s="2">
        <f t="shared" si="103"/>
        <v>1.7201167092825771E-2</v>
      </c>
      <c r="W55" s="2">
        <f t="shared" si="103"/>
        <v>1.7201167092825771E-2</v>
      </c>
      <c r="X55" s="2">
        <f t="shared" si="103"/>
        <v>1.7201167092825771E-2</v>
      </c>
      <c r="Y55" s="2">
        <f t="shared" si="103"/>
        <v>1.7201167092825771E-2</v>
      </c>
      <c r="Z55" s="2">
        <f t="shared" si="103"/>
        <v>1.7201167092825771E-2</v>
      </c>
      <c r="AA55" s="2">
        <f t="shared" si="103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ref="C56:Q56" si="104">B56*0.99</f>
        <v>2.97E-3</v>
      </c>
      <c r="D56" s="2">
        <f t="shared" si="104"/>
        <v>2.9402999999999999E-3</v>
      </c>
      <c r="E56" s="2">
        <f t="shared" si="104"/>
        <v>2.910897E-3</v>
      </c>
      <c r="F56" s="2">
        <f t="shared" si="104"/>
        <v>2.88178803E-3</v>
      </c>
      <c r="G56" s="2">
        <f t="shared" si="104"/>
        <v>2.8529701497E-3</v>
      </c>
      <c r="H56" s="2">
        <f t="shared" si="104"/>
        <v>2.824440448203E-3</v>
      </c>
      <c r="I56" s="2">
        <f t="shared" si="104"/>
        <v>2.7961960437209699E-3</v>
      </c>
      <c r="J56" s="2">
        <f t="shared" si="104"/>
        <v>2.7682340832837602E-3</v>
      </c>
      <c r="K56" s="2">
        <f t="shared" si="104"/>
        <v>2.7405517424509227E-3</v>
      </c>
      <c r="L56" s="2">
        <f t="shared" si="104"/>
        <v>2.7131462250264133E-3</v>
      </c>
      <c r="M56" s="2">
        <f t="shared" si="104"/>
        <v>2.6860147627761491E-3</v>
      </c>
      <c r="N56" s="2">
        <f t="shared" si="104"/>
        <v>2.6591546151483875E-3</v>
      </c>
      <c r="O56" s="2">
        <f t="shared" si="104"/>
        <v>2.6325630689969038E-3</v>
      </c>
      <c r="P56" s="2">
        <f t="shared" si="104"/>
        <v>2.6062374383069345E-3</v>
      </c>
      <c r="Q56" s="2">
        <f t="shared" si="104"/>
        <v>2.580175063923865E-3</v>
      </c>
      <c r="R56" s="2">
        <f t="shared" ref="R56:AA58" si="105">Q56</f>
        <v>2.580175063923865E-3</v>
      </c>
      <c r="S56" s="2">
        <f t="shared" si="105"/>
        <v>2.580175063923865E-3</v>
      </c>
      <c r="T56" s="2">
        <f t="shared" si="105"/>
        <v>2.580175063923865E-3</v>
      </c>
      <c r="U56" s="2">
        <f t="shared" si="105"/>
        <v>2.580175063923865E-3</v>
      </c>
      <c r="V56" s="2">
        <f t="shared" si="105"/>
        <v>2.580175063923865E-3</v>
      </c>
      <c r="W56" s="2">
        <f t="shared" si="105"/>
        <v>2.580175063923865E-3</v>
      </c>
      <c r="X56" s="2">
        <f t="shared" si="105"/>
        <v>2.580175063923865E-3</v>
      </c>
      <c r="Y56" s="2">
        <f t="shared" si="105"/>
        <v>2.580175063923865E-3</v>
      </c>
      <c r="Z56" s="2">
        <f t="shared" si="105"/>
        <v>2.580175063923865E-3</v>
      </c>
      <c r="AA56" s="2">
        <f t="shared" si="105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Q57" si="106">E57</f>
        <v>150</v>
      </c>
      <c r="G57" s="4">
        <f t="shared" si="106"/>
        <v>150</v>
      </c>
      <c r="H57" s="4">
        <f t="shared" si="106"/>
        <v>150</v>
      </c>
      <c r="I57" s="4">
        <f t="shared" si="106"/>
        <v>150</v>
      </c>
      <c r="J57" s="4">
        <f t="shared" si="106"/>
        <v>150</v>
      </c>
      <c r="K57" s="4">
        <f t="shared" si="106"/>
        <v>150</v>
      </c>
      <c r="L57" s="4">
        <f t="shared" si="106"/>
        <v>150</v>
      </c>
      <c r="M57" s="4">
        <f t="shared" si="106"/>
        <v>150</v>
      </c>
      <c r="N57" s="4">
        <f t="shared" si="106"/>
        <v>150</v>
      </c>
      <c r="O57" s="4">
        <f t="shared" si="106"/>
        <v>150</v>
      </c>
      <c r="P57" s="4">
        <f t="shared" si="106"/>
        <v>150</v>
      </c>
      <c r="Q57" s="4">
        <f t="shared" si="106"/>
        <v>150</v>
      </c>
      <c r="R57" s="4">
        <f t="shared" si="105"/>
        <v>150</v>
      </c>
      <c r="S57" s="4">
        <f t="shared" si="105"/>
        <v>150</v>
      </c>
      <c r="T57" s="4">
        <f t="shared" si="105"/>
        <v>150</v>
      </c>
      <c r="U57" s="4">
        <f t="shared" si="105"/>
        <v>150</v>
      </c>
      <c r="V57" s="4">
        <f t="shared" si="105"/>
        <v>150</v>
      </c>
      <c r="W57" s="4">
        <f t="shared" si="105"/>
        <v>150</v>
      </c>
      <c r="X57" s="4">
        <f t="shared" si="105"/>
        <v>150</v>
      </c>
      <c r="Y57" s="4">
        <f t="shared" si="105"/>
        <v>150</v>
      </c>
      <c r="Z57" s="4">
        <f t="shared" si="105"/>
        <v>150</v>
      </c>
      <c r="AA57" s="4">
        <f t="shared" si="105"/>
        <v>150</v>
      </c>
    </row>
    <row r="58" spans="1:27" s="4" customFormat="1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07">E58</f>
        <v>20</v>
      </c>
      <c r="G58" s="4">
        <f t="shared" si="107"/>
        <v>20</v>
      </c>
      <c r="H58" s="4">
        <f t="shared" si="107"/>
        <v>20</v>
      </c>
      <c r="I58" s="4">
        <f t="shared" si="107"/>
        <v>20</v>
      </c>
      <c r="J58" s="4">
        <f t="shared" si="107"/>
        <v>20</v>
      </c>
      <c r="K58" s="4">
        <f t="shared" si="107"/>
        <v>20</v>
      </c>
      <c r="L58" s="4">
        <f t="shared" si="107"/>
        <v>20</v>
      </c>
      <c r="M58" s="4">
        <f t="shared" si="107"/>
        <v>20</v>
      </c>
      <c r="N58" s="4">
        <f t="shared" si="107"/>
        <v>20</v>
      </c>
      <c r="O58" s="4">
        <f t="shared" si="107"/>
        <v>20</v>
      </c>
      <c r="P58" s="4">
        <f t="shared" si="107"/>
        <v>20</v>
      </c>
      <c r="Q58" s="4">
        <f t="shared" si="107"/>
        <v>20</v>
      </c>
      <c r="R58" s="4">
        <f t="shared" si="105"/>
        <v>20</v>
      </c>
      <c r="S58" s="4">
        <f t="shared" si="105"/>
        <v>20</v>
      </c>
      <c r="T58" s="4">
        <f t="shared" si="105"/>
        <v>20</v>
      </c>
      <c r="U58" s="4">
        <f t="shared" si="105"/>
        <v>20</v>
      </c>
      <c r="V58" s="4">
        <f t="shared" si="105"/>
        <v>20</v>
      </c>
      <c r="W58" s="4">
        <f t="shared" si="105"/>
        <v>20</v>
      </c>
      <c r="X58" s="4">
        <f t="shared" si="105"/>
        <v>20</v>
      </c>
      <c r="Y58" s="4">
        <f t="shared" si="105"/>
        <v>20</v>
      </c>
      <c r="Z58" s="4">
        <f t="shared" si="105"/>
        <v>20</v>
      </c>
      <c r="AA58" s="4">
        <f t="shared" si="105"/>
        <v>20</v>
      </c>
    </row>
    <row r="59" spans="1:27" x14ac:dyDescent="0.2">
      <c r="A59" t="s">
        <v>30</v>
      </c>
      <c r="B59">
        <f t="shared" ref="B59:Q59" si="108">B4*0.8/8</f>
        <v>8.2799999999999994</v>
      </c>
      <c r="C59">
        <f t="shared" si="108"/>
        <v>11.219999999999999</v>
      </c>
      <c r="D59">
        <f t="shared" si="108"/>
        <v>14.16</v>
      </c>
      <c r="E59">
        <f t="shared" si="108"/>
        <v>15</v>
      </c>
      <c r="F59">
        <f t="shared" si="108"/>
        <v>15</v>
      </c>
      <c r="G59">
        <f t="shared" si="108"/>
        <v>15</v>
      </c>
      <c r="H59">
        <f t="shared" si="108"/>
        <v>15</v>
      </c>
      <c r="I59">
        <f t="shared" si="108"/>
        <v>15</v>
      </c>
      <c r="J59">
        <f t="shared" si="108"/>
        <v>15</v>
      </c>
      <c r="K59">
        <f t="shared" si="108"/>
        <v>15</v>
      </c>
      <c r="L59">
        <f t="shared" si="108"/>
        <v>15</v>
      </c>
      <c r="M59">
        <f t="shared" si="108"/>
        <v>15</v>
      </c>
      <c r="N59">
        <f t="shared" si="108"/>
        <v>15</v>
      </c>
      <c r="O59">
        <f t="shared" si="108"/>
        <v>15</v>
      </c>
      <c r="P59">
        <f t="shared" si="108"/>
        <v>15</v>
      </c>
      <c r="Q59">
        <f t="shared" si="108"/>
        <v>15</v>
      </c>
      <c r="R59" s="4">
        <f t="shared" ref="R59:R70" si="109">Q59</f>
        <v>15</v>
      </c>
      <c r="S59" s="4">
        <f t="shared" ref="S59:S70" si="110">R59</f>
        <v>15</v>
      </c>
      <c r="T59" s="4">
        <f t="shared" ref="T59:T70" si="111">S59</f>
        <v>15</v>
      </c>
      <c r="U59" s="4">
        <f t="shared" ref="U59:U70" si="112">T59</f>
        <v>15</v>
      </c>
      <c r="V59" s="4">
        <f t="shared" ref="V59:V70" si="113">U59</f>
        <v>15</v>
      </c>
      <c r="W59" s="4">
        <f t="shared" ref="W59:W70" si="114">V59</f>
        <v>15</v>
      </c>
      <c r="X59" s="4">
        <f t="shared" ref="X59:X70" si="115">W59</f>
        <v>15</v>
      </c>
      <c r="Y59" s="4">
        <f t="shared" ref="Y59:Y70" si="116">X59</f>
        <v>15</v>
      </c>
      <c r="Z59" s="4">
        <f t="shared" ref="Z59:Z70" si="117">Y59</f>
        <v>15</v>
      </c>
      <c r="AA59" s="4">
        <f t="shared" ref="AA59:AA70" si="118">Z59</f>
        <v>15</v>
      </c>
    </row>
    <row r="60" spans="1:27" x14ac:dyDescent="0.2">
      <c r="A60" t="s">
        <v>31</v>
      </c>
      <c r="B60">
        <f t="shared" ref="B60:Q60" si="119">B4*0.8/3</f>
        <v>22.08</v>
      </c>
      <c r="C60">
        <f t="shared" si="119"/>
        <v>29.919999999999998</v>
      </c>
      <c r="D60">
        <f t="shared" si="119"/>
        <v>37.76</v>
      </c>
      <c r="E60">
        <f t="shared" si="119"/>
        <v>40</v>
      </c>
      <c r="F60">
        <f t="shared" si="119"/>
        <v>40</v>
      </c>
      <c r="G60">
        <f t="shared" si="119"/>
        <v>40</v>
      </c>
      <c r="H60">
        <f t="shared" si="119"/>
        <v>40</v>
      </c>
      <c r="I60">
        <f t="shared" si="119"/>
        <v>40</v>
      </c>
      <c r="J60">
        <f t="shared" si="119"/>
        <v>40</v>
      </c>
      <c r="K60">
        <f t="shared" si="119"/>
        <v>40</v>
      </c>
      <c r="L60">
        <f t="shared" si="119"/>
        <v>40</v>
      </c>
      <c r="M60">
        <f t="shared" si="119"/>
        <v>40</v>
      </c>
      <c r="N60">
        <f t="shared" si="119"/>
        <v>40</v>
      </c>
      <c r="O60">
        <f t="shared" si="119"/>
        <v>40</v>
      </c>
      <c r="P60">
        <f t="shared" si="119"/>
        <v>40</v>
      </c>
      <c r="Q60">
        <f t="shared" si="119"/>
        <v>40</v>
      </c>
      <c r="R60" s="4">
        <f t="shared" si="109"/>
        <v>40</v>
      </c>
      <c r="S60" s="4">
        <f t="shared" si="110"/>
        <v>40</v>
      </c>
      <c r="T60" s="4">
        <f t="shared" si="111"/>
        <v>40</v>
      </c>
      <c r="U60" s="4">
        <f t="shared" si="112"/>
        <v>40</v>
      </c>
      <c r="V60" s="4">
        <f t="shared" si="113"/>
        <v>40</v>
      </c>
      <c r="W60" s="4">
        <f t="shared" si="114"/>
        <v>40</v>
      </c>
      <c r="X60" s="4">
        <f t="shared" si="115"/>
        <v>40</v>
      </c>
      <c r="Y60" s="4">
        <f t="shared" si="116"/>
        <v>40</v>
      </c>
      <c r="Z60" s="4">
        <f t="shared" si="117"/>
        <v>40</v>
      </c>
      <c r="AA60" s="4">
        <f t="shared" si="118"/>
        <v>40</v>
      </c>
    </row>
    <row r="61" spans="1:27" x14ac:dyDescent="0.2">
      <c r="A61" s="6" t="s">
        <v>32</v>
      </c>
      <c r="B61" s="7">
        <v>0.20499999999999999</v>
      </c>
      <c r="C61" s="8">
        <f t="shared" ref="C61:Q61" si="120">B61</f>
        <v>0.20499999999999999</v>
      </c>
      <c r="D61" s="8">
        <f t="shared" si="120"/>
        <v>0.20499999999999999</v>
      </c>
      <c r="E61" s="8">
        <f t="shared" si="120"/>
        <v>0.20499999999999999</v>
      </c>
      <c r="F61" s="8">
        <f t="shared" si="120"/>
        <v>0.20499999999999999</v>
      </c>
      <c r="G61" s="8">
        <f t="shared" si="120"/>
        <v>0.20499999999999999</v>
      </c>
      <c r="H61" s="8">
        <f t="shared" si="120"/>
        <v>0.20499999999999999</v>
      </c>
      <c r="I61" s="8">
        <f t="shared" si="120"/>
        <v>0.20499999999999999</v>
      </c>
      <c r="J61" s="8">
        <f t="shared" si="120"/>
        <v>0.20499999999999999</v>
      </c>
      <c r="K61" s="8">
        <f t="shared" si="120"/>
        <v>0.20499999999999999</v>
      </c>
      <c r="L61" s="8">
        <f t="shared" si="120"/>
        <v>0.20499999999999999</v>
      </c>
      <c r="M61" s="8">
        <f t="shared" si="120"/>
        <v>0.20499999999999999</v>
      </c>
      <c r="N61" s="8">
        <f t="shared" si="120"/>
        <v>0.20499999999999999</v>
      </c>
      <c r="O61" s="8">
        <f t="shared" si="120"/>
        <v>0.20499999999999999</v>
      </c>
      <c r="P61" s="8">
        <f t="shared" si="120"/>
        <v>0.20499999999999999</v>
      </c>
      <c r="Q61" s="8">
        <f t="shared" si="120"/>
        <v>0.20499999999999999</v>
      </c>
      <c r="R61" s="4">
        <f t="shared" si="109"/>
        <v>0.20499999999999999</v>
      </c>
      <c r="S61" s="4">
        <f t="shared" si="110"/>
        <v>0.20499999999999999</v>
      </c>
      <c r="T61" s="4">
        <f t="shared" si="111"/>
        <v>0.20499999999999999</v>
      </c>
      <c r="U61" s="4">
        <f t="shared" si="112"/>
        <v>0.20499999999999999</v>
      </c>
      <c r="V61" s="4">
        <f t="shared" si="113"/>
        <v>0.20499999999999999</v>
      </c>
      <c r="W61" s="4">
        <f t="shared" si="114"/>
        <v>0.20499999999999999</v>
      </c>
      <c r="X61" s="4">
        <f t="shared" si="115"/>
        <v>0.20499999999999999</v>
      </c>
      <c r="Y61" s="4">
        <f t="shared" si="116"/>
        <v>0.20499999999999999</v>
      </c>
      <c r="Z61" s="4">
        <f t="shared" si="117"/>
        <v>0.20499999999999999</v>
      </c>
      <c r="AA61" s="4">
        <f t="shared" si="118"/>
        <v>0.20499999999999999</v>
      </c>
    </row>
    <row r="62" spans="1:27" x14ac:dyDescent="0.2">
      <c r="A62" s="6" t="s">
        <v>33</v>
      </c>
      <c r="B62" s="8">
        <v>0.35</v>
      </c>
      <c r="C62" s="8">
        <f t="shared" ref="C62:Q62" si="121">B62</f>
        <v>0.35</v>
      </c>
      <c r="D62" s="8">
        <f t="shared" si="121"/>
        <v>0.35</v>
      </c>
      <c r="E62" s="8">
        <f t="shared" si="121"/>
        <v>0.35</v>
      </c>
      <c r="F62" s="8">
        <f t="shared" si="121"/>
        <v>0.35</v>
      </c>
      <c r="G62" s="8">
        <f t="shared" si="121"/>
        <v>0.35</v>
      </c>
      <c r="H62" s="8">
        <f t="shared" si="121"/>
        <v>0.35</v>
      </c>
      <c r="I62" s="8">
        <f t="shared" si="121"/>
        <v>0.35</v>
      </c>
      <c r="J62" s="8">
        <f t="shared" si="121"/>
        <v>0.35</v>
      </c>
      <c r="K62" s="8">
        <f t="shared" si="121"/>
        <v>0.35</v>
      </c>
      <c r="L62" s="8">
        <f t="shared" si="121"/>
        <v>0.35</v>
      </c>
      <c r="M62" s="8">
        <f t="shared" si="121"/>
        <v>0.35</v>
      </c>
      <c r="N62" s="8">
        <f t="shared" si="121"/>
        <v>0.35</v>
      </c>
      <c r="O62" s="8">
        <f t="shared" si="121"/>
        <v>0.35</v>
      </c>
      <c r="P62" s="8">
        <f t="shared" si="121"/>
        <v>0.35</v>
      </c>
      <c r="Q62" s="8">
        <f t="shared" si="121"/>
        <v>0.35</v>
      </c>
      <c r="R62" s="4">
        <f t="shared" si="109"/>
        <v>0.35</v>
      </c>
      <c r="S62" s="4">
        <f t="shared" si="110"/>
        <v>0.35</v>
      </c>
      <c r="T62" s="4">
        <f t="shared" si="111"/>
        <v>0.35</v>
      </c>
      <c r="U62" s="4">
        <f t="shared" si="112"/>
        <v>0.35</v>
      </c>
      <c r="V62" s="4">
        <f t="shared" si="113"/>
        <v>0.35</v>
      </c>
      <c r="W62" s="4">
        <f t="shared" si="114"/>
        <v>0.35</v>
      </c>
      <c r="X62" s="4">
        <f t="shared" si="115"/>
        <v>0.35</v>
      </c>
      <c r="Y62" s="4">
        <f t="shared" si="116"/>
        <v>0.35</v>
      </c>
      <c r="Z62" s="4">
        <f t="shared" si="117"/>
        <v>0.35</v>
      </c>
      <c r="AA62" s="4">
        <f t="shared" si="118"/>
        <v>0.35</v>
      </c>
    </row>
    <row r="63" spans="1:27" x14ac:dyDescent="0.2">
      <c r="A63" s="6" t="s">
        <v>34</v>
      </c>
      <c r="B63" s="8">
        <v>0.35</v>
      </c>
      <c r="C63" s="8">
        <f t="shared" ref="C63:Q63" si="122">B63</f>
        <v>0.35</v>
      </c>
      <c r="D63" s="8">
        <f t="shared" si="122"/>
        <v>0.35</v>
      </c>
      <c r="E63" s="8">
        <f t="shared" si="122"/>
        <v>0.35</v>
      </c>
      <c r="F63" s="8">
        <f t="shared" si="122"/>
        <v>0.35</v>
      </c>
      <c r="G63" s="8">
        <f t="shared" si="122"/>
        <v>0.35</v>
      </c>
      <c r="H63" s="8">
        <f t="shared" si="122"/>
        <v>0.35</v>
      </c>
      <c r="I63" s="8">
        <f t="shared" si="122"/>
        <v>0.35</v>
      </c>
      <c r="J63" s="8">
        <f t="shared" si="122"/>
        <v>0.35</v>
      </c>
      <c r="K63" s="8">
        <f t="shared" si="122"/>
        <v>0.35</v>
      </c>
      <c r="L63" s="8">
        <f t="shared" si="122"/>
        <v>0.35</v>
      </c>
      <c r="M63" s="8">
        <f t="shared" si="122"/>
        <v>0.35</v>
      </c>
      <c r="N63" s="8">
        <f t="shared" si="122"/>
        <v>0.35</v>
      </c>
      <c r="O63" s="8">
        <f t="shared" si="122"/>
        <v>0.35</v>
      </c>
      <c r="P63" s="8">
        <f t="shared" si="122"/>
        <v>0.35</v>
      </c>
      <c r="Q63" s="8">
        <f t="shared" si="122"/>
        <v>0.35</v>
      </c>
      <c r="R63" s="4">
        <f t="shared" si="109"/>
        <v>0.35</v>
      </c>
      <c r="S63" s="4">
        <f t="shared" si="110"/>
        <v>0.35</v>
      </c>
      <c r="T63" s="4">
        <f t="shared" si="111"/>
        <v>0.35</v>
      </c>
      <c r="U63" s="4">
        <f t="shared" si="112"/>
        <v>0.35</v>
      </c>
      <c r="V63" s="4">
        <f t="shared" si="113"/>
        <v>0.35</v>
      </c>
      <c r="W63" s="4">
        <f t="shared" si="114"/>
        <v>0.35</v>
      </c>
      <c r="X63" s="4">
        <f t="shared" si="115"/>
        <v>0.35</v>
      </c>
      <c r="Y63" s="4">
        <f t="shared" si="116"/>
        <v>0.35</v>
      </c>
      <c r="Z63" s="4">
        <f t="shared" si="117"/>
        <v>0.35</v>
      </c>
      <c r="AA63" s="4">
        <f t="shared" si="118"/>
        <v>0.35</v>
      </c>
    </row>
    <row r="64" spans="1:27" x14ac:dyDescent="0.2">
      <c r="A64" s="6" t="s">
        <v>35</v>
      </c>
      <c r="B64" s="7">
        <v>0.13</v>
      </c>
      <c r="C64" s="8">
        <f t="shared" ref="C64:Q64" si="123">B64</f>
        <v>0.13</v>
      </c>
      <c r="D64" s="8">
        <f t="shared" si="123"/>
        <v>0.13</v>
      </c>
      <c r="E64" s="8">
        <f t="shared" si="123"/>
        <v>0.13</v>
      </c>
      <c r="F64" s="8">
        <f t="shared" si="123"/>
        <v>0.13</v>
      </c>
      <c r="G64" s="8">
        <f t="shared" si="123"/>
        <v>0.13</v>
      </c>
      <c r="H64" s="8">
        <f t="shared" si="123"/>
        <v>0.13</v>
      </c>
      <c r="I64" s="8">
        <f t="shared" si="123"/>
        <v>0.13</v>
      </c>
      <c r="J64" s="8">
        <f t="shared" si="123"/>
        <v>0.13</v>
      </c>
      <c r="K64" s="8">
        <f t="shared" si="123"/>
        <v>0.13</v>
      </c>
      <c r="L64" s="8">
        <f t="shared" si="123"/>
        <v>0.13</v>
      </c>
      <c r="M64" s="8">
        <f t="shared" si="123"/>
        <v>0.13</v>
      </c>
      <c r="N64" s="8">
        <f t="shared" si="123"/>
        <v>0.13</v>
      </c>
      <c r="O64" s="8">
        <f t="shared" si="123"/>
        <v>0.13</v>
      </c>
      <c r="P64" s="8">
        <f t="shared" si="123"/>
        <v>0.13</v>
      </c>
      <c r="Q64" s="8">
        <f t="shared" si="123"/>
        <v>0.13</v>
      </c>
      <c r="R64" s="4">
        <f t="shared" si="109"/>
        <v>0.13</v>
      </c>
      <c r="S64" s="4">
        <f t="shared" si="110"/>
        <v>0.13</v>
      </c>
      <c r="T64" s="4">
        <f t="shared" si="111"/>
        <v>0.13</v>
      </c>
      <c r="U64" s="4">
        <f t="shared" si="112"/>
        <v>0.13</v>
      </c>
      <c r="V64" s="4">
        <f t="shared" si="113"/>
        <v>0.13</v>
      </c>
      <c r="W64" s="4">
        <f t="shared" si="114"/>
        <v>0.13</v>
      </c>
      <c r="X64" s="4">
        <f t="shared" si="115"/>
        <v>0.13</v>
      </c>
      <c r="Y64" s="4">
        <f t="shared" si="116"/>
        <v>0.13</v>
      </c>
      <c r="Z64" s="4">
        <f t="shared" si="117"/>
        <v>0.13</v>
      </c>
      <c r="AA64" s="4">
        <f t="shared" si="118"/>
        <v>0.13</v>
      </c>
    </row>
    <row r="65" spans="1:27" x14ac:dyDescent="0.2">
      <c r="A65" s="6" t="s">
        <v>36</v>
      </c>
      <c r="B65" s="8">
        <v>0.59</v>
      </c>
      <c r="C65" s="8">
        <f t="shared" ref="C65:Q65" si="124">B65</f>
        <v>0.59</v>
      </c>
      <c r="D65" s="8">
        <f t="shared" si="124"/>
        <v>0.59</v>
      </c>
      <c r="E65" s="8">
        <f t="shared" si="124"/>
        <v>0.59</v>
      </c>
      <c r="F65" s="8">
        <f t="shared" si="124"/>
        <v>0.59</v>
      </c>
      <c r="G65" s="8">
        <f t="shared" si="124"/>
        <v>0.59</v>
      </c>
      <c r="H65" s="8">
        <f t="shared" si="124"/>
        <v>0.59</v>
      </c>
      <c r="I65" s="8">
        <f t="shared" si="124"/>
        <v>0.59</v>
      </c>
      <c r="J65" s="8">
        <f t="shared" si="124"/>
        <v>0.59</v>
      </c>
      <c r="K65" s="8">
        <f t="shared" si="124"/>
        <v>0.59</v>
      </c>
      <c r="L65" s="8">
        <f t="shared" si="124"/>
        <v>0.59</v>
      </c>
      <c r="M65" s="8">
        <f t="shared" si="124"/>
        <v>0.59</v>
      </c>
      <c r="N65" s="8">
        <f t="shared" si="124"/>
        <v>0.59</v>
      </c>
      <c r="O65" s="8">
        <f t="shared" si="124"/>
        <v>0.59</v>
      </c>
      <c r="P65" s="8">
        <f t="shared" si="124"/>
        <v>0.59</v>
      </c>
      <c r="Q65" s="8">
        <f t="shared" si="124"/>
        <v>0.59</v>
      </c>
      <c r="R65" s="4">
        <f t="shared" si="109"/>
        <v>0.59</v>
      </c>
      <c r="S65" s="4">
        <f t="shared" si="110"/>
        <v>0.59</v>
      </c>
      <c r="T65" s="4">
        <f t="shared" si="111"/>
        <v>0.59</v>
      </c>
      <c r="U65" s="4">
        <f t="shared" si="112"/>
        <v>0.59</v>
      </c>
      <c r="V65" s="4">
        <f t="shared" si="113"/>
        <v>0.59</v>
      </c>
      <c r="W65" s="4">
        <f t="shared" si="114"/>
        <v>0.59</v>
      </c>
      <c r="X65" s="4">
        <f t="shared" si="115"/>
        <v>0.59</v>
      </c>
      <c r="Y65" s="4">
        <f t="shared" si="116"/>
        <v>0.59</v>
      </c>
      <c r="Z65" s="4">
        <f t="shared" si="117"/>
        <v>0.59</v>
      </c>
      <c r="AA65" s="4">
        <f t="shared" si="118"/>
        <v>0.59</v>
      </c>
    </row>
    <row r="66" spans="1:27" x14ac:dyDescent="0.2">
      <c r="A66" s="6" t="s">
        <v>37</v>
      </c>
      <c r="B66" s="7">
        <v>0.12</v>
      </c>
      <c r="C66" s="8">
        <f t="shared" ref="C66:Q66" si="125">B66</f>
        <v>0.12</v>
      </c>
      <c r="D66" s="8">
        <f t="shared" si="125"/>
        <v>0.12</v>
      </c>
      <c r="E66" s="8">
        <f t="shared" si="125"/>
        <v>0.12</v>
      </c>
      <c r="F66" s="8">
        <f t="shared" si="125"/>
        <v>0.12</v>
      </c>
      <c r="G66" s="8">
        <f t="shared" si="125"/>
        <v>0.12</v>
      </c>
      <c r="H66" s="8">
        <f t="shared" si="125"/>
        <v>0.12</v>
      </c>
      <c r="I66" s="8">
        <f t="shared" si="125"/>
        <v>0.12</v>
      </c>
      <c r="J66" s="8">
        <f t="shared" si="125"/>
        <v>0.12</v>
      </c>
      <c r="K66" s="8">
        <f t="shared" si="125"/>
        <v>0.12</v>
      </c>
      <c r="L66" s="8">
        <f t="shared" si="125"/>
        <v>0.12</v>
      </c>
      <c r="M66" s="8">
        <f t="shared" si="125"/>
        <v>0.12</v>
      </c>
      <c r="N66" s="8">
        <f t="shared" si="125"/>
        <v>0.12</v>
      </c>
      <c r="O66" s="8">
        <f t="shared" si="125"/>
        <v>0.12</v>
      </c>
      <c r="P66" s="8">
        <f t="shared" si="125"/>
        <v>0.12</v>
      </c>
      <c r="Q66" s="8">
        <f t="shared" si="125"/>
        <v>0.12</v>
      </c>
      <c r="R66" s="4">
        <f t="shared" si="109"/>
        <v>0.12</v>
      </c>
      <c r="S66" s="4">
        <f t="shared" si="110"/>
        <v>0.12</v>
      </c>
      <c r="T66" s="4">
        <f t="shared" si="111"/>
        <v>0.12</v>
      </c>
      <c r="U66" s="4">
        <f t="shared" si="112"/>
        <v>0.12</v>
      </c>
      <c r="V66" s="4">
        <f t="shared" si="113"/>
        <v>0.12</v>
      </c>
      <c r="W66" s="4">
        <f t="shared" si="114"/>
        <v>0.12</v>
      </c>
      <c r="X66" s="4">
        <f t="shared" si="115"/>
        <v>0.12</v>
      </c>
      <c r="Y66" s="4">
        <f t="shared" si="116"/>
        <v>0.12</v>
      </c>
      <c r="Z66" s="4">
        <f t="shared" si="117"/>
        <v>0.12</v>
      </c>
      <c r="AA66" s="4">
        <f t="shared" si="118"/>
        <v>0.12</v>
      </c>
    </row>
    <row r="67" spans="1:27" x14ac:dyDescent="0.2">
      <c r="A67" s="6" t="s">
        <v>38</v>
      </c>
      <c r="B67" s="8">
        <v>0.59</v>
      </c>
      <c r="C67" s="8">
        <f t="shared" ref="C67:Q67" si="126">B67</f>
        <v>0.59</v>
      </c>
      <c r="D67" s="8">
        <f t="shared" si="126"/>
        <v>0.59</v>
      </c>
      <c r="E67" s="8">
        <f t="shared" si="126"/>
        <v>0.59</v>
      </c>
      <c r="F67" s="8">
        <f t="shared" si="126"/>
        <v>0.59</v>
      </c>
      <c r="G67" s="8">
        <f t="shared" si="126"/>
        <v>0.59</v>
      </c>
      <c r="H67" s="8">
        <f t="shared" si="126"/>
        <v>0.59</v>
      </c>
      <c r="I67" s="8">
        <f t="shared" si="126"/>
        <v>0.59</v>
      </c>
      <c r="J67" s="8">
        <f t="shared" si="126"/>
        <v>0.59</v>
      </c>
      <c r="K67" s="8">
        <f t="shared" si="126"/>
        <v>0.59</v>
      </c>
      <c r="L67" s="8">
        <f t="shared" si="126"/>
        <v>0.59</v>
      </c>
      <c r="M67" s="8">
        <f t="shared" si="126"/>
        <v>0.59</v>
      </c>
      <c r="N67" s="8">
        <f t="shared" si="126"/>
        <v>0.59</v>
      </c>
      <c r="O67" s="8">
        <f t="shared" si="126"/>
        <v>0.59</v>
      </c>
      <c r="P67" s="8">
        <f t="shared" si="126"/>
        <v>0.59</v>
      </c>
      <c r="Q67" s="8">
        <f t="shared" si="126"/>
        <v>0.59</v>
      </c>
      <c r="R67" s="4">
        <f t="shared" si="109"/>
        <v>0.59</v>
      </c>
      <c r="S67" s="4">
        <f t="shared" si="110"/>
        <v>0.59</v>
      </c>
      <c r="T67" s="4">
        <f t="shared" si="111"/>
        <v>0.59</v>
      </c>
      <c r="U67" s="4">
        <f t="shared" si="112"/>
        <v>0.59</v>
      </c>
      <c r="V67" s="4">
        <f t="shared" si="113"/>
        <v>0.59</v>
      </c>
      <c r="W67" s="4">
        <f t="shared" si="114"/>
        <v>0.59</v>
      </c>
      <c r="X67" s="4">
        <f t="shared" si="115"/>
        <v>0.59</v>
      </c>
      <c r="Y67" s="4">
        <f t="shared" si="116"/>
        <v>0.59</v>
      </c>
      <c r="Z67" s="4">
        <f t="shared" si="117"/>
        <v>0.59</v>
      </c>
      <c r="AA67" s="4">
        <f t="shared" si="118"/>
        <v>0.59</v>
      </c>
    </row>
    <row r="68" spans="1:27" x14ac:dyDescent="0.2">
      <c r="A68" s="6" t="s">
        <v>39</v>
      </c>
      <c r="B68" s="7">
        <v>0.08</v>
      </c>
      <c r="C68" s="8">
        <f t="shared" ref="C68:Q68" si="127">B68</f>
        <v>0.08</v>
      </c>
      <c r="D68" s="8">
        <f t="shared" si="127"/>
        <v>0.08</v>
      </c>
      <c r="E68" s="8">
        <f t="shared" si="127"/>
        <v>0.08</v>
      </c>
      <c r="F68" s="8">
        <f t="shared" si="127"/>
        <v>0.08</v>
      </c>
      <c r="G68" s="8">
        <f t="shared" si="127"/>
        <v>0.08</v>
      </c>
      <c r="H68" s="8">
        <f t="shared" si="127"/>
        <v>0.08</v>
      </c>
      <c r="I68" s="8">
        <f t="shared" si="127"/>
        <v>0.08</v>
      </c>
      <c r="J68" s="8">
        <f t="shared" si="127"/>
        <v>0.08</v>
      </c>
      <c r="K68" s="8">
        <f t="shared" si="127"/>
        <v>0.08</v>
      </c>
      <c r="L68" s="8">
        <f t="shared" si="127"/>
        <v>0.08</v>
      </c>
      <c r="M68" s="8">
        <f t="shared" si="127"/>
        <v>0.08</v>
      </c>
      <c r="N68" s="8">
        <f t="shared" si="127"/>
        <v>0.08</v>
      </c>
      <c r="O68" s="8">
        <f t="shared" si="127"/>
        <v>0.08</v>
      </c>
      <c r="P68" s="8">
        <f t="shared" si="127"/>
        <v>0.08</v>
      </c>
      <c r="Q68" s="8">
        <f t="shared" si="127"/>
        <v>0.08</v>
      </c>
      <c r="R68" s="4">
        <f t="shared" si="109"/>
        <v>0.08</v>
      </c>
      <c r="S68" s="4">
        <f t="shared" si="110"/>
        <v>0.08</v>
      </c>
      <c r="T68" s="4">
        <f t="shared" si="111"/>
        <v>0.08</v>
      </c>
      <c r="U68" s="4">
        <f t="shared" si="112"/>
        <v>0.08</v>
      </c>
      <c r="V68" s="4">
        <f t="shared" si="113"/>
        <v>0.08</v>
      </c>
      <c r="W68" s="4">
        <f t="shared" si="114"/>
        <v>0.08</v>
      </c>
      <c r="X68" s="4">
        <f t="shared" si="115"/>
        <v>0.08</v>
      </c>
      <c r="Y68" s="4">
        <f t="shared" si="116"/>
        <v>0.08</v>
      </c>
      <c r="Z68" s="4">
        <f t="shared" si="117"/>
        <v>0.08</v>
      </c>
      <c r="AA68" s="4">
        <f t="shared" si="118"/>
        <v>0.08</v>
      </c>
    </row>
    <row r="69" spans="1:27" x14ac:dyDescent="0.2">
      <c r="A69" s="6" t="s">
        <v>40</v>
      </c>
      <c r="B69" s="8">
        <v>0.59</v>
      </c>
      <c r="C69" s="8">
        <f t="shared" ref="C69:Q69" si="128">B69</f>
        <v>0.59</v>
      </c>
      <c r="D69" s="8">
        <f t="shared" si="128"/>
        <v>0.59</v>
      </c>
      <c r="E69" s="8">
        <f t="shared" si="128"/>
        <v>0.59</v>
      </c>
      <c r="F69" s="8">
        <f t="shared" si="128"/>
        <v>0.59</v>
      </c>
      <c r="G69" s="8">
        <f t="shared" si="128"/>
        <v>0.59</v>
      </c>
      <c r="H69" s="8">
        <f t="shared" si="128"/>
        <v>0.59</v>
      </c>
      <c r="I69" s="8">
        <f t="shared" si="128"/>
        <v>0.59</v>
      </c>
      <c r="J69" s="8">
        <f t="shared" si="128"/>
        <v>0.59</v>
      </c>
      <c r="K69" s="8">
        <f t="shared" si="128"/>
        <v>0.59</v>
      </c>
      <c r="L69" s="8">
        <f t="shared" si="128"/>
        <v>0.59</v>
      </c>
      <c r="M69" s="8">
        <f t="shared" si="128"/>
        <v>0.59</v>
      </c>
      <c r="N69" s="8">
        <f t="shared" si="128"/>
        <v>0.59</v>
      </c>
      <c r="O69" s="8">
        <f t="shared" si="128"/>
        <v>0.59</v>
      </c>
      <c r="P69" s="8">
        <f t="shared" si="128"/>
        <v>0.59</v>
      </c>
      <c r="Q69" s="8">
        <f t="shared" si="128"/>
        <v>0.59</v>
      </c>
      <c r="R69" s="4">
        <f t="shared" si="109"/>
        <v>0.59</v>
      </c>
      <c r="S69" s="4">
        <f t="shared" si="110"/>
        <v>0.59</v>
      </c>
      <c r="T69" s="4">
        <f t="shared" si="111"/>
        <v>0.59</v>
      </c>
      <c r="U69" s="4">
        <f t="shared" si="112"/>
        <v>0.59</v>
      </c>
      <c r="V69" s="4">
        <f t="shared" si="113"/>
        <v>0.59</v>
      </c>
      <c r="W69" s="4">
        <f t="shared" si="114"/>
        <v>0.59</v>
      </c>
      <c r="X69" s="4">
        <f t="shared" si="115"/>
        <v>0.59</v>
      </c>
      <c r="Y69" s="4">
        <f t="shared" si="116"/>
        <v>0.59</v>
      </c>
      <c r="Z69" s="4">
        <f t="shared" si="117"/>
        <v>0.59</v>
      </c>
      <c r="AA69" s="4">
        <f t="shared" si="118"/>
        <v>0.59</v>
      </c>
    </row>
    <row r="70" spans="1:27" x14ac:dyDescent="0.2">
      <c r="A70" s="6" t="s">
        <v>41</v>
      </c>
      <c r="B70" s="7">
        <v>0.08</v>
      </c>
      <c r="C70" s="8">
        <f t="shared" ref="C70:Q70" si="129">B70</f>
        <v>0.08</v>
      </c>
      <c r="D70" s="8">
        <f t="shared" si="129"/>
        <v>0.08</v>
      </c>
      <c r="E70" s="8">
        <f t="shared" si="129"/>
        <v>0.08</v>
      </c>
      <c r="F70" s="8">
        <f t="shared" si="129"/>
        <v>0.08</v>
      </c>
      <c r="G70" s="8">
        <f t="shared" si="129"/>
        <v>0.08</v>
      </c>
      <c r="H70" s="8">
        <f t="shared" si="129"/>
        <v>0.08</v>
      </c>
      <c r="I70" s="8">
        <f t="shared" si="129"/>
        <v>0.08</v>
      </c>
      <c r="J70" s="8">
        <f t="shared" si="129"/>
        <v>0.08</v>
      </c>
      <c r="K70" s="8">
        <f t="shared" si="129"/>
        <v>0.08</v>
      </c>
      <c r="L70" s="8">
        <f t="shared" si="129"/>
        <v>0.08</v>
      </c>
      <c r="M70" s="8">
        <f t="shared" si="129"/>
        <v>0.08</v>
      </c>
      <c r="N70" s="8">
        <f t="shared" si="129"/>
        <v>0.08</v>
      </c>
      <c r="O70" s="8">
        <f t="shared" si="129"/>
        <v>0.08</v>
      </c>
      <c r="P70" s="8">
        <f t="shared" si="129"/>
        <v>0.08</v>
      </c>
      <c r="Q70" s="8">
        <f t="shared" si="129"/>
        <v>0.08</v>
      </c>
      <c r="R70" s="4">
        <f t="shared" si="109"/>
        <v>0.08</v>
      </c>
      <c r="S70" s="4">
        <f t="shared" si="110"/>
        <v>0.08</v>
      </c>
      <c r="T70" s="4">
        <f t="shared" si="111"/>
        <v>0.08</v>
      </c>
      <c r="U70" s="4">
        <f t="shared" si="112"/>
        <v>0.08</v>
      </c>
      <c r="V70" s="4">
        <f t="shared" si="113"/>
        <v>0.08</v>
      </c>
      <c r="W70" s="4">
        <f t="shared" si="114"/>
        <v>0.08</v>
      </c>
      <c r="X70" s="4">
        <f t="shared" si="115"/>
        <v>0.08</v>
      </c>
      <c r="Y70" s="4">
        <f t="shared" si="116"/>
        <v>0.08</v>
      </c>
      <c r="Z70" s="4">
        <f t="shared" si="117"/>
        <v>0.08</v>
      </c>
      <c r="AA70" s="4">
        <f t="shared" si="118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1F31-916A-47E0-A80E-4E6B7891851A}">
  <dimension ref="A1:AA72"/>
  <sheetViews>
    <sheetView zoomScaleNormal="100" workbookViewId="0">
      <selection activeCell="A46" sqref="A46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17195</v>
      </c>
      <c r="C2" s="19">
        <f>B2*1.03</f>
        <v>17710.850000000002</v>
      </c>
      <c r="D2" s="19">
        <f t="shared" ref="D2:J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>
        <f t="shared" ref="K2:Q2" si="1">J2*1</f>
        <v>21782.111549460067</v>
      </c>
      <c r="L2">
        <f t="shared" si="1"/>
        <v>21782.111549460067</v>
      </c>
      <c r="M2">
        <f t="shared" si="1"/>
        <v>21782.111549460067</v>
      </c>
      <c r="N2">
        <f t="shared" si="1"/>
        <v>21782.111549460067</v>
      </c>
      <c r="O2">
        <f t="shared" si="1"/>
        <v>21782.111549460067</v>
      </c>
      <c r="P2">
        <f t="shared" si="1"/>
        <v>21782.111549460067</v>
      </c>
      <c r="Q2">
        <f t="shared" si="1"/>
        <v>21782.111549460067</v>
      </c>
      <c r="R2" s="1">
        <v>144501</v>
      </c>
      <c r="S2">
        <f>R2*1.01</f>
        <v>145946.01</v>
      </c>
      <c r="T2">
        <f>S2*1.005</f>
        <v>146675.74004999999</v>
      </c>
      <c r="U2">
        <f t="shared" ref="U2:AA2" si="2">T2*1</f>
        <v>146675.74004999999</v>
      </c>
      <c r="V2">
        <f t="shared" si="2"/>
        <v>146675.74004999999</v>
      </c>
      <c r="W2">
        <f t="shared" si="2"/>
        <v>146675.74004999999</v>
      </c>
      <c r="X2">
        <f t="shared" si="2"/>
        <v>146675.74004999999</v>
      </c>
      <c r="Y2">
        <f t="shared" si="2"/>
        <v>146675.74004999999</v>
      </c>
      <c r="Z2">
        <f t="shared" si="2"/>
        <v>146675.74004999999</v>
      </c>
      <c r="AA2">
        <f t="shared" si="2"/>
        <v>146675.74004999999</v>
      </c>
    </row>
    <row r="3" spans="1:27" x14ac:dyDescent="0.2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3">1*J3</f>
        <v>28484.4937719767</v>
      </c>
      <c r="L3" s="1">
        <f t="shared" si="3"/>
        <v>28484.4937719767</v>
      </c>
      <c r="M3" s="1">
        <f t="shared" si="3"/>
        <v>28484.4937719767</v>
      </c>
      <c r="N3" s="1">
        <f t="shared" si="3"/>
        <v>28484.4937719767</v>
      </c>
      <c r="O3" s="1">
        <f t="shared" si="3"/>
        <v>28484.4937719767</v>
      </c>
      <c r="P3" s="1">
        <f t="shared" si="3"/>
        <v>28484.4937719767</v>
      </c>
      <c r="Q3" s="1">
        <f t="shared" si="3"/>
        <v>28484.4937719767</v>
      </c>
      <c r="R3" s="1">
        <f t="shared" si="3"/>
        <v>28484.4937719767</v>
      </c>
      <c r="S3" s="1">
        <f t="shared" si="3"/>
        <v>28484.4937719767</v>
      </c>
      <c r="T3" s="1">
        <f t="shared" si="3"/>
        <v>28484.4937719767</v>
      </c>
      <c r="U3" s="1">
        <f t="shared" si="3"/>
        <v>28484.4937719767</v>
      </c>
      <c r="V3" s="1">
        <f t="shared" si="3"/>
        <v>28484.4937719767</v>
      </c>
      <c r="W3" s="1">
        <f t="shared" si="3"/>
        <v>28484.4937719767</v>
      </c>
      <c r="X3" s="1">
        <f t="shared" si="3"/>
        <v>28484.4937719767</v>
      </c>
      <c r="Y3" s="1">
        <f t="shared" si="3"/>
        <v>28484.4937719767</v>
      </c>
      <c r="Z3" s="1">
        <f t="shared" si="3"/>
        <v>28484.4937719767</v>
      </c>
      <c r="AA3" s="1">
        <f t="shared" si="3"/>
        <v>28484.4937719767</v>
      </c>
    </row>
    <row r="4" spans="1:27" x14ac:dyDescent="0.2">
      <c r="A4" t="s">
        <v>2</v>
      </c>
      <c r="B4">
        <v>60</v>
      </c>
      <c r="C4">
        <f>MIN(B4+29.4,parameters!B2)</f>
        <v>89.4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1500</v>
      </c>
      <c r="C5">
        <f t="shared" ref="C5:Q5" si="4">B5*0.91</f>
        <v>1365</v>
      </c>
      <c r="D5">
        <f t="shared" si="4"/>
        <v>1242.1500000000001</v>
      </c>
      <c r="E5">
        <f t="shared" si="4"/>
        <v>1130.3565000000001</v>
      </c>
      <c r="F5">
        <f t="shared" si="4"/>
        <v>1028.6244150000002</v>
      </c>
      <c r="G5">
        <f t="shared" si="4"/>
        <v>936.0482176500002</v>
      </c>
      <c r="H5">
        <f t="shared" si="4"/>
        <v>851.8038780615002</v>
      </c>
      <c r="I5">
        <f t="shared" si="4"/>
        <v>775.14152903596516</v>
      </c>
      <c r="J5">
        <f t="shared" si="4"/>
        <v>705.37879142272834</v>
      </c>
      <c r="K5">
        <f t="shared" si="4"/>
        <v>641.89470019468285</v>
      </c>
      <c r="L5">
        <f t="shared" si="4"/>
        <v>584.12417717716141</v>
      </c>
      <c r="M5">
        <f t="shared" si="4"/>
        <v>531.55300123121685</v>
      </c>
      <c r="N5">
        <f t="shared" si="4"/>
        <v>483.71323112040733</v>
      </c>
      <c r="O5">
        <f t="shared" si="4"/>
        <v>440.17904031957067</v>
      </c>
      <c r="P5">
        <f t="shared" si="4"/>
        <v>400.56292669080932</v>
      </c>
      <c r="Q5">
        <f t="shared" si="4"/>
        <v>364.51226328863652</v>
      </c>
      <c r="R5" s="1">
        <v>144502</v>
      </c>
      <c r="S5">
        <f t="shared" ref="S5" si="5">R5*1.01</f>
        <v>145947.01999999999</v>
      </c>
      <c r="T5">
        <f t="shared" ref="T5" si="6">S5*1.005</f>
        <v>146676.75509999998</v>
      </c>
      <c r="U5">
        <f t="shared" ref="U5:AA5" si="7">T5*1</f>
        <v>146676.75509999998</v>
      </c>
      <c r="V5">
        <f t="shared" si="7"/>
        <v>146676.75509999998</v>
      </c>
      <c r="W5">
        <f t="shared" si="7"/>
        <v>146676.75509999998</v>
      </c>
      <c r="X5">
        <f t="shared" si="7"/>
        <v>146676.75509999998</v>
      </c>
      <c r="Y5">
        <f t="shared" si="7"/>
        <v>146676.75509999998</v>
      </c>
      <c r="Z5">
        <f t="shared" si="7"/>
        <v>146676.75509999998</v>
      </c>
      <c r="AA5">
        <f t="shared" si="7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8">B6</f>
        <v>2.1499999999999998E-2</v>
      </c>
      <c r="D6">
        <f t="shared" si="8"/>
        <v>2.1499999999999998E-2</v>
      </c>
      <c r="E6">
        <f t="shared" si="8"/>
        <v>2.1499999999999998E-2</v>
      </c>
      <c r="F6">
        <f t="shared" si="8"/>
        <v>2.1499999999999998E-2</v>
      </c>
      <c r="G6">
        <f t="shared" si="8"/>
        <v>2.1499999999999998E-2</v>
      </c>
      <c r="H6">
        <f t="shared" si="8"/>
        <v>2.1499999999999998E-2</v>
      </c>
      <c r="I6">
        <f t="shared" si="8"/>
        <v>2.1499999999999998E-2</v>
      </c>
      <c r="J6">
        <f t="shared" si="8"/>
        <v>2.1499999999999998E-2</v>
      </c>
      <c r="K6">
        <f t="shared" si="8"/>
        <v>2.1499999999999998E-2</v>
      </c>
      <c r="L6">
        <f t="shared" si="8"/>
        <v>2.1499999999999998E-2</v>
      </c>
      <c r="M6">
        <f t="shared" si="8"/>
        <v>2.1499999999999998E-2</v>
      </c>
      <c r="N6">
        <f t="shared" si="8"/>
        <v>2.1499999999999998E-2</v>
      </c>
      <c r="O6">
        <f t="shared" si="8"/>
        <v>2.1499999999999998E-2</v>
      </c>
      <c r="P6">
        <f t="shared" si="8"/>
        <v>2.1499999999999998E-2</v>
      </c>
      <c r="Q6">
        <f t="shared" si="8"/>
        <v>2.1499999999999998E-2</v>
      </c>
      <c r="R6" s="1">
        <f t="shared" ref="R6:AA6" si="9">1*Q6</f>
        <v>2.1499999999999998E-2</v>
      </c>
      <c r="S6" s="1">
        <f t="shared" si="9"/>
        <v>2.1499999999999998E-2</v>
      </c>
      <c r="T6" s="1">
        <f t="shared" si="9"/>
        <v>2.1499999999999998E-2</v>
      </c>
      <c r="U6" s="1">
        <f t="shared" si="9"/>
        <v>2.1499999999999998E-2</v>
      </c>
      <c r="V6" s="1">
        <f t="shared" si="9"/>
        <v>2.1499999999999998E-2</v>
      </c>
      <c r="W6" s="1">
        <f t="shared" si="9"/>
        <v>2.1499999999999998E-2</v>
      </c>
      <c r="X6" s="1">
        <f t="shared" si="9"/>
        <v>2.1499999999999998E-2</v>
      </c>
      <c r="Y6" s="1">
        <f t="shared" si="9"/>
        <v>2.1499999999999998E-2</v>
      </c>
      <c r="Z6" s="1">
        <f t="shared" si="9"/>
        <v>2.1499999999999998E-2</v>
      </c>
      <c r="AA6" s="1">
        <f t="shared" si="9"/>
        <v>2.1499999999999998E-2</v>
      </c>
    </row>
    <row r="7" spans="1:27" x14ac:dyDescent="0.2">
      <c r="A7" t="s">
        <v>5</v>
      </c>
      <c r="B7" s="1">
        <v>4.2999999999999997E-2</v>
      </c>
      <c r="C7">
        <f t="shared" si="8"/>
        <v>4.2999999999999997E-2</v>
      </c>
      <c r="D7">
        <f t="shared" si="8"/>
        <v>4.2999999999999997E-2</v>
      </c>
      <c r="E7">
        <f t="shared" si="8"/>
        <v>4.2999999999999997E-2</v>
      </c>
      <c r="F7">
        <f t="shared" si="8"/>
        <v>4.2999999999999997E-2</v>
      </c>
      <c r="G7">
        <f t="shared" si="8"/>
        <v>4.2999999999999997E-2</v>
      </c>
      <c r="H7">
        <f t="shared" si="8"/>
        <v>4.2999999999999997E-2</v>
      </c>
      <c r="I7">
        <f t="shared" si="8"/>
        <v>4.2999999999999997E-2</v>
      </c>
      <c r="J7">
        <f t="shared" si="8"/>
        <v>4.2999999999999997E-2</v>
      </c>
      <c r="K7">
        <f t="shared" si="8"/>
        <v>4.2999999999999997E-2</v>
      </c>
      <c r="L7">
        <f t="shared" si="8"/>
        <v>4.2999999999999997E-2</v>
      </c>
      <c r="M7">
        <f t="shared" si="8"/>
        <v>4.2999999999999997E-2</v>
      </c>
      <c r="N7">
        <f t="shared" si="8"/>
        <v>4.2999999999999997E-2</v>
      </c>
      <c r="O7">
        <f t="shared" si="8"/>
        <v>4.2999999999999997E-2</v>
      </c>
      <c r="P7">
        <f t="shared" si="8"/>
        <v>4.2999999999999997E-2</v>
      </c>
      <c r="Q7">
        <f t="shared" si="8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2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11">R8*1.01</f>
        <v>145948.03</v>
      </c>
      <c r="T8">
        <f t="shared" ref="T8" si="12">S8*1.005</f>
        <v>146677.77015</v>
      </c>
      <c r="U8">
        <f t="shared" ref="U8:AA8" si="13">T8*1</f>
        <v>146677.77015</v>
      </c>
      <c r="V8">
        <f t="shared" si="13"/>
        <v>146677.77015</v>
      </c>
      <c r="W8">
        <f t="shared" si="13"/>
        <v>146677.77015</v>
      </c>
      <c r="X8">
        <f t="shared" si="13"/>
        <v>146677.77015</v>
      </c>
      <c r="Y8">
        <f t="shared" si="13"/>
        <v>146677.77015</v>
      </c>
      <c r="Z8">
        <f t="shared" si="13"/>
        <v>146677.77015</v>
      </c>
      <c r="AA8">
        <f t="shared" si="13"/>
        <v>146677.77015</v>
      </c>
    </row>
    <row r="9" spans="1:27" x14ac:dyDescent="0.2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4">H9</f>
        <v>0</v>
      </c>
      <c r="J9">
        <f t="shared" si="14"/>
        <v>0</v>
      </c>
      <c r="K9">
        <f t="shared" si="14"/>
        <v>0</v>
      </c>
      <c r="L9">
        <f t="shared" si="14"/>
        <v>0</v>
      </c>
      <c r="M9">
        <f t="shared" si="14"/>
        <v>0</v>
      </c>
      <c r="N9">
        <f t="shared" si="14"/>
        <v>0</v>
      </c>
      <c r="O9">
        <f t="shared" si="14"/>
        <v>0</v>
      </c>
      <c r="P9">
        <f t="shared" si="14"/>
        <v>0</v>
      </c>
      <c r="Q9">
        <f t="shared" si="14"/>
        <v>0</v>
      </c>
      <c r="R9" s="1">
        <f t="shared" ref="R9:AA9" si="15">1*Q9</f>
        <v>0</v>
      </c>
      <c r="S9" s="1">
        <f t="shared" si="15"/>
        <v>0</v>
      </c>
      <c r="T9" s="1">
        <f t="shared" si="15"/>
        <v>0</v>
      </c>
      <c r="U9" s="1">
        <f t="shared" si="15"/>
        <v>0</v>
      </c>
      <c r="V9" s="1">
        <f t="shared" si="15"/>
        <v>0</v>
      </c>
      <c r="W9" s="1">
        <f t="shared" si="15"/>
        <v>0</v>
      </c>
      <c r="X9" s="1">
        <f t="shared" si="15"/>
        <v>0</v>
      </c>
      <c r="Y9" s="1">
        <f t="shared" si="15"/>
        <v>0</v>
      </c>
      <c r="Z9" s="1">
        <f t="shared" si="15"/>
        <v>0</v>
      </c>
      <c r="AA9" s="1">
        <f t="shared" si="15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7.6999999999999999E-2</v>
      </c>
      <c r="C11" s="1">
        <f t="shared" ref="C11:Q11" si="16">B11*0.985</f>
        <v>7.5844999999999996E-2</v>
      </c>
      <c r="D11">
        <f t="shared" si="16"/>
        <v>7.4707324999999991E-2</v>
      </c>
      <c r="E11">
        <f t="shared" si="16"/>
        <v>7.3586715124999993E-2</v>
      </c>
      <c r="F11">
        <f t="shared" si="16"/>
        <v>7.2482914398124987E-2</v>
      </c>
      <c r="G11">
        <f t="shared" si="16"/>
        <v>7.1395670682153106E-2</v>
      </c>
      <c r="H11">
        <f t="shared" si="16"/>
        <v>7.0324735621920806E-2</v>
      </c>
      <c r="I11">
        <f t="shared" si="16"/>
        <v>6.9269864587591989E-2</v>
      </c>
      <c r="J11">
        <f t="shared" si="16"/>
        <v>6.8230816618778112E-2</v>
      </c>
      <c r="K11">
        <f t="shared" si="16"/>
        <v>6.7207354369496444E-2</v>
      </c>
      <c r="L11">
        <f t="shared" si="16"/>
        <v>6.6199244053953998E-2</v>
      </c>
      <c r="M11">
        <f t="shared" si="16"/>
        <v>6.5206255393144688E-2</v>
      </c>
      <c r="N11">
        <f t="shared" si="16"/>
        <v>6.4228161562247518E-2</v>
      </c>
      <c r="O11">
        <f t="shared" si="16"/>
        <v>6.3264739138813808E-2</v>
      </c>
      <c r="P11">
        <f t="shared" si="16"/>
        <v>6.2315768051731599E-2</v>
      </c>
      <c r="Q11">
        <f t="shared" si="16"/>
        <v>6.1381031530955622E-2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x14ac:dyDescent="0.2">
      <c r="A12" t="s">
        <v>10</v>
      </c>
      <c r="B12" s="18">
        <v>0.21</v>
      </c>
      <c r="C12" s="1">
        <f t="shared" ref="C12:Q12" si="20">B12*0.975</f>
        <v>0.20474999999999999</v>
      </c>
      <c r="D12">
        <f t="shared" si="20"/>
        <v>0.19963124999999998</v>
      </c>
      <c r="E12">
        <f t="shared" si="20"/>
        <v>0.19464046874999999</v>
      </c>
      <c r="F12">
        <f t="shared" si="20"/>
        <v>0.18977445703124998</v>
      </c>
      <c r="G12">
        <f t="shared" si="20"/>
        <v>0.18503009560546874</v>
      </c>
      <c r="H12">
        <f t="shared" si="20"/>
        <v>0.18040434321533202</v>
      </c>
      <c r="I12">
        <f t="shared" si="20"/>
        <v>0.17589423463494872</v>
      </c>
      <c r="J12">
        <f t="shared" si="20"/>
        <v>0.17149687876907499</v>
      </c>
      <c r="K12">
        <f t="shared" si="20"/>
        <v>0.16720945679984811</v>
      </c>
      <c r="L12">
        <f t="shared" si="20"/>
        <v>0.1630292203798519</v>
      </c>
      <c r="M12">
        <f t="shared" si="20"/>
        <v>0.1589534898703556</v>
      </c>
      <c r="N12">
        <f t="shared" si="20"/>
        <v>0.1549796526235967</v>
      </c>
      <c r="O12">
        <f t="shared" si="20"/>
        <v>0.15110516130800677</v>
      </c>
      <c r="P12">
        <f t="shared" si="20"/>
        <v>0.14732753227530659</v>
      </c>
      <c r="Q12">
        <f t="shared" si="20"/>
        <v>0.14364434396842393</v>
      </c>
      <c r="R12" s="1">
        <f t="shared" ref="R12:AA12" si="21">1*Q12</f>
        <v>0.14364434396842393</v>
      </c>
      <c r="S12" s="1">
        <f t="shared" si="21"/>
        <v>0.14364434396842393</v>
      </c>
      <c r="T12" s="1">
        <f t="shared" si="21"/>
        <v>0.14364434396842393</v>
      </c>
      <c r="U12" s="1">
        <f t="shared" si="21"/>
        <v>0.14364434396842393</v>
      </c>
      <c r="V12" s="1">
        <f t="shared" si="21"/>
        <v>0.14364434396842393</v>
      </c>
      <c r="W12" s="1">
        <f t="shared" si="21"/>
        <v>0.14364434396842393</v>
      </c>
      <c r="X12" s="1">
        <f t="shared" si="21"/>
        <v>0.14364434396842393</v>
      </c>
      <c r="Y12" s="1">
        <f t="shared" si="21"/>
        <v>0.14364434396842393</v>
      </c>
      <c r="Z12" s="1">
        <f t="shared" si="21"/>
        <v>0.14364434396842393</v>
      </c>
      <c r="AA12" s="1">
        <f t="shared" si="21"/>
        <v>0.14364434396842393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2">C13*1.03</f>
        <v>0.36070599999999997</v>
      </c>
      <c r="E13">
        <f t="shared" si="22"/>
        <v>0.37152717999999996</v>
      </c>
      <c r="F13">
        <f t="shared" si="22"/>
        <v>0.38267299539999994</v>
      </c>
      <c r="G13">
        <f t="shared" si="22"/>
        <v>0.39415318526199994</v>
      </c>
      <c r="H13">
        <f t="shared" si="22"/>
        <v>0.40597778081985997</v>
      </c>
      <c r="I13">
        <f t="shared" si="22"/>
        <v>0.41815711424445579</v>
      </c>
      <c r="J13">
        <f t="shared" si="22"/>
        <v>0.43070182767178949</v>
      </c>
      <c r="K13">
        <f t="shared" si="22"/>
        <v>0.44362288250194321</v>
      </c>
      <c r="L13">
        <f t="shared" si="22"/>
        <v>0.45693156897700149</v>
      </c>
      <c r="M13">
        <f t="shared" si="22"/>
        <v>0.47063951604631155</v>
      </c>
      <c r="N13">
        <f t="shared" si="22"/>
        <v>0.4847587015277009</v>
      </c>
      <c r="O13">
        <f t="shared" si="22"/>
        <v>0.49930146257353192</v>
      </c>
      <c r="P13">
        <f t="shared" si="22"/>
        <v>0.51428050645073786</v>
      </c>
      <c r="Q13">
        <f t="shared" si="22"/>
        <v>0.52970892164425998</v>
      </c>
      <c r="R13">
        <f t="shared" si="22"/>
        <v>0.54560018929358778</v>
      </c>
      <c r="S13">
        <f t="shared" si="22"/>
        <v>0.56196819497239547</v>
      </c>
      <c r="T13">
        <f t="shared" si="22"/>
        <v>0.57882724082156733</v>
      </c>
      <c r="U13">
        <f t="shared" si="22"/>
        <v>0.59619205804621433</v>
      </c>
      <c r="V13">
        <f t="shared" si="22"/>
        <v>0.61407781978760079</v>
      </c>
      <c r="W13">
        <f t="shared" si="22"/>
        <v>0.63250015438122886</v>
      </c>
      <c r="X13">
        <f t="shared" si="22"/>
        <v>0.65147515901266573</v>
      </c>
      <c r="Y13">
        <f t="shared" si="22"/>
        <v>0.67101941378304575</v>
      </c>
      <c r="Z13">
        <f t="shared" si="22"/>
        <v>0.69114999619653716</v>
      </c>
      <c r="AA13">
        <f t="shared" si="22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2"/>
        <v>1.3473430000000002</v>
      </c>
      <c r="E14">
        <f t="shared" si="22"/>
        <v>1.3877632900000003</v>
      </c>
      <c r="F14">
        <f t="shared" si="22"/>
        <v>1.4293961887000004</v>
      </c>
      <c r="G14">
        <f t="shared" si="22"/>
        <v>1.4722780743610004</v>
      </c>
      <c r="H14">
        <f t="shared" si="22"/>
        <v>1.5164464165918305</v>
      </c>
      <c r="I14">
        <f t="shared" si="22"/>
        <v>1.5619398090895855</v>
      </c>
      <c r="J14">
        <f t="shared" si="22"/>
        <v>1.6087980033622731</v>
      </c>
      <c r="K14">
        <f t="shared" si="22"/>
        <v>1.6570619434631413</v>
      </c>
      <c r="L14">
        <f t="shared" si="22"/>
        <v>1.7067738017670355</v>
      </c>
      <c r="M14">
        <f t="shared" si="22"/>
        <v>1.7579770158200467</v>
      </c>
      <c r="N14">
        <f t="shared" si="22"/>
        <v>1.8107163262946482</v>
      </c>
      <c r="O14">
        <f t="shared" si="22"/>
        <v>1.8650378160834877</v>
      </c>
      <c r="P14">
        <f t="shared" si="22"/>
        <v>1.9209889505659925</v>
      </c>
      <c r="Q14">
        <f t="shared" si="22"/>
        <v>1.9786186190829724</v>
      </c>
      <c r="R14">
        <f t="shared" si="22"/>
        <v>2.0379771776554616</v>
      </c>
      <c r="S14">
        <f t="shared" si="22"/>
        <v>2.0991164929851256</v>
      </c>
      <c r="T14">
        <f t="shared" si="22"/>
        <v>2.1620899877746793</v>
      </c>
      <c r="U14">
        <f t="shared" si="22"/>
        <v>2.2269526874079197</v>
      </c>
      <c r="V14">
        <f t="shared" si="22"/>
        <v>2.2937612680301576</v>
      </c>
      <c r="W14">
        <f t="shared" si="22"/>
        <v>2.3625741060710626</v>
      </c>
      <c r="X14">
        <f t="shared" si="22"/>
        <v>2.4334513292531943</v>
      </c>
      <c r="Y14">
        <f t="shared" si="22"/>
        <v>2.5064548691307902</v>
      </c>
      <c r="Z14">
        <f t="shared" si="22"/>
        <v>2.5816485152047139</v>
      </c>
      <c r="AA14">
        <f t="shared" si="22"/>
        <v>2.6590979706608553</v>
      </c>
    </row>
    <row r="15" spans="1:27" x14ac:dyDescent="0.2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2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2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2">
      <c r="A19" t="s">
        <v>16</v>
      </c>
      <c r="B19" s="1">
        <v>512</v>
      </c>
      <c r="C19" s="1">
        <f t="shared" si="29"/>
        <v>512</v>
      </c>
      <c r="D19" s="1">
        <f t="shared" si="29"/>
        <v>512</v>
      </c>
      <c r="E19" s="1">
        <f t="shared" si="29"/>
        <v>512</v>
      </c>
      <c r="F19" s="1">
        <f t="shared" si="29"/>
        <v>512</v>
      </c>
      <c r="G19" s="1">
        <f t="shared" si="29"/>
        <v>512</v>
      </c>
      <c r="H19" s="1">
        <f t="shared" si="29"/>
        <v>512</v>
      </c>
      <c r="I19" s="1">
        <f t="shared" si="29"/>
        <v>512</v>
      </c>
      <c r="J19" s="1">
        <f t="shared" si="29"/>
        <v>512</v>
      </c>
      <c r="K19" s="1">
        <f t="shared" si="29"/>
        <v>512</v>
      </c>
      <c r="L19" s="1">
        <f t="shared" si="29"/>
        <v>512</v>
      </c>
      <c r="M19" s="1">
        <f t="shared" si="29"/>
        <v>512</v>
      </c>
      <c r="N19" s="1">
        <f t="shared" si="29"/>
        <v>512</v>
      </c>
      <c r="O19" s="1">
        <f t="shared" si="29"/>
        <v>512</v>
      </c>
      <c r="P19" s="1">
        <f t="shared" si="29"/>
        <v>512</v>
      </c>
      <c r="Q19" s="1">
        <f t="shared" si="29"/>
        <v>512</v>
      </c>
      <c r="R19" s="1">
        <f t="shared" ref="R19:AA19" si="33">1*Q19</f>
        <v>512</v>
      </c>
      <c r="S19" s="1">
        <f t="shared" si="33"/>
        <v>512</v>
      </c>
      <c r="T19" s="1">
        <f t="shared" si="33"/>
        <v>512</v>
      </c>
      <c r="U19" s="1">
        <f t="shared" si="33"/>
        <v>512</v>
      </c>
      <c r="V19" s="1">
        <f t="shared" si="33"/>
        <v>512</v>
      </c>
      <c r="W19" s="1">
        <f t="shared" si="33"/>
        <v>512</v>
      </c>
      <c r="X19" s="1">
        <f t="shared" si="33"/>
        <v>512</v>
      </c>
      <c r="Y19" s="1">
        <f t="shared" si="33"/>
        <v>512</v>
      </c>
      <c r="Z19" s="1">
        <f t="shared" si="33"/>
        <v>512</v>
      </c>
      <c r="AA19" s="1">
        <f t="shared" si="33"/>
        <v>512</v>
      </c>
    </row>
    <row r="20" spans="1:27" x14ac:dyDescent="0.2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128</v>
      </c>
      <c r="F20">
        <f t="shared" ref="F20:Q20" si="34">F19</f>
        <v>512</v>
      </c>
      <c r="G20">
        <f t="shared" si="34"/>
        <v>512</v>
      </c>
      <c r="H20">
        <f t="shared" si="34"/>
        <v>512</v>
      </c>
      <c r="I20">
        <f t="shared" si="34"/>
        <v>512</v>
      </c>
      <c r="J20">
        <f t="shared" si="34"/>
        <v>512</v>
      </c>
      <c r="K20">
        <f t="shared" si="34"/>
        <v>512</v>
      </c>
      <c r="L20">
        <f t="shared" si="34"/>
        <v>512</v>
      </c>
      <c r="M20">
        <f t="shared" si="34"/>
        <v>512</v>
      </c>
      <c r="N20">
        <f t="shared" si="34"/>
        <v>512</v>
      </c>
      <c r="O20">
        <f t="shared" si="34"/>
        <v>512</v>
      </c>
      <c r="P20">
        <f t="shared" si="34"/>
        <v>512</v>
      </c>
      <c r="Q20">
        <f t="shared" si="34"/>
        <v>512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15849</v>
      </c>
      <c r="C21">
        <f t="shared" ref="C21:J21" si="35">0.45*SUM(C3,C15,C16,-C9)</f>
        <v>15039</v>
      </c>
      <c r="D21">
        <f t="shared" si="35"/>
        <v>14423.4</v>
      </c>
      <c r="E21">
        <f t="shared" si="35"/>
        <v>13832.424000000001</v>
      </c>
      <c r="F21">
        <f t="shared" si="35"/>
        <v>15026.92128</v>
      </c>
      <c r="G21">
        <f t="shared" si="35"/>
        <v>14614.183641599999</v>
      </c>
      <c r="H21">
        <f t="shared" si="35"/>
        <v>14347.279968767998</v>
      </c>
      <c r="I21">
        <f t="shared" si="35"/>
        <v>14216.49716908032</v>
      </c>
      <c r="J21">
        <f t="shared" si="35"/>
        <v>14087.022197389515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2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2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2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2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2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2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2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2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2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2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2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2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2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2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2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3">E57</f>
        <v>150</v>
      </c>
      <c r="G57" s="4">
        <f t="shared" si="43"/>
        <v>150</v>
      </c>
      <c r="H57" s="4">
        <f t="shared" si="43"/>
        <v>150</v>
      </c>
      <c r="I57" s="4">
        <f t="shared" si="43"/>
        <v>150</v>
      </c>
      <c r="J57" s="4">
        <f t="shared" si="43"/>
        <v>150</v>
      </c>
      <c r="K57" s="4">
        <f t="shared" si="43"/>
        <v>150</v>
      </c>
      <c r="L57" s="4">
        <f t="shared" si="43"/>
        <v>150</v>
      </c>
      <c r="M57" s="4">
        <f t="shared" si="43"/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2">
      <c r="A59" t="s">
        <v>30</v>
      </c>
      <c r="B59">
        <f t="shared" ref="B59:Q59" si="45">B4*0.8/8</f>
        <v>6</v>
      </c>
      <c r="C59">
        <f t="shared" si="45"/>
        <v>8.9400000000000013</v>
      </c>
      <c r="D59">
        <f t="shared" si="45"/>
        <v>10</v>
      </c>
      <c r="E59">
        <f t="shared" si="45"/>
        <v>10</v>
      </c>
      <c r="F59">
        <f t="shared" si="45"/>
        <v>10</v>
      </c>
      <c r="G59">
        <f t="shared" si="45"/>
        <v>10</v>
      </c>
      <c r="H59">
        <f t="shared" si="45"/>
        <v>10</v>
      </c>
      <c r="I59">
        <f t="shared" si="45"/>
        <v>10</v>
      </c>
      <c r="J59">
        <f t="shared" si="45"/>
        <v>10</v>
      </c>
      <c r="K59">
        <f t="shared" si="45"/>
        <v>10</v>
      </c>
      <c r="L59">
        <f t="shared" si="45"/>
        <v>10</v>
      </c>
      <c r="M59">
        <f t="shared" si="45"/>
        <v>10</v>
      </c>
      <c r="N59">
        <f t="shared" si="45"/>
        <v>10</v>
      </c>
      <c r="O59">
        <f t="shared" si="45"/>
        <v>10</v>
      </c>
      <c r="P59">
        <f t="shared" si="45"/>
        <v>10</v>
      </c>
      <c r="Q59">
        <f t="shared" si="45"/>
        <v>10</v>
      </c>
      <c r="R59" s="4">
        <f t="shared" si="43"/>
        <v>10</v>
      </c>
      <c r="S59" s="4">
        <f t="shared" si="43"/>
        <v>10</v>
      </c>
      <c r="T59" s="4">
        <f t="shared" si="43"/>
        <v>10</v>
      </c>
      <c r="U59" s="4">
        <f t="shared" si="43"/>
        <v>10</v>
      </c>
      <c r="V59" s="4">
        <f t="shared" si="44"/>
        <v>10</v>
      </c>
      <c r="W59" s="4">
        <f t="shared" si="44"/>
        <v>10</v>
      </c>
      <c r="X59" s="4">
        <f t="shared" si="44"/>
        <v>10</v>
      </c>
      <c r="Y59" s="4">
        <f t="shared" si="44"/>
        <v>10</v>
      </c>
      <c r="Z59" s="4">
        <f t="shared" si="44"/>
        <v>10</v>
      </c>
      <c r="AA59" s="4">
        <f t="shared" si="44"/>
        <v>10</v>
      </c>
    </row>
    <row r="60" spans="1:27" x14ac:dyDescent="0.2">
      <c r="A60" t="s">
        <v>31</v>
      </c>
      <c r="B60">
        <f t="shared" ref="B60:Q60" si="46">B4*0.8/3</f>
        <v>16</v>
      </c>
      <c r="C60">
        <f t="shared" si="46"/>
        <v>23.840000000000003</v>
      </c>
      <c r="D60">
        <f t="shared" si="46"/>
        <v>26.666666666666668</v>
      </c>
      <c r="E60">
        <f t="shared" si="46"/>
        <v>26.666666666666668</v>
      </c>
      <c r="F60">
        <f t="shared" si="46"/>
        <v>26.666666666666668</v>
      </c>
      <c r="G60">
        <f t="shared" si="46"/>
        <v>26.666666666666668</v>
      </c>
      <c r="H60">
        <f t="shared" si="46"/>
        <v>26.666666666666668</v>
      </c>
      <c r="I60">
        <f t="shared" si="46"/>
        <v>26.666666666666668</v>
      </c>
      <c r="J60">
        <f t="shared" si="46"/>
        <v>26.666666666666668</v>
      </c>
      <c r="K60">
        <f t="shared" si="46"/>
        <v>26.666666666666668</v>
      </c>
      <c r="L60">
        <f t="shared" si="46"/>
        <v>26.666666666666668</v>
      </c>
      <c r="M60">
        <f t="shared" si="46"/>
        <v>26.666666666666668</v>
      </c>
      <c r="N60">
        <f t="shared" si="46"/>
        <v>26.666666666666668</v>
      </c>
      <c r="O60">
        <f t="shared" si="46"/>
        <v>26.666666666666668</v>
      </c>
      <c r="P60">
        <f t="shared" si="46"/>
        <v>26.666666666666668</v>
      </c>
      <c r="Q60">
        <f t="shared" si="46"/>
        <v>26.666666666666668</v>
      </c>
      <c r="R60" s="4">
        <f t="shared" si="43"/>
        <v>26.666666666666668</v>
      </c>
      <c r="S60" s="4">
        <f t="shared" si="43"/>
        <v>26.666666666666668</v>
      </c>
      <c r="T60" s="4">
        <f t="shared" si="43"/>
        <v>26.666666666666668</v>
      </c>
      <c r="U60" s="4">
        <f t="shared" si="43"/>
        <v>26.666666666666668</v>
      </c>
      <c r="V60" s="4">
        <f t="shared" si="44"/>
        <v>26.666666666666668</v>
      </c>
      <c r="W60" s="4">
        <f t="shared" si="44"/>
        <v>26.666666666666668</v>
      </c>
      <c r="X60" s="4">
        <f t="shared" si="44"/>
        <v>26.666666666666668</v>
      </c>
      <c r="Y60" s="4">
        <f t="shared" si="44"/>
        <v>26.666666666666668</v>
      </c>
      <c r="Z60" s="4">
        <f t="shared" si="44"/>
        <v>26.666666666666668</v>
      </c>
      <c r="AA60" s="4">
        <f t="shared" si="44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2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2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2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2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2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2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2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2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2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E148-69AF-48E0-B9A0-C96777E304F8}">
  <dimension ref="A1:AA70"/>
  <sheetViews>
    <sheetView zoomScaleNormal="100" workbookViewId="0">
      <selection activeCell="B4" sqref="B4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7" width="11.28515625" customWidth="1"/>
    <col min="8" max="17" width="12" customWidth="1"/>
    <col min="18" max="18" width="11.14062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2">
      <c r="A2" s="12" t="s">
        <v>1</v>
      </c>
      <c r="B2" s="16">
        <f>parameters!B22</f>
        <v>115000</v>
      </c>
      <c r="C2" s="12">
        <f t="shared" ref="C2:Q2" si="0">B2*1.01</f>
        <v>116150</v>
      </c>
      <c r="D2" s="12">
        <f t="shared" si="0"/>
        <v>117311.5</v>
      </c>
      <c r="E2" s="12">
        <f t="shared" si="0"/>
        <v>118484.61500000001</v>
      </c>
      <c r="F2" s="12">
        <f t="shared" si="0"/>
        <v>119669.46115</v>
      </c>
      <c r="G2" s="12">
        <f t="shared" si="0"/>
        <v>120866.15576150001</v>
      </c>
      <c r="H2" s="12">
        <f t="shared" si="0"/>
        <v>122074.81731911501</v>
      </c>
      <c r="I2" s="12">
        <f t="shared" si="0"/>
        <v>123295.56549230617</v>
      </c>
      <c r="J2" s="12">
        <f t="shared" si="0"/>
        <v>124528.52114722923</v>
      </c>
      <c r="K2" s="12">
        <f t="shared" si="0"/>
        <v>125773.80635870152</v>
      </c>
      <c r="L2" s="12">
        <f t="shared" si="0"/>
        <v>127031.54442228854</v>
      </c>
      <c r="M2" s="12">
        <f t="shared" si="0"/>
        <v>128301.85986651143</v>
      </c>
      <c r="N2" s="12">
        <f t="shared" si="0"/>
        <v>129584.87846517655</v>
      </c>
      <c r="O2" s="12">
        <f t="shared" si="0"/>
        <v>130880.72724982831</v>
      </c>
      <c r="P2" s="12">
        <f t="shared" si="0"/>
        <v>132189.5345223266</v>
      </c>
      <c r="Q2" s="12">
        <f t="shared" si="0"/>
        <v>133511.42986754989</v>
      </c>
      <c r="R2" s="12">
        <f t="shared" ref="R2" si="1">Q2*1.01</f>
        <v>134846.54416622539</v>
      </c>
      <c r="S2" s="12">
        <f t="shared" ref="S2" si="2">R2*1.01</f>
        <v>136195.00960788765</v>
      </c>
      <c r="T2" s="12">
        <f t="shared" ref="T2" si="3">S2*1.01</f>
        <v>137556.95970396654</v>
      </c>
      <c r="U2" s="12">
        <f t="shared" ref="U2" si="4">T2*1.01</f>
        <v>138932.5293010062</v>
      </c>
      <c r="V2" s="12">
        <f t="shared" ref="V2" si="5">U2*1.01</f>
        <v>140321.85459401627</v>
      </c>
      <c r="W2" s="12">
        <f t="shared" ref="W2" si="6">V2*1.01</f>
        <v>141725.07313995642</v>
      </c>
      <c r="X2" s="12">
        <f t="shared" ref="X2" si="7">W2*1.01</f>
        <v>143142.323871356</v>
      </c>
      <c r="Y2" s="12">
        <f t="shared" ref="Y2" si="8">X2*1.01</f>
        <v>144573.74711006955</v>
      </c>
      <c r="Z2" s="12">
        <f t="shared" ref="Z2" si="9">Y2*1.01</f>
        <v>146019.48458117025</v>
      </c>
      <c r="AA2" s="12">
        <f t="shared" ref="AA2" si="10">Z2*1.01</f>
        <v>147479.67942698195</v>
      </c>
    </row>
    <row r="3" spans="1:27" x14ac:dyDescent="0.2">
      <c r="A3" t="s">
        <v>42</v>
      </c>
      <c r="B3" s="15">
        <f>parameters!C22</f>
        <v>267500</v>
      </c>
      <c r="C3" s="1">
        <f t="shared" ref="C3:K3" si="11">0.95*B3</f>
        <v>254125</v>
      </c>
      <c r="D3" s="1">
        <f t="shared" si="11"/>
        <v>241418.75</v>
      </c>
      <c r="E3" s="1">
        <f t="shared" si="11"/>
        <v>229347.8125</v>
      </c>
      <c r="F3" s="1">
        <f t="shared" si="11"/>
        <v>217880.421875</v>
      </c>
      <c r="G3" s="1">
        <f t="shared" si="11"/>
        <v>206986.40078124998</v>
      </c>
      <c r="H3" s="1">
        <f t="shared" si="11"/>
        <v>196637.08074218748</v>
      </c>
      <c r="I3" s="1">
        <f t="shared" si="11"/>
        <v>186805.22670507809</v>
      </c>
      <c r="J3" s="1">
        <f t="shared" si="11"/>
        <v>177464.96536982417</v>
      </c>
      <c r="K3" s="1">
        <f t="shared" si="1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12">1*Q3</f>
        <v>152314.22727721135</v>
      </c>
      <c r="S3" s="1">
        <f t="shared" si="12"/>
        <v>152314.22727721135</v>
      </c>
      <c r="T3" s="1">
        <f t="shared" si="12"/>
        <v>152314.22727721135</v>
      </c>
      <c r="U3" s="1">
        <f t="shared" si="12"/>
        <v>152314.22727721135</v>
      </c>
      <c r="V3" s="1">
        <f t="shared" si="12"/>
        <v>152314.22727721135</v>
      </c>
      <c r="W3" s="1">
        <f t="shared" si="12"/>
        <v>152314.22727721135</v>
      </c>
      <c r="X3" s="1">
        <f t="shared" si="12"/>
        <v>152314.22727721135</v>
      </c>
      <c r="Y3" s="1">
        <f t="shared" si="12"/>
        <v>152314.22727721135</v>
      </c>
      <c r="Z3" s="1">
        <f t="shared" si="12"/>
        <v>152314.22727721135</v>
      </c>
      <c r="AA3" s="1">
        <f t="shared" si="12"/>
        <v>152314.22727721135</v>
      </c>
    </row>
    <row r="4" spans="1:27" x14ac:dyDescent="0.2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" si="13">Q4*1.01</f>
        <v>505</v>
      </c>
      <c r="S4" s="12">
        <f t="shared" ref="S4" si="14">R4*1.01</f>
        <v>510.05</v>
      </c>
      <c r="T4" s="12">
        <f t="shared" ref="T4" si="15">S4*1.01</f>
        <v>515.15049999999997</v>
      </c>
      <c r="U4" s="12">
        <f t="shared" ref="U4" si="16">T4*1.01</f>
        <v>520.30200500000001</v>
      </c>
      <c r="V4" s="12">
        <f t="shared" ref="V4" si="17">U4*1.01</f>
        <v>525.50502504999997</v>
      </c>
      <c r="W4" s="12">
        <f t="shared" ref="W4" si="18">V4*1.01</f>
        <v>530.76007530049992</v>
      </c>
      <c r="X4" s="12">
        <f t="shared" ref="X4" si="19">W4*1.01</f>
        <v>536.0676760535049</v>
      </c>
      <c r="Y4" s="12">
        <f t="shared" ref="Y4" si="20">X4*1.01</f>
        <v>541.42835281403995</v>
      </c>
      <c r="Z4" s="12">
        <f t="shared" ref="Z4" si="21">Y4*1.01</f>
        <v>546.84263634218041</v>
      </c>
      <c r="AA4" s="12">
        <f t="shared" ref="AA4" si="22">Z4*1.01</f>
        <v>552.31106270560224</v>
      </c>
    </row>
    <row r="5" spans="1:27" x14ac:dyDescent="0.2">
      <c r="A5" t="s">
        <v>3</v>
      </c>
      <c r="B5">
        <v>5000</v>
      </c>
      <c r="C5">
        <f t="shared" ref="C5:Q5" si="23">B5*0.91</f>
        <v>4550</v>
      </c>
      <c r="D5">
        <f t="shared" si="23"/>
        <v>4140.5</v>
      </c>
      <c r="E5">
        <f t="shared" si="23"/>
        <v>3767.855</v>
      </c>
      <c r="F5">
        <f t="shared" si="23"/>
        <v>3428.7480500000001</v>
      </c>
      <c r="G5">
        <f t="shared" si="23"/>
        <v>3120.1607255000004</v>
      </c>
      <c r="H5">
        <f t="shared" si="23"/>
        <v>2839.3462602050004</v>
      </c>
      <c r="I5">
        <f t="shared" si="23"/>
        <v>2583.8050967865506</v>
      </c>
      <c r="J5">
        <f t="shared" si="23"/>
        <v>2351.2626380757611</v>
      </c>
      <c r="K5">
        <f t="shared" si="23"/>
        <v>2139.6490006489425</v>
      </c>
      <c r="L5">
        <f t="shared" si="23"/>
        <v>1947.0805905905379</v>
      </c>
      <c r="M5">
        <f t="shared" si="23"/>
        <v>1771.8433374373894</v>
      </c>
      <c r="N5">
        <f t="shared" si="23"/>
        <v>1612.3774370680244</v>
      </c>
      <c r="O5">
        <f t="shared" si="23"/>
        <v>1467.2634677319022</v>
      </c>
      <c r="P5">
        <f t="shared" si="23"/>
        <v>1335.2097556360311</v>
      </c>
      <c r="Q5">
        <f t="shared" si="23"/>
        <v>1215.0408776287884</v>
      </c>
      <c r="R5" s="1">
        <f t="shared" ref="R5:AA5" si="24">1*Q5</f>
        <v>1215.0408776287884</v>
      </c>
      <c r="S5" s="1">
        <f t="shared" si="24"/>
        <v>1215.0408776287884</v>
      </c>
      <c r="T5" s="1">
        <f t="shared" si="24"/>
        <v>1215.0408776287884</v>
      </c>
      <c r="U5" s="1">
        <f t="shared" si="24"/>
        <v>1215.0408776287884</v>
      </c>
      <c r="V5" s="1">
        <f t="shared" si="24"/>
        <v>1215.0408776287884</v>
      </c>
      <c r="W5" s="1">
        <f t="shared" si="24"/>
        <v>1215.0408776287884</v>
      </c>
      <c r="X5" s="1">
        <f t="shared" si="24"/>
        <v>1215.0408776287884</v>
      </c>
      <c r="Y5" s="1">
        <f t="shared" si="24"/>
        <v>1215.0408776287884</v>
      </c>
      <c r="Z5" s="1">
        <f t="shared" si="24"/>
        <v>1215.0408776287884</v>
      </c>
      <c r="AA5" s="1">
        <f t="shared" si="24"/>
        <v>1215.0408776287884</v>
      </c>
    </row>
    <row r="6" spans="1:27" x14ac:dyDescent="0.2">
      <c r="A6" t="s">
        <v>4</v>
      </c>
      <c r="B6" s="17">
        <v>0.23499999999999999</v>
      </c>
      <c r="C6">
        <f t="shared" ref="C6:Q7" si="25">B6</f>
        <v>0.23499999999999999</v>
      </c>
      <c r="D6">
        <f t="shared" si="25"/>
        <v>0.23499999999999999</v>
      </c>
      <c r="E6">
        <f t="shared" si="25"/>
        <v>0.23499999999999999</v>
      </c>
      <c r="F6">
        <f t="shared" si="25"/>
        <v>0.23499999999999999</v>
      </c>
      <c r="G6">
        <f t="shared" si="25"/>
        <v>0.23499999999999999</v>
      </c>
      <c r="H6">
        <f t="shared" si="25"/>
        <v>0.23499999999999999</v>
      </c>
      <c r="I6">
        <f t="shared" si="25"/>
        <v>0.23499999999999999</v>
      </c>
      <c r="J6">
        <f t="shared" si="25"/>
        <v>0.23499999999999999</v>
      </c>
      <c r="K6">
        <f t="shared" si="25"/>
        <v>0.23499999999999999</v>
      </c>
      <c r="L6">
        <f t="shared" si="25"/>
        <v>0.23499999999999999</v>
      </c>
      <c r="M6">
        <f t="shared" si="25"/>
        <v>0.23499999999999999</v>
      </c>
      <c r="N6">
        <f t="shared" si="25"/>
        <v>0.23499999999999999</v>
      </c>
      <c r="O6">
        <f t="shared" si="25"/>
        <v>0.23499999999999999</v>
      </c>
      <c r="P6">
        <f t="shared" si="25"/>
        <v>0.23499999999999999</v>
      </c>
      <c r="Q6">
        <f t="shared" si="25"/>
        <v>0.23499999999999999</v>
      </c>
      <c r="R6" s="12">
        <f t="shared" ref="R6" si="26">Q6*1.01</f>
        <v>0.23734999999999998</v>
      </c>
      <c r="S6" s="12">
        <f t="shared" ref="S6" si="27">R6*1.01</f>
        <v>0.23972349999999998</v>
      </c>
      <c r="T6" s="12">
        <f t="shared" ref="T6" si="28">S6*1.01</f>
        <v>0.24212073499999998</v>
      </c>
      <c r="U6" s="12">
        <f t="shared" ref="U6" si="29">T6*1.01</f>
        <v>0.24454194234999999</v>
      </c>
      <c r="V6" s="12">
        <f t="shared" ref="V6" si="30">U6*1.01</f>
        <v>0.24698736177349997</v>
      </c>
      <c r="W6" s="12">
        <f t="shared" ref="W6" si="31">V6*1.01</f>
        <v>0.24945723539123499</v>
      </c>
      <c r="X6" s="12">
        <f t="shared" ref="X6" si="32">W6*1.01</f>
        <v>0.25195180774514736</v>
      </c>
      <c r="Y6" s="12">
        <f t="shared" ref="Y6" si="33">X6*1.01</f>
        <v>0.25447132582259885</v>
      </c>
      <c r="Z6" s="12">
        <f t="shared" ref="Z6" si="34">Y6*1.01</f>
        <v>0.25701603908082482</v>
      </c>
      <c r="AA6" s="12">
        <f t="shared" ref="AA6" si="35">Z6*1.01</f>
        <v>0.25958619947163308</v>
      </c>
    </row>
    <row r="7" spans="1:27" x14ac:dyDescent="0.2">
      <c r="A7" t="s">
        <v>5</v>
      </c>
      <c r="B7" s="1">
        <v>5.7000000000000002E-2</v>
      </c>
      <c r="C7">
        <f t="shared" si="25"/>
        <v>5.7000000000000002E-2</v>
      </c>
      <c r="D7">
        <f t="shared" si="25"/>
        <v>5.7000000000000002E-2</v>
      </c>
      <c r="E7">
        <f t="shared" si="25"/>
        <v>5.7000000000000002E-2</v>
      </c>
      <c r="F7">
        <f t="shared" si="25"/>
        <v>5.7000000000000002E-2</v>
      </c>
      <c r="G7">
        <f t="shared" si="25"/>
        <v>5.7000000000000002E-2</v>
      </c>
      <c r="H7">
        <f t="shared" si="25"/>
        <v>5.7000000000000002E-2</v>
      </c>
      <c r="I7">
        <f t="shared" si="25"/>
        <v>5.7000000000000002E-2</v>
      </c>
      <c r="J7">
        <f t="shared" si="25"/>
        <v>5.7000000000000002E-2</v>
      </c>
      <c r="K7">
        <f t="shared" si="25"/>
        <v>5.7000000000000002E-2</v>
      </c>
      <c r="L7">
        <f t="shared" si="25"/>
        <v>5.7000000000000002E-2</v>
      </c>
      <c r="M7">
        <f t="shared" si="25"/>
        <v>5.7000000000000002E-2</v>
      </c>
      <c r="N7">
        <f t="shared" si="25"/>
        <v>5.7000000000000002E-2</v>
      </c>
      <c r="O7">
        <f t="shared" si="25"/>
        <v>5.7000000000000002E-2</v>
      </c>
      <c r="P7">
        <f t="shared" si="25"/>
        <v>5.7000000000000002E-2</v>
      </c>
      <c r="Q7">
        <f t="shared" si="25"/>
        <v>5.7000000000000002E-2</v>
      </c>
      <c r="R7" s="1">
        <f t="shared" ref="R7:AA7" si="36">1*Q7</f>
        <v>5.7000000000000002E-2</v>
      </c>
      <c r="S7" s="1">
        <f t="shared" si="36"/>
        <v>5.7000000000000002E-2</v>
      </c>
      <c r="T7" s="1">
        <f t="shared" si="36"/>
        <v>5.7000000000000002E-2</v>
      </c>
      <c r="U7" s="1">
        <f t="shared" si="36"/>
        <v>5.7000000000000002E-2</v>
      </c>
      <c r="V7" s="1">
        <f t="shared" si="36"/>
        <v>5.7000000000000002E-2</v>
      </c>
      <c r="W7" s="1">
        <f t="shared" si="36"/>
        <v>5.7000000000000002E-2</v>
      </c>
      <c r="X7" s="1">
        <f t="shared" si="36"/>
        <v>5.7000000000000002E-2</v>
      </c>
      <c r="Y7" s="1">
        <f t="shared" si="36"/>
        <v>5.7000000000000002E-2</v>
      </c>
      <c r="Z7" s="1">
        <f t="shared" si="36"/>
        <v>5.7000000000000002E-2</v>
      </c>
      <c r="AA7" s="1">
        <f t="shared" si="36"/>
        <v>5.7000000000000002E-2</v>
      </c>
    </row>
    <row r="8" spans="1:27" x14ac:dyDescent="0.2">
      <c r="A8" t="s">
        <v>6</v>
      </c>
      <c r="B8">
        <v>5</v>
      </c>
      <c r="C8">
        <f t="shared" ref="C8:N8" si="37">B8*0.88</f>
        <v>4.4000000000000004</v>
      </c>
      <c r="D8">
        <f t="shared" si="37"/>
        <v>3.8720000000000003</v>
      </c>
      <c r="E8">
        <f t="shared" si="37"/>
        <v>3.4073600000000002</v>
      </c>
      <c r="F8">
        <f t="shared" si="37"/>
        <v>2.9984768000000002</v>
      </c>
      <c r="G8">
        <f t="shared" si="37"/>
        <v>2.638659584</v>
      </c>
      <c r="H8">
        <f t="shared" si="37"/>
        <v>2.3220204339200001</v>
      </c>
      <c r="I8">
        <f t="shared" si="37"/>
        <v>2.0433779818496003</v>
      </c>
      <c r="J8">
        <f t="shared" si="37"/>
        <v>1.7981726240276483</v>
      </c>
      <c r="K8">
        <f t="shared" si="37"/>
        <v>1.5823919091443306</v>
      </c>
      <c r="L8">
        <f t="shared" si="37"/>
        <v>1.392504880047011</v>
      </c>
      <c r="M8">
        <f t="shared" si="37"/>
        <v>1.2254042944413697</v>
      </c>
      <c r="N8">
        <f t="shared" si="37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" si="38">Q8*1.01</f>
        <v>1.01</v>
      </c>
      <c r="S8" s="12">
        <f t="shared" ref="S8" si="39">R8*1.01</f>
        <v>1.0201</v>
      </c>
      <c r="T8" s="12">
        <f t="shared" ref="T8" si="40">S8*1.01</f>
        <v>1.0303009999999999</v>
      </c>
      <c r="U8" s="12">
        <f t="shared" ref="U8" si="41">T8*1.01</f>
        <v>1.04060401</v>
      </c>
      <c r="V8" s="12">
        <f t="shared" ref="V8" si="42">U8*1.01</f>
        <v>1.0510100500999999</v>
      </c>
      <c r="W8" s="12">
        <f t="shared" ref="W8" si="43">V8*1.01</f>
        <v>1.0615201506009999</v>
      </c>
      <c r="X8" s="12">
        <f t="shared" ref="X8" si="44">W8*1.01</f>
        <v>1.0721353521070098</v>
      </c>
      <c r="Y8" s="12">
        <f t="shared" ref="Y8" si="45">X8*1.01</f>
        <v>1.08285670562808</v>
      </c>
      <c r="Z8" s="12">
        <f t="shared" ref="Z8" si="46">Y8*1.01</f>
        <v>1.0936852726843609</v>
      </c>
      <c r="AA8" s="12">
        <f t="shared" ref="AA8" si="47">Z8*1.01</f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48">1*Q9</f>
        <v>0</v>
      </c>
      <c r="S9" s="1">
        <f t="shared" si="48"/>
        <v>0</v>
      </c>
      <c r="T9" s="1">
        <f t="shared" si="48"/>
        <v>0</v>
      </c>
      <c r="U9" s="1">
        <f t="shared" si="48"/>
        <v>0</v>
      </c>
      <c r="V9" s="1">
        <f t="shared" si="48"/>
        <v>0</v>
      </c>
      <c r="W9" s="1">
        <f t="shared" si="48"/>
        <v>0</v>
      </c>
      <c r="X9" s="1">
        <f t="shared" si="48"/>
        <v>0</v>
      </c>
      <c r="Y9" s="1">
        <f t="shared" si="48"/>
        <v>0</v>
      </c>
      <c r="Z9" s="1">
        <f t="shared" si="48"/>
        <v>0</v>
      </c>
      <c r="AA9" s="1">
        <f t="shared" si="48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0.20899999999999999</v>
      </c>
      <c r="C11" s="1">
        <f t="shared" ref="C11:Q11" si="49">B11*0.985</f>
        <v>0.20586499999999999</v>
      </c>
      <c r="D11">
        <f t="shared" si="49"/>
        <v>0.202777025</v>
      </c>
      <c r="E11">
        <f t="shared" si="49"/>
        <v>0.19973536962499999</v>
      </c>
      <c r="F11">
        <f t="shared" si="49"/>
        <v>0.19673933908062499</v>
      </c>
      <c r="G11">
        <f t="shared" si="49"/>
        <v>0.1937882489944156</v>
      </c>
      <c r="H11">
        <f t="shared" si="49"/>
        <v>0.19088142525949936</v>
      </c>
      <c r="I11">
        <f t="shared" si="49"/>
        <v>0.18801820388060686</v>
      </c>
      <c r="J11">
        <f t="shared" si="49"/>
        <v>0.18519793082239774</v>
      </c>
      <c r="K11">
        <f t="shared" si="49"/>
        <v>0.18241996186006176</v>
      </c>
      <c r="L11">
        <f t="shared" si="49"/>
        <v>0.17968366243216083</v>
      </c>
      <c r="M11">
        <f t="shared" si="49"/>
        <v>0.1769884074956784</v>
      </c>
      <c r="N11">
        <f t="shared" si="49"/>
        <v>0.17433358138324323</v>
      </c>
      <c r="O11">
        <f t="shared" si="49"/>
        <v>0.17171857766249457</v>
      </c>
      <c r="P11">
        <f t="shared" si="49"/>
        <v>0.16914279899755716</v>
      </c>
      <c r="Q11">
        <f t="shared" si="49"/>
        <v>0.16660565701259381</v>
      </c>
      <c r="R11" s="1">
        <f t="shared" ref="R11:AA11" si="50">1*Q11</f>
        <v>0.16660565701259381</v>
      </c>
      <c r="S11" s="1">
        <f t="shared" si="50"/>
        <v>0.16660565701259381</v>
      </c>
      <c r="T11" s="1">
        <f t="shared" si="50"/>
        <v>0.16660565701259381</v>
      </c>
      <c r="U11" s="1">
        <f t="shared" si="50"/>
        <v>0.16660565701259381</v>
      </c>
      <c r="V11" s="1">
        <f t="shared" si="50"/>
        <v>0.16660565701259381</v>
      </c>
      <c r="W11" s="1">
        <f t="shared" si="50"/>
        <v>0.16660565701259381</v>
      </c>
      <c r="X11" s="1">
        <f t="shared" si="50"/>
        <v>0.16660565701259381</v>
      </c>
      <c r="Y11" s="1">
        <f t="shared" si="50"/>
        <v>0.16660565701259381</v>
      </c>
      <c r="Z11" s="1">
        <f t="shared" si="50"/>
        <v>0.16660565701259381</v>
      </c>
      <c r="AA11" s="1">
        <f t="shared" si="50"/>
        <v>0.16660565701259381</v>
      </c>
    </row>
    <row r="12" spans="1:27" x14ac:dyDescent="0.2">
      <c r="A12" t="s">
        <v>10</v>
      </c>
      <c r="B12" s="18">
        <v>0.9</v>
      </c>
      <c r="C12" s="1">
        <f t="shared" ref="C12:Q12" si="51">B12*0.975</f>
        <v>0.87749999999999995</v>
      </c>
      <c r="D12">
        <f t="shared" si="51"/>
        <v>0.85556249999999989</v>
      </c>
      <c r="E12">
        <f t="shared" si="51"/>
        <v>0.83417343749999984</v>
      </c>
      <c r="F12">
        <f t="shared" si="51"/>
        <v>0.81331910156249987</v>
      </c>
      <c r="G12">
        <f t="shared" si="51"/>
        <v>0.79298612402343738</v>
      </c>
      <c r="H12">
        <f t="shared" si="51"/>
        <v>0.77316147092285148</v>
      </c>
      <c r="I12">
        <f t="shared" si="51"/>
        <v>0.75383243414978018</v>
      </c>
      <c r="J12">
        <f t="shared" si="51"/>
        <v>0.7349866232960357</v>
      </c>
      <c r="K12">
        <f t="shared" si="51"/>
        <v>0.71661195771363484</v>
      </c>
      <c r="L12">
        <f t="shared" si="51"/>
        <v>0.6986966587707939</v>
      </c>
      <c r="M12">
        <f t="shared" si="51"/>
        <v>0.68122924230152404</v>
      </c>
      <c r="N12">
        <f t="shared" si="51"/>
        <v>0.66419851124398588</v>
      </c>
      <c r="O12">
        <f t="shared" si="51"/>
        <v>0.64759354846288619</v>
      </c>
      <c r="P12">
        <f t="shared" si="51"/>
        <v>0.63140370975131399</v>
      </c>
      <c r="Q12">
        <f t="shared" si="51"/>
        <v>0.61561861700753118</v>
      </c>
      <c r="R12" s="12">
        <f t="shared" ref="R12:AA14" si="52">Q12*1.01</f>
        <v>0.62177480317760647</v>
      </c>
      <c r="S12" s="12">
        <f t="shared" ref="S12" si="53">R12*1.01</f>
        <v>0.62799255120938258</v>
      </c>
      <c r="T12" s="12">
        <f t="shared" ref="T12" si="54">S12*1.01</f>
        <v>0.63427247672147646</v>
      </c>
      <c r="U12" s="12">
        <f t="shared" ref="U12" si="55">T12*1.01</f>
        <v>0.64061520148869122</v>
      </c>
      <c r="V12" s="12">
        <f t="shared" ref="V12" si="56">U12*1.01</f>
        <v>0.64702135350357814</v>
      </c>
      <c r="W12" s="12">
        <f t="shared" ref="W12" si="57">V12*1.01</f>
        <v>0.65349156703861389</v>
      </c>
      <c r="X12" s="12">
        <f t="shared" ref="X12" si="58">W12*1.01</f>
        <v>0.660026482709</v>
      </c>
      <c r="Y12" s="12">
        <f t="shared" ref="Y12" si="59">X12*1.01</f>
        <v>0.66662674753608997</v>
      </c>
      <c r="Z12" s="12">
        <f t="shared" ref="Z12" si="60">Y12*1.01</f>
        <v>0.67329301501145089</v>
      </c>
      <c r="AA12" s="12">
        <f t="shared" ref="AA12" si="61">Z12*1.01</f>
        <v>0.68002594516156545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Q14" si="62">C13*1.01</f>
        <v>8.1608E-2</v>
      </c>
      <c r="E13">
        <f t="shared" si="62"/>
        <v>8.2424079999999997E-2</v>
      </c>
      <c r="F13">
        <f t="shared" si="62"/>
        <v>8.3248320799999997E-2</v>
      </c>
      <c r="G13">
        <f t="shared" si="62"/>
        <v>8.4080804007999999E-2</v>
      </c>
      <c r="H13">
        <f t="shared" si="62"/>
        <v>8.4921612048080006E-2</v>
      </c>
      <c r="I13">
        <f t="shared" si="62"/>
        <v>8.5770828168560811E-2</v>
      </c>
      <c r="J13">
        <f t="shared" si="62"/>
        <v>8.6628536450246416E-2</v>
      </c>
      <c r="K13">
        <f t="shared" si="62"/>
        <v>8.749482181474888E-2</v>
      </c>
      <c r="L13">
        <f t="shared" si="62"/>
        <v>8.8369770032896366E-2</v>
      </c>
      <c r="M13">
        <f t="shared" si="62"/>
        <v>8.9253467733225331E-2</v>
      </c>
      <c r="N13">
        <f t="shared" si="62"/>
        <v>9.0146002410557591E-2</v>
      </c>
      <c r="O13">
        <f t="shared" si="62"/>
        <v>9.1047462434663162E-2</v>
      </c>
      <c r="P13">
        <f t="shared" si="62"/>
        <v>9.1957937059009801E-2</v>
      </c>
      <c r="Q13">
        <f t="shared" si="62"/>
        <v>9.2877516429599905E-2</v>
      </c>
      <c r="R13">
        <f t="shared" si="52"/>
        <v>9.3806291593895905E-2</v>
      </c>
      <c r="S13">
        <f t="shared" si="52"/>
        <v>9.4744354509834858E-2</v>
      </c>
      <c r="T13">
        <f t="shared" si="52"/>
        <v>9.5691798054933205E-2</v>
      </c>
      <c r="U13">
        <f t="shared" si="52"/>
        <v>9.6648716035482543E-2</v>
      </c>
      <c r="V13">
        <f t="shared" si="52"/>
        <v>9.7615203195837372E-2</v>
      </c>
      <c r="W13">
        <f t="shared" si="52"/>
        <v>9.8591355227795746E-2</v>
      </c>
      <c r="X13">
        <f t="shared" si="52"/>
        <v>9.9577268780073711E-2</v>
      </c>
      <c r="Y13">
        <f t="shared" si="52"/>
        <v>0.10057304146787445</v>
      </c>
      <c r="Z13">
        <f t="shared" si="52"/>
        <v>0.1015787718825532</v>
      </c>
      <c r="AA13">
        <f t="shared" si="52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si="62"/>
        <v>0.39783900000000005</v>
      </c>
      <c r="E14">
        <f t="shared" si="62"/>
        <v>0.40181739000000005</v>
      </c>
      <c r="F14">
        <f t="shared" si="62"/>
        <v>0.40583556390000003</v>
      </c>
      <c r="G14">
        <f t="shared" si="62"/>
        <v>0.40989391953900001</v>
      </c>
      <c r="H14">
        <f t="shared" si="62"/>
        <v>0.41399285873439001</v>
      </c>
      <c r="I14">
        <f t="shared" si="62"/>
        <v>0.41813278732173392</v>
      </c>
      <c r="J14">
        <f t="shared" si="62"/>
        <v>0.42231411519495127</v>
      </c>
      <c r="K14">
        <f t="shared" si="62"/>
        <v>0.42653725634690076</v>
      </c>
      <c r="L14">
        <f t="shared" si="62"/>
        <v>0.4308026289103698</v>
      </c>
      <c r="M14">
        <f t="shared" si="62"/>
        <v>0.43511065519947351</v>
      </c>
      <c r="N14">
        <f t="shared" si="62"/>
        <v>0.43946176175146823</v>
      </c>
      <c r="O14">
        <f t="shared" si="62"/>
        <v>0.44385637936898292</v>
      </c>
      <c r="P14">
        <f t="shared" si="62"/>
        <v>0.44829494316267277</v>
      </c>
      <c r="Q14">
        <f t="shared" si="62"/>
        <v>0.45277789259429951</v>
      </c>
      <c r="R14">
        <f t="shared" si="52"/>
        <v>0.45730567152024254</v>
      </c>
      <c r="S14">
        <f t="shared" si="52"/>
        <v>0.46187872823544496</v>
      </c>
      <c r="T14">
        <f t="shared" si="52"/>
        <v>0.46649751551779939</v>
      </c>
      <c r="U14">
        <f t="shared" si="52"/>
        <v>0.47116249067297739</v>
      </c>
      <c r="V14">
        <f t="shared" si="52"/>
        <v>0.47587411557970716</v>
      </c>
      <c r="W14">
        <f t="shared" si="52"/>
        <v>0.48063285673550421</v>
      </c>
      <c r="X14">
        <f t="shared" si="52"/>
        <v>0.48543918530285923</v>
      </c>
      <c r="Y14">
        <f t="shared" si="52"/>
        <v>0.49029357715588784</v>
      </c>
      <c r="Z14">
        <f t="shared" si="52"/>
        <v>0.49519651292744671</v>
      </c>
      <c r="AA14">
        <f t="shared" si="52"/>
        <v>0.50014847805672114</v>
      </c>
    </row>
    <row r="15" spans="1:27" x14ac:dyDescent="0.2">
      <c r="A15" t="s">
        <v>12</v>
      </c>
      <c r="B15">
        <v>25000</v>
      </c>
      <c r="C15">
        <f t="shared" ref="C15:Q16" si="63">B15</f>
        <v>25000</v>
      </c>
      <c r="D15">
        <f t="shared" si="63"/>
        <v>25000</v>
      </c>
      <c r="E15">
        <f t="shared" si="63"/>
        <v>25000</v>
      </c>
      <c r="F15">
        <f t="shared" si="63"/>
        <v>25000</v>
      </c>
      <c r="G15">
        <f t="shared" si="63"/>
        <v>25000</v>
      </c>
      <c r="H15">
        <f t="shared" si="63"/>
        <v>25000</v>
      </c>
      <c r="I15">
        <f t="shared" si="63"/>
        <v>25000</v>
      </c>
      <c r="J15">
        <f t="shared" si="63"/>
        <v>25000</v>
      </c>
      <c r="K15">
        <f t="shared" si="63"/>
        <v>25000</v>
      </c>
      <c r="L15">
        <f t="shared" si="63"/>
        <v>25000</v>
      </c>
      <c r="M15">
        <f t="shared" si="63"/>
        <v>25000</v>
      </c>
      <c r="N15">
        <f t="shared" si="63"/>
        <v>25000</v>
      </c>
      <c r="O15">
        <f t="shared" si="63"/>
        <v>25000</v>
      </c>
      <c r="P15">
        <f t="shared" si="63"/>
        <v>25000</v>
      </c>
      <c r="Q15">
        <f t="shared" si="63"/>
        <v>25000</v>
      </c>
      <c r="R15" s="12">
        <f t="shared" ref="R15" si="64">Q15*1.01</f>
        <v>25250</v>
      </c>
      <c r="S15" s="12">
        <f t="shared" ref="S15" si="65">R15*1.01</f>
        <v>25502.5</v>
      </c>
      <c r="T15" s="12">
        <f t="shared" ref="T15" si="66">S15*1.01</f>
        <v>25757.525000000001</v>
      </c>
      <c r="U15" s="12">
        <f t="shared" ref="U15" si="67">T15*1.01</f>
        <v>26015.100250000003</v>
      </c>
      <c r="V15" s="12">
        <f t="shared" ref="V15" si="68">U15*1.01</f>
        <v>26275.251252500002</v>
      </c>
      <c r="W15" s="12">
        <f t="shared" ref="W15" si="69">V15*1.01</f>
        <v>26538.003765025001</v>
      </c>
      <c r="X15" s="12">
        <f t="shared" ref="X15" si="70">W15*1.01</f>
        <v>26803.383802675253</v>
      </c>
      <c r="Y15" s="12">
        <f t="shared" ref="Y15" si="71">X15*1.01</f>
        <v>27071.417640702006</v>
      </c>
      <c r="Z15" s="12">
        <f t="shared" ref="Z15" si="72">Y15*1.01</f>
        <v>27342.131817109028</v>
      </c>
      <c r="AA15" s="12">
        <f t="shared" ref="AA15" si="73">Z15*1.01</f>
        <v>27615.553135280119</v>
      </c>
    </row>
    <row r="16" spans="1:27" x14ac:dyDescent="0.2">
      <c r="A16" t="s">
        <v>13</v>
      </c>
      <c r="B16">
        <v>4000</v>
      </c>
      <c r="C16">
        <f t="shared" si="63"/>
        <v>4000</v>
      </c>
      <c r="D16">
        <f t="shared" si="63"/>
        <v>4000</v>
      </c>
      <c r="E16">
        <f t="shared" si="63"/>
        <v>4000</v>
      </c>
      <c r="F16">
        <f t="shared" si="63"/>
        <v>4000</v>
      </c>
      <c r="G16">
        <f t="shared" si="63"/>
        <v>4000</v>
      </c>
      <c r="H16">
        <f t="shared" si="63"/>
        <v>4000</v>
      </c>
      <c r="I16">
        <f t="shared" si="63"/>
        <v>4000</v>
      </c>
      <c r="J16">
        <f t="shared" si="63"/>
        <v>4000</v>
      </c>
      <c r="K16">
        <f t="shared" si="63"/>
        <v>4000</v>
      </c>
      <c r="L16">
        <f t="shared" si="63"/>
        <v>4000</v>
      </c>
      <c r="M16">
        <f t="shared" si="63"/>
        <v>4000</v>
      </c>
      <c r="N16">
        <f t="shared" si="63"/>
        <v>4000</v>
      </c>
      <c r="O16">
        <f t="shared" si="63"/>
        <v>4000</v>
      </c>
      <c r="P16">
        <f t="shared" si="63"/>
        <v>4000</v>
      </c>
      <c r="Q16">
        <f t="shared" si="63"/>
        <v>4000</v>
      </c>
      <c r="R16" s="1">
        <f t="shared" ref="R16:AA16" si="74">1*Q16</f>
        <v>4000</v>
      </c>
      <c r="S16" s="1">
        <f t="shared" si="74"/>
        <v>4000</v>
      </c>
      <c r="T16" s="1">
        <f t="shared" si="74"/>
        <v>4000</v>
      </c>
      <c r="U16" s="1">
        <f t="shared" si="74"/>
        <v>4000</v>
      </c>
      <c r="V16" s="1">
        <f t="shared" si="74"/>
        <v>4000</v>
      </c>
      <c r="W16" s="1">
        <f t="shared" si="74"/>
        <v>4000</v>
      </c>
      <c r="X16" s="1">
        <f t="shared" si="74"/>
        <v>4000</v>
      </c>
      <c r="Y16" s="1">
        <f t="shared" si="74"/>
        <v>4000</v>
      </c>
      <c r="Z16" s="1">
        <f t="shared" si="74"/>
        <v>4000</v>
      </c>
      <c r="AA16" s="1">
        <f t="shared" si="74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75">C17*1.07</f>
        <v>2.1753100000000001</v>
      </c>
      <c r="E17">
        <f t="shared" si="75"/>
        <v>2.3275817000000001</v>
      </c>
      <c r="F17">
        <f t="shared" si="75"/>
        <v>2.4905124190000003</v>
      </c>
      <c r="G17">
        <f t="shared" si="75"/>
        <v>2.6648482883300004</v>
      </c>
      <c r="H17">
        <f t="shared" si="75"/>
        <v>2.8513876685131008</v>
      </c>
      <c r="I17">
        <f t="shared" si="75"/>
        <v>3.0509848053090178</v>
      </c>
      <c r="J17">
        <f t="shared" si="75"/>
        <v>3.2645537416806492</v>
      </c>
      <c r="K17">
        <f t="shared" si="75"/>
        <v>3.4930725035982948</v>
      </c>
      <c r="L17">
        <f t="shared" si="75"/>
        <v>3.7375875788501758</v>
      </c>
      <c r="M17">
        <f t="shared" si="75"/>
        <v>3.9992187093696883</v>
      </c>
      <c r="N17">
        <f t="shared" si="75"/>
        <v>4.2791640190255666</v>
      </c>
      <c r="O17">
        <f t="shared" si="75"/>
        <v>4.5787055003573567</v>
      </c>
      <c r="P17">
        <f t="shared" si="75"/>
        <v>4.8992148853823716</v>
      </c>
      <c r="Q17">
        <f t="shared" si="75"/>
        <v>5.2421599273591379</v>
      </c>
      <c r="R17">
        <f t="shared" si="75"/>
        <v>5.6091111222742782</v>
      </c>
      <c r="S17">
        <f t="shared" si="75"/>
        <v>6.0017489008334781</v>
      </c>
      <c r="T17">
        <f t="shared" si="75"/>
        <v>6.4218713238918221</v>
      </c>
      <c r="U17">
        <f t="shared" si="75"/>
        <v>6.8714023165642502</v>
      </c>
      <c r="V17">
        <f t="shared" si="75"/>
        <v>7.352400478723748</v>
      </c>
      <c r="W17">
        <f t="shared" si="75"/>
        <v>7.8670685122344111</v>
      </c>
      <c r="X17">
        <f t="shared" si="75"/>
        <v>8.4177633080908212</v>
      </c>
      <c r="Y17">
        <f t="shared" si="75"/>
        <v>9.0070067396571787</v>
      </c>
      <c r="Z17">
        <f t="shared" si="75"/>
        <v>9.6374972114331818</v>
      </c>
      <c r="AA17">
        <f t="shared" si="75"/>
        <v>10.312122016233506</v>
      </c>
    </row>
    <row r="18" spans="1:27" x14ac:dyDescent="0.2">
      <c r="A18" t="s">
        <v>15</v>
      </c>
      <c r="B18">
        <v>0</v>
      </c>
      <c r="C18">
        <f t="shared" ref="C18:Q20" si="76">B18</f>
        <v>0</v>
      </c>
      <c r="D18">
        <f t="shared" si="76"/>
        <v>0</v>
      </c>
      <c r="E18">
        <f t="shared" si="76"/>
        <v>0</v>
      </c>
      <c r="F18">
        <f t="shared" si="76"/>
        <v>0</v>
      </c>
      <c r="G18">
        <f t="shared" si="76"/>
        <v>0</v>
      </c>
      <c r="H18">
        <f t="shared" si="76"/>
        <v>0</v>
      </c>
      <c r="I18">
        <f t="shared" si="76"/>
        <v>0</v>
      </c>
      <c r="J18">
        <f t="shared" si="76"/>
        <v>0</v>
      </c>
      <c r="K18">
        <f t="shared" si="76"/>
        <v>0</v>
      </c>
      <c r="L18">
        <f t="shared" si="76"/>
        <v>0</v>
      </c>
      <c r="M18">
        <f t="shared" si="76"/>
        <v>0</v>
      </c>
      <c r="N18">
        <f t="shared" si="76"/>
        <v>0</v>
      </c>
      <c r="O18">
        <f t="shared" si="76"/>
        <v>0</v>
      </c>
      <c r="P18">
        <f t="shared" si="76"/>
        <v>0</v>
      </c>
      <c r="Q18">
        <f t="shared" si="76"/>
        <v>0</v>
      </c>
      <c r="R18" s="1">
        <f t="shared" ref="R18:AA18" si="77">1*Q18</f>
        <v>0</v>
      </c>
      <c r="S18" s="1">
        <f t="shared" si="77"/>
        <v>0</v>
      </c>
      <c r="T18" s="1">
        <f t="shared" si="77"/>
        <v>0</v>
      </c>
      <c r="U18" s="1">
        <f t="shared" si="77"/>
        <v>0</v>
      </c>
      <c r="V18" s="1">
        <f t="shared" si="77"/>
        <v>0</v>
      </c>
      <c r="W18" s="1">
        <f t="shared" si="77"/>
        <v>0</v>
      </c>
      <c r="X18" s="1">
        <f t="shared" si="77"/>
        <v>0</v>
      </c>
      <c r="Y18" s="1">
        <f t="shared" si="77"/>
        <v>0</v>
      </c>
      <c r="Z18" s="1">
        <f t="shared" si="77"/>
        <v>0</v>
      </c>
      <c r="AA18" s="1">
        <f t="shared" si="77"/>
        <v>0</v>
      </c>
    </row>
    <row r="19" spans="1:27" x14ac:dyDescent="0.2">
      <c r="A19" t="s">
        <v>16</v>
      </c>
      <c r="B19" s="1">
        <v>320</v>
      </c>
      <c r="C19" s="1">
        <f t="shared" si="76"/>
        <v>320</v>
      </c>
      <c r="D19" s="1">
        <f t="shared" si="76"/>
        <v>320</v>
      </c>
      <c r="E19" s="1">
        <f t="shared" si="76"/>
        <v>320</v>
      </c>
      <c r="F19" s="1">
        <f t="shared" si="76"/>
        <v>320</v>
      </c>
      <c r="G19" s="1">
        <f t="shared" si="76"/>
        <v>320</v>
      </c>
      <c r="H19" s="1">
        <f t="shared" si="76"/>
        <v>320</v>
      </c>
      <c r="I19" s="1">
        <f t="shared" si="76"/>
        <v>320</v>
      </c>
      <c r="J19" s="1">
        <f t="shared" si="76"/>
        <v>320</v>
      </c>
      <c r="K19" s="1">
        <f t="shared" si="76"/>
        <v>320</v>
      </c>
      <c r="L19" s="1">
        <f t="shared" si="76"/>
        <v>320</v>
      </c>
      <c r="M19" s="1">
        <f t="shared" si="76"/>
        <v>320</v>
      </c>
      <c r="N19" s="1">
        <f t="shared" si="76"/>
        <v>320</v>
      </c>
      <c r="O19" s="1">
        <f t="shared" si="76"/>
        <v>320</v>
      </c>
      <c r="P19" s="1">
        <f t="shared" si="76"/>
        <v>320</v>
      </c>
      <c r="Q19" s="1">
        <f t="shared" si="76"/>
        <v>320</v>
      </c>
      <c r="R19" s="12">
        <f t="shared" ref="R19" si="78">Q19*1.01</f>
        <v>323.2</v>
      </c>
      <c r="S19" s="12">
        <f t="shared" ref="S19" si="79">R19*1.01</f>
        <v>326.43200000000002</v>
      </c>
      <c r="T19" s="12">
        <f t="shared" ref="T19" si="80">S19*1.01</f>
        <v>329.69632000000001</v>
      </c>
      <c r="U19" s="12">
        <f t="shared" ref="U19" si="81">T19*1.01</f>
        <v>332.99328320000001</v>
      </c>
      <c r="V19" s="12">
        <f t="shared" ref="V19" si="82">U19*1.01</f>
        <v>336.323216032</v>
      </c>
      <c r="W19" s="12">
        <f t="shared" ref="W19" si="83">V19*1.01</f>
        <v>339.68644819232003</v>
      </c>
      <c r="X19" s="12">
        <f t="shared" ref="X19" si="84">W19*1.01</f>
        <v>343.08331267424325</v>
      </c>
      <c r="Y19" s="12">
        <f t="shared" ref="Y19" si="85">X19*1.01</f>
        <v>346.51414580098566</v>
      </c>
      <c r="Z19" s="12">
        <f t="shared" ref="Z19" si="86">Y19*1.01</f>
        <v>349.9792872589955</v>
      </c>
      <c r="AA19" s="12">
        <f t="shared" ref="AA19" si="87">Z19*1.01</f>
        <v>353.47908013158548</v>
      </c>
    </row>
    <row r="20" spans="1:27" x14ac:dyDescent="0.2">
      <c r="A20" t="s">
        <v>17</v>
      </c>
      <c r="B20">
        <v>0</v>
      </c>
      <c r="C20">
        <f t="shared" si="76"/>
        <v>0</v>
      </c>
      <c r="D20">
        <f t="shared" si="76"/>
        <v>0</v>
      </c>
      <c r="E20">
        <f>0.25*E19</f>
        <v>80</v>
      </c>
      <c r="F20">
        <f t="shared" ref="F20:H20" si="88">F19</f>
        <v>320</v>
      </c>
      <c r="G20">
        <f t="shared" si="88"/>
        <v>320</v>
      </c>
      <c r="H20">
        <f t="shared" si="88"/>
        <v>320</v>
      </c>
      <c r="I20">
        <f t="shared" ref="I20:Q20" si="89">I19</f>
        <v>320</v>
      </c>
      <c r="J20">
        <f t="shared" si="89"/>
        <v>320</v>
      </c>
      <c r="K20">
        <f t="shared" si="89"/>
        <v>320</v>
      </c>
      <c r="L20">
        <f t="shared" si="89"/>
        <v>320</v>
      </c>
      <c r="M20">
        <f t="shared" si="89"/>
        <v>320</v>
      </c>
      <c r="N20">
        <f t="shared" si="89"/>
        <v>320</v>
      </c>
      <c r="O20">
        <f t="shared" si="89"/>
        <v>320</v>
      </c>
      <c r="P20">
        <f t="shared" si="89"/>
        <v>320</v>
      </c>
      <c r="Q20">
        <f t="shared" si="89"/>
        <v>320</v>
      </c>
      <c r="R20" s="1">
        <f t="shared" ref="R20:AA20" si="90">1*Q20</f>
        <v>320</v>
      </c>
      <c r="S20" s="1">
        <f t="shared" si="90"/>
        <v>320</v>
      </c>
      <c r="T20" s="1">
        <f t="shared" si="90"/>
        <v>320</v>
      </c>
      <c r="U20" s="1">
        <f t="shared" si="90"/>
        <v>320</v>
      </c>
      <c r="V20" s="1">
        <f t="shared" si="90"/>
        <v>320</v>
      </c>
      <c r="W20" s="1">
        <f t="shared" si="90"/>
        <v>320</v>
      </c>
      <c r="X20" s="1">
        <f t="shared" si="90"/>
        <v>320</v>
      </c>
      <c r="Y20" s="1">
        <f t="shared" si="90"/>
        <v>320</v>
      </c>
      <c r="Z20" s="1">
        <f t="shared" si="90"/>
        <v>320</v>
      </c>
      <c r="AA20" s="1">
        <f t="shared" si="90"/>
        <v>320</v>
      </c>
    </row>
    <row r="21" spans="1:27" x14ac:dyDescent="0.2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 t="shared" ref="B22:E22" si="91">0.75*SUM(B3,-B9,B15,B16)</f>
        <v>222375</v>
      </c>
      <c r="C22" s="19">
        <f t="shared" si="91"/>
        <v>212343.75</v>
      </c>
      <c r="D22" s="19">
        <f t="shared" si="91"/>
        <v>202814.0625</v>
      </c>
      <c r="E22" s="19">
        <f t="shared" si="91"/>
        <v>193760.859375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Q24" si="92">B24</f>
        <v>5000</v>
      </c>
      <c r="D24">
        <f t="shared" si="92"/>
        <v>5000</v>
      </c>
      <c r="E24">
        <f t="shared" si="92"/>
        <v>5000</v>
      </c>
      <c r="F24">
        <f t="shared" si="92"/>
        <v>5000</v>
      </c>
      <c r="G24">
        <f t="shared" si="92"/>
        <v>5000</v>
      </c>
      <c r="H24">
        <f t="shared" si="92"/>
        <v>5000</v>
      </c>
      <c r="I24">
        <f t="shared" si="92"/>
        <v>5000</v>
      </c>
      <c r="J24">
        <f t="shared" si="92"/>
        <v>5000</v>
      </c>
      <c r="K24">
        <f t="shared" si="92"/>
        <v>5000</v>
      </c>
      <c r="L24">
        <f t="shared" si="92"/>
        <v>5000</v>
      </c>
      <c r="M24">
        <f t="shared" si="92"/>
        <v>5000</v>
      </c>
      <c r="N24">
        <f t="shared" si="92"/>
        <v>5000</v>
      </c>
      <c r="O24">
        <f t="shared" si="92"/>
        <v>5000</v>
      </c>
      <c r="P24">
        <f t="shared" si="92"/>
        <v>5000</v>
      </c>
      <c r="Q24">
        <f t="shared" si="92"/>
        <v>5000</v>
      </c>
      <c r="R24">
        <f t="shared" ref="R24" si="93">Q24</f>
        <v>5000</v>
      </c>
      <c r="S24">
        <f t="shared" ref="S24" si="94">R24</f>
        <v>5000</v>
      </c>
      <c r="T24">
        <f t="shared" ref="T24" si="95">S24</f>
        <v>5000</v>
      </c>
      <c r="U24">
        <f t="shared" ref="U24" si="96">T24</f>
        <v>5000</v>
      </c>
      <c r="V24">
        <f t="shared" ref="V24" si="97">U24</f>
        <v>5000</v>
      </c>
      <c r="W24">
        <f t="shared" ref="W24" si="98">V24</f>
        <v>5000</v>
      </c>
      <c r="X24">
        <f t="shared" ref="X24" si="99">W24</f>
        <v>5000</v>
      </c>
      <c r="Y24">
        <f t="shared" ref="Y24" si="100">X24</f>
        <v>5000</v>
      </c>
      <c r="Z24">
        <f t="shared" ref="Z24" si="101">Y24</f>
        <v>5000</v>
      </c>
      <c r="AA24">
        <f t="shared" ref="AA24" si="102">Z24</f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103">G25*1.1</f>
        <v>0.18150000000000002</v>
      </c>
      <c r="I25">
        <f t="shared" si="103"/>
        <v>0.19965000000000005</v>
      </c>
      <c r="J25">
        <f t="shared" si="103"/>
        <v>0.21961500000000006</v>
      </c>
      <c r="K25">
        <f t="shared" si="103"/>
        <v>0.24157650000000008</v>
      </c>
      <c r="L25">
        <f t="shared" si="103"/>
        <v>0.26573415000000011</v>
      </c>
      <c r="M25">
        <f t="shared" si="103"/>
        <v>0.29230756500000016</v>
      </c>
      <c r="N25">
        <f t="shared" si="103"/>
        <v>0.32153832150000022</v>
      </c>
      <c r="O25">
        <f t="shared" si="103"/>
        <v>0.35369215365000028</v>
      </c>
      <c r="P25">
        <f t="shared" si="103"/>
        <v>0.38906136901500032</v>
      </c>
      <c r="Q25">
        <f t="shared" si="103"/>
        <v>0.4279675059165004</v>
      </c>
      <c r="R25">
        <f t="shared" si="103"/>
        <v>0.47076425650815046</v>
      </c>
      <c r="S25">
        <f t="shared" si="103"/>
        <v>0.5178406821589655</v>
      </c>
      <c r="T25">
        <f t="shared" si="103"/>
        <v>0.56962475037486215</v>
      </c>
      <c r="U25">
        <f t="shared" si="103"/>
        <v>0.62658722541234846</v>
      </c>
      <c r="V25">
        <f t="shared" si="103"/>
        <v>0.6892459479535834</v>
      </c>
      <c r="W25">
        <f t="shared" si="103"/>
        <v>0.7581705427489418</v>
      </c>
      <c r="X25">
        <f t="shared" si="103"/>
        <v>0.83398759702383607</v>
      </c>
      <c r="Y25">
        <f t="shared" si="103"/>
        <v>0.91738635672621971</v>
      </c>
      <c r="Z25">
        <f t="shared" si="103"/>
        <v>1.0091249923988417</v>
      </c>
      <c r="AA25">
        <f t="shared" si="103"/>
        <v>1.1100374916387259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104">B27*1.015</f>
        <v>0.71049999999999991</v>
      </c>
      <c r="D27" s="2">
        <f t="shared" si="104"/>
        <v>0.72115749999999978</v>
      </c>
      <c r="E27" s="2">
        <f t="shared" si="104"/>
        <v>0.73197486249999966</v>
      </c>
      <c r="F27" s="2">
        <f t="shared" si="104"/>
        <v>0.74295448543749953</v>
      </c>
      <c r="G27" s="2">
        <f t="shared" si="104"/>
        <v>0.75409880271906193</v>
      </c>
      <c r="H27" s="2">
        <f t="shared" si="104"/>
        <v>0.76541028475984774</v>
      </c>
      <c r="I27" s="2">
        <f t="shared" si="104"/>
        <v>0.77689143903124536</v>
      </c>
      <c r="J27" s="2">
        <f t="shared" si="104"/>
        <v>0.788544810616714</v>
      </c>
      <c r="K27" s="2">
        <f t="shared" si="104"/>
        <v>0.80037298277596458</v>
      </c>
      <c r="L27" s="2">
        <f t="shared" si="104"/>
        <v>0.81237857751760401</v>
      </c>
      <c r="M27" s="2">
        <f t="shared" ref="M27:AA41" si="105">L27*1</f>
        <v>0.81237857751760401</v>
      </c>
      <c r="N27" s="2">
        <f t="shared" si="105"/>
        <v>0.81237857751760401</v>
      </c>
      <c r="O27" s="2">
        <f t="shared" si="105"/>
        <v>0.81237857751760401</v>
      </c>
      <c r="P27" s="2">
        <f t="shared" si="105"/>
        <v>0.81237857751760401</v>
      </c>
      <c r="Q27" s="2">
        <f t="shared" si="105"/>
        <v>0.81237857751760401</v>
      </c>
      <c r="R27" s="2">
        <f t="shared" si="105"/>
        <v>0.81237857751760401</v>
      </c>
      <c r="S27" s="2">
        <f t="shared" si="105"/>
        <v>0.81237857751760401</v>
      </c>
      <c r="T27" s="2">
        <f t="shared" si="105"/>
        <v>0.81237857751760401</v>
      </c>
      <c r="U27" s="2">
        <f t="shared" si="105"/>
        <v>0.81237857751760401</v>
      </c>
      <c r="V27" s="2">
        <f t="shared" si="105"/>
        <v>0.81237857751760401</v>
      </c>
      <c r="W27" s="2">
        <f t="shared" si="105"/>
        <v>0.81237857751760401</v>
      </c>
      <c r="X27" s="2">
        <f t="shared" si="105"/>
        <v>0.81237857751760401</v>
      </c>
      <c r="Y27" s="2">
        <f t="shared" si="105"/>
        <v>0.81237857751760401</v>
      </c>
      <c r="Z27" s="2">
        <f t="shared" si="105"/>
        <v>0.81237857751760401</v>
      </c>
      <c r="AA27" s="2">
        <f t="shared" si="105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104"/>
        <v>0.56840000000000002</v>
      </c>
      <c r="D28" s="2">
        <f t="shared" si="104"/>
        <v>0.57692599999999994</v>
      </c>
      <c r="E28" s="2">
        <f t="shared" si="104"/>
        <v>0.58557988999999988</v>
      </c>
      <c r="F28" s="2">
        <f t="shared" si="104"/>
        <v>0.59436358834999981</v>
      </c>
      <c r="G28" s="2">
        <f t="shared" si="104"/>
        <v>0.60327904217524975</v>
      </c>
      <c r="H28" s="2">
        <f t="shared" si="104"/>
        <v>0.61232822780787843</v>
      </c>
      <c r="I28" s="2">
        <f t="shared" si="104"/>
        <v>0.62151315122499651</v>
      </c>
      <c r="J28" s="2">
        <f t="shared" si="104"/>
        <v>0.63083584849337138</v>
      </c>
      <c r="K28" s="2">
        <f t="shared" si="104"/>
        <v>0.64029838622077184</v>
      </c>
      <c r="L28" s="2">
        <f t="shared" si="104"/>
        <v>0.64990286201408332</v>
      </c>
      <c r="M28" s="2">
        <f t="shared" si="105"/>
        <v>0.64990286201408332</v>
      </c>
      <c r="N28" s="2">
        <f t="shared" si="105"/>
        <v>0.64990286201408332</v>
      </c>
      <c r="O28" s="2">
        <f t="shared" si="105"/>
        <v>0.64990286201408332</v>
      </c>
      <c r="P28" s="2">
        <f t="shared" si="105"/>
        <v>0.64990286201408332</v>
      </c>
      <c r="Q28" s="2">
        <f t="shared" si="105"/>
        <v>0.64990286201408332</v>
      </c>
      <c r="R28" s="2">
        <f t="shared" si="105"/>
        <v>0.64990286201408332</v>
      </c>
      <c r="S28" s="2">
        <f t="shared" si="105"/>
        <v>0.64990286201408332</v>
      </c>
      <c r="T28" s="2">
        <f t="shared" si="105"/>
        <v>0.64990286201408332</v>
      </c>
      <c r="U28" s="2">
        <f t="shared" si="105"/>
        <v>0.64990286201408332</v>
      </c>
      <c r="V28" s="2">
        <f t="shared" si="105"/>
        <v>0.64990286201408332</v>
      </c>
      <c r="W28" s="2">
        <f t="shared" si="105"/>
        <v>0.64990286201408332</v>
      </c>
      <c r="X28" s="2">
        <f t="shared" si="105"/>
        <v>0.64990286201408332</v>
      </c>
      <c r="Y28" s="2">
        <f t="shared" si="105"/>
        <v>0.64990286201408332</v>
      </c>
      <c r="Z28" s="2">
        <f t="shared" si="105"/>
        <v>0.64990286201408332</v>
      </c>
      <c r="AA28" s="2">
        <f t="shared" si="105"/>
        <v>0.64990286201408332</v>
      </c>
    </row>
    <row r="29" spans="1:27" x14ac:dyDescent="0.2">
      <c r="A29" t="s">
        <v>45</v>
      </c>
      <c r="B29" s="2">
        <v>0.45</v>
      </c>
      <c r="C29" s="2">
        <f t="shared" si="104"/>
        <v>0.45674999999999999</v>
      </c>
      <c r="D29" s="2">
        <f t="shared" si="104"/>
        <v>0.46360124999999996</v>
      </c>
      <c r="E29" s="2">
        <f t="shared" si="104"/>
        <v>0.47055526874999992</v>
      </c>
      <c r="F29" s="2">
        <f t="shared" si="104"/>
        <v>0.4776135977812499</v>
      </c>
      <c r="G29" s="2">
        <f t="shared" si="104"/>
        <v>0.48477780174796858</v>
      </c>
      <c r="H29" s="2">
        <f t="shared" si="104"/>
        <v>0.49204946877418809</v>
      </c>
      <c r="I29" s="2">
        <f t="shared" si="104"/>
        <v>0.49943021080580086</v>
      </c>
      <c r="J29" s="2">
        <f t="shared" si="104"/>
        <v>0.50692166396788785</v>
      </c>
      <c r="K29" s="2">
        <f t="shared" si="104"/>
        <v>0.51452548892740613</v>
      </c>
      <c r="L29" s="2">
        <f t="shared" si="104"/>
        <v>0.52224337126131715</v>
      </c>
      <c r="M29" s="2">
        <f t="shared" si="105"/>
        <v>0.52224337126131715</v>
      </c>
      <c r="N29" s="2">
        <f t="shared" si="105"/>
        <v>0.52224337126131715</v>
      </c>
      <c r="O29" s="2">
        <f t="shared" si="105"/>
        <v>0.52224337126131715</v>
      </c>
      <c r="P29" s="2">
        <f t="shared" si="105"/>
        <v>0.52224337126131715</v>
      </c>
      <c r="Q29" s="2">
        <f t="shared" si="105"/>
        <v>0.52224337126131715</v>
      </c>
      <c r="R29" s="2">
        <f t="shared" si="105"/>
        <v>0.52224337126131715</v>
      </c>
      <c r="S29" s="2">
        <f t="shared" si="105"/>
        <v>0.52224337126131715</v>
      </c>
      <c r="T29" s="2">
        <f t="shared" si="105"/>
        <v>0.52224337126131715</v>
      </c>
      <c r="U29" s="2">
        <f t="shared" si="105"/>
        <v>0.52224337126131715</v>
      </c>
      <c r="V29" s="2">
        <f t="shared" si="105"/>
        <v>0.52224337126131715</v>
      </c>
      <c r="W29" s="2">
        <f t="shared" si="105"/>
        <v>0.52224337126131715</v>
      </c>
      <c r="X29" s="2">
        <f t="shared" si="105"/>
        <v>0.52224337126131715</v>
      </c>
      <c r="Y29" s="2">
        <f t="shared" si="105"/>
        <v>0.52224337126131715</v>
      </c>
      <c r="Z29" s="2">
        <f t="shared" si="105"/>
        <v>0.52224337126131715</v>
      </c>
      <c r="AA29" s="2">
        <f t="shared" si="105"/>
        <v>0.52224337126131715</v>
      </c>
    </row>
    <row r="30" spans="1:27" x14ac:dyDescent="0.2">
      <c r="A30" t="s">
        <v>46</v>
      </c>
      <c r="B30" s="2">
        <v>0.34</v>
      </c>
      <c r="C30" s="2">
        <f t="shared" si="104"/>
        <v>0.34510000000000002</v>
      </c>
      <c r="D30" s="2">
        <f t="shared" si="104"/>
        <v>0.35027649999999999</v>
      </c>
      <c r="E30" s="2">
        <f t="shared" si="104"/>
        <v>0.35553064749999996</v>
      </c>
      <c r="F30" s="2">
        <f t="shared" si="104"/>
        <v>0.36086360721249994</v>
      </c>
      <c r="G30" s="2">
        <f t="shared" si="104"/>
        <v>0.36627656132068742</v>
      </c>
      <c r="H30" s="2">
        <f t="shared" si="104"/>
        <v>0.3717707097404977</v>
      </c>
      <c r="I30" s="2">
        <f t="shared" si="104"/>
        <v>0.37734727038660515</v>
      </c>
      <c r="J30" s="2">
        <f t="shared" si="104"/>
        <v>0.38300747944240421</v>
      </c>
      <c r="K30" s="2">
        <f t="shared" si="104"/>
        <v>0.38875259163404025</v>
      </c>
      <c r="L30" s="2">
        <f t="shared" si="104"/>
        <v>0.39458388050855081</v>
      </c>
      <c r="M30" s="2">
        <f t="shared" si="105"/>
        <v>0.39458388050855081</v>
      </c>
      <c r="N30" s="2">
        <f t="shared" si="105"/>
        <v>0.39458388050855081</v>
      </c>
      <c r="O30" s="2">
        <f t="shared" si="105"/>
        <v>0.39458388050855081</v>
      </c>
      <c r="P30" s="2">
        <f t="shared" si="105"/>
        <v>0.39458388050855081</v>
      </c>
      <c r="Q30" s="2">
        <f t="shared" si="105"/>
        <v>0.39458388050855081</v>
      </c>
      <c r="R30" s="2">
        <f t="shared" si="105"/>
        <v>0.39458388050855081</v>
      </c>
      <c r="S30" s="2">
        <f t="shared" si="105"/>
        <v>0.39458388050855081</v>
      </c>
      <c r="T30" s="2">
        <f t="shared" si="105"/>
        <v>0.39458388050855081</v>
      </c>
      <c r="U30" s="2">
        <f t="shared" si="105"/>
        <v>0.39458388050855081</v>
      </c>
      <c r="V30" s="2">
        <f t="shared" si="105"/>
        <v>0.39458388050855081</v>
      </c>
      <c r="W30" s="2">
        <f t="shared" si="105"/>
        <v>0.39458388050855081</v>
      </c>
      <c r="X30" s="2">
        <f t="shared" si="105"/>
        <v>0.39458388050855081</v>
      </c>
      <c r="Y30" s="2">
        <f t="shared" si="105"/>
        <v>0.39458388050855081</v>
      </c>
      <c r="Z30" s="2">
        <f t="shared" si="105"/>
        <v>0.39458388050855081</v>
      </c>
      <c r="AA30" s="2">
        <f t="shared" si="105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104"/>
        <v>0.28420000000000001</v>
      </c>
      <c r="D31" s="2">
        <f t="shared" si="104"/>
        <v>0.28846299999999997</v>
      </c>
      <c r="E31" s="2">
        <f t="shared" si="104"/>
        <v>0.29278994499999994</v>
      </c>
      <c r="F31" s="2">
        <f t="shared" si="104"/>
        <v>0.2971817941749999</v>
      </c>
      <c r="G31" s="2">
        <f t="shared" si="104"/>
        <v>0.30163952108762487</v>
      </c>
      <c r="H31" s="2">
        <f t="shared" si="104"/>
        <v>0.30616411390393922</v>
      </c>
      <c r="I31" s="2">
        <f t="shared" si="104"/>
        <v>0.31075657561249825</v>
      </c>
      <c r="J31" s="2">
        <f t="shared" si="104"/>
        <v>0.31541792424668569</v>
      </c>
      <c r="K31" s="2">
        <f t="shared" si="104"/>
        <v>0.32014919311038592</v>
      </c>
      <c r="L31" s="2">
        <f t="shared" si="104"/>
        <v>0.32495143100704166</v>
      </c>
      <c r="M31" s="2">
        <f t="shared" si="105"/>
        <v>0.32495143100704166</v>
      </c>
      <c r="N31" s="2">
        <f t="shared" si="105"/>
        <v>0.32495143100704166</v>
      </c>
      <c r="O31" s="2">
        <f t="shared" si="105"/>
        <v>0.32495143100704166</v>
      </c>
      <c r="P31" s="2">
        <f t="shared" si="105"/>
        <v>0.32495143100704166</v>
      </c>
      <c r="Q31" s="2">
        <f t="shared" si="105"/>
        <v>0.32495143100704166</v>
      </c>
      <c r="R31" s="2">
        <f t="shared" si="105"/>
        <v>0.32495143100704166</v>
      </c>
      <c r="S31" s="2">
        <f t="shared" si="105"/>
        <v>0.32495143100704166</v>
      </c>
      <c r="T31" s="2">
        <f t="shared" si="105"/>
        <v>0.32495143100704166</v>
      </c>
      <c r="U31" s="2">
        <f t="shared" si="105"/>
        <v>0.32495143100704166</v>
      </c>
      <c r="V31" s="2">
        <f t="shared" si="105"/>
        <v>0.32495143100704166</v>
      </c>
      <c r="W31" s="2">
        <f t="shared" si="105"/>
        <v>0.32495143100704166</v>
      </c>
      <c r="X31" s="2">
        <f t="shared" si="105"/>
        <v>0.32495143100704166</v>
      </c>
      <c r="Y31" s="2">
        <f t="shared" si="105"/>
        <v>0.32495143100704166</v>
      </c>
      <c r="Z31" s="2">
        <f t="shared" si="105"/>
        <v>0.32495143100704166</v>
      </c>
      <c r="AA31" s="2">
        <f t="shared" si="105"/>
        <v>0.32495143100704166</v>
      </c>
    </row>
    <row r="32" spans="1:27" x14ac:dyDescent="0.2">
      <c r="A32" t="s">
        <v>48</v>
      </c>
      <c r="B32" s="2">
        <v>0.23</v>
      </c>
      <c r="C32" s="2">
        <f t="shared" si="104"/>
        <v>0.23344999999999999</v>
      </c>
      <c r="D32" s="2">
        <f t="shared" si="104"/>
        <v>0.23695174999999996</v>
      </c>
      <c r="E32" s="2">
        <f t="shared" si="104"/>
        <v>0.24050602624999995</v>
      </c>
      <c r="F32" s="2">
        <f t="shared" si="104"/>
        <v>0.24411361664374992</v>
      </c>
      <c r="G32" s="2">
        <f t="shared" si="104"/>
        <v>0.24777532089340615</v>
      </c>
      <c r="H32" s="2">
        <f t="shared" si="104"/>
        <v>0.25149195070680724</v>
      </c>
      <c r="I32" s="2">
        <f t="shared" si="104"/>
        <v>0.25526432996740933</v>
      </c>
      <c r="J32" s="2">
        <f t="shared" si="104"/>
        <v>0.25909329491692046</v>
      </c>
      <c r="K32" s="2">
        <f t="shared" si="104"/>
        <v>0.26297969434067425</v>
      </c>
      <c r="L32" s="2">
        <f t="shared" si="104"/>
        <v>0.26692438975578436</v>
      </c>
      <c r="M32" s="2">
        <f t="shared" si="105"/>
        <v>0.26692438975578436</v>
      </c>
      <c r="N32" s="2">
        <f t="shared" si="105"/>
        <v>0.26692438975578436</v>
      </c>
      <c r="O32" s="2">
        <f t="shared" si="105"/>
        <v>0.26692438975578436</v>
      </c>
      <c r="P32" s="2">
        <f t="shared" si="105"/>
        <v>0.26692438975578436</v>
      </c>
      <c r="Q32" s="2">
        <f t="shared" si="105"/>
        <v>0.26692438975578436</v>
      </c>
      <c r="R32" s="2">
        <f t="shared" si="105"/>
        <v>0.26692438975578436</v>
      </c>
      <c r="S32" s="2">
        <f t="shared" si="105"/>
        <v>0.26692438975578436</v>
      </c>
      <c r="T32" s="2">
        <f t="shared" si="105"/>
        <v>0.26692438975578436</v>
      </c>
      <c r="U32" s="2">
        <f t="shared" si="105"/>
        <v>0.26692438975578436</v>
      </c>
      <c r="V32" s="2">
        <f t="shared" si="105"/>
        <v>0.26692438975578436</v>
      </c>
      <c r="W32" s="2">
        <f t="shared" si="105"/>
        <v>0.26692438975578436</v>
      </c>
      <c r="X32" s="2">
        <f t="shared" si="105"/>
        <v>0.26692438975578436</v>
      </c>
      <c r="Y32" s="2">
        <f t="shared" si="105"/>
        <v>0.26692438975578436</v>
      </c>
      <c r="Z32" s="2">
        <f t="shared" si="105"/>
        <v>0.26692438975578436</v>
      </c>
      <c r="AA32" s="2">
        <f t="shared" si="105"/>
        <v>0.26692438975578436</v>
      </c>
    </row>
    <row r="33" spans="1:27" x14ac:dyDescent="0.2">
      <c r="A33" t="s">
        <v>49</v>
      </c>
      <c r="B33" s="2">
        <v>0.18</v>
      </c>
      <c r="C33" s="2">
        <f t="shared" si="104"/>
        <v>0.18269999999999997</v>
      </c>
      <c r="D33" s="2">
        <f t="shared" si="104"/>
        <v>0.18544049999999995</v>
      </c>
      <c r="E33" s="2">
        <f t="shared" si="104"/>
        <v>0.18822210749999993</v>
      </c>
      <c r="F33" s="2">
        <f t="shared" si="104"/>
        <v>0.19104543911249991</v>
      </c>
      <c r="G33" s="2">
        <f t="shared" si="104"/>
        <v>0.19391112069918739</v>
      </c>
      <c r="H33" s="2">
        <f t="shared" si="104"/>
        <v>0.19681978750967519</v>
      </c>
      <c r="I33" s="2">
        <f t="shared" si="104"/>
        <v>0.1997720843223203</v>
      </c>
      <c r="J33" s="2">
        <f t="shared" si="104"/>
        <v>0.20276866558715509</v>
      </c>
      <c r="K33" s="2">
        <f t="shared" si="104"/>
        <v>0.20581019557096239</v>
      </c>
      <c r="L33" s="2">
        <f t="shared" si="104"/>
        <v>0.20889734850452679</v>
      </c>
      <c r="M33" s="2">
        <f t="shared" si="105"/>
        <v>0.20889734850452679</v>
      </c>
      <c r="N33" s="2">
        <f t="shared" si="105"/>
        <v>0.20889734850452679</v>
      </c>
      <c r="O33" s="2">
        <f t="shared" si="105"/>
        <v>0.20889734850452679</v>
      </c>
      <c r="P33" s="2">
        <f t="shared" si="105"/>
        <v>0.20889734850452679</v>
      </c>
      <c r="Q33" s="2">
        <f t="shared" si="105"/>
        <v>0.20889734850452679</v>
      </c>
      <c r="R33" s="2">
        <f t="shared" si="105"/>
        <v>0.20889734850452679</v>
      </c>
      <c r="S33" s="2">
        <f t="shared" si="105"/>
        <v>0.20889734850452679</v>
      </c>
      <c r="T33" s="2">
        <f t="shared" si="105"/>
        <v>0.20889734850452679</v>
      </c>
      <c r="U33" s="2">
        <f t="shared" si="105"/>
        <v>0.20889734850452679</v>
      </c>
      <c r="V33" s="2">
        <f t="shared" si="105"/>
        <v>0.20889734850452679</v>
      </c>
      <c r="W33" s="2">
        <f t="shared" si="105"/>
        <v>0.20889734850452679</v>
      </c>
      <c r="X33" s="2">
        <f t="shared" si="105"/>
        <v>0.20889734850452679</v>
      </c>
      <c r="Y33" s="2">
        <f t="shared" si="105"/>
        <v>0.20889734850452679</v>
      </c>
      <c r="Z33" s="2">
        <f t="shared" si="105"/>
        <v>0.20889734850452679</v>
      </c>
      <c r="AA33" s="2">
        <f t="shared" si="105"/>
        <v>0.20889734850452679</v>
      </c>
    </row>
    <row r="34" spans="1:27" x14ac:dyDescent="0.2">
      <c r="A34" t="s">
        <v>50</v>
      </c>
      <c r="B34" s="2">
        <v>0.15</v>
      </c>
      <c r="C34" s="2">
        <f t="shared" si="104"/>
        <v>0.15224999999999997</v>
      </c>
      <c r="D34" s="2">
        <f t="shared" si="104"/>
        <v>0.15453374999999994</v>
      </c>
      <c r="E34" s="2">
        <f t="shared" si="104"/>
        <v>0.15685175624999992</v>
      </c>
      <c r="F34" s="2">
        <f t="shared" si="104"/>
        <v>0.15920453259374989</v>
      </c>
      <c r="G34" s="2">
        <f t="shared" si="104"/>
        <v>0.16159260058265612</v>
      </c>
      <c r="H34" s="2">
        <f t="shared" si="104"/>
        <v>0.16401648959139595</v>
      </c>
      <c r="I34" s="2">
        <f t="shared" si="104"/>
        <v>0.16647673693526688</v>
      </c>
      <c r="J34" s="2">
        <f t="shared" si="104"/>
        <v>0.16897388798929586</v>
      </c>
      <c r="K34" s="2">
        <f t="shared" si="104"/>
        <v>0.17150849630913528</v>
      </c>
      <c r="L34" s="2">
        <f t="shared" si="104"/>
        <v>0.1740811237537723</v>
      </c>
      <c r="M34" s="2">
        <f t="shared" si="105"/>
        <v>0.1740811237537723</v>
      </c>
      <c r="N34" s="2">
        <f t="shared" si="105"/>
        <v>0.1740811237537723</v>
      </c>
      <c r="O34" s="2">
        <f t="shared" si="105"/>
        <v>0.1740811237537723</v>
      </c>
      <c r="P34" s="2">
        <f t="shared" si="105"/>
        <v>0.1740811237537723</v>
      </c>
      <c r="Q34" s="2">
        <f t="shared" si="105"/>
        <v>0.1740811237537723</v>
      </c>
      <c r="R34" s="2">
        <f t="shared" si="105"/>
        <v>0.1740811237537723</v>
      </c>
      <c r="S34" s="2">
        <f t="shared" si="105"/>
        <v>0.1740811237537723</v>
      </c>
      <c r="T34" s="2">
        <f t="shared" si="105"/>
        <v>0.1740811237537723</v>
      </c>
      <c r="U34" s="2">
        <f t="shared" si="105"/>
        <v>0.1740811237537723</v>
      </c>
      <c r="V34" s="2">
        <f t="shared" si="105"/>
        <v>0.1740811237537723</v>
      </c>
      <c r="W34" s="2">
        <f t="shared" si="105"/>
        <v>0.1740811237537723</v>
      </c>
      <c r="X34" s="2">
        <f t="shared" si="105"/>
        <v>0.1740811237537723</v>
      </c>
      <c r="Y34" s="2">
        <f t="shared" si="105"/>
        <v>0.1740811237537723</v>
      </c>
      <c r="Z34" s="2">
        <f t="shared" si="105"/>
        <v>0.1740811237537723</v>
      </c>
      <c r="AA34" s="2">
        <f t="shared" si="105"/>
        <v>0.1740811237537723</v>
      </c>
    </row>
    <row r="35" spans="1:27" x14ac:dyDescent="0.2">
      <c r="A35" t="s">
        <v>51</v>
      </c>
      <c r="B35" s="2">
        <v>0.11</v>
      </c>
      <c r="C35" s="2">
        <f t="shared" si="104"/>
        <v>0.11164999999999999</v>
      </c>
      <c r="D35" s="2">
        <f t="shared" si="104"/>
        <v>0.11332474999999997</v>
      </c>
      <c r="E35" s="2">
        <f t="shared" si="104"/>
        <v>0.11502462124999996</v>
      </c>
      <c r="F35" s="2">
        <f t="shared" si="104"/>
        <v>0.11674999056874995</v>
      </c>
      <c r="G35" s="2">
        <f t="shared" si="104"/>
        <v>0.11850124042728119</v>
      </c>
      <c r="H35" s="2">
        <f t="shared" si="104"/>
        <v>0.1202787590336904</v>
      </c>
      <c r="I35" s="2">
        <f t="shared" si="104"/>
        <v>0.12208294041919573</v>
      </c>
      <c r="J35" s="2">
        <f t="shared" si="104"/>
        <v>0.12391418452548365</v>
      </c>
      <c r="K35" s="2">
        <f t="shared" si="104"/>
        <v>0.12577289729336591</v>
      </c>
      <c r="L35" s="2">
        <f t="shared" si="104"/>
        <v>0.12765949075276639</v>
      </c>
      <c r="M35" s="2">
        <f t="shared" si="105"/>
        <v>0.12765949075276639</v>
      </c>
      <c r="N35" s="2">
        <f t="shared" si="105"/>
        <v>0.12765949075276639</v>
      </c>
      <c r="O35" s="2">
        <f t="shared" si="105"/>
        <v>0.12765949075276639</v>
      </c>
      <c r="P35" s="2">
        <f t="shared" si="105"/>
        <v>0.12765949075276639</v>
      </c>
      <c r="Q35" s="2">
        <f t="shared" si="105"/>
        <v>0.12765949075276639</v>
      </c>
      <c r="R35" s="2">
        <f t="shared" si="105"/>
        <v>0.12765949075276639</v>
      </c>
      <c r="S35" s="2">
        <f t="shared" si="105"/>
        <v>0.12765949075276639</v>
      </c>
      <c r="T35" s="2">
        <f t="shared" si="105"/>
        <v>0.12765949075276639</v>
      </c>
      <c r="U35" s="2">
        <f t="shared" si="105"/>
        <v>0.12765949075276639</v>
      </c>
      <c r="V35" s="2">
        <f t="shared" si="105"/>
        <v>0.12765949075276639</v>
      </c>
      <c r="W35" s="2">
        <f t="shared" si="105"/>
        <v>0.12765949075276639</v>
      </c>
      <c r="X35" s="2">
        <f t="shared" si="105"/>
        <v>0.12765949075276639</v>
      </c>
      <c r="Y35" s="2">
        <f t="shared" si="105"/>
        <v>0.12765949075276639</v>
      </c>
      <c r="Z35" s="2">
        <f t="shared" si="105"/>
        <v>0.12765949075276639</v>
      </c>
      <c r="AA35" s="2">
        <f t="shared" si="105"/>
        <v>0.12765949075276639</v>
      </c>
    </row>
    <row r="36" spans="1:27" x14ac:dyDescent="0.2">
      <c r="A36" t="s">
        <v>52</v>
      </c>
      <c r="B36" s="2">
        <v>0.08</v>
      </c>
      <c r="C36" s="2">
        <f t="shared" si="104"/>
        <v>8.1199999999999994E-2</v>
      </c>
      <c r="D36" s="2">
        <f t="shared" si="104"/>
        <v>8.2417999999999991E-2</v>
      </c>
      <c r="E36" s="2">
        <f t="shared" si="104"/>
        <v>8.3654269999999989E-2</v>
      </c>
      <c r="F36" s="2">
        <f t="shared" si="104"/>
        <v>8.4909084049999986E-2</v>
      </c>
      <c r="G36" s="2">
        <f t="shared" si="104"/>
        <v>8.6182720310749972E-2</v>
      </c>
      <c r="H36" s="2">
        <f t="shared" si="104"/>
        <v>8.7475461115411213E-2</v>
      </c>
      <c r="I36" s="2">
        <f t="shared" si="104"/>
        <v>8.878759303214237E-2</v>
      </c>
      <c r="J36" s="2">
        <f t="shared" si="104"/>
        <v>9.011940692762449E-2</v>
      </c>
      <c r="K36" s="2">
        <f t="shared" si="104"/>
        <v>9.1471198031538845E-2</v>
      </c>
      <c r="L36" s="2">
        <f t="shared" si="104"/>
        <v>9.2843266002011912E-2</v>
      </c>
      <c r="M36" s="2">
        <f t="shared" si="105"/>
        <v>9.2843266002011912E-2</v>
      </c>
      <c r="N36" s="2">
        <f t="shared" si="105"/>
        <v>9.2843266002011912E-2</v>
      </c>
      <c r="O36" s="2">
        <f t="shared" si="105"/>
        <v>9.2843266002011912E-2</v>
      </c>
      <c r="P36" s="2">
        <f t="shared" si="105"/>
        <v>9.2843266002011912E-2</v>
      </c>
      <c r="Q36" s="2">
        <f t="shared" si="105"/>
        <v>9.2843266002011912E-2</v>
      </c>
      <c r="R36" s="2">
        <f t="shared" si="105"/>
        <v>9.2843266002011912E-2</v>
      </c>
      <c r="S36" s="2">
        <f t="shared" si="105"/>
        <v>9.2843266002011912E-2</v>
      </c>
      <c r="T36" s="2">
        <f t="shared" si="105"/>
        <v>9.2843266002011912E-2</v>
      </c>
      <c r="U36" s="2">
        <f t="shared" si="105"/>
        <v>9.2843266002011912E-2</v>
      </c>
      <c r="V36" s="2">
        <f t="shared" si="105"/>
        <v>9.2843266002011912E-2</v>
      </c>
      <c r="W36" s="2">
        <f t="shared" si="105"/>
        <v>9.2843266002011912E-2</v>
      </c>
      <c r="X36" s="2">
        <f t="shared" si="105"/>
        <v>9.2843266002011912E-2</v>
      </c>
      <c r="Y36" s="2">
        <f t="shared" si="105"/>
        <v>9.2843266002011912E-2</v>
      </c>
      <c r="Z36" s="2">
        <f t="shared" si="105"/>
        <v>9.2843266002011912E-2</v>
      </c>
      <c r="AA36" s="2">
        <f t="shared" si="105"/>
        <v>9.2843266002011912E-2</v>
      </c>
    </row>
    <row r="37" spans="1:27" x14ac:dyDescent="0.2">
      <c r="A37" t="s">
        <v>53</v>
      </c>
      <c r="B37" s="2">
        <v>0.06</v>
      </c>
      <c r="C37" s="2">
        <f t="shared" si="104"/>
        <v>6.0899999999999989E-2</v>
      </c>
      <c r="D37" s="2">
        <f t="shared" si="104"/>
        <v>6.181349999999998E-2</v>
      </c>
      <c r="E37" s="2">
        <f t="shared" si="104"/>
        <v>6.2740702499999967E-2</v>
      </c>
      <c r="F37" s="2">
        <f t="shared" si="104"/>
        <v>6.3681813037499965E-2</v>
      </c>
      <c r="G37" s="2">
        <f t="shared" si="104"/>
        <v>6.4637040233062465E-2</v>
      </c>
      <c r="H37" s="2">
        <f t="shared" si="104"/>
        <v>6.5606595836558396E-2</v>
      </c>
      <c r="I37" s="2">
        <f t="shared" si="104"/>
        <v>6.6590694774106771E-2</v>
      </c>
      <c r="J37" s="2">
        <f t="shared" si="104"/>
        <v>6.7589555195718368E-2</v>
      </c>
      <c r="K37" s="2">
        <f t="shared" si="104"/>
        <v>6.860339852365413E-2</v>
      </c>
      <c r="L37" s="2">
        <f t="shared" si="104"/>
        <v>6.9632449501508931E-2</v>
      </c>
      <c r="M37" s="2">
        <f t="shared" si="105"/>
        <v>6.9632449501508931E-2</v>
      </c>
      <c r="N37" s="2">
        <f t="shared" si="105"/>
        <v>6.9632449501508931E-2</v>
      </c>
      <c r="O37" s="2">
        <f t="shared" si="105"/>
        <v>6.9632449501508931E-2</v>
      </c>
      <c r="P37" s="2">
        <f t="shared" si="105"/>
        <v>6.9632449501508931E-2</v>
      </c>
      <c r="Q37" s="2">
        <f t="shared" si="105"/>
        <v>6.9632449501508931E-2</v>
      </c>
      <c r="R37" s="2">
        <f t="shared" si="105"/>
        <v>6.9632449501508931E-2</v>
      </c>
      <c r="S37" s="2">
        <f t="shared" si="105"/>
        <v>6.9632449501508931E-2</v>
      </c>
      <c r="T37" s="2">
        <f t="shared" si="105"/>
        <v>6.9632449501508931E-2</v>
      </c>
      <c r="U37" s="2">
        <f t="shared" si="105"/>
        <v>6.9632449501508931E-2</v>
      </c>
      <c r="V37" s="2">
        <f t="shared" si="105"/>
        <v>6.9632449501508931E-2</v>
      </c>
      <c r="W37" s="2">
        <f t="shared" si="105"/>
        <v>6.9632449501508931E-2</v>
      </c>
      <c r="X37" s="2">
        <f t="shared" si="105"/>
        <v>6.9632449501508931E-2</v>
      </c>
      <c r="Y37" s="2">
        <f t="shared" si="105"/>
        <v>6.9632449501508931E-2</v>
      </c>
      <c r="Z37" s="2">
        <f t="shared" si="105"/>
        <v>6.9632449501508931E-2</v>
      </c>
      <c r="AA37" s="2">
        <f t="shared" si="105"/>
        <v>6.9632449501508931E-2</v>
      </c>
    </row>
    <row r="38" spans="1:27" x14ac:dyDescent="0.2">
      <c r="A38" t="s">
        <v>54</v>
      </c>
      <c r="B38" s="2">
        <v>0.04</v>
      </c>
      <c r="C38" s="2">
        <f t="shared" si="104"/>
        <v>4.0599999999999997E-2</v>
      </c>
      <c r="D38" s="2">
        <f t="shared" si="104"/>
        <v>4.1208999999999996E-2</v>
      </c>
      <c r="E38" s="2">
        <f t="shared" si="104"/>
        <v>4.1827134999999994E-2</v>
      </c>
      <c r="F38" s="2">
        <f t="shared" si="104"/>
        <v>4.2454542024999993E-2</v>
      </c>
      <c r="G38" s="2">
        <f t="shared" si="104"/>
        <v>4.3091360155374986E-2</v>
      </c>
      <c r="H38" s="2">
        <f t="shared" si="104"/>
        <v>4.3737730557705606E-2</v>
      </c>
      <c r="I38" s="2">
        <f t="shared" si="104"/>
        <v>4.4393796516071185E-2</v>
      </c>
      <c r="J38" s="2">
        <f t="shared" si="104"/>
        <v>4.5059703463812245E-2</v>
      </c>
      <c r="K38" s="2">
        <f t="shared" si="104"/>
        <v>4.5735599015769422E-2</v>
      </c>
      <c r="L38" s="2">
        <f t="shared" si="104"/>
        <v>4.6421633001005956E-2</v>
      </c>
      <c r="M38" s="2">
        <f t="shared" si="105"/>
        <v>4.6421633001005956E-2</v>
      </c>
      <c r="N38" s="2">
        <f t="shared" si="105"/>
        <v>4.6421633001005956E-2</v>
      </c>
      <c r="O38" s="2">
        <f t="shared" si="105"/>
        <v>4.6421633001005956E-2</v>
      </c>
      <c r="P38" s="2">
        <f t="shared" si="105"/>
        <v>4.6421633001005956E-2</v>
      </c>
      <c r="Q38" s="2">
        <f t="shared" si="105"/>
        <v>4.6421633001005956E-2</v>
      </c>
      <c r="R38" s="2">
        <f t="shared" si="105"/>
        <v>4.6421633001005956E-2</v>
      </c>
      <c r="S38" s="2">
        <f t="shared" si="105"/>
        <v>4.6421633001005956E-2</v>
      </c>
      <c r="T38" s="2">
        <f t="shared" si="105"/>
        <v>4.6421633001005956E-2</v>
      </c>
      <c r="U38" s="2">
        <f t="shared" si="105"/>
        <v>4.6421633001005956E-2</v>
      </c>
      <c r="V38" s="2">
        <f t="shared" si="105"/>
        <v>4.6421633001005956E-2</v>
      </c>
      <c r="W38" s="2">
        <f t="shared" si="105"/>
        <v>4.6421633001005956E-2</v>
      </c>
      <c r="X38" s="2">
        <f t="shared" si="105"/>
        <v>4.6421633001005956E-2</v>
      </c>
      <c r="Y38" s="2">
        <f t="shared" si="105"/>
        <v>4.6421633001005956E-2</v>
      </c>
      <c r="Z38" s="2">
        <f t="shared" si="105"/>
        <v>4.6421633001005956E-2</v>
      </c>
      <c r="AA38" s="2">
        <f t="shared" si="105"/>
        <v>4.6421633001005956E-2</v>
      </c>
    </row>
    <row r="39" spans="1:27" x14ac:dyDescent="0.2">
      <c r="A39" t="s">
        <v>55</v>
      </c>
      <c r="B39" s="2">
        <v>0.02</v>
      </c>
      <c r="C39" s="2">
        <f t="shared" si="104"/>
        <v>2.0299999999999999E-2</v>
      </c>
      <c r="D39" s="2">
        <f t="shared" si="104"/>
        <v>2.0604499999999998E-2</v>
      </c>
      <c r="E39" s="2">
        <f t="shared" si="104"/>
        <v>2.0913567499999997E-2</v>
      </c>
      <c r="F39" s="2">
        <f t="shared" si="104"/>
        <v>2.1227271012499997E-2</v>
      </c>
      <c r="G39" s="2">
        <f t="shared" si="104"/>
        <v>2.1545680077687493E-2</v>
      </c>
      <c r="H39" s="2">
        <f t="shared" si="104"/>
        <v>2.1868865278852803E-2</v>
      </c>
      <c r="I39" s="2">
        <f t="shared" si="104"/>
        <v>2.2196898258035593E-2</v>
      </c>
      <c r="J39" s="2">
        <f t="shared" si="104"/>
        <v>2.2529851731906123E-2</v>
      </c>
      <c r="K39" s="2">
        <f t="shared" si="104"/>
        <v>2.2867799507884711E-2</v>
      </c>
      <c r="L39" s="2">
        <f t="shared" si="104"/>
        <v>2.3210816500502978E-2</v>
      </c>
      <c r="M39" s="2">
        <f t="shared" si="105"/>
        <v>2.3210816500502978E-2</v>
      </c>
      <c r="N39" s="2">
        <f t="shared" si="105"/>
        <v>2.3210816500502978E-2</v>
      </c>
      <c r="O39" s="2">
        <f t="shared" si="105"/>
        <v>2.3210816500502978E-2</v>
      </c>
      <c r="P39" s="2">
        <f t="shared" si="105"/>
        <v>2.3210816500502978E-2</v>
      </c>
      <c r="Q39" s="2">
        <f t="shared" si="105"/>
        <v>2.3210816500502978E-2</v>
      </c>
      <c r="R39" s="2">
        <f t="shared" si="105"/>
        <v>2.3210816500502978E-2</v>
      </c>
      <c r="S39" s="2">
        <f t="shared" si="105"/>
        <v>2.3210816500502978E-2</v>
      </c>
      <c r="T39" s="2">
        <f t="shared" si="105"/>
        <v>2.3210816500502978E-2</v>
      </c>
      <c r="U39" s="2">
        <f t="shared" si="105"/>
        <v>2.3210816500502978E-2</v>
      </c>
      <c r="V39" s="2">
        <f t="shared" si="105"/>
        <v>2.3210816500502978E-2</v>
      </c>
      <c r="W39" s="2">
        <f t="shared" si="105"/>
        <v>2.3210816500502978E-2</v>
      </c>
      <c r="X39" s="2">
        <f t="shared" si="105"/>
        <v>2.3210816500502978E-2</v>
      </c>
      <c r="Y39" s="2">
        <f t="shared" si="105"/>
        <v>2.3210816500502978E-2</v>
      </c>
      <c r="Z39" s="2">
        <f t="shared" si="105"/>
        <v>2.3210816500502978E-2</v>
      </c>
      <c r="AA39" s="2">
        <f t="shared" si="105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104"/>
        <v>5.0749999999999997E-3</v>
      </c>
      <c r="D40" s="2">
        <f t="shared" si="104"/>
        <v>5.1511249999999995E-3</v>
      </c>
      <c r="E40" s="2">
        <f t="shared" si="104"/>
        <v>5.2283918749999993E-3</v>
      </c>
      <c r="F40" s="2">
        <f t="shared" si="104"/>
        <v>5.3068177531249991E-3</v>
      </c>
      <c r="G40" s="2">
        <f t="shared" si="104"/>
        <v>5.3864200194218732E-3</v>
      </c>
      <c r="H40" s="2">
        <f t="shared" si="104"/>
        <v>5.4672163197132008E-3</v>
      </c>
      <c r="I40" s="2">
        <f t="shared" si="104"/>
        <v>5.5492245645088981E-3</v>
      </c>
      <c r="J40" s="2">
        <f t="shared" si="104"/>
        <v>5.6324629329765306E-3</v>
      </c>
      <c r="K40" s="2">
        <f t="shared" si="104"/>
        <v>5.7169498769711778E-3</v>
      </c>
      <c r="L40" s="2">
        <f t="shared" si="104"/>
        <v>5.8027041251257445E-3</v>
      </c>
      <c r="M40" s="2">
        <f t="shared" si="105"/>
        <v>5.8027041251257445E-3</v>
      </c>
      <c r="N40" s="2">
        <f t="shared" si="105"/>
        <v>5.8027041251257445E-3</v>
      </c>
      <c r="O40" s="2">
        <f t="shared" si="105"/>
        <v>5.8027041251257445E-3</v>
      </c>
      <c r="P40" s="2">
        <f t="shared" si="105"/>
        <v>5.8027041251257445E-3</v>
      </c>
      <c r="Q40" s="2">
        <f t="shared" si="105"/>
        <v>5.8027041251257445E-3</v>
      </c>
      <c r="R40" s="2">
        <f t="shared" si="105"/>
        <v>5.8027041251257445E-3</v>
      </c>
      <c r="S40" s="2">
        <f t="shared" si="105"/>
        <v>5.8027041251257445E-3</v>
      </c>
      <c r="T40" s="2">
        <f t="shared" si="105"/>
        <v>5.8027041251257445E-3</v>
      </c>
      <c r="U40" s="2">
        <f t="shared" si="105"/>
        <v>5.8027041251257445E-3</v>
      </c>
      <c r="V40" s="2">
        <f t="shared" si="105"/>
        <v>5.8027041251257445E-3</v>
      </c>
      <c r="W40" s="2">
        <f t="shared" si="105"/>
        <v>5.8027041251257445E-3</v>
      </c>
      <c r="X40" s="2">
        <f t="shared" si="105"/>
        <v>5.8027041251257445E-3</v>
      </c>
      <c r="Y40" s="2">
        <f t="shared" si="105"/>
        <v>5.8027041251257445E-3</v>
      </c>
      <c r="Z40" s="2">
        <f t="shared" si="105"/>
        <v>5.8027041251257445E-3</v>
      </c>
      <c r="AA40" s="2">
        <f t="shared" si="105"/>
        <v>5.8027041251257445E-3</v>
      </c>
    </row>
    <row r="41" spans="1:27" x14ac:dyDescent="0.2">
      <c r="A41" t="s">
        <v>57</v>
      </c>
      <c r="B41" s="2">
        <v>1E-3</v>
      </c>
      <c r="C41" s="2">
        <f t="shared" si="104"/>
        <v>1.0149999999999998E-3</v>
      </c>
      <c r="D41" s="2">
        <f t="shared" si="104"/>
        <v>1.0302249999999998E-3</v>
      </c>
      <c r="E41" s="2">
        <f t="shared" si="104"/>
        <v>1.0456783749999998E-3</v>
      </c>
      <c r="F41" s="2">
        <f t="shared" si="104"/>
        <v>1.0613635506249997E-3</v>
      </c>
      <c r="G41" s="2">
        <f t="shared" si="104"/>
        <v>1.0772840038843746E-3</v>
      </c>
      <c r="H41" s="2">
        <f t="shared" si="104"/>
        <v>1.09344326394264E-3</v>
      </c>
      <c r="I41" s="2">
        <f t="shared" si="104"/>
        <v>1.1098449129017796E-3</v>
      </c>
      <c r="J41" s="2">
        <f t="shared" si="104"/>
        <v>1.1264925865953062E-3</v>
      </c>
      <c r="K41" s="2">
        <f t="shared" si="104"/>
        <v>1.1433899753942357E-3</v>
      </c>
      <c r="L41" s="2">
        <f t="shared" si="104"/>
        <v>1.1605408250251492E-3</v>
      </c>
      <c r="M41" s="2">
        <f t="shared" si="105"/>
        <v>1.1605408250251492E-3</v>
      </c>
      <c r="N41" s="2">
        <f t="shared" si="105"/>
        <v>1.1605408250251492E-3</v>
      </c>
      <c r="O41" s="2">
        <f t="shared" si="105"/>
        <v>1.1605408250251492E-3</v>
      </c>
      <c r="P41" s="2">
        <f t="shared" si="105"/>
        <v>1.1605408250251492E-3</v>
      </c>
      <c r="Q41" s="2">
        <f t="shared" si="105"/>
        <v>1.1605408250251492E-3</v>
      </c>
      <c r="R41" s="2">
        <f t="shared" si="105"/>
        <v>1.1605408250251492E-3</v>
      </c>
      <c r="S41" s="2">
        <f t="shared" si="105"/>
        <v>1.1605408250251492E-3</v>
      </c>
      <c r="T41" s="2">
        <f t="shared" si="105"/>
        <v>1.1605408250251492E-3</v>
      </c>
      <c r="U41" s="2">
        <f t="shared" si="105"/>
        <v>1.1605408250251492E-3</v>
      </c>
      <c r="V41" s="2">
        <f t="shared" si="105"/>
        <v>1.1605408250251492E-3</v>
      </c>
      <c r="W41" s="2">
        <f t="shared" si="105"/>
        <v>1.1605408250251492E-3</v>
      </c>
      <c r="X41" s="2">
        <f t="shared" si="105"/>
        <v>1.1605408250251492E-3</v>
      </c>
      <c r="Y41" s="2">
        <f t="shared" si="105"/>
        <v>1.1605408250251492E-3</v>
      </c>
      <c r="Z41" s="2">
        <f t="shared" si="105"/>
        <v>1.1605408250251492E-3</v>
      </c>
      <c r="AA41" s="2">
        <f t="shared" si="105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106">B42*0.99</f>
        <v>0.80527595201265068</v>
      </c>
      <c r="D42" s="2">
        <f t="shared" si="106"/>
        <v>0.79722319249252416</v>
      </c>
      <c r="E42" s="2">
        <f t="shared" si="106"/>
        <v>0.78925096056759891</v>
      </c>
      <c r="F42" s="2">
        <f t="shared" si="106"/>
        <v>0.78135845096192291</v>
      </c>
      <c r="G42" s="2">
        <f t="shared" si="106"/>
        <v>0.77354486645230369</v>
      </c>
      <c r="H42" s="2">
        <f t="shared" si="106"/>
        <v>0.76580941778778067</v>
      </c>
      <c r="I42" s="2">
        <f t="shared" si="106"/>
        <v>0.75815132360990289</v>
      </c>
      <c r="J42" s="2">
        <f t="shared" si="106"/>
        <v>0.75056981037380388</v>
      </c>
      <c r="K42" s="2">
        <f t="shared" si="106"/>
        <v>0.74306411227006586</v>
      </c>
      <c r="L42" s="2">
        <f t="shared" si="106"/>
        <v>0.73563347114736521</v>
      </c>
      <c r="M42" s="2">
        <f t="shared" si="106"/>
        <v>0.72827713643589154</v>
      </c>
      <c r="N42" s="2">
        <f t="shared" si="106"/>
        <v>0.72099436507153258</v>
      </c>
      <c r="O42" s="2">
        <f t="shared" si="106"/>
        <v>0.71378442142081722</v>
      </c>
      <c r="P42" s="2">
        <f t="shared" si="106"/>
        <v>0.70664657720660906</v>
      </c>
      <c r="Q42" s="2">
        <f t="shared" si="106"/>
        <v>0.69958011143454302</v>
      </c>
      <c r="R42" s="2">
        <f t="shared" ref="R42:AA57" si="107">Q42</f>
        <v>0.69958011143454302</v>
      </c>
      <c r="S42" s="2">
        <f t="shared" si="107"/>
        <v>0.69958011143454302</v>
      </c>
      <c r="T42" s="2">
        <f t="shared" si="107"/>
        <v>0.69958011143454302</v>
      </c>
      <c r="U42" s="2">
        <f t="shared" si="107"/>
        <v>0.69958011143454302</v>
      </c>
      <c r="V42" s="2">
        <f t="shared" si="107"/>
        <v>0.69958011143454302</v>
      </c>
      <c r="W42" s="2">
        <f t="shared" si="107"/>
        <v>0.69958011143454302</v>
      </c>
      <c r="X42" s="2">
        <f t="shared" si="107"/>
        <v>0.69958011143454302</v>
      </c>
      <c r="Y42" s="2">
        <f t="shared" si="107"/>
        <v>0.69958011143454302</v>
      </c>
      <c r="Z42" s="2">
        <f t="shared" si="107"/>
        <v>0.69958011143454302</v>
      </c>
      <c r="AA42" s="2">
        <f t="shared" si="107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106"/>
        <v>0.65292047646685292</v>
      </c>
      <c r="D43" s="2">
        <f t="shared" si="106"/>
        <v>0.64639127170218436</v>
      </c>
      <c r="E43" s="2">
        <f t="shared" si="106"/>
        <v>0.63992735898516251</v>
      </c>
      <c r="F43" s="2">
        <f t="shared" si="106"/>
        <v>0.63352808539531091</v>
      </c>
      <c r="G43" s="2">
        <f t="shared" si="106"/>
        <v>0.62719280454135784</v>
      </c>
      <c r="H43" s="2">
        <f t="shared" si="106"/>
        <v>0.6209208764959443</v>
      </c>
      <c r="I43" s="2">
        <f t="shared" si="106"/>
        <v>0.61471166773098485</v>
      </c>
      <c r="J43" s="2">
        <f t="shared" si="106"/>
        <v>0.60856455105367502</v>
      </c>
      <c r="K43" s="2">
        <f t="shared" si="106"/>
        <v>0.60247890554313821</v>
      </c>
      <c r="L43" s="2">
        <f t="shared" si="106"/>
        <v>0.59645411648770685</v>
      </c>
      <c r="M43" s="2">
        <f t="shared" si="106"/>
        <v>0.59048957532282975</v>
      </c>
      <c r="N43" s="2">
        <f t="shared" si="106"/>
        <v>0.58458467956960147</v>
      </c>
      <c r="O43" s="2">
        <f t="shared" si="106"/>
        <v>0.57873883277390548</v>
      </c>
      <c r="P43" s="2">
        <f t="shared" si="106"/>
        <v>0.57295144444616641</v>
      </c>
      <c r="Q43" s="2">
        <f t="shared" si="106"/>
        <v>0.56722193000170473</v>
      </c>
      <c r="R43" s="2">
        <f t="shared" si="107"/>
        <v>0.56722193000170473</v>
      </c>
      <c r="S43" s="2">
        <f t="shared" si="107"/>
        <v>0.56722193000170473</v>
      </c>
      <c r="T43" s="2">
        <f t="shared" si="107"/>
        <v>0.56722193000170473</v>
      </c>
      <c r="U43" s="2">
        <f t="shared" si="107"/>
        <v>0.56722193000170473</v>
      </c>
      <c r="V43" s="2">
        <f t="shared" si="107"/>
        <v>0.56722193000170473</v>
      </c>
      <c r="W43" s="2">
        <f t="shared" si="107"/>
        <v>0.56722193000170473</v>
      </c>
      <c r="X43" s="2">
        <f t="shared" si="107"/>
        <v>0.56722193000170473</v>
      </c>
      <c r="Y43" s="2">
        <f t="shared" si="107"/>
        <v>0.56722193000170473</v>
      </c>
      <c r="Z43" s="2">
        <f t="shared" si="107"/>
        <v>0.56722193000170473</v>
      </c>
      <c r="AA43" s="2">
        <f t="shared" si="107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106"/>
        <v>0.52939013952201697</v>
      </c>
      <c r="D44" s="2">
        <f t="shared" si="106"/>
        <v>0.52409623812679684</v>
      </c>
      <c r="E44" s="2">
        <f t="shared" si="106"/>
        <v>0.51885527574552892</v>
      </c>
      <c r="F44" s="2">
        <f t="shared" si="106"/>
        <v>0.51366672298807359</v>
      </c>
      <c r="G44" s="2">
        <f t="shared" si="106"/>
        <v>0.50853005575819288</v>
      </c>
      <c r="H44" s="2">
        <f t="shared" si="106"/>
        <v>0.50344475520061094</v>
      </c>
      <c r="I44" s="2">
        <f t="shared" si="106"/>
        <v>0.49841030764860483</v>
      </c>
      <c r="J44" s="2">
        <f t="shared" si="106"/>
        <v>0.49342620457211878</v>
      </c>
      <c r="K44" s="2">
        <f t="shared" si="106"/>
        <v>0.4884919425263976</v>
      </c>
      <c r="L44" s="2">
        <f t="shared" si="106"/>
        <v>0.48360702310113363</v>
      </c>
      <c r="M44" s="2">
        <f t="shared" si="106"/>
        <v>0.47877095287012228</v>
      </c>
      <c r="N44" s="2">
        <f t="shared" si="106"/>
        <v>0.47398324334142106</v>
      </c>
      <c r="O44" s="2">
        <f t="shared" si="106"/>
        <v>0.46924341090800686</v>
      </c>
      <c r="P44" s="2">
        <f t="shared" si="106"/>
        <v>0.46455097679892682</v>
      </c>
      <c r="Q44" s="2">
        <f t="shared" si="106"/>
        <v>0.45990546703093754</v>
      </c>
      <c r="R44" s="2">
        <f t="shared" si="107"/>
        <v>0.45990546703093754</v>
      </c>
      <c r="S44" s="2">
        <f t="shared" si="107"/>
        <v>0.45990546703093754</v>
      </c>
      <c r="T44" s="2">
        <f t="shared" si="107"/>
        <v>0.45990546703093754</v>
      </c>
      <c r="U44" s="2">
        <f t="shared" si="107"/>
        <v>0.45990546703093754</v>
      </c>
      <c r="V44" s="2">
        <f t="shared" si="107"/>
        <v>0.45990546703093754</v>
      </c>
      <c r="W44" s="2">
        <f t="shared" si="107"/>
        <v>0.45990546703093754</v>
      </c>
      <c r="X44" s="2">
        <f t="shared" si="107"/>
        <v>0.45990546703093754</v>
      </c>
      <c r="Y44" s="2">
        <f t="shared" si="107"/>
        <v>0.45990546703093754</v>
      </c>
      <c r="Z44" s="2">
        <f t="shared" si="107"/>
        <v>0.45990546703093754</v>
      </c>
      <c r="AA44" s="2">
        <f t="shared" si="107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106"/>
        <v>0.42923132283992305</v>
      </c>
      <c r="D45" s="2">
        <f t="shared" si="106"/>
        <v>0.42493900961152381</v>
      </c>
      <c r="E45" s="2">
        <f t="shared" si="106"/>
        <v>0.42068961951540856</v>
      </c>
      <c r="F45" s="2">
        <f t="shared" si="106"/>
        <v>0.41648272332025449</v>
      </c>
      <c r="G45" s="2">
        <f t="shared" si="106"/>
        <v>0.41231789608705194</v>
      </c>
      <c r="H45" s="2">
        <f t="shared" si="106"/>
        <v>0.40819471712618144</v>
      </c>
      <c r="I45" s="2">
        <f t="shared" si="106"/>
        <v>0.40411276995491963</v>
      </c>
      <c r="J45" s="2">
        <f t="shared" si="106"/>
        <v>0.40007164225537045</v>
      </c>
      <c r="K45" s="2">
        <f t="shared" si="106"/>
        <v>0.39607092583281672</v>
      </c>
      <c r="L45" s="2">
        <f t="shared" si="106"/>
        <v>0.39211021657448858</v>
      </c>
      <c r="M45" s="2">
        <f t="shared" si="106"/>
        <v>0.38818911440874371</v>
      </c>
      <c r="N45" s="2">
        <f t="shared" si="106"/>
        <v>0.38430722326465627</v>
      </c>
      <c r="O45" s="2">
        <f t="shared" si="106"/>
        <v>0.3804641510320097</v>
      </c>
      <c r="P45" s="2">
        <f t="shared" si="106"/>
        <v>0.37665950952168958</v>
      </c>
      <c r="Q45" s="2">
        <f t="shared" si="106"/>
        <v>0.37289291442647271</v>
      </c>
      <c r="R45" s="2">
        <f t="shared" si="107"/>
        <v>0.37289291442647271</v>
      </c>
      <c r="S45" s="2">
        <f t="shared" si="107"/>
        <v>0.37289291442647271</v>
      </c>
      <c r="T45" s="2">
        <f t="shared" si="107"/>
        <v>0.37289291442647271</v>
      </c>
      <c r="U45" s="2">
        <f t="shared" si="107"/>
        <v>0.37289291442647271</v>
      </c>
      <c r="V45" s="2">
        <f t="shared" si="107"/>
        <v>0.37289291442647271</v>
      </c>
      <c r="W45" s="2">
        <f t="shared" si="107"/>
        <v>0.37289291442647271</v>
      </c>
      <c r="X45" s="2">
        <f t="shared" si="107"/>
        <v>0.37289291442647271</v>
      </c>
      <c r="Y45" s="2">
        <f t="shared" si="107"/>
        <v>0.37289291442647271</v>
      </c>
      <c r="Z45" s="2">
        <f t="shared" si="107"/>
        <v>0.37289291442647271</v>
      </c>
      <c r="AA45" s="2">
        <f t="shared" si="107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106"/>
        <v>0.34802221415241952</v>
      </c>
      <c r="D46" s="2">
        <f t="shared" si="106"/>
        <v>0.3445419920108953</v>
      </c>
      <c r="E46" s="2">
        <f t="shared" si="106"/>
        <v>0.34109657209078637</v>
      </c>
      <c r="F46" s="2">
        <f t="shared" si="106"/>
        <v>0.33768560636987849</v>
      </c>
      <c r="G46" s="2">
        <f t="shared" si="106"/>
        <v>0.33430875030617968</v>
      </c>
      <c r="H46" s="2">
        <f t="shared" si="106"/>
        <v>0.3309656628031179</v>
      </c>
      <c r="I46" s="2">
        <f t="shared" si="106"/>
        <v>0.32765600617508672</v>
      </c>
      <c r="J46" s="2">
        <f t="shared" si="106"/>
        <v>0.32437944611333586</v>
      </c>
      <c r="K46" s="2">
        <f t="shared" si="106"/>
        <v>0.32113565165220248</v>
      </c>
      <c r="L46" s="2">
        <f t="shared" si="106"/>
        <v>0.31792429513568043</v>
      </c>
      <c r="M46" s="2">
        <f t="shared" si="106"/>
        <v>0.31474505218432364</v>
      </c>
      <c r="N46" s="2">
        <f t="shared" si="106"/>
        <v>0.31159760166248041</v>
      </c>
      <c r="O46" s="2">
        <f t="shared" si="106"/>
        <v>0.30848162564585557</v>
      </c>
      <c r="P46" s="2">
        <f t="shared" si="106"/>
        <v>0.30539680938939701</v>
      </c>
      <c r="Q46" s="2">
        <f t="shared" si="106"/>
        <v>0.30234284129550304</v>
      </c>
      <c r="R46" s="2">
        <f t="shared" si="107"/>
        <v>0.30234284129550304</v>
      </c>
      <c r="S46" s="2">
        <f t="shared" si="107"/>
        <v>0.30234284129550304</v>
      </c>
      <c r="T46" s="2">
        <f t="shared" si="107"/>
        <v>0.30234284129550304</v>
      </c>
      <c r="U46" s="2">
        <f t="shared" si="107"/>
        <v>0.30234284129550304</v>
      </c>
      <c r="V46" s="2">
        <f t="shared" si="107"/>
        <v>0.30234284129550304</v>
      </c>
      <c r="W46" s="2">
        <f t="shared" si="107"/>
        <v>0.30234284129550304</v>
      </c>
      <c r="X46" s="2">
        <f t="shared" si="107"/>
        <v>0.30234284129550304</v>
      </c>
      <c r="Y46" s="2">
        <f t="shared" si="107"/>
        <v>0.30234284129550304</v>
      </c>
      <c r="Z46" s="2">
        <f t="shared" si="107"/>
        <v>0.30234284129550304</v>
      </c>
      <c r="AA46" s="2">
        <f t="shared" si="107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106"/>
        <v>0.28217759305679257</v>
      </c>
      <c r="D47" s="2">
        <f t="shared" si="106"/>
        <v>0.27935581712622465</v>
      </c>
      <c r="E47" s="2">
        <f t="shared" si="106"/>
        <v>0.27656225895496239</v>
      </c>
      <c r="F47" s="2">
        <f t="shared" si="106"/>
        <v>0.27379663636541279</v>
      </c>
      <c r="G47" s="2">
        <f t="shared" si="106"/>
        <v>0.27105867000175865</v>
      </c>
      <c r="H47" s="2">
        <f t="shared" si="106"/>
        <v>0.26834808330174104</v>
      </c>
      <c r="I47" s="2">
        <f t="shared" si="106"/>
        <v>0.26566460246872364</v>
      </c>
      <c r="J47" s="2">
        <f t="shared" si="106"/>
        <v>0.26300795644403641</v>
      </c>
      <c r="K47" s="2">
        <f t="shared" si="106"/>
        <v>0.26037787687959602</v>
      </c>
      <c r="L47" s="2">
        <f t="shared" si="106"/>
        <v>0.25777409811080004</v>
      </c>
      <c r="M47" s="2">
        <f t="shared" si="106"/>
        <v>0.25519635712969202</v>
      </c>
      <c r="N47" s="2">
        <f t="shared" si="106"/>
        <v>0.25264439355839508</v>
      </c>
      <c r="O47" s="2">
        <f t="shared" si="106"/>
        <v>0.25011794962281114</v>
      </c>
      <c r="P47" s="2">
        <f t="shared" si="106"/>
        <v>0.24761677012658304</v>
      </c>
      <c r="Q47" s="2">
        <f t="shared" si="106"/>
        <v>0.24514060242531721</v>
      </c>
      <c r="R47" s="2">
        <f t="shared" si="107"/>
        <v>0.24514060242531721</v>
      </c>
      <c r="S47" s="2">
        <f t="shared" si="107"/>
        <v>0.24514060242531721</v>
      </c>
      <c r="T47" s="2">
        <f t="shared" si="107"/>
        <v>0.24514060242531721</v>
      </c>
      <c r="U47" s="2">
        <f t="shared" si="107"/>
        <v>0.24514060242531721</v>
      </c>
      <c r="V47" s="2">
        <f t="shared" si="107"/>
        <v>0.24514060242531721</v>
      </c>
      <c r="W47" s="2">
        <f t="shared" si="107"/>
        <v>0.24514060242531721</v>
      </c>
      <c r="X47" s="2">
        <f t="shared" si="107"/>
        <v>0.24514060242531721</v>
      </c>
      <c r="Y47" s="2">
        <f t="shared" si="107"/>
        <v>0.24514060242531721</v>
      </c>
      <c r="Z47" s="2">
        <f t="shared" si="107"/>
        <v>0.24514060242531721</v>
      </c>
      <c r="AA47" s="2">
        <f t="shared" si="107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106"/>
        <v>0.22879055067574663</v>
      </c>
      <c r="D48" s="2">
        <f t="shared" si="106"/>
        <v>0.22650264516898916</v>
      </c>
      <c r="E48" s="2">
        <f t="shared" si="106"/>
        <v>0.22423761871729928</v>
      </c>
      <c r="F48" s="2">
        <f t="shared" si="106"/>
        <v>0.22199524253012629</v>
      </c>
      <c r="G48" s="2">
        <f t="shared" si="106"/>
        <v>0.21977529010482502</v>
      </c>
      <c r="H48" s="2">
        <f t="shared" si="106"/>
        <v>0.21757753720377676</v>
      </c>
      <c r="I48" s="2">
        <f t="shared" si="106"/>
        <v>0.21540176183173898</v>
      </c>
      <c r="J48" s="2">
        <f t="shared" si="106"/>
        <v>0.21324774421342158</v>
      </c>
      <c r="K48" s="2">
        <f t="shared" si="106"/>
        <v>0.21111526677128736</v>
      </c>
      <c r="L48" s="2">
        <f t="shared" si="106"/>
        <v>0.2090041141035745</v>
      </c>
      <c r="M48" s="2">
        <f t="shared" si="106"/>
        <v>0.20691407296253875</v>
      </c>
      <c r="N48" s="2">
        <f t="shared" si="106"/>
        <v>0.20484493223291336</v>
      </c>
      <c r="O48" s="2">
        <f t="shared" si="106"/>
        <v>0.20279648291058422</v>
      </c>
      <c r="P48" s="2">
        <f t="shared" si="106"/>
        <v>0.20076851808147839</v>
      </c>
      <c r="Q48" s="2">
        <f t="shared" si="106"/>
        <v>0.1987608329006636</v>
      </c>
      <c r="R48" s="2">
        <f t="shared" si="107"/>
        <v>0.1987608329006636</v>
      </c>
      <c r="S48" s="2">
        <f t="shared" si="107"/>
        <v>0.1987608329006636</v>
      </c>
      <c r="T48" s="2">
        <f t="shared" si="107"/>
        <v>0.1987608329006636</v>
      </c>
      <c r="U48" s="2">
        <f t="shared" si="107"/>
        <v>0.1987608329006636</v>
      </c>
      <c r="V48" s="2">
        <f t="shared" si="107"/>
        <v>0.1987608329006636</v>
      </c>
      <c r="W48" s="2">
        <f t="shared" si="107"/>
        <v>0.1987608329006636</v>
      </c>
      <c r="X48" s="2">
        <f t="shared" si="107"/>
        <v>0.1987608329006636</v>
      </c>
      <c r="Y48" s="2">
        <f t="shared" si="107"/>
        <v>0.1987608329006636</v>
      </c>
      <c r="Z48" s="2">
        <f t="shared" si="107"/>
        <v>0.1987608329006636</v>
      </c>
      <c r="AA48" s="2">
        <f t="shared" si="107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106"/>
        <v>0.18550415542022197</v>
      </c>
      <c r="D49" s="2">
        <f t="shared" si="106"/>
        <v>0.18364911386601976</v>
      </c>
      <c r="E49" s="2">
        <f t="shared" si="106"/>
        <v>0.18181262272735957</v>
      </c>
      <c r="F49" s="2">
        <f t="shared" si="106"/>
        <v>0.17999449650008598</v>
      </c>
      <c r="G49" s="2">
        <f t="shared" si="106"/>
        <v>0.17819455153508512</v>
      </c>
      <c r="H49" s="2">
        <f t="shared" si="106"/>
        <v>0.17641260601973427</v>
      </c>
      <c r="I49" s="2">
        <f t="shared" si="106"/>
        <v>0.17464847995953692</v>
      </c>
      <c r="J49" s="2">
        <f t="shared" si="106"/>
        <v>0.17290199515994154</v>
      </c>
      <c r="K49" s="2">
        <f t="shared" si="106"/>
        <v>0.17117297520834213</v>
      </c>
      <c r="L49" s="2">
        <f t="shared" si="106"/>
        <v>0.16946124545625871</v>
      </c>
      <c r="M49" s="2">
        <f t="shared" si="106"/>
        <v>0.16776663300169611</v>
      </c>
      <c r="N49" s="2">
        <f t="shared" si="106"/>
        <v>0.16608896667167916</v>
      </c>
      <c r="O49" s="2">
        <f t="shared" si="106"/>
        <v>0.16442807700496237</v>
      </c>
      <c r="P49" s="2">
        <f t="shared" si="106"/>
        <v>0.16278379623491274</v>
      </c>
      <c r="Q49" s="2">
        <f t="shared" si="106"/>
        <v>0.1611559582725636</v>
      </c>
      <c r="R49" s="2">
        <f t="shared" si="107"/>
        <v>0.1611559582725636</v>
      </c>
      <c r="S49" s="2">
        <f t="shared" si="107"/>
        <v>0.1611559582725636</v>
      </c>
      <c r="T49" s="2">
        <f t="shared" si="107"/>
        <v>0.1611559582725636</v>
      </c>
      <c r="U49" s="2">
        <f t="shared" si="107"/>
        <v>0.1611559582725636</v>
      </c>
      <c r="V49" s="2">
        <f t="shared" si="107"/>
        <v>0.1611559582725636</v>
      </c>
      <c r="W49" s="2">
        <f t="shared" si="107"/>
        <v>0.1611559582725636</v>
      </c>
      <c r="X49" s="2">
        <f t="shared" si="107"/>
        <v>0.1611559582725636</v>
      </c>
      <c r="Y49" s="2">
        <f t="shared" si="107"/>
        <v>0.1611559582725636</v>
      </c>
      <c r="Z49" s="2">
        <f t="shared" si="107"/>
        <v>0.1611559582725636</v>
      </c>
      <c r="AA49" s="2">
        <f t="shared" si="107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106"/>
        <v>0.15040739915408494</v>
      </c>
      <c r="D50" s="2">
        <f t="shared" si="106"/>
        <v>0.14890332516254409</v>
      </c>
      <c r="E50" s="2">
        <f t="shared" si="106"/>
        <v>0.14741429191091865</v>
      </c>
      <c r="F50" s="2">
        <f t="shared" si="106"/>
        <v>0.14594014899180946</v>
      </c>
      <c r="G50" s="2">
        <f t="shared" si="106"/>
        <v>0.14448074750189135</v>
      </c>
      <c r="H50" s="2">
        <f t="shared" si="106"/>
        <v>0.14303594002687245</v>
      </c>
      <c r="I50" s="2">
        <f t="shared" si="106"/>
        <v>0.14160558062660372</v>
      </c>
      <c r="J50" s="2">
        <f t="shared" si="106"/>
        <v>0.1401895248203377</v>
      </c>
      <c r="K50" s="2">
        <f t="shared" si="106"/>
        <v>0.13878762957213431</v>
      </c>
      <c r="L50" s="2">
        <f t="shared" si="106"/>
        <v>0.13739975327641296</v>
      </c>
      <c r="M50" s="2">
        <f t="shared" si="106"/>
        <v>0.13602575574364884</v>
      </c>
      <c r="N50" s="2">
        <f t="shared" si="106"/>
        <v>0.13466549818621235</v>
      </c>
      <c r="O50" s="2">
        <f t="shared" si="106"/>
        <v>0.13331884320435022</v>
      </c>
      <c r="P50" s="2">
        <f t="shared" si="106"/>
        <v>0.13198565477230673</v>
      </c>
      <c r="Q50" s="2">
        <f t="shared" si="106"/>
        <v>0.13066579822458366</v>
      </c>
      <c r="R50" s="2">
        <f t="shared" si="107"/>
        <v>0.13066579822458366</v>
      </c>
      <c r="S50" s="2">
        <f t="shared" si="107"/>
        <v>0.13066579822458366</v>
      </c>
      <c r="T50" s="2">
        <f t="shared" si="107"/>
        <v>0.13066579822458366</v>
      </c>
      <c r="U50" s="2">
        <f t="shared" si="107"/>
        <v>0.13066579822458366</v>
      </c>
      <c r="V50" s="2">
        <f t="shared" si="107"/>
        <v>0.13066579822458366</v>
      </c>
      <c r="W50" s="2">
        <f t="shared" si="107"/>
        <v>0.13066579822458366</v>
      </c>
      <c r="X50" s="2">
        <f t="shared" si="107"/>
        <v>0.13066579822458366</v>
      </c>
      <c r="Y50" s="2">
        <f t="shared" si="107"/>
        <v>0.13066579822458366</v>
      </c>
      <c r="Z50" s="2">
        <f t="shared" si="107"/>
        <v>0.13066579822458366</v>
      </c>
      <c r="AA50" s="2">
        <f t="shared" si="107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106"/>
        <v>0.12195082999111122</v>
      </c>
      <c r="D51" s="2">
        <f t="shared" si="106"/>
        <v>0.1207313216912001</v>
      </c>
      <c r="E51" s="2">
        <f t="shared" si="106"/>
        <v>0.1195240084742881</v>
      </c>
      <c r="F51" s="2">
        <f t="shared" si="106"/>
        <v>0.11832876838954522</v>
      </c>
      <c r="G51" s="2">
        <f t="shared" si="106"/>
        <v>0.11714548070564976</v>
      </c>
      <c r="H51" s="2">
        <f t="shared" si="106"/>
        <v>0.11597402589859326</v>
      </c>
      <c r="I51" s="2">
        <f t="shared" si="106"/>
        <v>0.11481428563960733</v>
      </c>
      <c r="J51" s="2">
        <f t="shared" si="106"/>
        <v>0.11366614278321126</v>
      </c>
      <c r="K51" s="2">
        <f t="shared" si="106"/>
        <v>0.11252948135537914</v>
      </c>
      <c r="L51" s="2">
        <f t="shared" si="106"/>
        <v>0.11140418654182535</v>
      </c>
      <c r="M51" s="2">
        <f t="shared" si="106"/>
        <v>0.11029014467640709</v>
      </c>
      <c r="N51" s="2">
        <f t="shared" si="106"/>
        <v>0.10918724322964302</v>
      </c>
      <c r="O51" s="2">
        <f t="shared" si="106"/>
        <v>0.10809537079734659</v>
      </c>
      <c r="P51" s="2">
        <f t="shared" si="106"/>
        <v>0.10701441708937312</v>
      </c>
      <c r="Q51" s="2">
        <f t="shared" si="106"/>
        <v>0.10594427291847938</v>
      </c>
      <c r="R51" s="2">
        <f t="shared" si="107"/>
        <v>0.10594427291847938</v>
      </c>
      <c r="S51" s="2">
        <f t="shared" si="107"/>
        <v>0.10594427291847938</v>
      </c>
      <c r="T51" s="2">
        <f t="shared" si="107"/>
        <v>0.10594427291847938</v>
      </c>
      <c r="U51" s="2">
        <f t="shared" si="107"/>
        <v>0.10594427291847938</v>
      </c>
      <c r="V51" s="2">
        <f t="shared" si="107"/>
        <v>0.10594427291847938</v>
      </c>
      <c r="W51" s="2">
        <f t="shared" si="107"/>
        <v>0.10594427291847938</v>
      </c>
      <c r="X51" s="2">
        <f t="shared" si="107"/>
        <v>0.10594427291847938</v>
      </c>
      <c r="Y51" s="2">
        <f t="shared" si="107"/>
        <v>0.10594427291847938</v>
      </c>
      <c r="Z51" s="2">
        <f t="shared" si="107"/>
        <v>0.10594427291847938</v>
      </c>
      <c r="AA51" s="2">
        <f t="shared" si="107"/>
        <v>0.10594427291847938</v>
      </c>
    </row>
    <row r="52" spans="1:27" x14ac:dyDescent="0.2">
      <c r="A52" t="s">
        <v>64</v>
      </c>
      <c r="B52" s="3">
        <v>0.08</v>
      </c>
      <c r="C52" s="2">
        <f t="shared" si="106"/>
        <v>7.9200000000000007E-2</v>
      </c>
      <c r="D52" s="2">
        <f t="shared" si="106"/>
        <v>7.8408000000000005E-2</v>
      </c>
      <c r="E52" s="2">
        <f t="shared" si="106"/>
        <v>7.7623919999999999E-2</v>
      </c>
      <c r="F52" s="2">
        <f t="shared" si="106"/>
        <v>7.6847680799999998E-2</v>
      </c>
      <c r="G52" s="2">
        <f t="shared" si="106"/>
        <v>7.6079203991999994E-2</v>
      </c>
      <c r="H52" s="2">
        <f t="shared" si="106"/>
        <v>7.531841195208E-2</v>
      </c>
      <c r="I52" s="2">
        <f t="shared" si="106"/>
        <v>7.45652278325592E-2</v>
      </c>
      <c r="J52" s="2">
        <f t="shared" si="106"/>
        <v>7.3819575554233602E-2</v>
      </c>
      <c r="K52" s="2">
        <f t="shared" si="106"/>
        <v>7.3081379798691268E-2</v>
      </c>
      <c r="L52" s="2">
        <f t="shared" si="106"/>
        <v>7.2350566000704358E-2</v>
      </c>
      <c r="M52" s="2">
        <f t="shared" si="106"/>
        <v>7.162706034069731E-2</v>
      </c>
      <c r="N52" s="2">
        <f t="shared" si="106"/>
        <v>7.0910789737290342E-2</v>
      </c>
      <c r="O52" s="2">
        <f t="shared" si="106"/>
        <v>7.0201681839917443E-2</v>
      </c>
      <c r="P52" s="2">
        <f t="shared" si="106"/>
        <v>6.9499665021518262E-2</v>
      </c>
      <c r="Q52" s="2">
        <f t="shared" si="106"/>
        <v>6.8804668371303085E-2</v>
      </c>
      <c r="R52" s="2">
        <f t="shared" si="107"/>
        <v>6.8804668371303085E-2</v>
      </c>
      <c r="S52" s="2">
        <f t="shared" si="107"/>
        <v>6.8804668371303085E-2</v>
      </c>
      <c r="T52" s="2">
        <f t="shared" si="107"/>
        <v>6.8804668371303085E-2</v>
      </c>
      <c r="U52" s="2">
        <f t="shared" si="107"/>
        <v>6.8804668371303085E-2</v>
      </c>
      <c r="V52" s="2">
        <f t="shared" si="107"/>
        <v>6.8804668371303085E-2</v>
      </c>
      <c r="W52" s="2">
        <f t="shared" si="107"/>
        <v>6.8804668371303085E-2</v>
      </c>
      <c r="X52" s="2">
        <f t="shared" si="107"/>
        <v>6.8804668371303085E-2</v>
      </c>
      <c r="Y52" s="2">
        <f t="shared" si="107"/>
        <v>6.8804668371303085E-2</v>
      </c>
      <c r="Z52" s="2">
        <f t="shared" si="107"/>
        <v>6.8804668371303085E-2</v>
      </c>
      <c r="AA52" s="2">
        <f t="shared" si="107"/>
        <v>6.8804668371303085E-2</v>
      </c>
    </row>
    <row r="53" spans="1:27" x14ac:dyDescent="0.2">
      <c r="A53" t="s">
        <v>65</v>
      </c>
      <c r="B53" s="3">
        <v>0.06</v>
      </c>
      <c r="C53" s="2">
        <f t="shared" si="106"/>
        <v>5.9399999999999994E-2</v>
      </c>
      <c r="D53" s="2">
        <f t="shared" si="106"/>
        <v>5.8805999999999997E-2</v>
      </c>
      <c r="E53" s="2">
        <f t="shared" si="106"/>
        <v>5.8217939999999996E-2</v>
      </c>
      <c r="F53" s="2">
        <f t="shared" si="106"/>
        <v>5.7635760599999995E-2</v>
      </c>
      <c r="G53" s="2">
        <f t="shared" si="106"/>
        <v>5.7059402993999996E-2</v>
      </c>
      <c r="H53" s="2">
        <f t="shared" si="106"/>
        <v>5.6488808964059993E-2</v>
      </c>
      <c r="I53" s="2">
        <f t="shared" si="106"/>
        <v>5.5923920874419393E-2</v>
      </c>
      <c r="J53" s="2">
        <f t="shared" si="106"/>
        <v>5.5364681665675201E-2</v>
      </c>
      <c r="K53" s="2">
        <f t="shared" si="106"/>
        <v>5.4811034849018447E-2</v>
      </c>
      <c r="L53" s="2">
        <f t="shared" si="106"/>
        <v>5.4262924500528262E-2</v>
      </c>
      <c r="M53" s="2">
        <f t="shared" si="106"/>
        <v>5.3720295255522979E-2</v>
      </c>
      <c r="N53" s="2">
        <f t="shared" si="106"/>
        <v>5.3183092302967749E-2</v>
      </c>
      <c r="O53" s="2">
        <f t="shared" si="106"/>
        <v>5.2651261379938072E-2</v>
      </c>
      <c r="P53" s="2">
        <f t="shared" si="106"/>
        <v>5.2124748766138693E-2</v>
      </c>
      <c r="Q53" s="2">
        <f t="shared" si="106"/>
        <v>5.1603501278477307E-2</v>
      </c>
      <c r="R53" s="2">
        <f t="shared" si="107"/>
        <v>5.1603501278477307E-2</v>
      </c>
      <c r="S53" s="2">
        <f t="shared" si="107"/>
        <v>5.1603501278477307E-2</v>
      </c>
      <c r="T53" s="2">
        <f t="shared" si="107"/>
        <v>5.1603501278477307E-2</v>
      </c>
      <c r="U53" s="2">
        <f t="shared" si="107"/>
        <v>5.1603501278477307E-2</v>
      </c>
      <c r="V53" s="2">
        <f t="shared" si="107"/>
        <v>5.1603501278477307E-2</v>
      </c>
      <c r="W53" s="2">
        <f t="shared" si="107"/>
        <v>5.1603501278477307E-2</v>
      </c>
      <c r="X53" s="2">
        <f t="shared" si="107"/>
        <v>5.1603501278477307E-2</v>
      </c>
      <c r="Y53" s="2">
        <f t="shared" si="107"/>
        <v>5.1603501278477307E-2</v>
      </c>
      <c r="Z53" s="2">
        <f t="shared" si="107"/>
        <v>5.1603501278477307E-2</v>
      </c>
      <c r="AA53" s="2">
        <f t="shared" si="107"/>
        <v>5.1603501278477307E-2</v>
      </c>
    </row>
    <row r="54" spans="1:27" x14ac:dyDescent="0.2">
      <c r="A54" t="s">
        <v>66</v>
      </c>
      <c r="B54" s="3">
        <v>0.04</v>
      </c>
      <c r="C54" s="2">
        <f t="shared" si="106"/>
        <v>3.9600000000000003E-2</v>
      </c>
      <c r="D54" s="2">
        <f t="shared" si="106"/>
        <v>3.9204000000000003E-2</v>
      </c>
      <c r="E54" s="2">
        <f t="shared" si="106"/>
        <v>3.881196E-2</v>
      </c>
      <c r="F54" s="2">
        <f t="shared" si="106"/>
        <v>3.8423840399999999E-2</v>
      </c>
      <c r="G54" s="2">
        <f t="shared" si="106"/>
        <v>3.8039601995999997E-2</v>
      </c>
      <c r="H54" s="2">
        <f t="shared" si="106"/>
        <v>3.765920597604E-2</v>
      </c>
      <c r="I54" s="2">
        <f t="shared" si="106"/>
        <v>3.72826139162796E-2</v>
      </c>
      <c r="J54" s="2">
        <f t="shared" si="106"/>
        <v>3.6909787777116801E-2</v>
      </c>
      <c r="K54" s="2">
        <f t="shared" si="106"/>
        <v>3.6540689899345634E-2</v>
      </c>
      <c r="L54" s="2">
        <f t="shared" si="106"/>
        <v>3.6175283000352179E-2</v>
      </c>
      <c r="M54" s="2">
        <f t="shared" si="106"/>
        <v>3.5813530170348655E-2</v>
      </c>
      <c r="N54" s="2">
        <f t="shared" si="106"/>
        <v>3.5455394868645171E-2</v>
      </c>
      <c r="O54" s="2">
        <f t="shared" si="106"/>
        <v>3.5100840919958722E-2</v>
      </c>
      <c r="P54" s="2">
        <f t="shared" si="106"/>
        <v>3.4749832510759131E-2</v>
      </c>
      <c r="Q54" s="2">
        <f t="shared" si="106"/>
        <v>3.4402334185651542E-2</v>
      </c>
      <c r="R54" s="2">
        <f t="shared" si="107"/>
        <v>3.4402334185651542E-2</v>
      </c>
      <c r="S54" s="2">
        <f t="shared" si="107"/>
        <v>3.4402334185651542E-2</v>
      </c>
      <c r="T54" s="2">
        <f t="shared" si="107"/>
        <v>3.4402334185651542E-2</v>
      </c>
      <c r="U54" s="2">
        <f t="shared" si="107"/>
        <v>3.4402334185651542E-2</v>
      </c>
      <c r="V54" s="2">
        <f t="shared" si="107"/>
        <v>3.4402334185651542E-2</v>
      </c>
      <c r="W54" s="2">
        <f t="shared" si="107"/>
        <v>3.4402334185651542E-2</v>
      </c>
      <c r="X54" s="2">
        <f t="shared" si="107"/>
        <v>3.4402334185651542E-2</v>
      </c>
      <c r="Y54" s="2">
        <f t="shared" si="107"/>
        <v>3.4402334185651542E-2</v>
      </c>
      <c r="Z54" s="2">
        <f t="shared" si="107"/>
        <v>3.4402334185651542E-2</v>
      </c>
      <c r="AA54" s="2">
        <f t="shared" si="107"/>
        <v>3.4402334185651542E-2</v>
      </c>
    </row>
    <row r="55" spans="1:27" x14ac:dyDescent="0.2">
      <c r="A55" t="s">
        <v>67</v>
      </c>
      <c r="B55" s="3">
        <v>0.02</v>
      </c>
      <c r="C55" s="2">
        <f t="shared" si="106"/>
        <v>1.9800000000000002E-2</v>
      </c>
      <c r="D55" s="2">
        <f t="shared" si="106"/>
        <v>1.9602000000000001E-2</v>
      </c>
      <c r="E55" s="2">
        <f t="shared" si="106"/>
        <v>1.940598E-2</v>
      </c>
      <c r="F55" s="2">
        <f t="shared" si="106"/>
        <v>1.92119202E-2</v>
      </c>
      <c r="G55" s="2">
        <f t="shared" si="106"/>
        <v>1.9019800997999999E-2</v>
      </c>
      <c r="H55" s="2">
        <f t="shared" si="106"/>
        <v>1.882960298802E-2</v>
      </c>
      <c r="I55" s="2">
        <f t="shared" si="106"/>
        <v>1.86413069581398E-2</v>
      </c>
      <c r="J55" s="2">
        <f t="shared" si="106"/>
        <v>1.84548938885584E-2</v>
      </c>
      <c r="K55" s="2">
        <f t="shared" si="106"/>
        <v>1.8270344949672817E-2</v>
      </c>
      <c r="L55" s="2">
        <f t="shared" si="106"/>
        <v>1.808764150017609E-2</v>
      </c>
      <c r="M55" s="2">
        <f t="shared" si="106"/>
        <v>1.7906765085174327E-2</v>
      </c>
      <c r="N55" s="2">
        <f t="shared" si="106"/>
        <v>1.7727697434322585E-2</v>
      </c>
      <c r="O55" s="2">
        <f t="shared" si="106"/>
        <v>1.7550420459979361E-2</v>
      </c>
      <c r="P55" s="2">
        <f t="shared" si="106"/>
        <v>1.7374916255379565E-2</v>
      </c>
      <c r="Q55" s="2">
        <f t="shared" si="106"/>
        <v>1.7201167092825771E-2</v>
      </c>
      <c r="R55" s="2">
        <f t="shared" si="107"/>
        <v>1.7201167092825771E-2</v>
      </c>
      <c r="S55" s="2">
        <f t="shared" si="107"/>
        <v>1.7201167092825771E-2</v>
      </c>
      <c r="T55" s="2">
        <f t="shared" si="107"/>
        <v>1.7201167092825771E-2</v>
      </c>
      <c r="U55" s="2">
        <f t="shared" si="107"/>
        <v>1.7201167092825771E-2</v>
      </c>
      <c r="V55" s="2">
        <f t="shared" si="107"/>
        <v>1.7201167092825771E-2</v>
      </c>
      <c r="W55" s="2">
        <f t="shared" si="107"/>
        <v>1.7201167092825771E-2</v>
      </c>
      <c r="X55" s="2">
        <f t="shared" si="107"/>
        <v>1.7201167092825771E-2</v>
      </c>
      <c r="Y55" s="2">
        <f t="shared" si="107"/>
        <v>1.7201167092825771E-2</v>
      </c>
      <c r="Z55" s="2">
        <f t="shared" si="107"/>
        <v>1.7201167092825771E-2</v>
      </c>
      <c r="AA55" s="2">
        <f t="shared" si="107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106"/>
        <v>2.97E-3</v>
      </c>
      <c r="D56" s="2">
        <f t="shared" si="106"/>
        <v>2.9402999999999999E-3</v>
      </c>
      <c r="E56" s="2">
        <f t="shared" si="106"/>
        <v>2.910897E-3</v>
      </c>
      <c r="F56" s="2">
        <f t="shared" si="106"/>
        <v>2.88178803E-3</v>
      </c>
      <c r="G56" s="2">
        <f t="shared" si="106"/>
        <v>2.8529701497E-3</v>
      </c>
      <c r="H56" s="2">
        <f t="shared" si="106"/>
        <v>2.824440448203E-3</v>
      </c>
      <c r="I56" s="2">
        <f t="shared" si="106"/>
        <v>2.7961960437209699E-3</v>
      </c>
      <c r="J56" s="2">
        <f t="shared" si="106"/>
        <v>2.7682340832837602E-3</v>
      </c>
      <c r="K56" s="2">
        <f t="shared" si="106"/>
        <v>2.7405517424509227E-3</v>
      </c>
      <c r="L56" s="2">
        <f t="shared" si="106"/>
        <v>2.7131462250264133E-3</v>
      </c>
      <c r="M56" s="2">
        <f t="shared" si="106"/>
        <v>2.6860147627761491E-3</v>
      </c>
      <c r="N56" s="2">
        <f t="shared" si="106"/>
        <v>2.6591546151483875E-3</v>
      </c>
      <c r="O56" s="2">
        <f t="shared" si="106"/>
        <v>2.6325630689969038E-3</v>
      </c>
      <c r="P56" s="2">
        <f t="shared" si="106"/>
        <v>2.6062374383069345E-3</v>
      </c>
      <c r="Q56" s="2">
        <f t="shared" si="106"/>
        <v>2.580175063923865E-3</v>
      </c>
      <c r="R56" s="2">
        <f t="shared" si="107"/>
        <v>2.580175063923865E-3</v>
      </c>
      <c r="S56" s="2">
        <f t="shared" si="107"/>
        <v>2.580175063923865E-3</v>
      </c>
      <c r="T56" s="2">
        <f t="shared" si="107"/>
        <v>2.580175063923865E-3</v>
      </c>
      <c r="U56" s="2">
        <f t="shared" si="107"/>
        <v>2.580175063923865E-3</v>
      </c>
      <c r="V56" s="2">
        <f t="shared" si="107"/>
        <v>2.580175063923865E-3</v>
      </c>
      <c r="W56" s="2">
        <f t="shared" si="107"/>
        <v>2.580175063923865E-3</v>
      </c>
      <c r="X56" s="2">
        <f t="shared" si="107"/>
        <v>2.580175063923865E-3</v>
      </c>
      <c r="Y56" s="2">
        <f t="shared" si="107"/>
        <v>2.580175063923865E-3</v>
      </c>
      <c r="Z56" s="2">
        <f t="shared" si="107"/>
        <v>2.580175063923865E-3</v>
      </c>
      <c r="AA56" s="2">
        <f t="shared" si="107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Q58" si="108">E57</f>
        <v>350</v>
      </c>
      <c r="G57" s="5">
        <f t="shared" si="108"/>
        <v>350</v>
      </c>
      <c r="H57" s="5">
        <f t="shared" si="108"/>
        <v>350</v>
      </c>
      <c r="I57" s="5">
        <f t="shared" si="108"/>
        <v>350</v>
      </c>
      <c r="J57" s="5">
        <f t="shared" si="108"/>
        <v>350</v>
      </c>
      <c r="K57" s="5">
        <f t="shared" si="108"/>
        <v>350</v>
      </c>
      <c r="L57" s="5">
        <f t="shared" si="108"/>
        <v>350</v>
      </c>
      <c r="M57" s="5">
        <f t="shared" si="108"/>
        <v>350</v>
      </c>
      <c r="N57" s="5">
        <f t="shared" si="108"/>
        <v>350</v>
      </c>
      <c r="O57" s="5">
        <f t="shared" si="108"/>
        <v>350</v>
      </c>
      <c r="P57" s="5">
        <f t="shared" si="108"/>
        <v>350</v>
      </c>
      <c r="Q57" s="5">
        <f t="shared" si="108"/>
        <v>350</v>
      </c>
      <c r="R57" s="5">
        <f t="shared" si="107"/>
        <v>350</v>
      </c>
      <c r="S57" s="5">
        <f t="shared" si="107"/>
        <v>350</v>
      </c>
      <c r="T57" s="5">
        <f t="shared" si="107"/>
        <v>350</v>
      </c>
      <c r="U57" s="5">
        <f t="shared" si="107"/>
        <v>350</v>
      </c>
      <c r="V57" s="5">
        <f t="shared" si="107"/>
        <v>350</v>
      </c>
      <c r="W57" s="5">
        <f t="shared" si="107"/>
        <v>350</v>
      </c>
      <c r="X57" s="5">
        <f t="shared" si="107"/>
        <v>350</v>
      </c>
      <c r="Y57" s="5">
        <f t="shared" si="107"/>
        <v>350</v>
      </c>
      <c r="Z57" s="5">
        <f t="shared" si="107"/>
        <v>350</v>
      </c>
      <c r="AA57" s="5">
        <f t="shared" si="107"/>
        <v>350</v>
      </c>
    </row>
    <row r="58" spans="1:27" s="4" customFormat="1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108"/>
        <v>50</v>
      </c>
      <c r="G58" s="5">
        <f t="shared" si="108"/>
        <v>50</v>
      </c>
      <c r="H58" s="5">
        <f t="shared" si="108"/>
        <v>50</v>
      </c>
      <c r="I58" s="5">
        <f t="shared" si="108"/>
        <v>50</v>
      </c>
      <c r="J58" s="5">
        <f t="shared" si="108"/>
        <v>50</v>
      </c>
      <c r="K58" s="5">
        <f t="shared" si="108"/>
        <v>50</v>
      </c>
      <c r="L58" s="5">
        <f t="shared" si="108"/>
        <v>50</v>
      </c>
      <c r="M58" s="5">
        <f t="shared" si="108"/>
        <v>50</v>
      </c>
      <c r="N58" s="5">
        <f t="shared" si="108"/>
        <v>50</v>
      </c>
      <c r="O58" s="5">
        <f t="shared" si="108"/>
        <v>50</v>
      </c>
      <c r="P58" s="5">
        <f t="shared" si="108"/>
        <v>50</v>
      </c>
      <c r="Q58" s="5">
        <f t="shared" si="108"/>
        <v>50</v>
      </c>
      <c r="R58" s="5">
        <f t="shared" ref="R58:R59" si="109">Q58</f>
        <v>50</v>
      </c>
      <c r="S58" s="5">
        <f t="shared" ref="S58:S59" si="110">R58</f>
        <v>50</v>
      </c>
      <c r="T58" s="5">
        <f t="shared" ref="T58:T59" si="111">S58</f>
        <v>50</v>
      </c>
      <c r="U58" s="5">
        <f t="shared" ref="U58:U59" si="112">T58</f>
        <v>50</v>
      </c>
      <c r="V58" s="5">
        <f t="shared" ref="V58:V59" si="113">U58</f>
        <v>50</v>
      </c>
      <c r="W58" s="5">
        <f t="shared" ref="W58:W59" si="114">V58</f>
        <v>50</v>
      </c>
      <c r="X58" s="5">
        <f t="shared" ref="X58:X59" si="115">W58</f>
        <v>50</v>
      </c>
      <c r="Y58" s="5">
        <f t="shared" ref="Y58:Y59" si="116">X58</f>
        <v>50</v>
      </c>
      <c r="Z58" s="5">
        <f t="shared" ref="Z58:Z59" si="117">Y58</f>
        <v>50</v>
      </c>
      <c r="AA58" s="5">
        <f t="shared" ref="AA58:AA59" si="118">Z58</f>
        <v>50</v>
      </c>
    </row>
    <row r="59" spans="1:27" x14ac:dyDescent="0.2">
      <c r="A59" t="s">
        <v>30</v>
      </c>
      <c r="B59">
        <f t="shared" ref="B59:Q59" si="119">B4*0.8/8</f>
        <v>25</v>
      </c>
      <c r="C59">
        <f t="shared" si="119"/>
        <v>27.660000000000004</v>
      </c>
      <c r="D59">
        <f t="shared" si="119"/>
        <v>30.320000000000007</v>
      </c>
      <c r="E59">
        <f t="shared" si="119"/>
        <v>32.980000000000011</v>
      </c>
      <c r="F59">
        <f t="shared" si="119"/>
        <v>35.640000000000008</v>
      </c>
      <c r="G59">
        <f t="shared" si="119"/>
        <v>38.300000000000011</v>
      </c>
      <c r="H59">
        <f t="shared" si="119"/>
        <v>40.960000000000015</v>
      </c>
      <c r="I59">
        <f t="shared" si="119"/>
        <v>43.620000000000019</v>
      </c>
      <c r="J59">
        <f t="shared" si="119"/>
        <v>46.280000000000022</v>
      </c>
      <c r="K59">
        <f t="shared" si="119"/>
        <v>48.680000000000021</v>
      </c>
      <c r="L59">
        <f t="shared" si="119"/>
        <v>50</v>
      </c>
      <c r="M59">
        <f t="shared" si="119"/>
        <v>50</v>
      </c>
      <c r="N59">
        <f t="shared" si="119"/>
        <v>50</v>
      </c>
      <c r="O59">
        <f t="shared" si="119"/>
        <v>50</v>
      </c>
      <c r="P59">
        <f t="shared" si="119"/>
        <v>50</v>
      </c>
      <c r="Q59">
        <f t="shared" si="119"/>
        <v>50</v>
      </c>
      <c r="R59" s="5">
        <f t="shared" si="109"/>
        <v>50</v>
      </c>
      <c r="S59" s="5">
        <f t="shared" si="110"/>
        <v>50</v>
      </c>
      <c r="T59" s="5">
        <f t="shared" si="111"/>
        <v>50</v>
      </c>
      <c r="U59" s="5">
        <f t="shared" si="112"/>
        <v>50</v>
      </c>
      <c r="V59" s="5">
        <f t="shared" si="113"/>
        <v>50</v>
      </c>
      <c r="W59" s="5">
        <f t="shared" si="114"/>
        <v>50</v>
      </c>
      <c r="X59" s="5">
        <f t="shared" si="115"/>
        <v>50</v>
      </c>
      <c r="Y59" s="5">
        <f t="shared" si="116"/>
        <v>50</v>
      </c>
      <c r="Z59" s="5">
        <f t="shared" si="117"/>
        <v>50</v>
      </c>
      <c r="AA59" s="5">
        <f t="shared" si="118"/>
        <v>50</v>
      </c>
    </row>
    <row r="60" spans="1:27" x14ac:dyDescent="0.2">
      <c r="A60" t="s">
        <v>31</v>
      </c>
      <c r="B60">
        <f t="shared" ref="B60:Q60" si="120">B4*0.8/3</f>
        <v>66.666666666666671</v>
      </c>
      <c r="C60">
        <f t="shared" si="120"/>
        <v>73.760000000000005</v>
      </c>
      <c r="D60">
        <f t="shared" si="120"/>
        <v>80.853333333333353</v>
      </c>
      <c r="E60">
        <f t="shared" si="120"/>
        <v>87.946666666666701</v>
      </c>
      <c r="F60">
        <f t="shared" si="120"/>
        <v>95.04000000000002</v>
      </c>
      <c r="G60">
        <f t="shared" si="120"/>
        <v>102.13333333333337</v>
      </c>
      <c r="H60">
        <f t="shared" si="120"/>
        <v>109.2266666666667</v>
      </c>
      <c r="I60">
        <f t="shared" si="120"/>
        <v>116.32000000000005</v>
      </c>
      <c r="J60">
        <f t="shared" si="120"/>
        <v>123.4133333333334</v>
      </c>
      <c r="K60">
        <f t="shared" si="120"/>
        <v>129.81333333333339</v>
      </c>
      <c r="L60">
        <f t="shared" si="120"/>
        <v>133.33333333333334</v>
      </c>
      <c r="M60">
        <f t="shared" si="120"/>
        <v>133.33333333333334</v>
      </c>
      <c r="N60">
        <f t="shared" si="120"/>
        <v>133.33333333333334</v>
      </c>
      <c r="O60">
        <f t="shared" si="120"/>
        <v>133.33333333333334</v>
      </c>
      <c r="P60">
        <f t="shared" si="120"/>
        <v>133.33333333333334</v>
      </c>
      <c r="Q60">
        <f t="shared" si="120"/>
        <v>133.33333333333334</v>
      </c>
      <c r="R60" s="5">
        <f t="shared" ref="R60:R70" si="121">Q60</f>
        <v>133.33333333333334</v>
      </c>
      <c r="S60" s="5">
        <f t="shared" ref="S60:S70" si="122">R60</f>
        <v>133.33333333333334</v>
      </c>
      <c r="T60" s="5">
        <f t="shared" ref="T60:T70" si="123">S60</f>
        <v>133.33333333333334</v>
      </c>
      <c r="U60" s="5">
        <f t="shared" ref="U60:U70" si="124">T60</f>
        <v>133.33333333333334</v>
      </c>
      <c r="V60" s="5">
        <f t="shared" ref="V60:V70" si="125">U60</f>
        <v>133.33333333333334</v>
      </c>
      <c r="W60" s="5">
        <f t="shared" ref="W60:W70" si="126">V60</f>
        <v>133.33333333333334</v>
      </c>
      <c r="X60" s="5">
        <f t="shared" ref="X60:X70" si="127">W60</f>
        <v>133.33333333333334</v>
      </c>
      <c r="Y60" s="5">
        <f t="shared" ref="Y60:Y70" si="128">X60</f>
        <v>133.33333333333334</v>
      </c>
      <c r="Z60" s="5">
        <f t="shared" ref="Z60:Z70" si="129">Y60</f>
        <v>133.33333333333334</v>
      </c>
      <c r="AA60" s="5">
        <f t="shared" ref="AA60:AA70" si="130">Z60</f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131">B61</f>
        <v>0.20499999999999999</v>
      </c>
      <c r="D61" s="8">
        <f t="shared" si="131"/>
        <v>0.20499999999999999</v>
      </c>
      <c r="E61" s="8">
        <f t="shared" si="131"/>
        <v>0.20499999999999999</v>
      </c>
      <c r="F61" s="8">
        <f t="shared" si="131"/>
        <v>0.20499999999999999</v>
      </c>
      <c r="G61" s="8">
        <f t="shared" si="131"/>
        <v>0.20499999999999999</v>
      </c>
      <c r="H61" s="8">
        <f t="shared" si="131"/>
        <v>0.20499999999999999</v>
      </c>
      <c r="I61" s="8">
        <f t="shared" si="131"/>
        <v>0.20499999999999999</v>
      </c>
      <c r="J61" s="8">
        <f t="shared" si="131"/>
        <v>0.20499999999999999</v>
      </c>
      <c r="K61" s="8">
        <f t="shared" si="131"/>
        <v>0.20499999999999999</v>
      </c>
      <c r="L61" s="8">
        <f t="shared" si="131"/>
        <v>0.20499999999999999</v>
      </c>
      <c r="M61" s="8">
        <f t="shared" si="131"/>
        <v>0.20499999999999999</v>
      </c>
      <c r="N61" s="8">
        <f t="shared" si="131"/>
        <v>0.20499999999999999</v>
      </c>
      <c r="O61" s="8">
        <f t="shared" si="131"/>
        <v>0.20499999999999999</v>
      </c>
      <c r="P61" s="8">
        <f t="shared" si="131"/>
        <v>0.20499999999999999</v>
      </c>
      <c r="Q61" s="8">
        <f t="shared" si="131"/>
        <v>0.20499999999999999</v>
      </c>
      <c r="R61" s="5">
        <f t="shared" si="121"/>
        <v>0.20499999999999999</v>
      </c>
      <c r="S61" s="5">
        <f t="shared" si="122"/>
        <v>0.20499999999999999</v>
      </c>
      <c r="T61" s="5">
        <f t="shared" si="123"/>
        <v>0.20499999999999999</v>
      </c>
      <c r="U61" s="5">
        <f t="shared" si="124"/>
        <v>0.20499999999999999</v>
      </c>
      <c r="V61" s="5">
        <f t="shared" si="125"/>
        <v>0.20499999999999999</v>
      </c>
      <c r="W61" s="5">
        <f t="shared" si="126"/>
        <v>0.20499999999999999</v>
      </c>
      <c r="X61" s="5">
        <f t="shared" si="127"/>
        <v>0.20499999999999999</v>
      </c>
      <c r="Y61" s="5">
        <f t="shared" si="128"/>
        <v>0.20499999999999999</v>
      </c>
      <c r="Z61" s="5">
        <f t="shared" si="129"/>
        <v>0.20499999999999999</v>
      </c>
      <c r="AA61" s="5">
        <f t="shared" si="130"/>
        <v>0.20499999999999999</v>
      </c>
    </row>
    <row r="62" spans="1:27" x14ac:dyDescent="0.2">
      <c r="A62" s="6" t="s">
        <v>33</v>
      </c>
      <c r="B62" s="8">
        <v>0.35</v>
      </c>
      <c r="C62" s="8">
        <f t="shared" si="131"/>
        <v>0.35</v>
      </c>
      <c r="D62" s="8">
        <f t="shared" si="131"/>
        <v>0.35</v>
      </c>
      <c r="E62" s="8">
        <f t="shared" si="131"/>
        <v>0.35</v>
      </c>
      <c r="F62" s="8">
        <f t="shared" si="131"/>
        <v>0.35</v>
      </c>
      <c r="G62" s="8">
        <f t="shared" si="131"/>
        <v>0.35</v>
      </c>
      <c r="H62" s="8">
        <f t="shared" si="131"/>
        <v>0.35</v>
      </c>
      <c r="I62" s="8">
        <f t="shared" si="131"/>
        <v>0.35</v>
      </c>
      <c r="J62" s="8">
        <f t="shared" si="131"/>
        <v>0.35</v>
      </c>
      <c r="K62" s="8">
        <f t="shared" si="131"/>
        <v>0.35</v>
      </c>
      <c r="L62" s="8">
        <f t="shared" si="131"/>
        <v>0.35</v>
      </c>
      <c r="M62" s="8">
        <f t="shared" si="131"/>
        <v>0.35</v>
      </c>
      <c r="N62" s="8">
        <f t="shared" si="131"/>
        <v>0.35</v>
      </c>
      <c r="O62" s="8">
        <f t="shared" si="131"/>
        <v>0.35</v>
      </c>
      <c r="P62" s="8">
        <f t="shared" si="131"/>
        <v>0.35</v>
      </c>
      <c r="Q62" s="8">
        <f t="shared" si="131"/>
        <v>0.35</v>
      </c>
      <c r="R62" s="5">
        <f t="shared" si="121"/>
        <v>0.35</v>
      </c>
      <c r="S62" s="5">
        <f t="shared" si="122"/>
        <v>0.35</v>
      </c>
      <c r="T62" s="5">
        <f t="shared" si="123"/>
        <v>0.35</v>
      </c>
      <c r="U62" s="5">
        <f t="shared" si="124"/>
        <v>0.35</v>
      </c>
      <c r="V62" s="5">
        <f t="shared" si="125"/>
        <v>0.35</v>
      </c>
      <c r="W62" s="5">
        <f t="shared" si="126"/>
        <v>0.35</v>
      </c>
      <c r="X62" s="5">
        <f t="shared" si="127"/>
        <v>0.35</v>
      </c>
      <c r="Y62" s="5">
        <f t="shared" si="128"/>
        <v>0.35</v>
      </c>
      <c r="Z62" s="5">
        <f t="shared" si="129"/>
        <v>0.35</v>
      </c>
      <c r="AA62" s="5">
        <f t="shared" si="130"/>
        <v>0.35</v>
      </c>
    </row>
    <row r="63" spans="1:27" x14ac:dyDescent="0.2">
      <c r="A63" s="6" t="s">
        <v>34</v>
      </c>
      <c r="B63" s="8">
        <v>0.35</v>
      </c>
      <c r="C63" s="8">
        <f t="shared" si="131"/>
        <v>0.35</v>
      </c>
      <c r="D63" s="8">
        <f t="shared" si="131"/>
        <v>0.35</v>
      </c>
      <c r="E63" s="8">
        <f t="shared" si="131"/>
        <v>0.35</v>
      </c>
      <c r="F63" s="8">
        <f t="shared" si="131"/>
        <v>0.35</v>
      </c>
      <c r="G63" s="8">
        <f t="shared" si="131"/>
        <v>0.35</v>
      </c>
      <c r="H63" s="8">
        <f t="shared" si="131"/>
        <v>0.35</v>
      </c>
      <c r="I63" s="8">
        <f t="shared" si="131"/>
        <v>0.35</v>
      </c>
      <c r="J63" s="8">
        <f t="shared" si="131"/>
        <v>0.35</v>
      </c>
      <c r="K63" s="8">
        <f t="shared" si="131"/>
        <v>0.35</v>
      </c>
      <c r="L63" s="8">
        <f t="shared" si="131"/>
        <v>0.35</v>
      </c>
      <c r="M63" s="8">
        <f t="shared" si="131"/>
        <v>0.35</v>
      </c>
      <c r="N63" s="8">
        <f t="shared" si="131"/>
        <v>0.35</v>
      </c>
      <c r="O63" s="8">
        <f t="shared" si="131"/>
        <v>0.35</v>
      </c>
      <c r="P63" s="8">
        <f t="shared" si="131"/>
        <v>0.35</v>
      </c>
      <c r="Q63" s="8">
        <f t="shared" si="131"/>
        <v>0.35</v>
      </c>
      <c r="R63" s="5">
        <f t="shared" si="121"/>
        <v>0.35</v>
      </c>
      <c r="S63" s="5">
        <f t="shared" si="122"/>
        <v>0.35</v>
      </c>
      <c r="T63" s="5">
        <f t="shared" si="123"/>
        <v>0.35</v>
      </c>
      <c r="U63" s="5">
        <f t="shared" si="124"/>
        <v>0.35</v>
      </c>
      <c r="V63" s="5">
        <f t="shared" si="125"/>
        <v>0.35</v>
      </c>
      <c r="W63" s="5">
        <f t="shared" si="126"/>
        <v>0.35</v>
      </c>
      <c r="X63" s="5">
        <f t="shared" si="127"/>
        <v>0.35</v>
      </c>
      <c r="Y63" s="5">
        <f t="shared" si="128"/>
        <v>0.35</v>
      </c>
      <c r="Z63" s="5">
        <f t="shared" si="129"/>
        <v>0.35</v>
      </c>
      <c r="AA63" s="5">
        <f t="shared" si="130"/>
        <v>0.35</v>
      </c>
    </row>
    <row r="64" spans="1:27" x14ac:dyDescent="0.2">
      <c r="A64" s="6" t="s">
        <v>35</v>
      </c>
      <c r="B64" s="7">
        <v>0.13</v>
      </c>
      <c r="C64" s="8">
        <f t="shared" si="131"/>
        <v>0.13</v>
      </c>
      <c r="D64" s="8">
        <f t="shared" si="131"/>
        <v>0.13</v>
      </c>
      <c r="E64" s="8">
        <f t="shared" si="131"/>
        <v>0.13</v>
      </c>
      <c r="F64" s="8">
        <f t="shared" si="131"/>
        <v>0.13</v>
      </c>
      <c r="G64" s="8">
        <f t="shared" si="131"/>
        <v>0.13</v>
      </c>
      <c r="H64" s="8">
        <f t="shared" si="131"/>
        <v>0.13</v>
      </c>
      <c r="I64" s="8">
        <f t="shared" si="131"/>
        <v>0.13</v>
      </c>
      <c r="J64" s="8">
        <f t="shared" si="131"/>
        <v>0.13</v>
      </c>
      <c r="K64" s="8">
        <f t="shared" si="131"/>
        <v>0.13</v>
      </c>
      <c r="L64" s="8">
        <f t="shared" si="131"/>
        <v>0.13</v>
      </c>
      <c r="M64" s="8">
        <f t="shared" si="131"/>
        <v>0.13</v>
      </c>
      <c r="N64" s="8">
        <f t="shared" si="131"/>
        <v>0.13</v>
      </c>
      <c r="O64" s="8">
        <f t="shared" si="131"/>
        <v>0.13</v>
      </c>
      <c r="P64" s="8">
        <f t="shared" si="131"/>
        <v>0.13</v>
      </c>
      <c r="Q64" s="8">
        <f t="shared" si="131"/>
        <v>0.13</v>
      </c>
      <c r="R64" s="5">
        <f t="shared" si="121"/>
        <v>0.13</v>
      </c>
      <c r="S64" s="5">
        <f t="shared" si="122"/>
        <v>0.13</v>
      </c>
      <c r="T64" s="5">
        <f t="shared" si="123"/>
        <v>0.13</v>
      </c>
      <c r="U64" s="5">
        <f t="shared" si="124"/>
        <v>0.13</v>
      </c>
      <c r="V64" s="5">
        <f t="shared" si="125"/>
        <v>0.13</v>
      </c>
      <c r="W64" s="5">
        <f t="shared" si="126"/>
        <v>0.13</v>
      </c>
      <c r="X64" s="5">
        <f t="shared" si="127"/>
        <v>0.13</v>
      </c>
      <c r="Y64" s="5">
        <f t="shared" si="128"/>
        <v>0.13</v>
      </c>
      <c r="Z64" s="5">
        <f t="shared" si="129"/>
        <v>0.13</v>
      </c>
      <c r="AA64" s="5">
        <f t="shared" si="130"/>
        <v>0.13</v>
      </c>
    </row>
    <row r="65" spans="1:27" x14ac:dyDescent="0.2">
      <c r="A65" s="6" t="s">
        <v>36</v>
      </c>
      <c r="B65" s="8">
        <v>0.59</v>
      </c>
      <c r="C65" s="8">
        <f t="shared" si="131"/>
        <v>0.59</v>
      </c>
      <c r="D65" s="8">
        <f t="shared" si="131"/>
        <v>0.59</v>
      </c>
      <c r="E65" s="8">
        <f t="shared" si="131"/>
        <v>0.59</v>
      </c>
      <c r="F65" s="8">
        <f t="shared" si="131"/>
        <v>0.59</v>
      </c>
      <c r="G65" s="8">
        <f t="shared" si="131"/>
        <v>0.59</v>
      </c>
      <c r="H65" s="8">
        <f t="shared" si="131"/>
        <v>0.59</v>
      </c>
      <c r="I65" s="8">
        <f t="shared" si="131"/>
        <v>0.59</v>
      </c>
      <c r="J65" s="8">
        <f t="shared" si="131"/>
        <v>0.59</v>
      </c>
      <c r="K65" s="8">
        <f t="shared" si="131"/>
        <v>0.59</v>
      </c>
      <c r="L65" s="8">
        <f t="shared" si="131"/>
        <v>0.59</v>
      </c>
      <c r="M65" s="8">
        <f t="shared" si="131"/>
        <v>0.59</v>
      </c>
      <c r="N65" s="8">
        <f t="shared" si="131"/>
        <v>0.59</v>
      </c>
      <c r="O65" s="8">
        <f t="shared" si="131"/>
        <v>0.59</v>
      </c>
      <c r="P65" s="8">
        <f t="shared" si="131"/>
        <v>0.59</v>
      </c>
      <c r="Q65" s="8">
        <f t="shared" si="131"/>
        <v>0.59</v>
      </c>
      <c r="R65" s="5">
        <f t="shared" si="121"/>
        <v>0.59</v>
      </c>
      <c r="S65" s="5">
        <f t="shared" si="122"/>
        <v>0.59</v>
      </c>
      <c r="T65" s="5">
        <f t="shared" si="123"/>
        <v>0.59</v>
      </c>
      <c r="U65" s="5">
        <f t="shared" si="124"/>
        <v>0.59</v>
      </c>
      <c r="V65" s="5">
        <f t="shared" si="125"/>
        <v>0.59</v>
      </c>
      <c r="W65" s="5">
        <f t="shared" si="126"/>
        <v>0.59</v>
      </c>
      <c r="X65" s="5">
        <f t="shared" si="127"/>
        <v>0.59</v>
      </c>
      <c r="Y65" s="5">
        <f t="shared" si="128"/>
        <v>0.59</v>
      </c>
      <c r="Z65" s="5">
        <f t="shared" si="129"/>
        <v>0.59</v>
      </c>
      <c r="AA65" s="5">
        <f t="shared" si="130"/>
        <v>0.59</v>
      </c>
    </row>
    <row r="66" spans="1:27" x14ac:dyDescent="0.2">
      <c r="A66" s="6" t="s">
        <v>37</v>
      </c>
      <c r="B66" s="7">
        <v>0.12</v>
      </c>
      <c r="C66" s="8">
        <f t="shared" si="131"/>
        <v>0.12</v>
      </c>
      <c r="D66" s="8">
        <f t="shared" si="131"/>
        <v>0.12</v>
      </c>
      <c r="E66" s="8">
        <f t="shared" si="131"/>
        <v>0.12</v>
      </c>
      <c r="F66" s="8">
        <f t="shared" si="131"/>
        <v>0.12</v>
      </c>
      <c r="G66" s="8">
        <f t="shared" si="131"/>
        <v>0.12</v>
      </c>
      <c r="H66" s="8">
        <f t="shared" si="131"/>
        <v>0.12</v>
      </c>
      <c r="I66" s="8">
        <f t="shared" si="131"/>
        <v>0.12</v>
      </c>
      <c r="J66" s="8">
        <f t="shared" si="131"/>
        <v>0.12</v>
      </c>
      <c r="K66" s="8">
        <f t="shared" si="131"/>
        <v>0.12</v>
      </c>
      <c r="L66" s="8">
        <f t="shared" si="131"/>
        <v>0.12</v>
      </c>
      <c r="M66" s="8">
        <f t="shared" si="131"/>
        <v>0.12</v>
      </c>
      <c r="N66" s="8">
        <f t="shared" si="131"/>
        <v>0.12</v>
      </c>
      <c r="O66" s="8">
        <f t="shared" si="131"/>
        <v>0.12</v>
      </c>
      <c r="P66" s="8">
        <f t="shared" si="131"/>
        <v>0.12</v>
      </c>
      <c r="Q66" s="8">
        <f t="shared" si="131"/>
        <v>0.12</v>
      </c>
      <c r="R66" s="5">
        <f t="shared" si="121"/>
        <v>0.12</v>
      </c>
      <c r="S66" s="5">
        <f t="shared" si="122"/>
        <v>0.12</v>
      </c>
      <c r="T66" s="5">
        <f t="shared" si="123"/>
        <v>0.12</v>
      </c>
      <c r="U66" s="5">
        <f t="shared" si="124"/>
        <v>0.12</v>
      </c>
      <c r="V66" s="5">
        <f t="shared" si="125"/>
        <v>0.12</v>
      </c>
      <c r="W66" s="5">
        <f t="shared" si="126"/>
        <v>0.12</v>
      </c>
      <c r="X66" s="5">
        <f t="shared" si="127"/>
        <v>0.12</v>
      </c>
      <c r="Y66" s="5">
        <f t="shared" si="128"/>
        <v>0.12</v>
      </c>
      <c r="Z66" s="5">
        <f t="shared" si="129"/>
        <v>0.12</v>
      </c>
      <c r="AA66" s="5">
        <f t="shared" si="130"/>
        <v>0.12</v>
      </c>
    </row>
    <row r="67" spans="1:27" x14ac:dyDescent="0.2">
      <c r="A67" s="6" t="s">
        <v>38</v>
      </c>
      <c r="B67" s="8">
        <v>0.59</v>
      </c>
      <c r="C67" s="8">
        <f t="shared" si="131"/>
        <v>0.59</v>
      </c>
      <c r="D67" s="8">
        <f t="shared" si="131"/>
        <v>0.59</v>
      </c>
      <c r="E67" s="8">
        <f t="shared" si="131"/>
        <v>0.59</v>
      </c>
      <c r="F67" s="8">
        <f t="shared" si="131"/>
        <v>0.59</v>
      </c>
      <c r="G67" s="8">
        <f t="shared" si="131"/>
        <v>0.59</v>
      </c>
      <c r="H67" s="8">
        <f t="shared" si="131"/>
        <v>0.59</v>
      </c>
      <c r="I67" s="8">
        <f t="shared" si="131"/>
        <v>0.59</v>
      </c>
      <c r="J67" s="8">
        <f t="shared" si="131"/>
        <v>0.59</v>
      </c>
      <c r="K67" s="8">
        <f t="shared" si="131"/>
        <v>0.59</v>
      </c>
      <c r="L67" s="8">
        <f t="shared" si="131"/>
        <v>0.59</v>
      </c>
      <c r="M67" s="8">
        <f t="shared" si="131"/>
        <v>0.59</v>
      </c>
      <c r="N67" s="8">
        <f t="shared" si="131"/>
        <v>0.59</v>
      </c>
      <c r="O67" s="8">
        <f t="shared" si="131"/>
        <v>0.59</v>
      </c>
      <c r="P67" s="8">
        <f t="shared" si="131"/>
        <v>0.59</v>
      </c>
      <c r="Q67" s="8">
        <f t="shared" si="131"/>
        <v>0.59</v>
      </c>
      <c r="R67" s="5">
        <f t="shared" si="121"/>
        <v>0.59</v>
      </c>
      <c r="S67" s="5">
        <f t="shared" si="122"/>
        <v>0.59</v>
      </c>
      <c r="T67" s="5">
        <f t="shared" si="123"/>
        <v>0.59</v>
      </c>
      <c r="U67" s="5">
        <f t="shared" si="124"/>
        <v>0.59</v>
      </c>
      <c r="V67" s="5">
        <f t="shared" si="125"/>
        <v>0.59</v>
      </c>
      <c r="W67" s="5">
        <f t="shared" si="126"/>
        <v>0.59</v>
      </c>
      <c r="X67" s="5">
        <f t="shared" si="127"/>
        <v>0.59</v>
      </c>
      <c r="Y67" s="5">
        <f t="shared" si="128"/>
        <v>0.59</v>
      </c>
      <c r="Z67" s="5">
        <f t="shared" si="129"/>
        <v>0.59</v>
      </c>
      <c r="AA67" s="5">
        <f t="shared" si="130"/>
        <v>0.59</v>
      </c>
    </row>
    <row r="68" spans="1:27" x14ac:dyDescent="0.2">
      <c r="A68" s="6" t="s">
        <v>39</v>
      </c>
      <c r="B68" s="7">
        <v>0.08</v>
      </c>
      <c r="C68" s="8">
        <f t="shared" si="131"/>
        <v>0.08</v>
      </c>
      <c r="D68" s="8">
        <f t="shared" si="131"/>
        <v>0.08</v>
      </c>
      <c r="E68" s="8">
        <f t="shared" si="131"/>
        <v>0.08</v>
      </c>
      <c r="F68" s="8">
        <f t="shared" si="131"/>
        <v>0.08</v>
      </c>
      <c r="G68" s="8">
        <f t="shared" si="131"/>
        <v>0.08</v>
      </c>
      <c r="H68" s="8">
        <f t="shared" si="131"/>
        <v>0.08</v>
      </c>
      <c r="I68" s="8">
        <f t="shared" si="131"/>
        <v>0.08</v>
      </c>
      <c r="J68" s="8">
        <f t="shared" si="131"/>
        <v>0.08</v>
      </c>
      <c r="K68" s="8">
        <f t="shared" si="131"/>
        <v>0.08</v>
      </c>
      <c r="L68" s="8">
        <f t="shared" si="131"/>
        <v>0.08</v>
      </c>
      <c r="M68" s="8">
        <f t="shared" si="131"/>
        <v>0.08</v>
      </c>
      <c r="N68" s="8">
        <f t="shared" si="131"/>
        <v>0.08</v>
      </c>
      <c r="O68" s="8">
        <f t="shared" si="131"/>
        <v>0.08</v>
      </c>
      <c r="P68" s="8">
        <f t="shared" si="131"/>
        <v>0.08</v>
      </c>
      <c r="Q68" s="8">
        <f t="shared" si="131"/>
        <v>0.08</v>
      </c>
      <c r="R68" s="5">
        <f t="shared" si="121"/>
        <v>0.08</v>
      </c>
      <c r="S68" s="5">
        <f t="shared" si="122"/>
        <v>0.08</v>
      </c>
      <c r="T68" s="5">
        <f t="shared" si="123"/>
        <v>0.08</v>
      </c>
      <c r="U68" s="5">
        <f t="shared" si="124"/>
        <v>0.08</v>
      </c>
      <c r="V68" s="5">
        <f t="shared" si="125"/>
        <v>0.08</v>
      </c>
      <c r="W68" s="5">
        <f t="shared" si="126"/>
        <v>0.08</v>
      </c>
      <c r="X68" s="5">
        <f t="shared" si="127"/>
        <v>0.08</v>
      </c>
      <c r="Y68" s="5">
        <f t="shared" si="128"/>
        <v>0.08</v>
      </c>
      <c r="Z68" s="5">
        <f t="shared" si="129"/>
        <v>0.08</v>
      </c>
      <c r="AA68" s="5">
        <f t="shared" si="130"/>
        <v>0.08</v>
      </c>
    </row>
    <row r="69" spans="1:27" x14ac:dyDescent="0.2">
      <c r="A69" s="6" t="s">
        <v>40</v>
      </c>
      <c r="B69" s="8">
        <v>0.59</v>
      </c>
      <c r="C69" s="8">
        <f t="shared" si="131"/>
        <v>0.59</v>
      </c>
      <c r="D69" s="8">
        <f t="shared" si="131"/>
        <v>0.59</v>
      </c>
      <c r="E69" s="8">
        <f t="shared" si="131"/>
        <v>0.59</v>
      </c>
      <c r="F69" s="8">
        <f t="shared" si="131"/>
        <v>0.59</v>
      </c>
      <c r="G69" s="8">
        <f t="shared" si="131"/>
        <v>0.59</v>
      </c>
      <c r="H69" s="8">
        <f t="shared" si="131"/>
        <v>0.59</v>
      </c>
      <c r="I69" s="8">
        <f t="shared" si="131"/>
        <v>0.59</v>
      </c>
      <c r="J69" s="8">
        <f t="shared" si="131"/>
        <v>0.59</v>
      </c>
      <c r="K69" s="8">
        <f t="shared" si="131"/>
        <v>0.59</v>
      </c>
      <c r="L69" s="8">
        <f t="shared" si="131"/>
        <v>0.59</v>
      </c>
      <c r="M69" s="8">
        <f t="shared" si="131"/>
        <v>0.59</v>
      </c>
      <c r="N69" s="8">
        <f t="shared" si="131"/>
        <v>0.59</v>
      </c>
      <c r="O69" s="8">
        <f t="shared" si="131"/>
        <v>0.59</v>
      </c>
      <c r="P69" s="8">
        <f t="shared" si="131"/>
        <v>0.59</v>
      </c>
      <c r="Q69" s="8">
        <f t="shared" si="131"/>
        <v>0.59</v>
      </c>
      <c r="R69" s="5">
        <f t="shared" si="121"/>
        <v>0.59</v>
      </c>
      <c r="S69" s="5">
        <f t="shared" si="122"/>
        <v>0.59</v>
      </c>
      <c r="T69" s="5">
        <f t="shared" si="123"/>
        <v>0.59</v>
      </c>
      <c r="U69" s="5">
        <f t="shared" si="124"/>
        <v>0.59</v>
      </c>
      <c r="V69" s="5">
        <f t="shared" si="125"/>
        <v>0.59</v>
      </c>
      <c r="W69" s="5">
        <f t="shared" si="126"/>
        <v>0.59</v>
      </c>
      <c r="X69" s="5">
        <f t="shared" si="127"/>
        <v>0.59</v>
      </c>
      <c r="Y69" s="5">
        <f t="shared" si="128"/>
        <v>0.59</v>
      </c>
      <c r="Z69" s="5">
        <f t="shared" si="129"/>
        <v>0.59</v>
      </c>
      <c r="AA69" s="5">
        <f t="shared" si="130"/>
        <v>0.59</v>
      </c>
    </row>
    <row r="70" spans="1:27" x14ac:dyDescent="0.2">
      <c r="A70" s="6" t="s">
        <v>41</v>
      </c>
      <c r="B70" s="7">
        <v>0.08</v>
      </c>
      <c r="C70" s="8">
        <f t="shared" si="131"/>
        <v>0.08</v>
      </c>
      <c r="D70" s="8">
        <f t="shared" si="131"/>
        <v>0.08</v>
      </c>
      <c r="E70" s="8">
        <f t="shared" si="131"/>
        <v>0.08</v>
      </c>
      <c r="F70" s="8">
        <f t="shared" si="131"/>
        <v>0.08</v>
      </c>
      <c r="G70" s="8">
        <f t="shared" si="131"/>
        <v>0.08</v>
      </c>
      <c r="H70" s="8">
        <f t="shared" si="131"/>
        <v>0.08</v>
      </c>
      <c r="I70" s="8">
        <f t="shared" si="131"/>
        <v>0.08</v>
      </c>
      <c r="J70" s="8">
        <f t="shared" si="131"/>
        <v>0.08</v>
      </c>
      <c r="K70" s="8">
        <f t="shared" si="131"/>
        <v>0.08</v>
      </c>
      <c r="L70" s="8">
        <f t="shared" si="131"/>
        <v>0.08</v>
      </c>
      <c r="M70" s="8">
        <f t="shared" si="131"/>
        <v>0.08</v>
      </c>
      <c r="N70" s="8">
        <f t="shared" si="131"/>
        <v>0.08</v>
      </c>
      <c r="O70" s="8">
        <f t="shared" si="131"/>
        <v>0.08</v>
      </c>
      <c r="P70" s="8">
        <f t="shared" si="131"/>
        <v>0.08</v>
      </c>
      <c r="Q70" s="8">
        <f t="shared" si="131"/>
        <v>0.08</v>
      </c>
      <c r="R70" s="5">
        <f t="shared" si="121"/>
        <v>0.08</v>
      </c>
      <c r="S70" s="5">
        <f t="shared" si="122"/>
        <v>0.08</v>
      </c>
      <c r="T70" s="5">
        <f t="shared" si="123"/>
        <v>0.08</v>
      </c>
      <c r="U70" s="5">
        <f t="shared" si="124"/>
        <v>0.08</v>
      </c>
      <c r="V70" s="5">
        <f t="shared" si="125"/>
        <v>0.08</v>
      </c>
      <c r="W70" s="5">
        <f t="shared" si="126"/>
        <v>0.08</v>
      </c>
      <c r="X70" s="5">
        <f t="shared" si="127"/>
        <v>0.08</v>
      </c>
      <c r="Y70" s="5">
        <f t="shared" si="128"/>
        <v>0.08</v>
      </c>
      <c r="Z70" s="5">
        <f t="shared" si="129"/>
        <v>0.08</v>
      </c>
      <c r="AA70" s="5">
        <f t="shared" si="130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zoomScaleNormal="100" workbookViewId="0">
      <selection activeCell="B2" sqref="B2"/>
    </sheetView>
  </sheetViews>
  <sheetFormatPr defaultColWidth="8.5703125" defaultRowHeight="12.75" x14ac:dyDescent="0.2"/>
  <cols>
    <col min="1" max="1" width="39.7109375" customWidth="1"/>
    <col min="2" max="2" width="23.85546875" customWidth="1"/>
    <col min="3" max="7" width="11.28515625" customWidth="1"/>
    <col min="8" max="17" width="12" customWidth="1"/>
    <col min="18" max="18" width="11.14062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2">
      <c r="A2" s="12" t="s">
        <v>1</v>
      </c>
      <c r="B2" s="12">
        <f>parameters!B23</f>
        <v>144500</v>
      </c>
      <c r="C2" s="12">
        <f t="shared" ref="C2:AA2" si="0">B2*1.01</f>
        <v>145945</v>
      </c>
      <c r="D2" s="12">
        <f t="shared" si="0"/>
        <v>147404.45000000001</v>
      </c>
      <c r="E2" s="12">
        <f t="shared" si="0"/>
        <v>148878.4945</v>
      </c>
      <c r="F2" s="12">
        <f t="shared" si="0"/>
        <v>150367.27944499999</v>
      </c>
      <c r="G2" s="12">
        <f t="shared" si="0"/>
        <v>151870.95223944998</v>
      </c>
      <c r="H2" s="12">
        <f t="shared" si="0"/>
        <v>153389.66176184447</v>
      </c>
      <c r="I2" s="12">
        <f t="shared" si="0"/>
        <v>154923.55837946292</v>
      </c>
      <c r="J2" s="12">
        <f t="shared" si="0"/>
        <v>156472.79396325754</v>
      </c>
      <c r="K2" s="12">
        <f t="shared" si="0"/>
        <v>158037.52190289012</v>
      </c>
      <c r="L2" s="12">
        <f t="shared" si="0"/>
        <v>159617.89712191903</v>
      </c>
      <c r="M2" s="12">
        <f t="shared" si="0"/>
        <v>161214.07609313822</v>
      </c>
      <c r="N2" s="12">
        <f t="shared" si="0"/>
        <v>162826.21685406961</v>
      </c>
      <c r="O2" s="12">
        <f t="shared" si="0"/>
        <v>164454.47902261032</v>
      </c>
      <c r="P2" s="12">
        <f t="shared" si="0"/>
        <v>166099.02381283641</v>
      </c>
      <c r="Q2" s="12">
        <f t="shared" si="0"/>
        <v>167760.01405096479</v>
      </c>
      <c r="R2" s="12">
        <f t="shared" si="0"/>
        <v>169437.61419147445</v>
      </c>
      <c r="S2" s="12">
        <f t="shared" si="0"/>
        <v>171131.9903333892</v>
      </c>
      <c r="T2" s="12">
        <f t="shared" si="0"/>
        <v>172843.3102367231</v>
      </c>
      <c r="U2" s="12">
        <f t="shared" si="0"/>
        <v>174571.74333909035</v>
      </c>
      <c r="V2" s="12">
        <f t="shared" si="0"/>
        <v>176317.46077248125</v>
      </c>
      <c r="W2" s="12">
        <f t="shared" si="0"/>
        <v>178080.63538020608</v>
      </c>
      <c r="X2" s="12">
        <f t="shared" si="0"/>
        <v>179861.44173400814</v>
      </c>
      <c r="Y2" s="12">
        <f t="shared" si="0"/>
        <v>181660.05615134822</v>
      </c>
      <c r="Z2" s="12">
        <f t="shared" si="0"/>
        <v>183476.6567128617</v>
      </c>
      <c r="AA2" s="12">
        <f t="shared" si="0"/>
        <v>185311.42327999033</v>
      </c>
    </row>
    <row r="3" spans="1:27" x14ac:dyDescent="0.2">
      <c r="A3" t="s">
        <v>42</v>
      </c>
      <c r="B3" s="15">
        <f>parameters!C23</f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2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500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2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">
        <v>0.318</v>
      </c>
      <c r="C11" s="1">
        <f t="shared" ref="C11:Q11" si="12">B11*0.985</f>
        <v>0.31323000000000001</v>
      </c>
      <c r="D11">
        <f t="shared" si="12"/>
        <v>0.30853154999999999</v>
      </c>
      <c r="E11">
        <f t="shared" si="12"/>
        <v>0.30390357674999996</v>
      </c>
      <c r="F11">
        <f t="shared" si="12"/>
        <v>0.29934502309874994</v>
      </c>
      <c r="G11">
        <f t="shared" si="12"/>
        <v>0.29485484775226867</v>
      </c>
      <c r="H11">
        <f t="shared" si="12"/>
        <v>0.29043202503598464</v>
      </c>
      <c r="I11">
        <f t="shared" si="12"/>
        <v>0.28607554466044488</v>
      </c>
      <c r="J11">
        <f t="shared" si="12"/>
        <v>0.28178441149053818</v>
      </c>
      <c r="K11">
        <f t="shared" si="12"/>
        <v>0.27755764531818011</v>
      </c>
      <c r="L11">
        <f t="shared" si="12"/>
        <v>0.27339428063840743</v>
      </c>
      <c r="M11">
        <f t="shared" si="12"/>
        <v>0.26929336642883134</v>
      </c>
      <c r="N11">
        <f t="shared" si="12"/>
        <v>0.26525396593239886</v>
      </c>
      <c r="O11">
        <f t="shared" si="12"/>
        <v>0.26127515644341287</v>
      </c>
      <c r="P11">
        <f t="shared" si="12"/>
        <v>0.2573560290967617</v>
      </c>
      <c r="Q11">
        <f t="shared" si="12"/>
        <v>0.25349568866031025</v>
      </c>
      <c r="R11" s="1">
        <f t="shared" ref="R11:AA11" si="13">1*Q11</f>
        <v>0.25349568866031025</v>
      </c>
      <c r="S11" s="1">
        <f t="shared" si="13"/>
        <v>0.25349568866031025</v>
      </c>
      <c r="T11" s="1">
        <f t="shared" si="13"/>
        <v>0.25349568866031025</v>
      </c>
      <c r="U11" s="1">
        <f t="shared" si="13"/>
        <v>0.25349568866031025</v>
      </c>
      <c r="V11" s="1">
        <f t="shared" si="13"/>
        <v>0.25349568866031025</v>
      </c>
      <c r="W11" s="1">
        <f t="shared" si="13"/>
        <v>0.25349568866031025</v>
      </c>
      <c r="X11" s="1">
        <f t="shared" si="13"/>
        <v>0.25349568866031025</v>
      </c>
      <c r="Y11" s="1">
        <f t="shared" si="13"/>
        <v>0.25349568866031025</v>
      </c>
      <c r="Z11" s="1">
        <f t="shared" si="13"/>
        <v>0.25349568866031025</v>
      </c>
      <c r="AA11" s="1">
        <f t="shared" si="13"/>
        <v>0.25349568866031025</v>
      </c>
    </row>
    <row r="12" spans="1:27" x14ac:dyDescent="0.2">
      <c r="A12" t="s">
        <v>10</v>
      </c>
      <c r="B12" s="1">
        <v>1.25</v>
      </c>
      <c r="C12" s="1">
        <f t="shared" ref="C12:Q12" si="14">B12*0.975</f>
        <v>1.21875</v>
      </c>
      <c r="D12">
        <f t="shared" si="14"/>
        <v>1.18828125</v>
      </c>
      <c r="E12">
        <f t="shared" si="14"/>
        <v>1.1585742187499999</v>
      </c>
      <c r="F12">
        <f t="shared" si="14"/>
        <v>1.1296098632812499</v>
      </c>
      <c r="G12">
        <f t="shared" si="14"/>
        <v>1.1013696166992186</v>
      </c>
      <c r="H12">
        <f t="shared" si="14"/>
        <v>1.0738353762817381</v>
      </c>
      <c r="I12">
        <f t="shared" si="14"/>
        <v>1.0469894918746947</v>
      </c>
      <c r="J12">
        <f t="shared" si="14"/>
        <v>1.0208147545778272</v>
      </c>
      <c r="K12">
        <f t="shared" si="14"/>
        <v>0.99529438571338147</v>
      </c>
      <c r="L12">
        <f t="shared" si="14"/>
        <v>0.97041202607054688</v>
      </c>
      <c r="M12">
        <f t="shared" si="14"/>
        <v>0.94615172541878323</v>
      </c>
      <c r="N12">
        <f t="shared" si="14"/>
        <v>0.92249793228331367</v>
      </c>
      <c r="O12">
        <f t="shared" si="14"/>
        <v>0.89943548397623085</v>
      </c>
      <c r="P12">
        <f t="shared" si="14"/>
        <v>0.87694959687682505</v>
      </c>
      <c r="Q12">
        <f t="shared" si="14"/>
        <v>0.85502585695490441</v>
      </c>
      <c r="R12" s="12">
        <f t="shared" ref="R12:AA14" si="15">Q12*1.01</f>
        <v>0.86357611552445346</v>
      </c>
      <c r="S12" s="12">
        <f t="shared" si="15"/>
        <v>0.87221187667969802</v>
      </c>
      <c r="T12" s="12">
        <f t="shared" si="15"/>
        <v>0.88093399544649498</v>
      </c>
      <c r="U12" s="12">
        <f t="shared" si="15"/>
        <v>0.88974333540095996</v>
      </c>
      <c r="V12" s="12">
        <f t="shared" si="15"/>
        <v>0.89864076875496957</v>
      </c>
      <c r="W12" s="12">
        <f t="shared" si="15"/>
        <v>0.90762717644251922</v>
      </c>
      <c r="X12" s="12">
        <f t="shared" si="15"/>
        <v>0.91670344820694438</v>
      </c>
      <c r="Y12" s="12">
        <f t="shared" si="15"/>
        <v>0.92587048268901384</v>
      </c>
      <c r="Z12" s="12">
        <f t="shared" si="15"/>
        <v>0.93512918751590401</v>
      </c>
      <c r="AA12" s="12">
        <f t="shared" si="15"/>
        <v>0.94448047939106305</v>
      </c>
    </row>
    <row r="13" spans="1:27" x14ac:dyDescent="0.2">
      <c r="A13" t="s">
        <v>91</v>
      </c>
      <c r="B13">
        <f>parameters!B11</f>
        <v>0.08</v>
      </c>
      <c r="C13">
        <f>B13*1.01</f>
        <v>8.0799999999999997E-2</v>
      </c>
      <c r="D13">
        <f t="shared" ref="D13:Q13" si="16">C13*1.01</f>
        <v>8.1608E-2</v>
      </c>
      <c r="E13">
        <f t="shared" si="16"/>
        <v>8.2424079999999997E-2</v>
      </c>
      <c r="F13">
        <f t="shared" si="16"/>
        <v>8.3248320799999997E-2</v>
      </c>
      <c r="G13">
        <f t="shared" si="16"/>
        <v>8.4080804007999999E-2</v>
      </c>
      <c r="H13">
        <f t="shared" si="16"/>
        <v>8.4921612048080006E-2</v>
      </c>
      <c r="I13">
        <f t="shared" si="16"/>
        <v>8.5770828168560811E-2</v>
      </c>
      <c r="J13">
        <f t="shared" si="16"/>
        <v>8.6628536450246416E-2</v>
      </c>
      <c r="K13">
        <f t="shared" si="16"/>
        <v>8.749482181474888E-2</v>
      </c>
      <c r="L13">
        <f t="shared" si="16"/>
        <v>8.8369770032896366E-2</v>
      </c>
      <c r="M13">
        <f t="shared" si="16"/>
        <v>8.9253467733225331E-2</v>
      </c>
      <c r="N13">
        <f t="shared" si="16"/>
        <v>9.0146002410557591E-2</v>
      </c>
      <c r="O13">
        <f t="shared" si="16"/>
        <v>9.1047462434663162E-2</v>
      </c>
      <c r="P13">
        <f t="shared" si="16"/>
        <v>9.1957937059009801E-2</v>
      </c>
      <c r="Q13">
        <f t="shared" si="16"/>
        <v>9.2877516429599905E-2</v>
      </c>
      <c r="R13">
        <f t="shared" si="15"/>
        <v>9.3806291593895905E-2</v>
      </c>
      <c r="S13">
        <f t="shared" si="15"/>
        <v>9.4744354509834858E-2</v>
      </c>
      <c r="T13">
        <f t="shared" si="15"/>
        <v>9.5691798054933205E-2</v>
      </c>
      <c r="U13">
        <f t="shared" si="15"/>
        <v>9.6648716035482543E-2</v>
      </c>
      <c r="V13">
        <f t="shared" si="15"/>
        <v>9.7615203195837372E-2</v>
      </c>
      <c r="W13">
        <f t="shared" si="15"/>
        <v>9.8591355227795746E-2</v>
      </c>
      <c r="X13">
        <f t="shared" si="15"/>
        <v>9.9577268780073711E-2</v>
      </c>
      <c r="Y13">
        <f t="shared" si="15"/>
        <v>0.10057304146787445</v>
      </c>
      <c r="Z13">
        <f t="shared" si="15"/>
        <v>0.1015787718825532</v>
      </c>
      <c r="AA13">
        <f t="shared" si="15"/>
        <v>0.10259455960137873</v>
      </c>
    </row>
    <row r="14" spans="1:27" x14ac:dyDescent="0.2">
      <c r="A14" t="s">
        <v>90</v>
      </c>
      <c r="B14">
        <f>parameters!B14</f>
        <v>0.39</v>
      </c>
      <c r="C14">
        <f>B14*1.01</f>
        <v>0.39390000000000003</v>
      </c>
      <c r="D14">
        <f t="shared" ref="D14:Q14" si="17">C14*1.01</f>
        <v>0.39783900000000005</v>
      </c>
      <c r="E14">
        <f t="shared" si="17"/>
        <v>0.40181739000000005</v>
      </c>
      <c r="F14">
        <f t="shared" si="17"/>
        <v>0.40583556390000003</v>
      </c>
      <c r="G14">
        <f t="shared" si="17"/>
        <v>0.40989391953900001</v>
      </c>
      <c r="H14">
        <f t="shared" si="17"/>
        <v>0.41399285873439001</v>
      </c>
      <c r="I14">
        <f t="shared" si="17"/>
        <v>0.41813278732173392</v>
      </c>
      <c r="J14">
        <f t="shared" si="17"/>
        <v>0.42231411519495127</v>
      </c>
      <c r="K14">
        <f t="shared" si="17"/>
        <v>0.42653725634690076</v>
      </c>
      <c r="L14">
        <f t="shared" si="17"/>
        <v>0.4308026289103698</v>
      </c>
      <c r="M14">
        <f t="shared" si="17"/>
        <v>0.43511065519947351</v>
      </c>
      <c r="N14">
        <f t="shared" si="17"/>
        <v>0.43946176175146823</v>
      </c>
      <c r="O14">
        <f t="shared" si="17"/>
        <v>0.44385637936898292</v>
      </c>
      <c r="P14">
        <f t="shared" si="17"/>
        <v>0.44829494316267277</v>
      </c>
      <c r="Q14">
        <f t="shared" si="17"/>
        <v>0.45277789259429951</v>
      </c>
      <c r="R14">
        <f t="shared" si="15"/>
        <v>0.45730567152024254</v>
      </c>
      <c r="S14">
        <f t="shared" si="15"/>
        <v>0.46187872823544496</v>
      </c>
      <c r="T14">
        <f t="shared" si="15"/>
        <v>0.46649751551779939</v>
      </c>
      <c r="U14">
        <f t="shared" si="15"/>
        <v>0.47116249067297739</v>
      </c>
      <c r="V14">
        <f t="shared" si="15"/>
        <v>0.47587411557970716</v>
      </c>
      <c r="W14">
        <f t="shared" si="15"/>
        <v>0.48063285673550421</v>
      </c>
      <c r="X14">
        <f t="shared" si="15"/>
        <v>0.48543918530285923</v>
      </c>
      <c r="Y14">
        <f t="shared" si="15"/>
        <v>0.49029357715588784</v>
      </c>
      <c r="Z14">
        <f t="shared" si="15"/>
        <v>0.49519651292744671</v>
      </c>
      <c r="AA14">
        <f t="shared" si="15"/>
        <v>0.50014847805672114</v>
      </c>
    </row>
    <row r="15" spans="1:27" x14ac:dyDescent="0.2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2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976</v>
      </c>
      <c r="C19" s="1">
        <f t="shared" si="22"/>
        <v>976</v>
      </c>
      <c r="D19" s="1">
        <f t="shared" si="22"/>
        <v>976</v>
      </c>
      <c r="E19" s="1">
        <f t="shared" si="22"/>
        <v>976</v>
      </c>
      <c r="F19" s="1">
        <f t="shared" si="22"/>
        <v>976</v>
      </c>
      <c r="G19" s="1">
        <f t="shared" si="22"/>
        <v>976</v>
      </c>
      <c r="H19" s="1">
        <f t="shared" si="22"/>
        <v>976</v>
      </c>
      <c r="I19" s="1">
        <f t="shared" si="22"/>
        <v>976</v>
      </c>
      <c r="J19" s="1">
        <f t="shared" si="22"/>
        <v>976</v>
      </c>
      <c r="K19" s="1">
        <f t="shared" si="22"/>
        <v>976</v>
      </c>
      <c r="L19" s="1">
        <f t="shared" si="22"/>
        <v>976</v>
      </c>
      <c r="M19" s="1">
        <f t="shared" si="22"/>
        <v>976</v>
      </c>
      <c r="N19" s="1">
        <f t="shared" si="22"/>
        <v>976</v>
      </c>
      <c r="O19" s="1">
        <f t="shared" si="22"/>
        <v>976</v>
      </c>
      <c r="P19" s="1">
        <f t="shared" si="22"/>
        <v>976</v>
      </c>
      <c r="Q19" s="1">
        <f t="shared" si="22"/>
        <v>976</v>
      </c>
      <c r="R19" s="12">
        <f t="shared" ref="R19:AA19" si="24">Q19*1.01</f>
        <v>985.76</v>
      </c>
      <c r="S19" s="12">
        <f t="shared" si="24"/>
        <v>995.61760000000004</v>
      </c>
      <c r="T19" s="12">
        <f t="shared" si="24"/>
        <v>1005.5737760000001</v>
      </c>
      <c r="U19" s="12">
        <f t="shared" si="24"/>
        <v>1015.6295137600001</v>
      </c>
      <c r="V19" s="12">
        <f t="shared" si="24"/>
        <v>1025.7858088976002</v>
      </c>
      <c r="W19" s="12">
        <f t="shared" si="24"/>
        <v>1036.0436669865762</v>
      </c>
      <c r="X19" s="12">
        <f t="shared" si="24"/>
        <v>1046.404103656442</v>
      </c>
      <c r="Y19" s="12">
        <f t="shared" si="24"/>
        <v>1056.8681446930063</v>
      </c>
      <c r="Z19" s="12">
        <f t="shared" si="24"/>
        <v>1067.4368261399363</v>
      </c>
      <c r="AA19" s="12">
        <f t="shared" si="24"/>
        <v>1078.1111944013358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244</v>
      </c>
      <c r="F20">
        <f t="shared" ref="F20:H20" si="25">F19</f>
        <v>976</v>
      </c>
      <c r="G20">
        <f t="shared" si="25"/>
        <v>976</v>
      </c>
      <c r="H20">
        <f t="shared" si="25"/>
        <v>976</v>
      </c>
      <c r="I20">
        <f t="shared" ref="I20:Q20" si="26">I19</f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 x14ac:dyDescent="0.2">
      <c r="A21" t="s">
        <v>89</v>
      </c>
      <c r="B21">
        <f>0.45*SUM(B3,B15,B16,-B9)</f>
        <v>148050</v>
      </c>
      <c r="C21">
        <f t="shared" ref="C21:E21" si="28">0.45*SUM(C3,C15,C16,-C9)</f>
        <v>141300</v>
      </c>
      <c r="D21">
        <f t="shared" si="28"/>
        <v>134887.5</v>
      </c>
      <c r="E21">
        <f t="shared" si="28"/>
        <v>128795.625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246750</v>
      </c>
      <c r="C22" s="19">
        <f t="shared" ref="C22:E22" si="29">0.75*SUM(C3,-C9,C15,C16)</f>
        <v>235500</v>
      </c>
      <c r="D22" s="19">
        <f t="shared" si="29"/>
        <v>224812.5</v>
      </c>
      <c r="E22" s="19">
        <f t="shared" si="29"/>
        <v>214659.375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31">G25*1.1</f>
        <v>0.18150000000000002</v>
      </c>
      <c r="I25">
        <f t="shared" si="31"/>
        <v>0.19965000000000005</v>
      </c>
      <c r="J25">
        <f t="shared" si="31"/>
        <v>0.21961500000000006</v>
      </c>
      <c r="K25">
        <f t="shared" si="31"/>
        <v>0.24157650000000008</v>
      </c>
      <c r="L25">
        <f t="shared" si="31"/>
        <v>0.26573415000000011</v>
      </c>
      <c r="M25">
        <f t="shared" si="31"/>
        <v>0.29230756500000016</v>
      </c>
      <c r="N25">
        <f t="shared" si="31"/>
        <v>0.32153832150000022</v>
      </c>
      <c r="O25">
        <f t="shared" si="31"/>
        <v>0.35369215365000028</v>
      </c>
      <c r="P25">
        <f t="shared" si="31"/>
        <v>0.38906136901500032</v>
      </c>
      <c r="Q25">
        <f t="shared" si="31"/>
        <v>0.4279675059165004</v>
      </c>
      <c r="R25">
        <f t="shared" si="31"/>
        <v>0.47076425650815046</v>
      </c>
      <c r="S25">
        <f t="shared" si="31"/>
        <v>0.5178406821589655</v>
      </c>
      <c r="T25">
        <f t="shared" si="31"/>
        <v>0.56962475037486215</v>
      </c>
      <c r="U25">
        <f t="shared" si="31"/>
        <v>0.62658722541234846</v>
      </c>
      <c r="V25">
        <f t="shared" si="31"/>
        <v>0.6892459479535834</v>
      </c>
      <c r="W25">
        <f t="shared" si="31"/>
        <v>0.7581705427489418</v>
      </c>
      <c r="X25">
        <f t="shared" si="31"/>
        <v>0.83398759702383607</v>
      </c>
      <c r="Y25">
        <f t="shared" si="31"/>
        <v>0.91738635672621971</v>
      </c>
      <c r="Z25">
        <f t="shared" si="31"/>
        <v>1.0091249923988417</v>
      </c>
      <c r="AA25">
        <f t="shared" si="31"/>
        <v>1.1100374916387259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2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2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2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2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2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2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2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2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2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2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2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x14ac:dyDescent="0.2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2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2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2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2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x14ac:dyDescent="0.2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6">E57</f>
        <v>350</v>
      </c>
      <c r="G57" s="5">
        <f t="shared" si="36"/>
        <v>350</v>
      </c>
      <c r="H57" s="5">
        <f t="shared" si="36"/>
        <v>350</v>
      </c>
      <c r="I57" s="5">
        <f t="shared" si="36"/>
        <v>350</v>
      </c>
      <c r="J57" s="5">
        <f t="shared" si="36"/>
        <v>350</v>
      </c>
      <c r="K57" s="5">
        <f t="shared" si="36"/>
        <v>350</v>
      </c>
      <c r="L57" s="5">
        <f t="shared" si="36"/>
        <v>350</v>
      </c>
      <c r="M57" s="5">
        <f t="shared" si="36"/>
        <v>350</v>
      </c>
      <c r="N57" s="5">
        <f t="shared" si="36"/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s="4" customFormat="1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0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2">
      <c r="A59" t="s">
        <v>30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50</v>
      </c>
      <c r="L59">
        <f t="shared" si="38"/>
        <v>50</v>
      </c>
      <c r="M59">
        <f t="shared" si="38"/>
        <v>50</v>
      </c>
      <c r="N59">
        <f t="shared" si="38"/>
        <v>50</v>
      </c>
      <c r="O59">
        <f t="shared" si="38"/>
        <v>50</v>
      </c>
      <c r="P59">
        <f t="shared" si="38"/>
        <v>50</v>
      </c>
      <c r="Q59">
        <f t="shared" si="38"/>
        <v>50</v>
      </c>
      <c r="R59" s="5">
        <f t="shared" si="36"/>
        <v>50</v>
      </c>
      <c r="S59" s="5">
        <f t="shared" si="36"/>
        <v>50</v>
      </c>
      <c r="T59" s="5">
        <f t="shared" si="36"/>
        <v>50</v>
      </c>
      <c r="U59" s="5">
        <f t="shared" si="36"/>
        <v>50</v>
      </c>
      <c r="V59" s="5">
        <f t="shared" si="37"/>
        <v>50</v>
      </c>
      <c r="W59" s="5">
        <f t="shared" si="37"/>
        <v>50</v>
      </c>
      <c r="X59" s="5">
        <f t="shared" si="37"/>
        <v>50</v>
      </c>
      <c r="Y59" s="5">
        <f t="shared" si="37"/>
        <v>50</v>
      </c>
      <c r="Z59" s="5">
        <f t="shared" si="37"/>
        <v>50</v>
      </c>
      <c r="AA59" s="5">
        <f t="shared" si="37"/>
        <v>50</v>
      </c>
    </row>
    <row r="60" spans="1:27" x14ac:dyDescent="0.2">
      <c r="A60" t="s">
        <v>31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133.33333333333334</v>
      </c>
      <c r="L60">
        <f t="shared" si="39"/>
        <v>133.33333333333334</v>
      </c>
      <c r="M60">
        <f t="shared" si="39"/>
        <v>133.33333333333334</v>
      </c>
      <c r="N60">
        <f t="shared" si="39"/>
        <v>133.33333333333334</v>
      </c>
      <c r="O60">
        <f t="shared" si="39"/>
        <v>133.33333333333334</v>
      </c>
      <c r="P60">
        <f t="shared" si="39"/>
        <v>133.33333333333334</v>
      </c>
      <c r="Q60">
        <f t="shared" si="39"/>
        <v>133.33333333333334</v>
      </c>
      <c r="R60" s="5">
        <f t="shared" si="36"/>
        <v>133.33333333333334</v>
      </c>
      <c r="S60" s="5">
        <f t="shared" si="36"/>
        <v>133.33333333333334</v>
      </c>
      <c r="T60" s="5">
        <f t="shared" si="36"/>
        <v>133.33333333333334</v>
      </c>
      <c r="U60" s="5">
        <f t="shared" si="36"/>
        <v>133.33333333333334</v>
      </c>
      <c r="V60" s="5">
        <f t="shared" si="37"/>
        <v>133.33333333333334</v>
      </c>
      <c r="W60" s="5">
        <f t="shared" si="37"/>
        <v>133.33333333333334</v>
      </c>
      <c r="X60" s="5">
        <f t="shared" si="37"/>
        <v>133.33333333333334</v>
      </c>
      <c r="Y60" s="5">
        <f t="shared" si="37"/>
        <v>133.33333333333334</v>
      </c>
      <c r="Z60" s="5">
        <f t="shared" si="37"/>
        <v>133.33333333333334</v>
      </c>
      <c r="AA60" s="5">
        <f t="shared" si="37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40">B61</f>
        <v>0.20499999999999999</v>
      </c>
      <c r="D61" s="8">
        <f t="shared" si="40"/>
        <v>0.20499999999999999</v>
      </c>
      <c r="E61" s="8">
        <f t="shared" si="40"/>
        <v>0.20499999999999999</v>
      </c>
      <c r="F61" s="8">
        <f t="shared" si="40"/>
        <v>0.20499999999999999</v>
      </c>
      <c r="G61" s="8">
        <f t="shared" si="40"/>
        <v>0.20499999999999999</v>
      </c>
      <c r="H61" s="8">
        <f t="shared" si="40"/>
        <v>0.20499999999999999</v>
      </c>
      <c r="I61" s="8">
        <f t="shared" si="40"/>
        <v>0.20499999999999999</v>
      </c>
      <c r="J61" s="8">
        <f t="shared" si="40"/>
        <v>0.20499999999999999</v>
      </c>
      <c r="K61" s="8">
        <f t="shared" si="40"/>
        <v>0.20499999999999999</v>
      </c>
      <c r="L61" s="8">
        <f t="shared" si="40"/>
        <v>0.20499999999999999</v>
      </c>
      <c r="M61" s="8">
        <f t="shared" si="40"/>
        <v>0.20499999999999999</v>
      </c>
      <c r="N61" s="8">
        <f t="shared" si="40"/>
        <v>0.20499999999999999</v>
      </c>
      <c r="O61" s="8">
        <f t="shared" si="40"/>
        <v>0.20499999999999999</v>
      </c>
      <c r="P61" s="8">
        <f t="shared" si="40"/>
        <v>0.20499999999999999</v>
      </c>
      <c r="Q61" s="8">
        <f t="shared" si="40"/>
        <v>0.20499999999999999</v>
      </c>
      <c r="R61" s="5">
        <f t="shared" si="36"/>
        <v>0.20499999999999999</v>
      </c>
      <c r="S61" s="5">
        <f t="shared" si="36"/>
        <v>0.20499999999999999</v>
      </c>
      <c r="T61" s="5">
        <f t="shared" si="36"/>
        <v>0.20499999999999999</v>
      </c>
      <c r="U61" s="5">
        <f t="shared" si="36"/>
        <v>0.20499999999999999</v>
      </c>
      <c r="V61" s="5">
        <f t="shared" si="37"/>
        <v>0.20499999999999999</v>
      </c>
      <c r="W61" s="5">
        <f t="shared" si="37"/>
        <v>0.20499999999999999</v>
      </c>
      <c r="X61" s="5">
        <f t="shared" si="37"/>
        <v>0.20499999999999999</v>
      </c>
      <c r="Y61" s="5">
        <f t="shared" si="37"/>
        <v>0.20499999999999999</v>
      </c>
      <c r="Z61" s="5">
        <f t="shared" si="37"/>
        <v>0.20499999999999999</v>
      </c>
      <c r="AA61" s="5">
        <f t="shared" si="37"/>
        <v>0.20499999999999999</v>
      </c>
    </row>
    <row r="62" spans="1:27" x14ac:dyDescent="0.2">
      <c r="A62" s="6" t="s">
        <v>33</v>
      </c>
      <c r="B62" s="8">
        <v>0.35</v>
      </c>
      <c r="C62" s="8">
        <f t="shared" si="40"/>
        <v>0.35</v>
      </c>
      <c r="D62" s="8">
        <f t="shared" si="40"/>
        <v>0.35</v>
      </c>
      <c r="E62" s="8">
        <f t="shared" si="40"/>
        <v>0.35</v>
      </c>
      <c r="F62" s="8">
        <f t="shared" si="40"/>
        <v>0.35</v>
      </c>
      <c r="G62" s="8">
        <f t="shared" si="40"/>
        <v>0.35</v>
      </c>
      <c r="H62" s="8">
        <f t="shared" si="40"/>
        <v>0.35</v>
      </c>
      <c r="I62" s="8">
        <f t="shared" si="40"/>
        <v>0.35</v>
      </c>
      <c r="J62" s="8">
        <f t="shared" si="40"/>
        <v>0.35</v>
      </c>
      <c r="K62" s="8">
        <f t="shared" si="40"/>
        <v>0.35</v>
      </c>
      <c r="L62" s="8">
        <f t="shared" si="40"/>
        <v>0.35</v>
      </c>
      <c r="M62" s="8">
        <f t="shared" si="40"/>
        <v>0.35</v>
      </c>
      <c r="N62" s="8">
        <f t="shared" si="40"/>
        <v>0.35</v>
      </c>
      <c r="O62" s="8">
        <f t="shared" si="40"/>
        <v>0.35</v>
      </c>
      <c r="P62" s="8">
        <f t="shared" si="40"/>
        <v>0.35</v>
      </c>
      <c r="Q62" s="8">
        <f t="shared" si="40"/>
        <v>0.35</v>
      </c>
      <c r="R62" s="5">
        <f t="shared" si="36"/>
        <v>0.35</v>
      </c>
      <c r="S62" s="5">
        <f t="shared" si="36"/>
        <v>0.35</v>
      </c>
      <c r="T62" s="5">
        <f t="shared" si="36"/>
        <v>0.35</v>
      </c>
      <c r="U62" s="5">
        <f t="shared" si="36"/>
        <v>0.35</v>
      </c>
      <c r="V62" s="5">
        <f t="shared" si="37"/>
        <v>0.35</v>
      </c>
      <c r="W62" s="5">
        <f t="shared" si="37"/>
        <v>0.35</v>
      </c>
      <c r="X62" s="5">
        <f t="shared" si="37"/>
        <v>0.35</v>
      </c>
      <c r="Y62" s="5">
        <f t="shared" si="37"/>
        <v>0.35</v>
      </c>
      <c r="Z62" s="5">
        <f t="shared" si="37"/>
        <v>0.35</v>
      </c>
      <c r="AA62" s="5">
        <f t="shared" si="37"/>
        <v>0.35</v>
      </c>
    </row>
    <row r="63" spans="1:27" x14ac:dyDescent="0.2">
      <c r="A63" s="6" t="s">
        <v>34</v>
      </c>
      <c r="B63" s="8">
        <v>0.35</v>
      </c>
      <c r="C63" s="8">
        <f t="shared" si="40"/>
        <v>0.35</v>
      </c>
      <c r="D63" s="8">
        <f t="shared" si="40"/>
        <v>0.35</v>
      </c>
      <c r="E63" s="8">
        <f t="shared" si="40"/>
        <v>0.35</v>
      </c>
      <c r="F63" s="8">
        <f t="shared" si="40"/>
        <v>0.35</v>
      </c>
      <c r="G63" s="8">
        <f t="shared" si="40"/>
        <v>0.35</v>
      </c>
      <c r="H63" s="8">
        <f t="shared" si="40"/>
        <v>0.35</v>
      </c>
      <c r="I63" s="8">
        <f t="shared" si="40"/>
        <v>0.35</v>
      </c>
      <c r="J63" s="8">
        <f t="shared" si="40"/>
        <v>0.35</v>
      </c>
      <c r="K63" s="8">
        <f t="shared" si="40"/>
        <v>0.35</v>
      </c>
      <c r="L63" s="8">
        <f t="shared" si="40"/>
        <v>0.35</v>
      </c>
      <c r="M63" s="8">
        <f t="shared" si="40"/>
        <v>0.35</v>
      </c>
      <c r="N63" s="8">
        <f t="shared" si="40"/>
        <v>0.35</v>
      </c>
      <c r="O63" s="8">
        <f t="shared" si="40"/>
        <v>0.35</v>
      </c>
      <c r="P63" s="8">
        <f t="shared" si="40"/>
        <v>0.35</v>
      </c>
      <c r="Q63" s="8">
        <f t="shared" si="40"/>
        <v>0.35</v>
      </c>
      <c r="R63" s="5">
        <f t="shared" si="36"/>
        <v>0.35</v>
      </c>
      <c r="S63" s="5">
        <f t="shared" si="36"/>
        <v>0.35</v>
      </c>
      <c r="T63" s="5">
        <f t="shared" si="36"/>
        <v>0.35</v>
      </c>
      <c r="U63" s="5">
        <f t="shared" si="36"/>
        <v>0.35</v>
      </c>
      <c r="V63" s="5">
        <f t="shared" si="37"/>
        <v>0.35</v>
      </c>
      <c r="W63" s="5">
        <f t="shared" si="37"/>
        <v>0.35</v>
      </c>
      <c r="X63" s="5">
        <f t="shared" si="37"/>
        <v>0.35</v>
      </c>
      <c r="Y63" s="5">
        <f t="shared" si="37"/>
        <v>0.35</v>
      </c>
      <c r="Z63" s="5">
        <f t="shared" si="37"/>
        <v>0.35</v>
      </c>
      <c r="AA63" s="5">
        <f t="shared" si="37"/>
        <v>0.35</v>
      </c>
    </row>
    <row r="64" spans="1:27" x14ac:dyDescent="0.2">
      <c r="A64" s="6" t="s">
        <v>35</v>
      </c>
      <c r="B64" s="7">
        <v>0.13</v>
      </c>
      <c r="C64" s="8">
        <f t="shared" si="40"/>
        <v>0.13</v>
      </c>
      <c r="D64" s="8">
        <f t="shared" si="40"/>
        <v>0.13</v>
      </c>
      <c r="E64" s="8">
        <f t="shared" si="40"/>
        <v>0.13</v>
      </c>
      <c r="F64" s="8">
        <f t="shared" si="40"/>
        <v>0.13</v>
      </c>
      <c r="G64" s="8">
        <f t="shared" si="40"/>
        <v>0.13</v>
      </c>
      <c r="H64" s="8">
        <f t="shared" si="40"/>
        <v>0.13</v>
      </c>
      <c r="I64" s="8">
        <f t="shared" si="40"/>
        <v>0.13</v>
      </c>
      <c r="J64" s="8">
        <f t="shared" si="40"/>
        <v>0.13</v>
      </c>
      <c r="K64" s="8">
        <f t="shared" si="40"/>
        <v>0.13</v>
      </c>
      <c r="L64" s="8">
        <f t="shared" si="40"/>
        <v>0.13</v>
      </c>
      <c r="M64" s="8">
        <f t="shared" si="40"/>
        <v>0.13</v>
      </c>
      <c r="N64" s="8">
        <f t="shared" si="40"/>
        <v>0.13</v>
      </c>
      <c r="O64" s="8">
        <f t="shared" si="40"/>
        <v>0.13</v>
      </c>
      <c r="P64" s="8">
        <f t="shared" si="40"/>
        <v>0.13</v>
      </c>
      <c r="Q64" s="8">
        <f t="shared" si="40"/>
        <v>0.13</v>
      </c>
      <c r="R64" s="5">
        <f t="shared" si="36"/>
        <v>0.13</v>
      </c>
      <c r="S64" s="5">
        <f t="shared" si="36"/>
        <v>0.13</v>
      </c>
      <c r="T64" s="5">
        <f t="shared" si="36"/>
        <v>0.13</v>
      </c>
      <c r="U64" s="5">
        <f t="shared" si="36"/>
        <v>0.13</v>
      </c>
      <c r="V64" s="5">
        <f t="shared" si="37"/>
        <v>0.13</v>
      </c>
      <c r="W64" s="5">
        <f t="shared" si="37"/>
        <v>0.13</v>
      </c>
      <c r="X64" s="5">
        <f t="shared" si="37"/>
        <v>0.13</v>
      </c>
      <c r="Y64" s="5">
        <f t="shared" si="37"/>
        <v>0.13</v>
      </c>
      <c r="Z64" s="5">
        <f t="shared" si="37"/>
        <v>0.13</v>
      </c>
      <c r="AA64" s="5">
        <f t="shared" si="37"/>
        <v>0.13</v>
      </c>
    </row>
    <row r="65" spans="1:27" x14ac:dyDescent="0.2">
      <c r="A65" s="6" t="s">
        <v>36</v>
      </c>
      <c r="B65" s="8">
        <v>0.59</v>
      </c>
      <c r="C65" s="8">
        <f t="shared" si="40"/>
        <v>0.59</v>
      </c>
      <c r="D65" s="8">
        <f t="shared" si="40"/>
        <v>0.59</v>
      </c>
      <c r="E65" s="8">
        <f t="shared" si="40"/>
        <v>0.59</v>
      </c>
      <c r="F65" s="8">
        <f t="shared" si="40"/>
        <v>0.59</v>
      </c>
      <c r="G65" s="8">
        <f t="shared" si="40"/>
        <v>0.59</v>
      </c>
      <c r="H65" s="8">
        <f t="shared" si="40"/>
        <v>0.59</v>
      </c>
      <c r="I65" s="8">
        <f t="shared" si="40"/>
        <v>0.59</v>
      </c>
      <c r="J65" s="8">
        <f t="shared" si="40"/>
        <v>0.59</v>
      </c>
      <c r="K65" s="8">
        <f t="shared" si="40"/>
        <v>0.59</v>
      </c>
      <c r="L65" s="8">
        <f t="shared" si="40"/>
        <v>0.59</v>
      </c>
      <c r="M65" s="8">
        <f t="shared" si="40"/>
        <v>0.59</v>
      </c>
      <c r="N65" s="8">
        <f t="shared" si="40"/>
        <v>0.59</v>
      </c>
      <c r="O65" s="8">
        <f t="shared" si="40"/>
        <v>0.59</v>
      </c>
      <c r="P65" s="8">
        <f t="shared" si="40"/>
        <v>0.59</v>
      </c>
      <c r="Q65" s="8">
        <f t="shared" si="40"/>
        <v>0.59</v>
      </c>
      <c r="R65" s="5">
        <f t="shared" si="36"/>
        <v>0.59</v>
      </c>
      <c r="S65" s="5">
        <f t="shared" si="36"/>
        <v>0.59</v>
      </c>
      <c r="T65" s="5">
        <f t="shared" si="36"/>
        <v>0.59</v>
      </c>
      <c r="U65" s="5">
        <f t="shared" si="36"/>
        <v>0.59</v>
      </c>
      <c r="V65" s="5">
        <f t="shared" si="37"/>
        <v>0.59</v>
      </c>
      <c r="W65" s="5">
        <f t="shared" si="37"/>
        <v>0.59</v>
      </c>
      <c r="X65" s="5">
        <f t="shared" si="37"/>
        <v>0.59</v>
      </c>
      <c r="Y65" s="5">
        <f t="shared" si="37"/>
        <v>0.59</v>
      </c>
      <c r="Z65" s="5">
        <f t="shared" si="37"/>
        <v>0.59</v>
      </c>
      <c r="AA65" s="5">
        <f t="shared" si="37"/>
        <v>0.59</v>
      </c>
    </row>
    <row r="66" spans="1:27" x14ac:dyDescent="0.2">
      <c r="A66" s="6" t="s">
        <v>37</v>
      </c>
      <c r="B66" s="7">
        <v>0.12</v>
      </c>
      <c r="C66" s="8">
        <f t="shared" si="40"/>
        <v>0.12</v>
      </c>
      <c r="D66" s="8">
        <f t="shared" si="40"/>
        <v>0.12</v>
      </c>
      <c r="E66" s="8">
        <f t="shared" si="40"/>
        <v>0.12</v>
      </c>
      <c r="F66" s="8">
        <f t="shared" si="40"/>
        <v>0.12</v>
      </c>
      <c r="G66" s="8">
        <f t="shared" si="40"/>
        <v>0.12</v>
      </c>
      <c r="H66" s="8">
        <f t="shared" si="40"/>
        <v>0.12</v>
      </c>
      <c r="I66" s="8">
        <f t="shared" si="40"/>
        <v>0.12</v>
      </c>
      <c r="J66" s="8">
        <f t="shared" si="40"/>
        <v>0.12</v>
      </c>
      <c r="K66" s="8">
        <f t="shared" si="40"/>
        <v>0.12</v>
      </c>
      <c r="L66" s="8">
        <f t="shared" si="40"/>
        <v>0.12</v>
      </c>
      <c r="M66" s="8">
        <f t="shared" si="40"/>
        <v>0.12</v>
      </c>
      <c r="N66" s="8">
        <f t="shared" si="40"/>
        <v>0.12</v>
      </c>
      <c r="O66" s="8">
        <f t="shared" si="40"/>
        <v>0.12</v>
      </c>
      <c r="P66" s="8">
        <f t="shared" si="40"/>
        <v>0.12</v>
      </c>
      <c r="Q66" s="8">
        <f t="shared" si="40"/>
        <v>0.12</v>
      </c>
      <c r="R66" s="5">
        <f t="shared" si="36"/>
        <v>0.12</v>
      </c>
      <c r="S66" s="5">
        <f t="shared" si="36"/>
        <v>0.12</v>
      </c>
      <c r="T66" s="5">
        <f t="shared" si="36"/>
        <v>0.12</v>
      </c>
      <c r="U66" s="5">
        <f t="shared" si="36"/>
        <v>0.12</v>
      </c>
      <c r="V66" s="5">
        <f t="shared" si="37"/>
        <v>0.12</v>
      </c>
      <c r="W66" s="5">
        <f t="shared" si="37"/>
        <v>0.12</v>
      </c>
      <c r="X66" s="5">
        <f t="shared" si="37"/>
        <v>0.12</v>
      </c>
      <c r="Y66" s="5">
        <f t="shared" si="37"/>
        <v>0.12</v>
      </c>
      <c r="Z66" s="5">
        <f t="shared" si="37"/>
        <v>0.12</v>
      </c>
      <c r="AA66" s="5">
        <f t="shared" si="37"/>
        <v>0.12</v>
      </c>
    </row>
    <row r="67" spans="1:27" x14ac:dyDescent="0.2">
      <c r="A67" s="6" t="s">
        <v>38</v>
      </c>
      <c r="B67" s="8">
        <v>0.59</v>
      </c>
      <c r="C67" s="8">
        <f t="shared" si="40"/>
        <v>0.59</v>
      </c>
      <c r="D67" s="8">
        <f t="shared" si="40"/>
        <v>0.59</v>
      </c>
      <c r="E67" s="8">
        <f t="shared" si="40"/>
        <v>0.59</v>
      </c>
      <c r="F67" s="8">
        <f t="shared" si="40"/>
        <v>0.59</v>
      </c>
      <c r="G67" s="8">
        <f t="shared" si="40"/>
        <v>0.59</v>
      </c>
      <c r="H67" s="8">
        <f t="shared" si="40"/>
        <v>0.59</v>
      </c>
      <c r="I67" s="8">
        <f t="shared" si="40"/>
        <v>0.59</v>
      </c>
      <c r="J67" s="8">
        <f t="shared" si="40"/>
        <v>0.59</v>
      </c>
      <c r="K67" s="8">
        <f t="shared" si="40"/>
        <v>0.59</v>
      </c>
      <c r="L67" s="8">
        <f t="shared" si="40"/>
        <v>0.59</v>
      </c>
      <c r="M67" s="8">
        <f t="shared" si="40"/>
        <v>0.59</v>
      </c>
      <c r="N67" s="8">
        <f t="shared" si="40"/>
        <v>0.59</v>
      </c>
      <c r="O67" s="8">
        <f t="shared" si="40"/>
        <v>0.59</v>
      </c>
      <c r="P67" s="8">
        <f t="shared" si="40"/>
        <v>0.59</v>
      </c>
      <c r="Q67" s="8">
        <f t="shared" si="40"/>
        <v>0.59</v>
      </c>
      <c r="R67" s="5">
        <f t="shared" si="36"/>
        <v>0.59</v>
      </c>
      <c r="S67" s="5">
        <f t="shared" si="36"/>
        <v>0.59</v>
      </c>
      <c r="T67" s="5">
        <f t="shared" si="36"/>
        <v>0.59</v>
      </c>
      <c r="U67" s="5">
        <f t="shared" si="36"/>
        <v>0.59</v>
      </c>
      <c r="V67" s="5">
        <f t="shared" si="37"/>
        <v>0.59</v>
      </c>
      <c r="W67" s="5">
        <f t="shared" si="37"/>
        <v>0.59</v>
      </c>
      <c r="X67" s="5">
        <f t="shared" si="37"/>
        <v>0.59</v>
      </c>
      <c r="Y67" s="5">
        <f t="shared" si="37"/>
        <v>0.59</v>
      </c>
      <c r="Z67" s="5">
        <f t="shared" si="37"/>
        <v>0.59</v>
      </c>
      <c r="AA67" s="5">
        <f t="shared" si="37"/>
        <v>0.59</v>
      </c>
    </row>
    <row r="68" spans="1:27" x14ac:dyDescent="0.2">
      <c r="A68" s="6" t="s">
        <v>39</v>
      </c>
      <c r="B68" s="7">
        <v>0.08</v>
      </c>
      <c r="C68" s="8">
        <f t="shared" si="40"/>
        <v>0.08</v>
      </c>
      <c r="D68" s="8">
        <f t="shared" si="40"/>
        <v>0.08</v>
      </c>
      <c r="E68" s="8">
        <f t="shared" si="40"/>
        <v>0.08</v>
      </c>
      <c r="F68" s="8">
        <f t="shared" si="40"/>
        <v>0.08</v>
      </c>
      <c r="G68" s="8">
        <f t="shared" si="40"/>
        <v>0.08</v>
      </c>
      <c r="H68" s="8">
        <f t="shared" si="40"/>
        <v>0.08</v>
      </c>
      <c r="I68" s="8">
        <f t="shared" si="40"/>
        <v>0.08</v>
      </c>
      <c r="J68" s="8">
        <f t="shared" si="40"/>
        <v>0.08</v>
      </c>
      <c r="K68" s="8">
        <f t="shared" si="40"/>
        <v>0.08</v>
      </c>
      <c r="L68" s="8">
        <f t="shared" si="40"/>
        <v>0.08</v>
      </c>
      <c r="M68" s="8">
        <f t="shared" si="40"/>
        <v>0.08</v>
      </c>
      <c r="N68" s="8">
        <f t="shared" si="40"/>
        <v>0.08</v>
      </c>
      <c r="O68" s="8">
        <f t="shared" si="40"/>
        <v>0.08</v>
      </c>
      <c r="P68" s="8">
        <f t="shared" si="40"/>
        <v>0.08</v>
      </c>
      <c r="Q68" s="8">
        <f t="shared" si="40"/>
        <v>0.08</v>
      </c>
      <c r="R68" s="5">
        <f t="shared" si="36"/>
        <v>0.08</v>
      </c>
      <c r="S68" s="5">
        <f t="shared" si="36"/>
        <v>0.08</v>
      </c>
      <c r="T68" s="5">
        <f t="shared" si="36"/>
        <v>0.08</v>
      </c>
      <c r="U68" s="5">
        <f t="shared" si="36"/>
        <v>0.08</v>
      </c>
      <c r="V68" s="5">
        <f t="shared" si="37"/>
        <v>0.08</v>
      </c>
      <c r="W68" s="5">
        <f t="shared" si="37"/>
        <v>0.08</v>
      </c>
      <c r="X68" s="5">
        <f t="shared" si="37"/>
        <v>0.08</v>
      </c>
      <c r="Y68" s="5">
        <f t="shared" si="37"/>
        <v>0.08</v>
      </c>
      <c r="Z68" s="5">
        <f t="shared" si="37"/>
        <v>0.08</v>
      </c>
      <c r="AA68" s="5">
        <f t="shared" si="37"/>
        <v>0.08</v>
      </c>
    </row>
    <row r="69" spans="1:27" x14ac:dyDescent="0.2">
      <c r="A69" s="6" t="s">
        <v>40</v>
      </c>
      <c r="B69" s="8">
        <v>0.59</v>
      </c>
      <c r="C69" s="8">
        <f t="shared" si="40"/>
        <v>0.59</v>
      </c>
      <c r="D69" s="8">
        <f t="shared" si="40"/>
        <v>0.59</v>
      </c>
      <c r="E69" s="8">
        <f t="shared" si="40"/>
        <v>0.59</v>
      </c>
      <c r="F69" s="8">
        <f t="shared" si="40"/>
        <v>0.59</v>
      </c>
      <c r="G69" s="8">
        <f t="shared" si="40"/>
        <v>0.59</v>
      </c>
      <c r="H69" s="8">
        <f t="shared" si="40"/>
        <v>0.59</v>
      </c>
      <c r="I69" s="8">
        <f t="shared" si="40"/>
        <v>0.59</v>
      </c>
      <c r="J69" s="8">
        <f t="shared" si="40"/>
        <v>0.59</v>
      </c>
      <c r="K69" s="8">
        <f t="shared" si="40"/>
        <v>0.59</v>
      </c>
      <c r="L69" s="8">
        <f t="shared" si="40"/>
        <v>0.59</v>
      </c>
      <c r="M69" s="8">
        <f t="shared" si="40"/>
        <v>0.59</v>
      </c>
      <c r="N69" s="8">
        <f t="shared" si="40"/>
        <v>0.59</v>
      </c>
      <c r="O69" s="8">
        <f t="shared" si="40"/>
        <v>0.59</v>
      </c>
      <c r="P69" s="8">
        <f t="shared" si="40"/>
        <v>0.59</v>
      </c>
      <c r="Q69" s="8">
        <f t="shared" si="40"/>
        <v>0.59</v>
      </c>
      <c r="R69" s="5">
        <f t="shared" si="36"/>
        <v>0.59</v>
      </c>
      <c r="S69" s="5">
        <f t="shared" si="36"/>
        <v>0.59</v>
      </c>
      <c r="T69" s="5">
        <f t="shared" si="36"/>
        <v>0.59</v>
      </c>
      <c r="U69" s="5">
        <f t="shared" si="36"/>
        <v>0.59</v>
      </c>
      <c r="V69" s="5">
        <f t="shared" si="37"/>
        <v>0.59</v>
      </c>
      <c r="W69" s="5">
        <f t="shared" si="37"/>
        <v>0.59</v>
      </c>
      <c r="X69" s="5">
        <f t="shared" si="37"/>
        <v>0.59</v>
      </c>
      <c r="Y69" s="5">
        <f t="shared" si="37"/>
        <v>0.59</v>
      </c>
      <c r="Z69" s="5">
        <f t="shared" si="37"/>
        <v>0.59</v>
      </c>
      <c r="AA69" s="5">
        <f t="shared" si="37"/>
        <v>0.59</v>
      </c>
    </row>
    <row r="70" spans="1:27" x14ac:dyDescent="0.2">
      <c r="A70" s="6" t="s">
        <v>41</v>
      </c>
      <c r="B70" s="7">
        <v>0.08</v>
      </c>
      <c r="C70" s="8">
        <f t="shared" si="40"/>
        <v>0.08</v>
      </c>
      <c r="D70" s="8">
        <f t="shared" si="40"/>
        <v>0.08</v>
      </c>
      <c r="E70" s="8">
        <f t="shared" si="40"/>
        <v>0.08</v>
      </c>
      <c r="F70" s="8">
        <f t="shared" si="40"/>
        <v>0.08</v>
      </c>
      <c r="G70" s="8">
        <f t="shared" si="40"/>
        <v>0.08</v>
      </c>
      <c r="H70" s="8">
        <f t="shared" si="40"/>
        <v>0.08</v>
      </c>
      <c r="I70" s="8">
        <f t="shared" si="40"/>
        <v>0.08</v>
      </c>
      <c r="J70" s="8">
        <f t="shared" si="40"/>
        <v>0.08</v>
      </c>
      <c r="K70" s="8">
        <f t="shared" si="40"/>
        <v>0.08</v>
      </c>
      <c r="L70" s="8">
        <f t="shared" si="40"/>
        <v>0.08</v>
      </c>
      <c r="M70" s="8">
        <f t="shared" si="40"/>
        <v>0.08</v>
      </c>
      <c r="N70" s="8">
        <f t="shared" si="40"/>
        <v>0.08</v>
      </c>
      <c r="O70" s="8">
        <f t="shared" si="40"/>
        <v>0.08</v>
      </c>
      <c r="P70" s="8">
        <f t="shared" si="40"/>
        <v>0.08</v>
      </c>
      <c r="Q70" s="8">
        <f t="shared" si="40"/>
        <v>0.08</v>
      </c>
      <c r="R70" s="5">
        <f t="shared" si="36"/>
        <v>0.08</v>
      </c>
      <c r="S70" s="5">
        <f t="shared" si="36"/>
        <v>0.08</v>
      </c>
      <c r="T70" s="5">
        <f t="shared" si="36"/>
        <v>0.08</v>
      </c>
      <c r="U70" s="5">
        <f t="shared" si="36"/>
        <v>0.08</v>
      </c>
      <c r="V70" s="5">
        <f t="shared" si="37"/>
        <v>0.08</v>
      </c>
      <c r="W70" s="5">
        <f t="shared" si="37"/>
        <v>0.08</v>
      </c>
      <c r="X70" s="5">
        <f t="shared" si="37"/>
        <v>0.08</v>
      </c>
      <c r="Y70" s="5">
        <f t="shared" si="37"/>
        <v>0.08</v>
      </c>
      <c r="Z70" s="5">
        <f t="shared" si="37"/>
        <v>0.08</v>
      </c>
      <c r="AA70" s="5">
        <f t="shared" si="37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3"/>
  <sheetViews>
    <sheetView zoomScaleNormal="100" workbookViewId="0">
      <selection activeCell="E30" sqref="E30"/>
    </sheetView>
  </sheetViews>
  <sheetFormatPr defaultColWidth="10.140625" defaultRowHeight="12.75" x14ac:dyDescent="0.2"/>
  <cols>
    <col min="1" max="1" width="24.28515625" customWidth="1"/>
    <col min="2" max="2" width="23" customWidth="1"/>
    <col min="3" max="3" width="20.140625" customWidth="1"/>
    <col min="5" max="5" width="16.140625" customWidth="1"/>
    <col min="6" max="6" width="7.7109375" customWidth="1"/>
    <col min="7" max="7" width="16.42578125" customWidth="1"/>
    <col min="9" max="9" width="8" customWidth="1"/>
    <col min="10" max="10" width="4.85546875" customWidth="1"/>
    <col min="11" max="11" width="4.7109375" customWidth="1"/>
    <col min="12" max="12" width="4.28515625" customWidth="1"/>
    <col min="13" max="13" width="17.42578125" customWidth="1"/>
    <col min="14" max="14" width="16.42578125" customWidth="1"/>
  </cols>
  <sheetData>
    <row r="1" spans="1:13" x14ac:dyDescent="0.2">
      <c r="A1" t="s">
        <v>69</v>
      </c>
      <c r="B1" t="s">
        <v>70</v>
      </c>
      <c r="C1" t="s">
        <v>71</v>
      </c>
    </row>
    <row r="2" spans="1:13" x14ac:dyDescent="0.2">
      <c r="A2" t="s">
        <v>72</v>
      </c>
      <c r="B2">
        <v>100</v>
      </c>
      <c r="C2">
        <f>B2/E10</f>
        <v>421.44625074687877</v>
      </c>
    </row>
    <row r="3" spans="1:13" x14ac:dyDescent="0.2">
      <c r="A3" t="s">
        <v>73</v>
      </c>
      <c r="B3">
        <v>150</v>
      </c>
      <c r="C3">
        <f>B3/E13</f>
        <v>470.96618520963682</v>
      </c>
    </row>
    <row r="4" spans="1:13" x14ac:dyDescent="0.2">
      <c r="A4" t="s">
        <v>74</v>
      </c>
      <c r="B4">
        <v>500</v>
      </c>
      <c r="C4">
        <f>B4/E15</f>
        <v>502.36393089027939</v>
      </c>
    </row>
    <row r="6" spans="1:13" x14ac:dyDescent="0.2">
      <c r="A6" t="s">
        <v>75</v>
      </c>
      <c r="B6">
        <v>0</v>
      </c>
    </row>
    <row r="8" spans="1:13" x14ac:dyDescent="0.2">
      <c r="A8" t="s">
        <v>92</v>
      </c>
      <c r="B8">
        <v>1.9</v>
      </c>
      <c r="D8" t="s">
        <v>76</v>
      </c>
      <c r="E8" t="s">
        <v>77</v>
      </c>
      <c r="F8" t="s">
        <v>78</v>
      </c>
      <c r="H8" t="s">
        <v>79</v>
      </c>
      <c r="I8" t="s">
        <v>76</v>
      </c>
      <c r="J8" t="s">
        <v>80</v>
      </c>
      <c r="K8" t="s">
        <v>81</v>
      </c>
      <c r="L8" t="s">
        <v>77</v>
      </c>
      <c r="M8" t="s">
        <v>78</v>
      </c>
    </row>
    <row r="9" spans="1:13" x14ac:dyDescent="0.2">
      <c r="A9" t="s">
        <v>94</v>
      </c>
      <c r="B9">
        <f>B10+(B10-B11)</f>
        <v>0.33999999999999997</v>
      </c>
      <c r="D9" t="s">
        <v>72</v>
      </c>
      <c r="E9" s="13">
        <v>0.182337931462692</v>
      </c>
      <c r="F9">
        <f t="shared" ref="F9:F15" si="0">E9*100</f>
        <v>18.2337931462692</v>
      </c>
      <c r="H9" t="s">
        <v>82</v>
      </c>
      <c r="I9" t="s">
        <v>83</v>
      </c>
      <c r="J9">
        <v>300</v>
      </c>
      <c r="K9">
        <v>250</v>
      </c>
      <c r="L9">
        <f>J9/K9</f>
        <v>1.2</v>
      </c>
      <c r="M9">
        <f>L9*100</f>
        <v>120</v>
      </c>
    </row>
    <row r="10" spans="1:13" x14ac:dyDescent="0.2">
      <c r="A10" t="s">
        <v>95</v>
      </c>
      <c r="B10">
        <v>0.21</v>
      </c>
      <c r="E10" s="13">
        <v>0.23727818155406999</v>
      </c>
      <c r="F10">
        <f t="shared" si="0"/>
        <v>23.727818155407</v>
      </c>
      <c r="H10" t="s">
        <v>84</v>
      </c>
      <c r="I10" t="s">
        <v>83</v>
      </c>
      <c r="J10">
        <v>680</v>
      </c>
      <c r="K10">
        <v>760</v>
      </c>
      <c r="L10">
        <f>J10/K10</f>
        <v>0.89473684210526316</v>
      </c>
      <c r="M10">
        <f>L10*100</f>
        <v>89.473684210526315</v>
      </c>
    </row>
    <row r="11" spans="1:13" x14ac:dyDescent="0.2">
      <c r="A11" t="s">
        <v>93</v>
      </c>
      <c r="B11">
        <v>0.08</v>
      </c>
      <c r="E11" s="13">
        <v>0.23727818155406999</v>
      </c>
      <c r="F11">
        <f t="shared" si="0"/>
        <v>23.727818155407</v>
      </c>
    </row>
    <row r="12" spans="1:13" x14ac:dyDescent="0.2">
      <c r="A12" t="s">
        <v>96</v>
      </c>
      <c r="B12">
        <f>B13+(B13-B14)</f>
        <v>1.27</v>
      </c>
      <c r="E12" s="13">
        <v>0.29460713817116102</v>
      </c>
      <c r="F12">
        <f t="shared" si="0"/>
        <v>29.460713817116101</v>
      </c>
    </row>
    <row r="13" spans="1:13" x14ac:dyDescent="0.2">
      <c r="A13" t="s">
        <v>97</v>
      </c>
      <c r="B13">
        <v>0.83</v>
      </c>
      <c r="D13" t="s">
        <v>73</v>
      </c>
      <c r="E13" s="13">
        <v>0.318494203428282</v>
      </c>
      <c r="F13">
        <f t="shared" si="0"/>
        <v>31.8494203428282</v>
      </c>
    </row>
    <row r="14" spans="1:13" x14ac:dyDescent="0.2">
      <c r="A14" t="s">
        <v>98</v>
      </c>
      <c r="B14">
        <v>0.39</v>
      </c>
      <c r="D14" t="s">
        <v>74</v>
      </c>
      <c r="E14" s="13">
        <v>0.71661195771363495</v>
      </c>
      <c r="F14">
        <f t="shared" si="0"/>
        <v>71.661195771363495</v>
      </c>
    </row>
    <row r="15" spans="1:13" ht="13.5" thickBot="1" x14ac:dyDescent="0.25">
      <c r="E15" s="14">
        <v>0.99529438571338102</v>
      </c>
      <c r="F15">
        <f t="shared" si="0"/>
        <v>99.529438571338105</v>
      </c>
    </row>
    <row r="16" spans="1:13" x14ac:dyDescent="0.2">
      <c r="A16" t="s">
        <v>99</v>
      </c>
      <c r="B16" t="s">
        <v>100</v>
      </c>
      <c r="C16" t="s">
        <v>101</v>
      </c>
    </row>
    <row r="17" spans="1:3" x14ac:dyDescent="0.2">
      <c r="A17" s="5">
        <f ca="1">YEAR(TODAY())</f>
        <v>2023</v>
      </c>
      <c r="B17" s="16">
        <v>11760</v>
      </c>
      <c r="C17" s="1">
        <v>30000</v>
      </c>
    </row>
    <row r="18" spans="1:3" x14ac:dyDescent="0.2">
      <c r="A18" s="5">
        <f ca="1">A17+1</f>
        <v>2024</v>
      </c>
      <c r="B18" s="16">
        <v>17195</v>
      </c>
      <c r="C18" s="1">
        <v>36000</v>
      </c>
    </row>
    <row r="19" spans="1:3" x14ac:dyDescent="0.2">
      <c r="A19" s="5">
        <f ca="1">A18+1</f>
        <v>2025</v>
      </c>
      <c r="B19" s="16">
        <v>24042</v>
      </c>
      <c r="C19" s="1">
        <v>68000</v>
      </c>
    </row>
    <row r="20" spans="1:3" x14ac:dyDescent="0.2">
      <c r="A20" s="5">
        <f t="shared" ref="A20:A43" ca="1" si="1">A19+1</f>
        <v>2026</v>
      </c>
      <c r="B20" s="16">
        <v>23620</v>
      </c>
      <c r="C20" s="1">
        <v>66380</v>
      </c>
    </row>
    <row r="21" spans="1:3" x14ac:dyDescent="0.2">
      <c r="A21" s="5">
        <f t="shared" ca="1" si="1"/>
        <v>2027</v>
      </c>
      <c r="B21" s="16">
        <v>62500</v>
      </c>
      <c r="C21" s="1">
        <v>157000</v>
      </c>
    </row>
    <row r="22" spans="1:3" x14ac:dyDescent="0.2">
      <c r="A22" s="5">
        <f t="shared" ca="1" si="1"/>
        <v>2028</v>
      </c>
      <c r="B22" s="16">
        <v>115000</v>
      </c>
      <c r="C22" s="15">
        <v>267500</v>
      </c>
    </row>
    <row r="23" spans="1:3" x14ac:dyDescent="0.2">
      <c r="A23" s="5">
        <f t="shared" ca="1" si="1"/>
        <v>2029</v>
      </c>
      <c r="B23" s="12">
        <v>144500</v>
      </c>
      <c r="C23" s="15">
        <v>300000</v>
      </c>
    </row>
    <row r="24" spans="1:3" x14ac:dyDescent="0.2">
      <c r="A24" s="5">
        <f t="shared" ca="1" si="1"/>
        <v>2030</v>
      </c>
    </row>
    <row r="25" spans="1:3" x14ac:dyDescent="0.2">
      <c r="A25" s="5">
        <f t="shared" ca="1" si="1"/>
        <v>2031</v>
      </c>
    </row>
    <row r="26" spans="1:3" x14ac:dyDescent="0.2">
      <c r="A26" s="5">
        <f t="shared" ca="1" si="1"/>
        <v>2032</v>
      </c>
    </row>
    <row r="27" spans="1:3" x14ac:dyDescent="0.2">
      <c r="A27" s="5">
        <f t="shared" ca="1" si="1"/>
        <v>2033</v>
      </c>
    </row>
    <row r="28" spans="1:3" x14ac:dyDescent="0.2">
      <c r="A28" s="5">
        <f t="shared" ca="1" si="1"/>
        <v>2034</v>
      </c>
    </row>
    <row r="29" spans="1:3" x14ac:dyDescent="0.2">
      <c r="A29" s="5">
        <f t="shared" ca="1" si="1"/>
        <v>2035</v>
      </c>
    </row>
    <row r="30" spans="1:3" x14ac:dyDescent="0.2">
      <c r="A30" s="5">
        <f t="shared" ca="1" si="1"/>
        <v>2036</v>
      </c>
    </row>
    <row r="31" spans="1:3" x14ac:dyDescent="0.2">
      <c r="A31" s="5">
        <f t="shared" ca="1" si="1"/>
        <v>2037</v>
      </c>
    </row>
    <row r="32" spans="1:3" x14ac:dyDescent="0.2">
      <c r="A32" s="5">
        <f t="shared" ca="1" si="1"/>
        <v>2038</v>
      </c>
    </row>
    <row r="33" spans="1:1" x14ac:dyDescent="0.2">
      <c r="A33" s="5">
        <f t="shared" ca="1" si="1"/>
        <v>2039</v>
      </c>
    </row>
    <row r="34" spans="1:1" x14ac:dyDescent="0.2">
      <c r="A34" s="5">
        <f t="shared" ca="1" si="1"/>
        <v>2040</v>
      </c>
    </row>
    <row r="35" spans="1:1" x14ac:dyDescent="0.2">
      <c r="A35" s="5">
        <f t="shared" ca="1" si="1"/>
        <v>2041</v>
      </c>
    </row>
    <row r="36" spans="1:1" x14ac:dyDescent="0.2">
      <c r="A36" s="5">
        <f t="shared" ca="1" si="1"/>
        <v>2042</v>
      </c>
    </row>
    <row r="37" spans="1:1" x14ac:dyDescent="0.2">
      <c r="A37" s="5">
        <f t="shared" ca="1" si="1"/>
        <v>2043</v>
      </c>
    </row>
    <row r="38" spans="1:1" x14ac:dyDescent="0.2">
      <c r="A38" s="5">
        <f t="shared" ca="1" si="1"/>
        <v>2044</v>
      </c>
    </row>
    <row r="39" spans="1:1" x14ac:dyDescent="0.2">
      <c r="A39" s="5">
        <f t="shared" ca="1" si="1"/>
        <v>2045</v>
      </c>
    </row>
    <row r="40" spans="1:1" x14ac:dyDescent="0.2">
      <c r="A40" s="5">
        <f t="shared" ca="1" si="1"/>
        <v>2046</v>
      </c>
    </row>
    <row r="41" spans="1:1" x14ac:dyDescent="0.2">
      <c r="A41" s="5">
        <f t="shared" ca="1" si="1"/>
        <v>2047</v>
      </c>
    </row>
    <row r="42" spans="1:1" x14ac:dyDescent="0.2">
      <c r="A42" s="5">
        <f t="shared" ca="1" si="1"/>
        <v>2048</v>
      </c>
    </row>
    <row r="43" spans="1:1" x14ac:dyDescent="0.2">
      <c r="A43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"/>
  <sheetViews>
    <sheetView zoomScaleNormal="100" workbookViewId="0">
      <selection activeCell="B11" sqref="B11"/>
    </sheetView>
  </sheetViews>
  <sheetFormatPr defaultColWidth="8.5703125" defaultRowHeight="12.75" x14ac:dyDescent="0.2"/>
  <cols>
    <col min="1" max="1" width="24.42578125" customWidth="1"/>
    <col min="2" max="6" width="11.42578125" customWidth="1"/>
    <col min="7" max="7" width="12.28515625" customWidth="1"/>
    <col min="8" max="8" width="11.5703125" customWidth="1"/>
    <col min="9" max="9" width="13.85546875" customWidth="1"/>
    <col min="10" max="10" width="12" customWidth="1"/>
    <col min="11" max="11" width="12.7109375" customWidth="1"/>
    <col min="17" max="17" width="11.42578125" customWidth="1"/>
  </cols>
  <sheetData>
    <row r="1" spans="1:17" x14ac:dyDescent="0.2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</row>
    <row r="2" spans="1:17" x14ac:dyDescent="0.2">
      <c r="A2" t="s">
        <v>1</v>
      </c>
      <c r="B2" s="1">
        <v>115000</v>
      </c>
      <c r="C2" s="1">
        <f t="shared" ref="C2:Q2" si="0">B2</f>
        <v>115000</v>
      </c>
      <c r="D2" s="1">
        <f t="shared" si="0"/>
        <v>115000</v>
      </c>
      <c r="E2" s="1">
        <f t="shared" si="0"/>
        <v>115000</v>
      </c>
      <c r="F2" s="1">
        <f t="shared" si="0"/>
        <v>115000</v>
      </c>
      <c r="G2" s="1">
        <f t="shared" si="0"/>
        <v>115000</v>
      </c>
      <c r="H2" s="1">
        <f t="shared" si="0"/>
        <v>115000</v>
      </c>
      <c r="I2" s="1">
        <f t="shared" si="0"/>
        <v>115000</v>
      </c>
      <c r="J2" s="1">
        <f t="shared" si="0"/>
        <v>115000</v>
      </c>
      <c r="K2" s="1">
        <f t="shared" si="0"/>
        <v>115000</v>
      </c>
      <c r="L2" s="1">
        <f t="shared" si="0"/>
        <v>115000</v>
      </c>
      <c r="M2" s="1">
        <f t="shared" si="0"/>
        <v>115000</v>
      </c>
      <c r="N2" s="1">
        <f t="shared" si="0"/>
        <v>115000</v>
      </c>
      <c r="O2" s="1">
        <f t="shared" si="0"/>
        <v>115000</v>
      </c>
      <c r="P2" s="1">
        <f t="shared" si="0"/>
        <v>115000</v>
      </c>
      <c r="Q2" s="1">
        <f t="shared" si="0"/>
        <v>115000</v>
      </c>
    </row>
    <row r="3" spans="1:17" x14ac:dyDescent="0.2">
      <c r="A3" t="s">
        <v>42</v>
      </c>
      <c r="B3">
        <v>267500</v>
      </c>
      <c r="C3" s="1">
        <f t="shared" ref="C3:Q3" si="1">B3</f>
        <v>267500</v>
      </c>
      <c r="D3" s="1">
        <f t="shared" si="1"/>
        <v>267500</v>
      </c>
      <c r="E3" s="1">
        <f t="shared" si="1"/>
        <v>267500</v>
      </c>
      <c r="F3" s="1">
        <f t="shared" si="1"/>
        <v>267500</v>
      </c>
      <c r="G3" s="1">
        <f t="shared" si="1"/>
        <v>267500</v>
      </c>
      <c r="H3" s="1">
        <f t="shared" si="1"/>
        <v>267500</v>
      </c>
      <c r="I3" s="1">
        <f t="shared" si="1"/>
        <v>267500</v>
      </c>
      <c r="J3" s="1">
        <f t="shared" si="1"/>
        <v>267500</v>
      </c>
      <c r="K3" s="1">
        <f t="shared" si="1"/>
        <v>267500</v>
      </c>
      <c r="L3" s="1">
        <f t="shared" si="1"/>
        <v>267500</v>
      </c>
      <c r="M3" s="1">
        <f t="shared" si="1"/>
        <v>267500</v>
      </c>
      <c r="N3" s="1">
        <f t="shared" si="1"/>
        <v>267500</v>
      </c>
      <c r="O3" s="1">
        <f t="shared" si="1"/>
        <v>267500</v>
      </c>
      <c r="P3" s="1">
        <f t="shared" si="1"/>
        <v>267500</v>
      </c>
      <c r="Q3" s="1">
        <f t="shared" si="1"/>
        <v>267500</v>
      </c>
    </row>
    <row r="4" spans="1:17" x14ac:dyDescent="0.2">
      <c r="A4" t="s">
        <v>2</v>
      </c>
      <c r="B4" s="5">
        <v>160</v>
      </c>
      <c r="C4" s="1">
        <f t="shared" ref="C4:Q4" si="2">B4</f>
        <v>160</v>
      </c>
      <c r="D4" s="1">
        <f t="shared" si="2"/>
        <v>160</v>
      </c>
      <c r="E4" s="1">
        <f t="shared" si="2"/>
        <v>160</v>
      </c>
      <c r="F4" s="1">
        <f t="shared" si="2"/>
        <v>160</v>
      </c>
      <c r="G4" s="1">
        <f t="shared" si="2"/>
        <v>160</v>
      </c>
      <c r="H4" s="1">
        <f t="shared" si="2"/>
        <v>160</v>
      </c>
      <c r="I4" s="1">
        <f t="shared" si="2"/>
        <v>160</v>
      </c>
      <c r="J4" s="1">
        <f t="shared" si="2"/>
        <v>160</v>
      </c>
      <c r="K4" s="1">
        <f t="shared" si="2"/>
        <v>160</v>
      </c>
      <c r="L4" s="1">
        <f t="shared" si="2"/>
        <v>160</v>
      </c>
      <c r="M4" s="1">
        <f t="shared" si="2"/>
        <v>160</v>
      </c>
      <c r="N4" s="1">
        <f t="shared" si="2"/>
        <v>160</v>
      </c>
      <c r="O4" s="1">
        <f t="shared" si="2"/>
        <v>160</v>
      </c>
      <c r="P4" s="1">
        <f t="shared" si="2"/>
        <v>160</v>
      </c>
      <c r="Q4" s="1">
        <f t="shared" si="2"/>
        <v>160</v>
      </c>
    </row>
    <row r="5" spans="1:17" x14ac:dyDescent="0.2">
      <c r="A5" t="s">
        <v>3</v>
      </c>
      <c r="B5">
        <v>5000</v>
      </c>
      <c r="C5" s="1">
        <f t="shared" ref="C5:Q5" si="3">B5</f>
        <v>5000</v>
      </c>
      <c r="D5" s="1">
        <f t="shared" si="3"/>
        <v>5000</v>
      </c>
      <c r="E5" s="1">
        <f t="shared" si="3"/>
        <v>5000</v>
      </c>
      <c r="F5" s="1">
        <f t="shared" si="3"/>
        <v>5000</v>
      </c>
      <c r="G5" s="1">
        <f t="shared" si="3"/>
        <v>5000</v>
      </c>
      <c r="H5" s="1">
        <f t="shared" si="3"/>
        <v>5000</v>
      </c>
      <c r="I5" s="1">
        <f t="shared" si="3"/>
        <v>5000</v>
      </c>
      <c r="J5" s="1">
        <f t="shared" si="3"/>
        <v>5000</v>
      </c>
      <c r="K5" s="1">
        <f t="shared" si="3"/>
        <v>5000</v>
      </c>
      <c r="L5" s="1">
        <f t="shared" si="3"/>
        <v>5000</v>
      </c>
      <c r="M5" s="1">
        <f t="shared" si="3"/>
        <v>5000</v>
      </c>
      <c r="N5" s="1">
        <f t="shared" si="3"/>
        <v>5000</v>
      </c>
      <c r="O5" s="1">
        <f t="shared" si="3"/>
        <v>5000</v>
      </c>
      <c r="P5" s="1">
        <f t="shared" si="3"/>
        <v>5000</v>
      </c>
      <c r="Q5" s="1">
        <f t="shared" si="3"/>
        <v>5000</v>
      </c>
    </row>
    <row r="6" spans="1:17" x14ac:dyDescent="0.2">
      <c r="A6" t="s">
        <v>4</v>
      </c>
      <c r="B6">
        <v>678</v>
      </c>
      <c r="C6" s="1">
        <f t="shared" ref="C6:Q6" si="4">B6</f>
        <v>678</v>
      </c>
      <c r="D6" s="1">
        <f t="shared" si="4"/>
        <v>678</v>
      </c>
      <c r="E6" s="1">
        <f t="shared" si="4"/>
        <v>678</v>
      </c>
      <c r="F6" s="1">
        <f t="shared" si="4"/>
        <v>678</v>
      </c>
      <c r="G6" s="1">
        <f t="shared" si="4"/>
        <v>678</v>
      </c>
      <c r="H6" s="1">
        <f t="shared" si="4"/>
        <v>678</v>
      </c>
      <c r="I6" s="1">
        <f t="shared" si="4"/>
        <v>678</v>
      </c>
      <c r="J6" s="1">
        <f t="shared" si="4"/>
        <v>678</v>
      </c>
      <c r="K6" s="1">
        <f t="shared" si="4"/>
        <v>678</v>
      </c>
      <c r="L6" s="1">
        <f t="shared" si="4"/>
        <v>678</v>
      </c>
      <c r="M6" s="1">
        <f t="shared" si="4"/>
        <v>678</v>
      </c>
      <c r="N6" s="1">
        <f t="shared" si="4"/>
        <v>678</v>
      </c>
      <c r="O6" s="1">
        <f t="shared" si="4"/>
        <v>678</v>
      </c>
      <c r="P6" s="1">
        <f t="shared" si="4"/>
        <v>678</v>
      </c>
      <c r="Q6" s="1">
        <f t="shared" si="4"/>
        <v>678</v>
      </c>
    </row>
    <row r="7" spans="1:17" x14ac:dyDescent="0.2">
      <c r="A7" t="s">
        <v>5</v>
      </c>
      <c r="B7">
        <v>1542</v>
      </c>
      <c r="C7" s="1">
        <f t="shared" ref="C7:Q7" si="5">B7</f>
        <v>1542</v>
      </c>
      <c r="D7" s="1">
        <f t="shared" si="5"/>
        <v>1542</v>
      </c>
      <c r="E7" s="1">
        <f t="shared" si="5"/>
        <v>1542</v>
      </c>
      <c r="F7" s="1">
        <f t="shared" si="5"/>
        <v>1542</v>
      </c>
      <c r="G7" s="1">
        <f t="shared" si="5"/>
        <v>1542</v>
      </c>
      <c r="H7" s="1">
        <f t="shared" si="5"/>
        <v>1542</v>
      </c>
      <c r="I7" s="1">
        <f t="shared" si="5"/>
        <v>1542</v>
      </c>
      <c r="J7" s="1">
        <f t="shared" si="5"/>
        <v>1542</v>
      </c>
      <c r="K7" s="1">
        <f t="shared" si="5"/>
        <v>1542</v>
      </c>
      <c r="L7" s="1">
        <f t="shared" si="5"/>
        <v>1542</v>
      </c>
      <c r="M7" s="1">
        <f t="shared" si="5"/>
        <v>1542</v>
      </c>
      <c r="N7" s="1">
        <f t="shared" si="5"/>
        <v>1542</v>
      </c>
      <c r="O7" s="1">
        <f t="shared" si="5"/>
        <v>1542</v>
      </c>
      <c r="P7" s="1">
        <f t="shared" si="5"/>
        <v>1542</v>
      </c>
      <c r="Q7" s="1">
        <f t="shared" si="5"/>
        <v>1542</v>
      </c>
    </row>
    <row r="8" spans="1:17" x14ac:dyDescent="0.2">
      <c r="A8" t="s">
        <v>6</v>
      </c>
      <c r="B8">
        <v>0</v>
      </c>
      <c r="C8" s="1">
        <f t="shared" ref="C8:Q8" si="6">B8</f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1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spans="1:17" x14ac:dyDescent="0.2">
      <c r="A9" t="s">
        <v>7</v>
      </c>
      <c r="B9">
        <v>0</v>
      </c>
      <c r="C9" s="1">
        <f t="shared" ref="C9:Q9" si="7">B9</f>
        <v>0</v>
      </c>
      <c r="D9" s="1">
        <f t="shared" si="7"/>
        <v>0</v>
      </c>
      <c r="E9" s="1">
        <f t="shared" si="7"/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spans="1:17" x14ac:dyDescent="0.2">
      <c r="A10" t="s">
        <v>8</v>
      </c>
      <c r="B10" s="1">
        <v>0</v>
      </c>
      <c r="C10" s="1">
        <f t="shared" ref="C10:Q10" si="8">B10</f>
        <v>0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</v>
      </c>
      <c r="K10" s="1">
        <f t="shared" si="8"/>
        <v>0</v>
      </c>
      <c r="L10" s="1">
        <f t="shared" si="8"/>
        <v>0</v>
      </c>
      <c r="M10" s="1">
        <f t="shared" si="8"/>
        <v>0</v>
      </c>
      <c r="N10" s="1">
        <f t="shared" si="8"/>
        <v>0</v>
      </c>
      <c r="O10" s="1">
        <f t="shared" si="8"/>
        <v>0</v>
      </c>
      <c r="P10" s="1">
        <f t="shared" si="8"/>
        <v>0</v>
      </c>
      <c r="Q10" s="1">
        <f t="shared" si="8"/>
        <v>0</v>
      </c>
    </row>
    <row r="11" spans="1:17" x14ac:dyDescent="0.2">
      <c r="A11" t="s">
        <v>9</v>
      </c>
      <c r="B11" s="1">
        <v>8778</v>
      </c>
      <c r="C11" s="1">
        <f t="shared" ref="C11:Q11" si="9">B11</f>
        <v>8778</v>
      </c>
      <c r="D11" s="1">
        <f t="shared" si="9"/>
        <v>8778</v>
      </c>
      <c r="E11" s="1">
        <f t="shared" si="9"/>
        <v>8778</v>
      </c>
      <c r="F11" s="1">
        <f t="shared" si="9"/>
        <v>8778</v>
      </c>
      <c r="G11" s="1">
        <f t="shared" si="9"/>
        <v>8778</v>
      </c>
      <c r="H11" s="1">
        <f t="shared" si="9"/>
        <v>8778</v>
      </c>
      <c r="I11" s="1">
        <f t="shared" si="9"/>
        <v>8778</v>
      </c>
      <c r="J11" s="1">
        <f t="shared" si="9"/>
        <v>8778</v>
      </c>
      <c r="K11" s="1">
        <f t="shared" si="9"/>
        <v>8778</v>
      </c>
      <c r="L11" s="1">
        <f t="shared" si="9"/>
        <v>8778</v>
      </c>
      <c r="M11" s="1">
        <f t="shared" si="9"/>
        <v>8778</v>
      </c>
      <c r="N11" s="1">
        <f t="shared" si="9"/>
        <v>8778</v>
      </c>
      <c r="O11" s="1">
        <f t="shared" si="9"/>
        <v>8778</v>
      </c>
      <c r="P11" s="1">
        <f t="shared" si="9"/>
        <v>8778</v>
      </c>
      <c r="Q11" s="1">
        <f t="shared" si="9"/>
        <v>8778</v>
      </c>
    </row>
    <row r="12" spans="1:17" x14ac:dyDescent="0.2">
      <c r="A12" t="s">
        <v>10</v>
      </c>
      <c r="B12" s="1"/>
      <c r="C12" s="1">
        <f t="shared" ref="C12:Q12" si="10">B12</f>
        <v>0</v>
      </c>
      <c r="D12" s="1">
        <f t="shared" si="10"/>
        <v>0</v>
      </c>
      <c r="E12" s="1">
        <f t="shared" si="10"/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</row>
    <row r="13" spans="1:17" x14ac:dyDescent="0.2">
      <c r="A13" t="s">
        <v>11</v>
      </c>
      <c r="B13">
        <v>0.13</v>
      </c>
      <c r="C13" s="1">
        <f t="shared" ref="C13:Q13" si="11">B13</f>
        <v>0.13</v>
      </c>
      <c r="D13" s="1">
        <f t="shared" si="11"/>
        <v>0.13</v>
      </c>
      <c r="E13" s="1">
        <f t="shared" si="11"/>
        <v>0.13</v>
      </c>
      <c r="F13" s="1">
        <f t="shared" si="11"/>
        <v>0.13</v>
      </c>
      <c r="G13" s="1">
        <f t="shared" si="11"/>
        <v>0.13</v>
      </c>
      <c r="H13" s="1">
        <f t="shared" si="11"/>
        <v>0.13</v>
      </c>
      <c r="I13" s="1">
        <f t="shared" si="11"/>
        <v>0.13</v>
      </c>
      <c r="J13" s="1">
        <f t="shared" si="11"/>
        <v>0.13</v>
      </c>
      <c r="K13" s="1">
        <f t="shared" si="11"/>
        <v>0.13</v>
      </c>
      <c r="L13" s="1">
        <f t="shared" si="11"/>
        <v>0.13</v>
      </c>
      <c r="M13" s="1">
        <f t="shared" si="11"/>
        <v>0.13</v>
      </c>
      <c r="N13" s="1">
        <f t="shared" si="11"/>
        <v>0.13</v>
      </c>
      <c r="O13" s="1">
        <f t="shared" si="11"/>
        <v>0.13</v>
      </c>
      <c r="P13" s="1">
        <f t="shared" si="11"/>
        <v>0.13</v>
      </c>
      <c r="Q13" s="1">
        <f t="shared" si="11"/>
        <v>0.13</v>
      </c>
    </row>
    <row r="14" spans="1:17" x14ac:dyDescent="0.2">
      <c r="A14" t="s">
        <v>12</v>
      </c>
      <c r="B14">
        <v>2200</v>
      </c>
      <c r="C14">
        <v>2200</v>
      </c>
      <c r="D14">
        <v>2200</v>
      </c>
      <c r="E14">
        <v>2200</v>
      </c>
      <c r="F14">
        <v>2200</v>
      </c>
      <c r="G14">
        <v>2200</v>
      </c>
      <c r="H14">
        <v>2200</v>
      </c>
      <c r="I14">
        <v>2200</v>
      </c>
      <c r="J14">
        <v>2200</v>
      </c>
      <c r="K14">
        <v>2200</v>
      </c>
      <c r="L14">
        <v>2200</v>
      </c>
      <c r="M14">
        <v>2200</v>
      </c>
      <c r="N14">
        <v>2200</v>
      </c>
      <c r="O14">
        <v>2200</v>
      </c>
      <c r="P14">
        <v>2200</v>
      </c>
      <c r="Q14">
        <v>2200</v>
      </c>
    </row>
    <row r="15" spans="1:17" x14ac:dyDescent="0.2">
      <c r="A15" t="s">
        <v>13</v>
      </c>
      <c r="B15">
        <v>620</v>
      </c>
      <c r="C15" s="1">
        <f t="shared" ref="C15:Q15" si="12">B15</f>
        <v>620</v>
      </c>
      <c r="D15" s="1">
        <f t="shared" si="12"/>
        <v>620</v>
      </c>
      <c r="E15" s="1">
        <f t="shared" si="12"/>
        <v>620</v>
      </c>
      <c r="F15" s="1">
        <f t="shared" si="12"/>
        <v>620</v>
      </c>
      <c r="G15" s="1">
        <f t="shared" si="12"/>
        <v>620</v>
      </c>
      <c r="H15" s="1">
        <f t="shared" si="12"/>
        <v>620</v>
      </c>
      <c r="I15" s="1">
        <f t="shared" si="12"/>
        <v>620</v>
      </c>
      <c r="J15" s="1">
        <f t="shared" si="12"/>
        <v>620</v>
      </c>
      <c r="K15" s="1">
        <f t="shared" si="12"/>
        <v>620</v>
      </c>
      <c r="L15" s="1">
        <f t="shared" si="12"/>
        <v>620</v>
      </c>
      <c r="M15" s="1">
        <f t="shared" si="12"/>
        <v>620</v>
      </c>
      <c r="N15" s="1">
        <f t="shared" si="12"/>
        <v>620</v>
      </c>
      <c r="O15" s="1">
        <f t="shared" si="12"/>
        <v>620</v>
      </c>
      <c r="P15" s="1">
        <f t="shared" si="12"/>
        <v>620</v>
      </c>
      <c r="Q15" s="1">
        <f t="shared" si="12"/>
        <v>620</v>
      </c>
    </row>
    <row r="16" spans="1:17" x14ac:dyDescent="0.2">
      <c r="A16" t="s">
        <v>14</v>
      </c>
      <c r="B16">
        <v>1.2</v>
      </c>
      <c r="C16" s="1">
        <f t="shared" ref="C16:Q16" si="13">B16</f>
        <v>1.2</v>
      </c>
      <c r="D16" s="1">
        <f t="shared" si="13"/>
        <v>1.2</v>
      </c>
      <c r="E16" s="1">
        <f t="shared" si="13"/>
        <v>1.2</v>
      </c>
      <c r="F16" s="1">
        <f t="shared" si="13"/>
        <v>1.2</v>
      </c>
      <c r="G16" s="1">
        <f t="shared" si="13"/>
        <v>1.2</v>
      </c>
      <c r="H16" s="1">
        <f t="shared" si="13"/>
        <v>1.2</v>
      </c>
      <c r="I16" s="1">
        <f t="shared" si="13"/>
        <v>1.2</v>
      </c>
      <c r="J16" s="1">
        <f t="shared" si="13"/>
        <v>1.2</v>
      </c>
      <c r="K16" s="1">
        <f t="shared" si="13"/>
        <v>1.2</v>
      </c>
      <c r="L16" s="1">
        <f t="shared" si="13"/>
        <v>1.2</v>
      </c>
      <c r="M16" s="1">
        <f t="shared" si="13"/>
        <v>1.2</v>
      </c>
      <c r="N16" s="1">
        <f t="shared" si="13"/>
        <v>1.2</v>
      </c>
      <c r="O16" s="1">
        <f t="shared" si="13"/>
        <v>1.2</v>
      </c>
      <c r="P16" s="1">
        <f t="shared" si="13"/>
        <v>1.2</v>
      </c>
      <c r="Q16" s="1">
        <f t="shared" si="13"/>
        <v>1.2</v>
      </c>
    </row>
    <row r="17" spans="1:17" x14ac:dyDescent="0.2">
      <c r="A17" t="s">
        <v>85</v>
      </c>
      <c r="B17">
        <v>0.5</v>
      </c>
      <c r="C17" s="1">
        <f t="shared" ref="C17:Q17" si="14">B17</f>
        <v>0.5</v>
      </c>
      <c r="D17" s="1">
        <f t="shared" si="14"/>
        <v>0.5</v>
      </c>
      <c r="E17" s="1">
        <f t="shared" si="14"/>
        <v>0.5</v>
      </c>
      <c r="F17" s="1">
        <f t="shared" si="14"/>
        <v>0.5</v>
      </c>
      <c r="G17" s="1">
        <f t="shared" si="14"/>
        <v>0.5</v>
      </c>
      <c r="H17" s="1">
        <f t="shared" si="14"/>
        <v>0.5</v>
      </c>
      <c r="I17" s="1">
        <f t="shared" si="14"/>
        <v>0.5</v>
      </c>
      <c r="J17" s="1">
        <f t="shared" si="14"/>
        <v>0.5</v>
      </c>
      <c r="K17" s="1">
        <f t="shared" si="14"/>
        <v>0.5</v>
      </c>
      <c r="L17" s="1">
        <f t="shared" si="14"/>
        <v>0.5</v>
      </c>
      <c r="M17" s="1">
        <f t="shared" si="14"/>
        <v>0.5</v>
      </c>
      <c r="N17" s="1">
        <f t="shared" si="14"/>
        <v>0.5</v>
      </c>
      <c r="O17" s="1">
        <f t="shared" si="14"/>
        <v>0.5</v>
      </c>
      <c r="P17" s="1">
        <f t="shared" si="14"/>
        <v>0.5</v>
      </c>
      <c r="Q17" s="1">
        <f t="shared" si="14"/>
        <v>0.5</v>
      </c>
    </row>
    <row r="18" spans="1:17" x14ac:dyDescent="0.2">
      <c r="A18" t="s">
        <v>16</v>
      </c>
      <c r="B18" s="1">
        <v>312</v>
      </c>
      <c r="C18" s="1">
        <f t="shared" ref="C18:Q18" si="15">B18</f>
        <v>312</v>
      </c>
      <c r="D18" s="1">
        <f t="shared" si="15"/>
        <v>312</v>
      </c>
      <c r="E18" s="1">
        <f t="shared" si="15"/>
        <v>312</v>
      </c>
      <c r="F18" s="1">
        <f t="shared" si="15"/>
        <v>312</v>
      </c>
      <c r="G18" s="1">
        <f t="shared" si="15"/>
        <v>312</v>
      </c>
      <c r="H18" s="1">
        <f t="shared" si="15"/>
        <v>312</v>
      </c>
      <c r="I18" s="1">
        <f t="shared" si="15"/>
        <v>312</v>
      </c>
      <c r="J18" s="1">
        <f t="shared" si="15"/>
        <v>312</v>
      </c>
      <c r="K18" s="1">
        <f t="shared" si="15"/>
        <v>312</v>
      </c>
      <c r="L18" s="1">
        <f t="shared" si="15"/>
        <v>312</v>
      </c>
      <c r="M18" s="1">
        <f t="shared" si="15"/>
        <v>312</v>
      </c>
      <c r="N18" s="1">
        <f t="shared" si="15"/>
        <v>312</v>
      </c>
      <c r="O18" s="1">
        <f t="shared" si="15"/>
        <v>312</v>
      </c>
      <c r="P18" s="1">
        <f t="shared" si="15"/>
        <v>312</v>
      </c>
      <c r="Q18" s="1">
        <f t="shared" si="15"/>
        <v>312</v>
      </c>
    </row>
    <row r="19" spans="1:17" x14ac:dyDescent="0.2">
      <c r="A19" t="s">
        <v>17</v>
      </c>
      <c r="B19" s="1">
        <v>0</v>
      </c>
      <c r="C19" s="1">
        <f t="shared" ref="C19:Q19" si="16">B19</f>
        <v>0</v>
      </c>
      <c r="D19" s="1">
        <f t="shared" si="16"/>
        <v>0</v>
      </c>
      <c r="E19" s="1">
        <f t="shared" si="16"/>
        <v>0</v>
      </c>
      <c r="F19" s="1">
        <f t="shared" si="16"/>
        <v>0</v>
      </c>
      <c r="G19" s="1">
        <f t="shared" si="16"/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>
        <f t="shared" si="16"/>
        <v>0</v>
      </c>
      <c r="N19" s="1">
        <f t="shared" si="16"/>
        <v>0</v>
      </c>
      <c r="O19" s="1">
        <f t="shared" si="16"/>
        <v>0</v>
      </c>
      <c r="P19" s="1">
        <f t="shared" si="16"/>
        <v>0</v>
      </c>
      <c r="Q19" s="1">
        <f t="shared" si="16"/>
        <v>0</v>
      </c>
    </row>
    <row r="20" spans="1:17" x14ac:dyDescent="0.2">
      <c r="A20" t="s">
        <v>18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</row>
    <row r="21" spans="1:17" x14ac:dyDescent="0.2">
      <c r="A21" t="s">
        <v>19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</row>
    <row r="22" spans="1:17" x14ac:dyDescent="0.2">
      <c r="A22" t="s">
        <v>43</v>
      </c>
      <c r="B22" s="2">
        <v>0.7</v>
      </c>
      <c r="C22" s="2">
        <f t="shared" ref="C22:Q22" si="17">B22</f>
        <v>0.7</v>
      </c>
      <c r="D22" s="2">
        <f t="shared" si="17"/>
        <v>0.7</v>
      </c>
      <c r="E22" s="2">
        <f t="shared" si="17"/>
        <v>0.7</v>
      </c>
      <c r="F22" s="2">
        <f t="shared" si="17"/>
        <v>0.7</v>
      </c>
      <c r="G22" s="2">
        <f t="shared" si="17"/>
        <v>0.7</v>
      </c>
      <c r="H22" s="2">
        <f t="shared" si="17"/>
        <v>0.7</v>
      </c>
      <c r="I22" s="2">
        <f t="shared" si="17"/>
        <v>0.7</v>
      </c>
      <c r="J22" s="2">
        <f t="shared" si="17"/>
        <v>0.7</v>
      </c>
      <c r="K22" s="2">
        <f t="shared" si="17"/>
        <v>0.7</v>
      </c>
      <c r="L22" s="2">
        <f t="shared" si="17"/>
        <v>0.7</v>
      </c>
      <c r="M22" s="2">
        <f t="shared" si="17"/>
        <v>0.7</v>
      </c>
      <c r="N22" s="2">
        <f t="shared" si="17"/>
        <v>0.7</v>
      </c>
      <c r="O22" s="2">
        <f t="shared" si="17"/>
        <v>0.7</v>
      </c>
      <c r="P22" s="2">
        <f t="shared" si="17"/>
        <v>0.7</v>
      </c>
      <c r="Q22" s="2">
        <f t="shared" si="17"/>
        <v>0.7</v>
      </c>
    </row>
    <row r="23" spans="1:17" x14ac:dyDescent="0.2">
      <c r="A23" t="s">
        <v>44</v>
      </c>
      <c r="B23" s="2">
        <v>0.56000000000000005</v>
      </c>
      <c r="C23" s="2">
        <f t="shared" ref="C23:Q23" si="18">B23</f>
        <v>0.56000000000000005</v>
      </c>
      <c r="D23" s="2">
        <f t="shared" si="18"/>
        <v>0.56000000000000005</v>
      </c>
      <c r="E23" s="2">
        <f t="shared" si="18"/>
        <v>0.56000000000000005</v>
      </c>
      <c r="F23" s="2">
        <f t="shared" si="18"/>
        <v>0.56000000000000005</v>
      </c>
      <c r="G23" s="2">
        <f t="shared" si="18"/>
        <v>0.56000000000000005</v>
      </c>
      <c r="H23" s="2">
        <f t="shared" si="18"/>
        <v>0.56000000000000005</v>
      </c>
      <c r="I23" s="2">
        <f t="shared" si="18"/>
        <v>0.56000000000000005</v>
      </c>
      <c r="J23" s="2">
        <f t="shared" si="18"/>
        <v>0.56000000000000005</v>
      </c>
      <c r="K23" s="2">
        <f t="shared" si="18"/>
        <v>0.56000000000000005</v>
      </c>
      <c r="L23" s="2">
        <f t="shared" si="18"/>
        <v>0.56000000000000005</v>
      </c>
      <c r="M23" s="2">
        <f t="shared" si="18"/>
        <v>0.56000000000000005</v>
      </c>
      <c r="N23" s="2">
        <f t="shared" si="18"/>
        <v>0.56000000000000005</v>
      </c>
      <c r="O23" s="2">
        <f t="shared" si="18"/>
        <v>0.56000000000000005</v>
      </c>
      <c r="P23" s="2">
        <f t="shared" si="18"/>
        <v>0.56000000000000005</v>
      </c>
      <c r="Q23" s="2">
        <f t="shared" si="18"/>
        <v>0.56000000000000005</v>
      </c>
    </row>
    <row r="24" spans="1:17" x14ac:dyDescent="0.2">
      <c r="A24" t="s">
        <v>45</v>
      </c>
      <c r="B24" s="2">
        <v>0.45</v>
      </c>
      <c r="C24" s="2">
        <f t="shared" ref="C24:Q24" si="19">B24</f>
        <v>0.45</v>
      </c>
      <c r="D24" s="2">
        <f t="shared" si="19"/>
        <v>0.45</v>
      </c>
      <c r="E24" s="2">
        <f t="shared" si="19"/>
        <v>0.45</v>
      </c>
      <c r="F24" s="2">
        <f t="shared" si="19"/>
        <v>0.45</v>
      </c>
      <c r="G24" s="2">
        <f t="shared" si="19"/>
        <v>0.45</v>
      </c>
      <c r="H24" s="2">
        <f t="shared" si="19"/>
        <v>0.45</v>
      </c>
      <c r="I24" s="2">
        <f t="shared" si="19"/>
        <v>0.45</v>
      </c>
      <c r="J24" s="2">
        <f t="shared" si="19"/>
        <v>0.45</v>
      </c>
      <c r="K24" s="2">
        <f t="shared" si="19"/>
        <v>0.45</v>
      </c>
      <c r="L24" s="2">
        <f t="shared" si="19"/>
        <v>0.45</v>
      </c>
      <c r="M24" s="2">
        <f t="shared" si="19"/>
        <v>0.45</v>
      </c>
      <c r="N24" s="2">
        <f t="shared" si="19"/>
        <v>0.45</v>
      </c>
      <c r="O24" s="2">
        <f t="shared" si="19"/>
        <v>0.45</v>
      </c>
      <c r="P24" s="2">
        <f t="shared" si="19"/>
        <v>0.45</v>
      </c>
      <c r="Q24" s="2">
        <f t="shared" si="19"/>
        <v>0.45</v>
      </c>
    </row>
    <row r="25" spans="1:17" x14ac:dyDescent="0.2">
      <c r="A25" t="s">
        <v>46</v>
      </c>
      <c r="B25" s="2">
        <v>0.34</v>
      </c>
      <c r="C25" s="2">
        <f t="shared" ref="C25:Q25" si="20">B25</f>
        <v>0.34</v>
      </c>
      <c r="D25" s="2">
        <f t="shared" si="20"/>
        <v>0.34</v>
      </c>
      <c r="E25" s="2">
        <f t="shared" si="20"/>
        <v>0.34</v>
      </c>
      <c r="F25" s="2">
        <f t="shared" si="20"/>
        <v>0.34</v>
      </c>
      <c r="G25" s="2">
        <f t="shared" si="20"/>
        <v>0.34</v>
      </c>
      <c r="H25" s="2">
        <f t="shared" si="20"/>
        <v>0.34</v>
      </c>
      <c r="I25" s="2">
        <f t="shared" si="20"/>
        <v>0.34</v>
      </c>
      <c r="J25" s="2">
        <f t="shared" si="20"/>
        <v>0.34</v>
      </c>
      <c r="K25" s="2">
        <f t="shared" si="20"/>
        <v>0.34</v>
      </c>
      <c r="L25" s="2">
        <f t="shared" si="20"/>
        <v>0.34</v>
      </c>
      <c r="M25" s="2">
        <f t="shared" si="20"/>
        <v>0.34</v>
      </c>
      <c r="N25" s="2">
        <f t="shared" si="20"/>
        <v>0.34</v>
      </c>
      <c r="O25" s="2">
        <f t="shared" si="20"/>
        <v>0.34</v>
      </c>
      <c r="P25" s="2">
        <f t="shared" si="20"/>
        <v>0.34</v>
      </c>
      <c r="Q25" s="2">
        <f t="shared" si="20"/>
        <v>0.34</v>
      </c>
    </row>
    <row r="26" spans="1:17" x14ac:dyDescent="0.2">
      <c r="A26" t="s">
        <v>47</v>
      </c>
      <c r="B26" s="2">
        <v>0.28000000000000003</v>
      </c>
      <c r="C26" s="2">
        <f t="shared" ref="C26:Q26" si="21">B26</f>
        <v>0.28000000000000003</v>
      </c>
      <c r="D26" s="2">
        <f t="shared" si="21"/>
        <v>0.28000000000000003</v>
      </c>
      <c r="E26" s="2">
        <f t="shared" si="21"/>
        <v>0.28000000000000003</v>
      </c>
      <c r="F26" s="2">
        <f t="shared" si="21"/>
        <v>0.28000000000000003</v>
      </c>
      <c r="G26" s="2">
        <f t="shared" si="21"/>
        <v>0.28000000000000003</v>
      </c>
      <c r="H26" s="2">
        <f t="shared" si="21"/>
        <v>0.28000000000000003</v>
      </c>
      <c r="I26" s="2">
        <f t="shared" si="21"/>
        <v>0.28000000000000003</v>
      </c>
      <c r="J26" s="2">
        <f t="shared" si="21"/>
        <v>0.28000000000000003</v>
      </c>
      <c r="K26" s="2">
        <f t="shared" si="21"/>
        <v>0.28000000000000003</v>
      </c>
      <c r="L26" s="2">
        <f t="shared" si="21"/>
        <v>0.28000000000000003</v>
      </c>
      <c r="M26" s="2">
        <f t="shared" si="21"/>
        <v>0.28000000000000003</v>
      </c>
      <c r="N26" s="2">
        <f t="shared" si="21"/>
        <v>0.28000000000000003</v>
      </c>
      <c r="O26" s="2">
        <f t="shared" si="21"/>
        <v>0.28000000000000003</v>
      </c>
      <c r="P26" s="2">
        <f t="shared" si="21"/>
        <v>0.28000000000000003</v>
      </c>
      <c r="Q26" s="2">
        <f t="shared" si="21"/>
        <v>0.28000000000000003</v>
      </c>
    </row>
    <row r="27" spans="1:17" x14ac:dyDescent="0.2">
      <c r="A27" t="s">
        <v>48</v>
      </c>
      <c r="B27" s="2">
        <v>0.23</v>
      </c>
      <c r="C27" s="2">
        <f t="shared" ref="C27:Q27" si="22">B27</f>
        <v>0.23</v>
      </c>
      <c r="D27" s="2">
        <f t="shared" si="22"/>
        <v>0.23</v>
      </c>
      <c r="E27" s="2">
        <f t="shared" si="22"/>
        <v>0.23</v>
      </c>
      <c r="F27" s="2">
        <f t="shared" si="22"/>
        <v>0.23</v>
      </c>
      <c r="G27" s="2">
        <f t="shared" si="22"/>
        <v>0.23</v>
      </c>
      <c r="H27" s="2">
        <f t="shared" si="22"/>
        <v>0.23</v>
      </c>
      <c r="I27" s="2">
        <f t="shared" si="22"/>
        <v>0.23</v>
      </c>
      <c r="J27" s="2">
        <f t="shared" si="22"/>
        <v>0.23</v>
      </c>
      <c r="K27" s="2">
        <f t="shared" si="22"/>
        <v>0.23</v>
      </c>
      <c r="L27" s="2">
        <f t="shared" si="22"/>
        <v>0.23</v>
      </c>
      <c r="M27" s="2">
        <f t="shared" si="22"/>
        <v>0.23</v>
      </c>
      <c r="N27" s="2">
        <f t="shared" si="22"/>
        <v>0.23</v>
      </c>
      <c r="O27" s="2">
        <f t="shared" si="22"/>
        <v>0.23</v>
      </c>
      <c r="P27" s="2">
        <f t="shared" si="22"/>
        <v>0.23</v>
      </c>
      <c r="Q27" s="2">
        <f t="shared" si="22"/>
        <v>0.23</v>
      </c>
    </row>
    <row r="28" spans="1:17" x14ac:dyDescent="0.2">
      <c r="A28" t="s">
        <v>49</v>
      </c>
      <c r="B28" s="2">
        <v>0.18</v>
      </c>
      <c r="C28" s="2">
        <f t="shared" ref="C28:Q28" si="23">B28</f>
        <v>0.18</v>
      </c>
      <c r="D28" s="2">
        <f t="shared" si="23"/>
        <v>0.18</v>
      </c>
      <c r="E28" s="2">
        <f t="shared" si="23"/>
        <v>0.18</v>
      </c>
      <c r="F28" s="2">
        <f t="shared" si="23"/>
        <v>0.18</v>
      </c>
      <c r="G28" s="2">
        <f t="shared" si="23"/>
        <v>0.18</v>
      </c>
      <c r="H28" s="2">
        <f t="shared" si="23"/>
        <v>0.18</v>
      </c>
      <c r="I28" s="2">
        <f t="shared" si="23"/>
        <v>0.18</v>
      </c>
      <c r="J28" s="2">
        <f t="shared" si="23"/>
        <v>0.18</v>
      </c>
      <c r="K28" s="2">
        <f t="shared" si="23"/>
        <v>0.18</v>
      </c>
      <c r="L28" s="2">
        <f t="shared" si="23"/>
        <v>0.18</v>
      </c>
      <c r="M28" s="2">
        <f t="shared" si="23"/>
        <v>0.18</v>
      </c>
      <c r="N28" s="2">
        <f t="shared" si="23"/>
        <v>0.18</v>
      </c>
      <c r="O28" s="2">
        <f t="shared" si="23"/>
        <v>0.18</v>
      </c>
      <c r="P28" s="2">
        <f t="shared" si="23"/>
        <v>0.18</v>
      </c>
      <c r="Q28" s="2">
        <f t="shared" si="23"/>
        <v>0.18</v>
      </c>
    </row>
    <row r="29" spans="1:17" x14ac:dyDescent="0.2">
      <c r="A29" t="s">
        <v>50</v>
      </c>
      <c r="B29" s="2">
        <v>0.15</v>
      </c>
      <c r="C29" s="2">
        <f t="shared" ref="C29:Q29" si="24">B29</f>
        <v>0.15</v>
      </c>
      <c r="D29" s="2">
        <f t="shared" si="24"/>
        <v>0.15</v>
      </c>
      <c r="E29" s="2">
        <f t="shared" si="24"/>
        <v>0.15</v>
      </c>
      <c r="F29" s="2">
        <f t="shared" si="24"/>
        <v>0.15</v>
      </c>
      <c r="G29" s="2">
        <f t="shared" si="24"/>
        <v>0.15</v>
      </c>
      <c r="H29" s="2">
        <f t="shared" si="24"/>
        <v>0.15</v>
      </c>
      <c r="I29" s="2">
        <f t="shared" si="24"/>
        <v>0.15</v>
      </c>
      <c r="J29" s="2">
        <f t="shared" si="24"/>
        <v>0.15</v>
      </c>
      <c r="K29" s="2">
        <f t="shared" si="24"/>
        <v>0.15</v>
      </c>
      <c r="L29" s="2">
        <f t="shared" si="24"/>
        <v>0.15</v>
      </c>
      <c r="M29" s="2">
        <f t="shared" si="24"/>
        <v>0.15</v>
      </c>
      <c r="N29" s="2">
        <f t="shared" si="24"/>
        <v>0.15</v>
      </c>
      <c r="O29" s="2">
        <f t="shared" si="24"/>
        <v>0.15</v>
      </c>
      <c r="P29" s="2">
        <f t="shared" si="24"/>
        <v>0.15</v>
      </c>
      <c r="Q29" s="2">
        <f t="shared" si="24"/>
        <v>0.15</v>
      </c>
    </row>
    <row r="30" spans="1:17" x14ac:dyDescent="0.2">
      <c r="A30" t="s">
        <v>51</v>
      </c>
      <c r="B30" s="2">
        <v>0.11</v>
      </c>
      <c r="C30" s="2">
        <f t="shared" ref="C30:Q30" si="25">B30</f>
        <v>0.11</v>
      </c>
      <c r="D30" s="2">
        <f t="shared" si="25"/>
        <v>0.11</v>
      </c>
      <c r="E30" s="2">
        <f t="shared" si="25"/>
        <v>0.11</v>
      </c>
      <c r="F30" s="2">
        <f t="shared" si="25"/>
        <v>0.11</v>
      </c>
      <c r="G30" s="2">
        <f t="shared" si="25"/>
        <v>0.11</v>
      </c>
      <c r="H30" s="2">
        <f t="shared" si="25"/>
        <v>0.11</v>
      </c>
      <c r="I30" s="2">
        <f t="shared" si="25"/>
        <v>0.11</v>
      </c>
      <c r="J30" s="2">
        <f t="shared" si="25"/>
        <v>0.11</v>
      </c>
      <c r="K30" s="2">
        <f t="shared" si="25"/>
        <v>0.11</v>
      </c>
      <c r="L30" s="2">
        <f t="shared" si="25"/>
        <v>0.11</v>
      </c>
      <c r="M30" s="2">
        <f t="shared" si="25"/>
        <v>0.11</v>
      </c>
      <c r="N30" s="2">
        <f t="shared" si="25"/>
        <v>0.11</v>
      </c>
      <c r="O30" s="2">
        <f t="shared" si="25"/>
        <v>0.11</v>
      </c>
      <c r="P30" s="2">
        <f t="shared" si="25"/>
        <v>0.11</v>
      </c>
      <c r="Q30" s="2">
        <f t="shared" si="25"/>
        <v>0.11</v>
      </c>
    </row>
    <row r="31" spans="1:17" x14ac:dyDescent="0.2">
      <c r="A31" t="s">
        <v>52</v>
      </c>
      <c r="B31" s="2">
        <v>0.08</v>
      </c>
      <c r="C31" s="2">
        <f t="shared" ref="C31:Q31" si="26">B31</f>
        <v>0.08</v>
      </c>
      <c r="D31" s="2">
        <f t="shared" si="26"/>
        <v>0.08</v>
      </c>
      <c r="E31" s="2">
        <f t="shared" si="26"/>
        <v>0.08</v>
      </c>
      <c r="F31" s="2">
        <f t="shared" si="26"/>
        <v>0.08</v>
      </c>
      <c r="G31" s="2">
        <f t="shared" si="26"/>
        <v>0.08</v>
      </c>
      <c r="H31" s="2">
        <f t="shared" si="26"/>
        <v>0.08</v>
      </c>
      <c r="I31" s="2">
        <f t="shared" si="26"/>
        <v>0.08</v>
      </c>
      <c r="J31" s="2">
        <f t="shared" si="26"/>
        <v>0.08</v>
      </c>
      <c r="K31" s="2">
        <f t="shared" si="26"/>
        <v>0.08</v>
      </c>
      <c r="L31" s="2">
        <f t="shared" si="26"/>
        <v>0.08</v>
      </c>
      <c r="M31" s="2">
        <f t="shared" si="26"/>
        <v>0.08</v>
      </c>
      <c r="N31" s="2">
        <f t="shared" si="26"/>
        <v>0.08</v>
      </c>
      <c r="O31" s="2">
        <f t="shared" si="26"/>
        <v>0.08</v>
      </c>
      <c r="P31" s="2">
        <f t="shared" si="26"/>
        <v>0.08</v>
      </c>
      <c r="Q31" s="2">
        <f t="shared" si="26"/>
        <v>0.08</v>
      </c>
    </row>
    <row r="32" spans="1:17" x14ac:dyDescent="0.2">
      <c r="A32" t="s">
        <v>58</v>
      </c>
      <c r="B32" s="3">
        <v>0.813410052538031</v>
      </c>
      <c r="C32" s="2">
        <f t="shared" ref="C32:Q32" si="27">B32</f>
        <v>0.813410052538031</v>
      </c>
      <c r="D32" s="2">
        <f t="shared" si="27"/>
        <v>0.813410052538031</v>
      </c>
      <c r="E32" s="2">
        <f t="shared" si="27"/>
        <v>0.813410052538031</v>
      </c>
      <c r="F32" s="2">
        <f t="shared" si="27"/>
        <v>0.813410052538031</v>
      </c>
      <c r="G32" s="2">
        <f t="shared" si="27"/>
        <v>0.813410052538031</v>
      </c>
      <c r="H32" s="2">
        <f t="shared" si="27"/>
        <v>0.813410052538031</v>
      </c>
      <c r="I32" s="2">
        <f t="shared" si="27"/>
        <v>0.813410052538031</v>
      </c>
      <c r="J32" s="2">
        <f t="shared" si="27"/>
        <v>0.813410052538031</v>
      </c>
      <c r="K32" s="2">
        <f t="shared" si="27"/>
        <v>0.813410052538031</v>
      </c>
      <c r="L32" s="2">
        <f t="shared" si="27"/>
        <v>0.813410052538031</v>
      </c>
      <c r="M32" s="2">
        <f t="shared" si="27"/>
        <v>0.813410052538031</v>
      </c>
      <c r="N32" s="2">
        <f t="shared" si="27"/>
        <v>0.813410052538031</v>
      </c>
      <c r="O32" s="2">
        <f t="shared" si="27"/>
        <v>0.813410052538031</v>
      </c>
      <c r="P32" s="2">
        <f t="shared" si="27"/>
        <v>0.813410052538031</v>
      </c>
      <c r="Q32" s="2">
        <f t="shared" si="27"/>
        <v>0.813410052538031</v>
      </c>
    </row>
    <row r="33" spans="1:17" x14ac:dyDescent="0.2">
      <c r="A33" t="s">
        <v>59</v>
      </c>
      <c r="B33" s="3">
        <v>0.65951563279480097</v>
      </c>
      <c r="C33" s="2">
        <f t="shared" ref="C33:Q33" si="28">B33</f>
        <v>0.65951563279480097</v>
      </c>
      <c r="D33" s="2">
        <f t="shared" si="28"/>
        <v>0.65951563279480097</v>
      </c>
      <c r="E33" s="2">
        <f t="shared" si="28"/>
        <v>0.65951563279480097</v>
      </c>
      <c r="F33" s="2">
        <f t="shared" si="28"/>
        <v>0.65951563279480097</v>
      </c>
      <c r="G33" s="2">
        <f t="shared" si="28"/>
        <v>0.65951563279480097</v>
      </c>
      <c r="H33" s="2">
        <f t="shared" si="28"/>
        <v>0.65951563279480097</v>
      </c>
      <c r="I33" s="2">
        <f t="shared" si="28"/>
        <v>0.65951563279480097</v>
      </c>
      <c r="J33" s="2">
        <f t="shared" si="28"/>
        <v>0.65951563279480097</v>
      </c>
      <c r="K33" s="2">
        <f t="shared" si="28"/>
        <v>0.65951563279480097</v>
      </c>
      <c r="L33" s="2">
        <f t="shared" si="28"/>
        <v>0.65951563279480097</v>
      </c>
      <c r="M33" s="2">
        <f t="shared" si="28"/>
        <v>0.65951563279480097</v>
      </c>
      <c r="N33" s="2">
        <f t="shared" si="28"/>
        <v>0.65951563279480097</v>
      </c>
      <c r="O33" s="2">
        <f t="shared" si="28"/>
        <v>0.65951563279480097</v>
      </c>
      <c r="P33" s="2">
        <f t="shared" si="28"/>
        <v>0.65951563279480097</v>
      </c>
      <c r="Q33" s="2">
        <f t="shared" si="28"/>
        <v>0.65951563279480097</v>
      </c>
    </row>
    <row r="34" spans="1:17" x14ac:dyDescent="0.2">
      <c r="A34" t="s">
        <v>60</v>
      </c>
      <c r="B34" s="3">
        <v>0.53473751466870401</v>
      </c>
      <c r="C34" s="2">
        <f t="shared" ref="C34:Q34" si="29">B34</f>
        <v>0.53473751466870401</v>
      </c>
      <c r="D34" s="2">
        <f t="shared" si="29"/>
        <v>0.53473751466870401</v>
      </c>
      <c r="E34" s="2">
        <f t="shared" si="29"/>
        <v>0.53473751466870401</v>
      </c>
      <c r="F34" s="2">
        <f t="shared" si="29"/>
        <v>0.53473751466870401</v>
      </c>
      <c r="G34" s="2">
        <f t="shared" si="29"/>
        <v>0.53473751466870401</v>
      </c>
      <c r="H34" s="2">
        <f t="shared" si="29"/>
        <v>0.53473751466870401</v>
      </c>
      <c r="I34" s="2">
        <f t="shared" si="29"/>
        <v>0.53473751466870401</v>
      </c>
      <c r="J34" s="2">
        <f t="shared" si="29"/>
        <v>0.53473751466870401</v>
      </c>
      <c r="K34" s="2">
        <f t="shared" si="29"/>
        <v>0.53473751466870401</v>
      </c>
      <c r="L34" s="2">
        <f t="shared" si="29"/>
        <v>0.53473751466870401</v>
      </c>
      <c r="M34" s="2">
        <f t="shared" si="29"/>
        <v>0.53473751466870401</v>
      </c>
      <c r="N34" s="2">
        <f t="shared" si="29"/>
        <v>0.53473751466870401</v>
      </c>
      <c r="O34" s="2">
        <f t="shared" si="29"/>
        <v>0.53473751466870401</v>
      </c>
      <c r="P34" s="2">
        <f t="shared" si="29"/>
        <v>0.53473751466870401</v>
      </c>
      <c r="Q34" s="2">
        <f t="shared" si="29"/>
        <v>0.53473751466870401</v>
      </c>
    </row>
    <row r="35" spans="1:17" x14ac:dyDescent="0.2">
      <c r="A35" t="s">
        <v>61</v>
      </c>
      <c r="B35" s="3">
        <v>0.43356699276759902</v>
      </c>
      <c r="C35" s="2">
        <f t="shared" ref="C35:Q35" si="30">B35</f>
        <v>0.43356699276759902</v>
      </c>
      <c r="D35" s="2">
        <f t="shared" si="30"/>
        <v>0.43356699276759902</v>
      </c>
      <c r="E35" s="2">
        <f t="shared" si="30"/>
        <v>0.43356699276759902</v>
      </c>
      <c r="F35" s="2">
        <f t="shared" si="30"/>
        <v>0.43356699276759902</v>
      </c>
      <c r="G35" s="2">
        <f t="shared" si="30"/>
        <v>0.43356699276759902</v>
      </c>
      <c r="H35" s="2">
        <f t="shared" si="30"/>
        <v>0.43356699276759902</v>
      </c>
      <c r="I35" s="2">
        <f t="shared" si="30"/>
        <v>0.43356699276759902</v>
      </c>
      <c r="J35" s="2">
        <f t="shared" si="30"/>
        <v>0.43356699276759902</v>
      </c>
      <c r="K35" s="2">
        <f t="shared" si="30"/>
        <v>0.43356699276759902</v>
      </c>
      <c r="L35" s="2">
        <f t="shared" si="30"/>
        <v>0.43356699276759902</v>
      </c>
      <c r="M35" s="2">
        <f t="shared" si="30"/>
        <v>0.43356699276759902</v>
      </c>
      <c r="N35" s="2">
        <f t="shared" si="30"/>
        <v>0.43356699276759902</v>
      </c>
      <c r="O35" s="2">
        <f t="shared" si="30"/>
        <v>0.43356699276759902</v>
      </c>
      <c r="P35" s="2">
        <f t="shared" si="30"/>
        <v>0.43356699276759902</v>
      </c>
      <c r="Q35" s="2">
        <f t="shared" si="30"/>
        <v>0.43356699276759902</v>
      </c>
    </row>
    <row r="36" spans="1:17" x14ac:dyDescent="0.2">
      <c r="A36" t="s">
        <v>62</v>
      </c>
      <c r="B36" s="3">
        <v>0.35153759005294899</v>
      </c>
      <c r="C36" s="2">
        <f t="shared" ref="C36:Q36" si="31">B36</f>
        <v>0.35153759005294899</v>
      </c>
      <c r="D36" s="2">
        <f t="shared" si="31"/>
        <v>0.35153759005294899</v>
      </c>
      <c r="E36" s="2">
        <f t="shared" si="31"/>
        <v>0.35153759005294899</v>
      </c>
      <c r="F36" s="2">
        <f t="shared" si="31"/>
        <v>0.35153759005294899</v>
      </c>
      <c r="G36" s="2">
        <f t="shared" si="31"/>
        <v>0.35153759005294899</v>
      </c>
      <c r="H36" s="2">
        <f t="shared" si="31"/>
        <v>0.35153759005294899</v>
      </c>
      <c r="I36" s="2">
        <f t="shared" si="31"/>
        <v>0.35153759005294899</v>
      </c>
      <c r="J36" s="2">
        <f t="shared" si="31"/>
        <v>0.35153759005294899</v>
      </c>
      <c r="K36" s="2">
        <f t="shared" si="31"/>
        <v>0.35153759005294899</v>
      </c>
      <c r="L36" s="2">
        <f t="shared" si="31"/>
        <v>0.35153759005294899</v>
      </c>
      <c r="M36" s="2">
        <f t="shared" si="31"/>
        <v>0.35153759005294899</v>
      </c>
      <c r="N36" s="2">
        <f t="shared" si="31"/>
        <v>0.35153759005294899</v>
      </c>
      <c r="O36" s="2">
        <f t="shared" si="31"/>
        <v>0.35153759005294899</v>
      </c>
      <c r="P36" s="2">
        <f t="shared" si="31"/>
        <v>0.35153759005294899</v>
      </c>
      <c r="Q36" s="2">
        <f t="shared" si="31"/>
        <v>0.35153759005294899</v>
      </c>
    </row>
    <row r="37" spans="1:17" x14ac:dyDescent="0.2">
      <c r="A37" t="s">
        <v>24</v>
      </c>
      <c r="B37" s="3">
        <v>0.28502787177453798</v>
      </c>
      <c r="C37" s="2">
        <f t="shared" ref="C37:Q37" si="32">B37</f>
        <v>0.28502787177453798</v>
      </c>
      <c r="D37" s="2">
        <f t="shared" si="32"/>
        <v>0.28502787177453798</v>
      </c>
      <c r="E37" s="2">
        <f t="shared" si="32"/>
        <v>0.28502787177453798</v>
      </c>
      <c r="F37" s="2">
        <f t="shared" si="32"/>
        <v>0.28502787177453798</v>
      </c>
      <c r="G37" s="2">
        <f t="shared" si="32"/>
        <v>0.28502787177453798</v>
      </c>
      <c r="H37" s="2">
        <f t="shared" si="32"/>
        <v>0.28502787177453798</v>
      </c>
      <c r="I37" s="2">
        <f t="shared" si="32"/>
        <v>0.28502787177453798</v>
      </c>
      <c r="J37" s="2">
        <f t="shared" si="32"/>
        <v>0.28502787177453798</v>
      </c>
      <c r="K37" s="2">
        <f t="shared" si="32"/>
        <v>0.28502787177453798</v>
      </c>
      <c r="L37" s="2">
        <f t="shared" si="32"/>
        <v>0.28502787177453798</v>
      </c>
      <c r="M37" s="2">
        <f t="shared" si="32"/>
        <v>0.28502787177453798</v>
      </c>
      <c r="N37" s="2">
        <f t="shared" si="32"/>
        <v>0.28502787177453798</v>
      </c>
      <c r="O37" s="2">
        <f t="shared" si="32"/>
        <v>0.28502787177453798</v>
      </c>
      <c r="P37" s="2">
        <f t="shared" si="32"/>
        <v>0.28502787177453798</v>
      </c>
      <c r="Q37" s="2">
        <f t="shared" si="32"/>
        <v>0.28502787177453798</v>
      </c>
    </row>
    <row r="38" spans="1:17" x14ac:dyDescent="0.2">
      <c r="A38" t="s">
        <v>25</v>
      </c>
      <c r="B38" s="3">
        <v>0.231101566339138</v>
      </c>
      <c r="C38" s="2">
        <f t="shared" ref="C38:Q38" si="33">B38</f>
        <v>0.231101566339138</v>
      </c>
      <c r="D38" s="2">
        <f t="shared" si="33"/>
        <v>0.231101566339138</v>
      </c>
      <c r="E38" s="2">
        <f t="shared" si="33"/>
        <v>0.231101566339138</v>
      </c>
      <c r="F38" s="2">
        <f t="shared" si="33"/>
        <v>0.231101566339138</v>
      </c>
      <c r="G38" s="2">
        <f t="shared" si="33"/>
        <v>0.231101566339138</v>
      </c>
      <c r="H38" s="2">
        <f t="shared" si="33"/>
        <v>0.231101566339138</v>
      </c>
      <c r="I38" s="2">
        <f t="shared" si="33"/>
        <v>0.231101566339138</v>
      </c>
      <c r="J38" s="2">
        <f t="shared" si="33"/>
        <v>0.231101566339138</v>
      </c>
      <c r="K38" s="2">
        <f t="shared" si="33"/>
        <v>0.231101566339138</v>
      </c>
      <c r="L38" s="2">
        <f t="shared" si="33"/>
        <v>0.231101566339138</v>
      </c>
      <c r="M38" s="2">
        <f t="shared" si="33"/>
        <v>0.231101566339138</v>
      </c>
      <c r="N38" s="2">
        <f t="shared" si="33"/>
        <v>0.231101566339138</v>
      </c>
      <c r="O38" s="2">
        <f t="shared" si="33"/>
        <v>0.231101566339138</v>
      </c>
      <c r="P38" s="2">
        <f t="shared" si="33"/>
        <v>0.231101566339138</v>
      </c>
      <c r="Q38" s="2">
        <f t="shared" si="33"/>
        <v>0.231101566339138</v>
      </c>
    </row>
    <row r="39" spans="1:17" x14ac:dyDescent="0.2">
      <c r="A39" t="s">
        <v>26</v>
      </c>
      <c r="B39" s="3">
        <v>0.18737793476790099</v>
      </c>
      <c r="C39" s="2">
        <f t="shared" ref="C39:Q39" si="34">B39</f>
        <v>0.18737793476790099</v>
      </c>
      <c r="D39" s="2">
        <f t="shared" si="34"/>
        <v>0.18737793476790099</v>
      </c>
      <c r="E39" s="2">
        <f t="shared" si="34"/>
        <v>0.18737793476790099</v>
      </c>
      <c r="F39" s="2">
        <f t="shared" si="34"/>
        <v>0.18737793476790099</v>
      </c>
      <c r="G39" s="2">
        <f t="shared" si="34"/>
        <v>0.18737793476790099</v>
      </c>
      <c r="H39" s="2">
        <f t="shared" si="34"/>
        <v>0.18737793476790099</v>
      </c>
      <c r="I39" s="2">
        <f t="shared" si="34"/>
        <v>0.18737793476790099</v>
      </c>
      <c r="J39" s="2">
        <f t="shared" si="34"/>
        <v>0.18737793476790099</v>
      </c>
      <c r="K39" s="2">
        <f t="shared" si="34"/>
        <v>0.18737793476790099</v>
      </c>
      <c r="L39" s="2">
        <f t="shared" si="34"/>
        <v>0.18737793476790099</v>
      </c>
      <c r="M39" s="2">
        <f t="shared" si="34"/>
        <v>0.18737793476790099</v>
      </c>
      <c r="N39" s="2">
        <f t="shared" si="34"/>
        <v>0.18737793476790099</v>
      </c>
      <c r="O39" s="2">
        <f t="shared" si="34"/>
        <v>0.18737793476790099</v>
      </c>
      <c r="P39" s="2">
        <f t="shared" si="34"/>
        <v>0.18737793476790099</v>
      </c>
      <c r="Q39" s="2">
        <f t="shared" si="34"/>
        <v>0.18737793476790099</v>
      </c>
    </row>
    <row r="40" spans="1:17" x14ac:dyDescent="0.2">
      <c r="A40" t="s">
        <v>27</v>
      </c>
      <c r="B40" s="3">
        <v>0.15192666581220701</v>
      </c>
      <c r="C40" s="2">
        <f t="shared" ref="C40:Q40" si="35">B40</f>
        <v>0.15192666581220701</v>
      </c>
      <c r="D40" s="2">
        <f t="shared" si="35"/>
        <v>0.15192666581220701</v>
      </c>
      <c r="E40" s="2">
        <f t="shared" si="35"/>
        <v>0.15192666581220701</v>
      </c>
      <c r="F40" s="2">
        <f t="shared" si="35"/>
        <v>0.15192666581220701</v>
      </c>
      <c r="G40" s="2">
        <f t="shared" si="35"/>
        <v>0.15192666581220701</v>
      </c>
      <c r="H40" s="2">
        <f t="shared" si="35"/>
        <v>0.15192666581220701</v>
      </c>
      <c r="I40" s="2">
        <f t="shared" si="35"/>
        <v>0.15192666581220701</v>
      </c>
      <c r="J40" s="2">
        <f t="shared" si="35"/>
        <v>0.15192666581220701</v>
      </c>
      <c r="K40" s="2">
        <f t="shared" si="35"/>
        <v>0.15192666581220701</v>
      </c>
      <c r="L40" s="2">
        <f t="shared" si="35"/>
        <v>0.15192666581220701</v>
      </c>
      <c r="M40" s="2">
        <f t="shared" si="35"/>
        <v>0.15192666581220701</v>
      </c>
      <c r="N40" s="2">
        <f t="shared" si="35"/>
        <v>0.15192666581220701</v>
      </c>
      <c r="O40" s="2">
        <f t="shared" si="35"/>
        <v>0.15192666581220701</v>
      </c>
      <c r="P40" s="2">
        <f t="shared" si="35"/>
        <v>0.15192666581220701</v>
      </c>
      <c r="Q40" s="2">
        <f t="shared" si="35"/>
        <v>0.15192666581220701</v>
      </c>
    </row>
    <row r="41" spans="1:17" x14ac:dyDescent="0.2">
      <c r="A41" t="s">
        <v>63</v>
      </c>
      <c r="B41" s="11">
        <v>0.123182656556678</v>
      </c>
      <c r="C41" s="2">
        <f t="shared" ref="C41:Q41" si="36">B41</f>
        <v>0.123182656556678</v>
      </c>
      <c r="D41" s="2">
        <f t="shared" si="36"/>
        <v>0.123182656556678</v>
      </c>
      <c r="E41" s="2">
        <f t="shared" si="36"/>
        <v>0.123182656556678</v>
      </c>
      <c r="F41" s="2">
        <f t="shared" si="36"/>
        <v>0.123182656556678</v>
      </c>
      <c r="G41" s="2">
        <f t="shared" si="36"/>
        <v>0.123182656556678</v>
      </c>
      <c r="H41" s="2">
        <f t="shared" si="36"/>
        <v>0.123182656556678</v>
      </c>
      <c r="I41" s="2">
        <f t="shared" si="36"/>
        <v>0.123182656556678</v>
      </c>
      <c r="J41" s="2">
        <f t="shared" si="36"/>
        <v>0.123182656556678</v>
      </c>
      <c r="K41" s="2">
        <f t="shared" si="36"/>
        <v>0.123182656556678</v>
      </c>
      <c r="L41" s="2">
        <f t="shared" si="36"/>
        <v>0.123182656556678</v>
      </c>
      <c r="M41" s="2">
        <f t="shared" si="36"/>
        <v>0.123182656556678</v>
      </c>
      <c r="N41" s="2">
        <f t="shared" si="36"/>
        <v>0.123182656556678</v>
      </c>
      <c r="O41" s="2">
        <f t="shared" si="36"/>
        <v>0.123182656556678</v>
      </c>
      <c r="P41" s="2">
        <f t="shared" si="36"/>
        <v>0.123182656556678</v>
      </c>
      <c r="Q41" s="2">
        <f t="shared" si="36"/>
        <v>0.123182656556678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3C3-C46D-46BE-8CD1-59CC45BE5699}">
  <dimension ref="A1:AA72"/>
  <sheetViews>
    <sheetView zoomScaleNormal="100" workbookViewId="0">
      <selection activeCell="B1" sqref="B1:AA1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2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2">
      <c r="A4" t="s">
        <v>2</v>
      </c>
      <c r="B4">
        <v>90</v>
      </c>
      <c r="C4">
        <f>MIN(B4+29.4,parameters!B2)</f>
        <v>100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8.4000000000000005E-2</v>
      </c>
      <c r="C11" s="1">
        <f t="shared" ref="C11:Q11" si="14">B11*0.985</f>
        <v>8.2740000000000008E-2</v>
      </c>
      <c r="D11">
        <f t="shared" si="14"/>
        <v>8.1498900000000013E-2</v>
      </c>
      <c r="E11">
        <f t="shared" si="14"/>
        <v>8.0276416500000017E-2</v>
      </c>
      <c r="F11">
        <f t="shared" si="14"/>
        <v>7.9072270252500021E-2</v>
      </c>
      <c r="G11">
        <f t="shared" si="14"/>
        <v>7.7886186198712515E-2</v>
      </c>
      <c r="H11">
        <f t="shared" si="14"/>
        <v>7.6717893405731832E-2</v>
      </c>
      <c r="I11">
        <f t="shared" si="14"/>
        <v>7.5567125004645852E-2</v>
      </c>
      <c r="J11">
        <f t="shared" si="14"/>
        <v>7.4433618129576162E-2</v>
      </c>
      <c r="K11">
        <f t="shared" si="14"/>
        <v>7.3317113857632524E-2</v>
      </c>
      <c r="L11">
        <f t="shared" si="14"/>
        <v>7.2217357149768041E-2</v>
      </c>
      <c r="M11">
        <f t="shared" si="14"/>
        <v>7.1134096792521515E-2</v>
      </c>
      <c r="N11">
        <f t="shared" si="14"/>
        <v>7.0067085340633689E-2</v>
      </c>
      <c r="O11">
        <f t="shared" si="14"/>
        <v>6.9016079060524177E-2</v>
      </c>
      <c r="P11">
        <f t="shared" si="14"/>
        <v>6.7980837874616312E-2</v>
      </c>
      <c r="Q11">
        <f t="shared" si="14"/>
        <v>6.696112530649706E-2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x14ac:dyDescent="0.2">
      <c r="A12" t="s">
        <v>10</v>
      </c>
      <c r="B12" s="18">
        <v>0.25</v>
      </c>
      <c r="C12" s="1">
        <f t="shared" ref="C12:Q12" si="18">B12*0.975</f>
        <v>0.24374999999999999</v>
      </c>
      <c r="D12">
        <f t="shared" si="18"/>
        <v>0.23765624999999999</v>
      </c>
      <c r="E12">
        <f t="shared" si="18"/>
        <v>0.23171484374999998</v>
      </c>
      <c r="F12">
        <f t="shared" si="18"/>
        <v>0.22592197265624997</v>
      </c>
      <c r="G12">
        <f t="shared" si="18"/>
        <v>0.22027392333984372</v>
      </c>
      <c r="H12">
        <f t="shared" si="18"/>
        <v>0.21476707525634761</v>
      </c>
      <c r="I12">
        <f t="shared" si="18"/>
        <v>0.20939789837493891</v>
      </c>
      <c r="J12">
        <f t="shared" si="18"/>
        <v>0.20416295091556544</v>
      </c>
      <c r="K12">
        <f t="shared" si="18"/>
        <v>0.19905887714267631</v>
      </c>
      <c r="L12">
        <f t="shared" si="18"/>
        <v>0.19408240521410941</v>
      </c>
      <c r="M12">
        <f t="shared" si="18"/>
        <v>0.18923034508375666</v>
      </c>
      <c r="N12">
        <f t="shared" si="18"/>
        <v>0.18449958645666273</v>
      </c>
      <c r="O12">
        <f t="shared" si="18"/>
        <v>0.17988709679524614</v>
      </c>
      <c r="P12">
        <f t="shared" si="18"/>
        <v>0.17538991937536499</v>
      </c>
      <c r="Q12">
        <f t="shared" si="18"/>
        <v>0.17100517139098087</v>
      </c>
      <c r="R12" s="1">
        <f t="shared" ref="R12:AA12" si="19">1*Q12</f>
        <v>0.17100517139098087</v>
      </c>
      <c r="S12" s="1">
        <f t="shared" si="19"/>
        <v>0.17100517139098087</v>
      </c>
      <c r="T12" s="1">
        <f t="shared" si="19"/>
        <v>0.17100517139098087</v>
      </c>
      <c r="U12" s="1">
        <f t="shared" si="19"/>
        <v>0.17100517139098087</v>
      </c>
      <c r="V12" s="1">
        <f t="shared" si="19"/>
        <v>0.17100517139098087</v>
      </c>
      <c r="W12" s="1">
        <f t="shared" si="19"/>
        <v>0.17100517139098087</v>
      </c>
      <c r="X12" s="1">
        <f t="shared" si="19"/>
        <v>0.17100517139098087</v>
      </c>
      <c r="Y12" s="1">
        <f t="shared" si="19"/>
        <v>0.17100517139098087</v>
      </c>
      <c r="Z12" s="1">
        <f t="shared" si="19"/>
        <v>0.17100517139098087</v>
      </c>
      <c r="AA12" s="1">
        <f t="shared" si="19"/>
        <v>0.17100517139098087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0">C13*1.03</f>
        <v>0.36070599999999997</v>
      </c>
      <c r="E13">
        <f t="shared" si="20"/>
        <v>0.37152717999999996</v>
      </c>
      <c r="F13">
        <f t="shared" si="20"/>
        <v>0.38267299539999994</v>
      </c>
      <c r="G13">
        <f t="shared" si="20"/>
        <v>0.39415318526199994</v>
      </c>
      <c r="H13">
        <f t="shared" si="20"/>
        <v>0.40597778081985997</v>
      </c>
      <c r="I13">
        <f t="shared" si="20"/>
        <v>0.41815711424445579</v>
      </c>
      <c r="J13">
        <f t="shared" si="20"/>
        <v>0.43070182767178949</v>
      </c>
      <c r="K13">
        <f t="shared" si="20"/>
        <v>0.44362288250194321</v>
      </c>
      <c r="L13">
        <f t="shared" si="20"/>
        <v>0.45693156897700149</v>
      </c>
      <c r="M13">
        <f t="shared" si="20"/>
        <v>0.47063951604631155</v>
      </c>
      <c r="N13">
        <f t="shared" si="20"/>
        <v>0.4847587015277009</v>
      </c>
      <c r="O13">
        <f t="shared" si="20"/>
        <v>0.49930146257353192</v>
      </c>
      <c r="P13">
        <f t="shared" si="20"/>
        <v>0.51428050645073786</v>
      </c>
      <c r="Q13">
        <f t="shared" si="20"/>
        <v>0.52970892164425998</v>
      </c>
      <c r="R13">
        <f t="shared" si="20"/>
        <v>0.54560018929358778</v>
      </c>
      <c r="S13">
        <f t="shared" si="20"/>
        <v>0.56196819497239547</v>
      </c>
      <c r="T13">
        <f t="shared" si="20"/>
        <v>0.57882724082156733</v>
      </c>
      <c r="U13">
        <f t="shared" si="20"/>
        <v>0.59619205804621433</v>
      </c>
      <c r="V13">
        <f t="shared" si="20"/>
        <v>0.61407781978760079</v>
      </c>
      <c r="W13">
        <f t="shared" si="20"/>
        <v>0.63250015438122886</v>
      </c>
      <c r="X13">
        <f t="shared" si="20"/>
        <v>0.65147515901266573</v>
      </c>
      <c r="Y13">
        <f t="shared" si="20"/>
        <v>0.67101941378304575</v>
      </c>
      <c r="Z13">
        <f t="shared" si="20"/>
        <v>0.69114999619653716</v>
      </c>
      <c r="AA13">
        <f t="shared" si="20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0"/>
        <v>1.3473430000000002</v>
      </c>
      <c r="E14">
        <f t="shared" si="20"/>
        <v>1.3877632900000003</v>
      </c>
      <c r="F14">
        <f t="shared" si="20"/>
        <v>1.4293961887000004</v>
      </c>
      <c r="G14">
        <f t="shared" si="20"/>
        <v>1.4722780743610004</v>
      </c>
      <c r="H14">
        <f t="shared" si="20"/>
        <v>1.5164464165918305</v>
      </c>
      <c r="I14">
        <f t="shared" si="20"/>
        <v>1.5619398090895855</v>
      </c>
      <c r="J14">
        <f t="shared" si="20"/>
        <v>1.6087980033622731</v>
      </c>
      <c r="K14">
        <f t="shared" si="20"/>
        <v>1.6570619434631413</v>
      </c>
      <c r="L14">
        <f t="shared" si="20"/>
        <v>1.7067738017670355</v>
      </c>
      <c r="M14">
        <f t="shared" si="20"/>
        <v>1.7579770158200467</v>
      </c>
      <c r="N14">
        <f t="shared" si="20"/>
        <v>1.8107163262946482</v>
      </c>
      <c r="O14">
        <f t="shared" si="20"/>
        <v>1.8650378160834877</v>
      </c>
      <c r="P14">
        <f t="shared" si="20"/>
        <v>1.9209889505659925</v>
      </c>
      <c r="Q14">
        <f t="shared" si="20"/>
        <v>1.9786186190829724</v>
      </c>
      <c r="R14">
        <f t="shared" si="20"/>
        <v>2.0379771776554616</v>
      </c>
      <c r="S14">
        <f t="shared" si="20"/>
        <v>2.0991164929851256</v>
      </c>
      <c r="T14">
        <f t="shared" si="20"/>
        <v>2.1620899877746793</v>
      </c>
      <c r="U14">
        <f t="shared" si="20"/>
        <v>2.2269526874079197</v>
      </c>
      <c r="V14">
        <f t="shared" si="20"/>
        <v>2.2937612680301576</v>
      </c>
      <c r="W14">
        <f t="shared" si="20"/>
        <v>2.3625741060710626</v>
      </c>
      <c r="X14">
        <f t="shared" si="20"/>
        <v>2.4334513292531943</v>
      </c>
      <c r="Y14">
        <f t="shared" si="20"/>
        <v>2.5064548691307902</v>
      </c>
      <c r="Z14">
        <f t="shared" si="20"/>
        <v>2.5816485152047139</v>
      </c>
      <c r="AA14">
        <f t="shared" si="20"/>
        <v>2.6590979706608553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540</v>
      </c>
      <c r="C19" s="1">
        <f t="shared" si="27"/>
        <v>540</v>
      </c>
      <c r="D19" s="1">
        <f t="shared" si="27"/>
        <v>540</v>
      </c>
      <c r="E19" s="1">
        <f t="shared" si="27"/>
        <v>540</v>
      </c>
      <c r="F19" s="1">
        <f t="shared" si="27"/>
        <v>540</v>
      </c>
      <c r="G19" s="1">
        <f t="shared" si="27"/>
        <v>540</v>
      </c>
      <c r="H19" s="1">
        <f t="shared" si="27"/>
        <v>540</v>
      </c>
      <c r="I19" s="1">
        <f t="shared" si="27"/>
        <v>540</v>
      </c>
      <c r="J19" s="1">
        <f t="shared" si="27"/>
        <v>540</v>
      </c>
      <c r="K19" s="1">
        <f t="shared" si="27"/>
        <v>540</v>
      </c>
      <c r="L19" s="1">
        <f t="shared" si="27"/>
        <v>540</v>
      </c>
      <c r="M19" s="1">
        <f t="shared" si="27"/>
        <v>540</v>
      </c>
      <c r="N19" s="1">
        <f t="shared" si="27"/>
        <v>540</v>
      </c>
      <c r="O19" s="1">
        <f t="shared" si="27"/>
        <v>540</v>
      </c>
      <c r="P19" s="1">
        <f t="shared" si="27"/>
        <v>540</v>
      </c>
      <c r="Q19" s="1">
        <f t="shared" si="27"/>
        <v>540</v>
      </c>
      <c r="R19" s="1">
        <f t="shared" ref="R19:AA19" si="31">1*Q19</f>
        <v>540</v>
      </c>
      <c r="S19" s="1">
        <f t="shared" si="31"/>
        <v>540</v>
      </c>
      <c r="T19" s="1">
        <f t="shared" si="31"/>
        <v>540</v>
      </c>
      <c r="U19" s="1">
        <f t="shared" si="31"/>
        <v>540</v>
      </c>
      <c r="V19" s="1">
        <f t="shared" si="31"/>
        <v>540</v>
      </c>
      <c r="W19" s="1">
        <f t="shared" si="31"/>
        <v>540</v>
      </c>
      <c r="X19" s="1">
        <f t="shared" si="31"/>
        <v>540</v>
      </c>
      <c r="Y19" s="1">
        <f t="shared" si="31"/>
        <v>540</v>
      </c>
      <c r="Z19" s="1">
        <f t="shared" si="31"/>
        <v>540</v>
      </c>
      <c r="AA19" s="1">
        <f t="shared" si="31"/>
        <v>540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135</v>
      </c>
      <c r="F20">
        <f t="shared" ref="F20:Q20" si="32">F19</f>
        <v>540</v>
      </c>
      <c r="G20">
        <f t="shared" si="32"/>
        <v>540</v>
      </c>
      <c r="H20">
        <f t="shared" si="32"/>
        <v>540</v>
      </c>
      <c r="I20">
        <f t="shared" si="32"/>
        <v>540</v>
      </c>
      <c r="J20">
        <f t="shared" si="32"/>
        <v>540</v>
      </c>
      <c r="K20">
        <f t="shared" si="32"/>
        <v>540</v>
      </c>
      <c r="L20">
        <f t="shared" si="32"/>
        <v>540</v>
      </c>
      <c r="M20">
        <f t="shared" si="32"/>
        <v>540</v>
      </c>
      <c r="N20">
        <f t="shared" si="32"/>
        <v>540</v>
      </c>
      <c r="O20">
        <f t="shared" si="32"/>
        <v>540</v>
      </c>
      <c r="P20">
        <f t="shared" si="32"/>
        <v>540</v>
      </c>
      <c r="Q20">
        <f t="shared" si="32"/>
        <v>540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29619</v>
      </c>
      <c r="C21">
        <f t="shared" ref="C21:J21" si="33">0.45*SUM(C3,C15,C16,-C9)</f>
        <v>28089</v>
      </c>
      <c r="D21">
        <f t="shared" si="33"/>
        <v>26926.2</v>
      </c>
      <c r="E21">
        <f t="shared" si="33"/>
        <v>25809.912</v>
      </c>
      <c r="F21">
        <f t="shared" si="33"/>
        <v>27256.184639999999</v>
      </c>
      <c r="G21">
        <f t="shared" si="33"/>
        <v>26476.569100800003</v>
      </c>
      <c r="H21">
        <f t="shared" si="33"/>
        <v>25972.417718784</v>
      </c>
      <c r="I21">
        <f t="shared" si="33"/>
        <v>25725.383541596162</v>
      </c>
      <c r="J21">
        <f t="shared" si="33"/>
        <v>25480.819706180198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4">B22</f>
        <v>0</v>
      </c>
      <c r="D22">
        <f t="shared" si="34"/>
        <v>0</v>
      </c>
      <c r="E22">
        <f t="shared" si="3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2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2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2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2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2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2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2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2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2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2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2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2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2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2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2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1">E57</f>
        <v>150</v>
      </c>
      <c r="G57" s="4">
        <f t="shared" si="41"/>
        <v>150</v>
      </c>
      <c r="H57" s="4">
        <f t="shared" si="41"/>
        <v>150</v>
      </c>
      <c r="I57" s="4">
        <f t="shared" si="41"/>
        <v>150</v>
      </c>
      <c r="J57" s="4">
        <f t="shared" si="41"/>
        <v>150</v>
      </c>
      <c r="K57" s="4">
        <f t="shared" si="41"/>
        <v>150</v>
      </c>
      <c r="L57" s="4">
        <f t="shared" si="41"/>
        <v>150</v>
      </c>
      <c r="M57" s="4">
        <f t="shared" si="41"/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1"/>
        <v>20</v>
      </c>
      <c r="G58" s="4">
        <f t="shared" si="41"/>
        <v>20</v>
      </c>
      <c r="H58" s="4">
        <f t="shared" si="41"/>
        <v>20</v>
      </c>
      <c r="I58" s="4">
        <f t="shared" si="41"/>
        <v>20</v>
      </c>
      <c r="J58" s="4">
        <f t="shared" si="41"/>
        <v>20</v>
      </c>
      <c r="K58" s="4">
        <f t="shared" si="41"/>
        <v>20</v>
      </c>
      <c r="L58" s="4">
        <f t="shared" si="41"/>
        <v>20</v>
      </c>
      <c r="M58" s="4">
        <f t="shared" si="41"/>
        <v>20</v>
      </c>
      <c r="N58" s="4">
        <f t="shared" si="41"/>
        <v>20</v>
      </c>
      <c r="O58" s="4">
        <f t="shared" si="41"/>
        <v>20</v>
      </c>
      <c r="P58" s="4">
        <f t="shared" si="41"/>
        <v>20</v>
      </c>
      <c r="Q58" s="4">
        <f t="shared" si="41"/>
        <v>20</v>
      </c>
      <c r="R58" s="4">
        <f t="shared" si="41"/>
        <v>20</v>
      </c>
      <c r="S58" s="4">
        <f t="shared" si="41"/>
        <v>20</v>
      </c>
      <c r="T58" s="4">
        <f t="shared" si="41"/>
        <v>20</v>
      </c>
      <c r="U58" s="4">
        <f t="shared" si="41"/>
        <v>20</v>
      </c>
      <c r="V58" s="4">
        <f t="shared" ref="V58:AA70" si="42">U58</f>
        <v>20</v>
      </c>
      <c r="W58" s="4">
        <f t="shared" si="42"/>
        <v>20</v>
      </c>
      <c r="X58" s="4">
        <f t="shared" si="42"/>
        <v>20</v>
      </c>
      <c r="Y58" s="4">
        <f t="shared" si="42"/>
        <v>20</v>
      </c>
      <c r="Z58" s="4">
        <f t="shared" si="42"/>
        <v>20</v>
      </c>
      <c r="AA58" s="4">
        <f t="shared" si="42"/>
        <v>20</v>
      </c>
    </row>
    <row r="59" spans="1:27" x14ac:dyDescent="0.2">
      <c r="A59" t="s">
        <v>30</v>
      </c>
      <c r="B59">
        <f t="shared" ref="B59:Q59" si="43">B4*0.8/8</f>
        <v>9</v>
      </c>
      <c r="C59">
        <f t="shared" si="43"/>
        <v>10</v>
      </c>
      <c r="D59">
        <f t="shared" si="43"/>
        <v>10</v>
      </c>
      <c r="E59">
        <f t="shared" si="43"/>
        <v>10</v>
      </c>
      <c r="F59">
        <f t="shared" si="43"/>
        <v>10</v>
      </c>
      <c r="G59">
        <f t="shared" si="43"/>
        <v>10</v>
      </c>
      <c r="H59">
        <f t="shared" si="43"/>
        <v>10</v>
      </c>
      <c r="I59">
        <f t="shared" si="43"/>
        <v>10</v>
      </c>
      <c r="J59">
        <f t="shared" si="43"/>
        <v>10</v>
      </c>
      <c r="K59">
        <f t="shared" si="43"/>
        <v>10</v>
      </c>
      <c r="L59">
        <f t="shared" si="43"/>
        <v>10</v>
      </c>
      <c r="M59">
        <f t="shared" si="43"/>
        <v>10</v>
      </c>
      <c r="N59">
        <f t="shared" si="43"/>
        <v>10</v>
      </c>
      <c r="O59">
        <f t="shared" si="43"/>
        <v>10</v>
      </c>
      <c r="P59">
        <f t="shared" si="43"/>
        <v>10</v>
      </c>
      <c r="Q59">
        <f t="shared" si="43"/>
        <v>10</v>
      </c>
      <c r="R59" s="4">
        <f t="shared" si="41"/>
        <v>10</v>
      </c>
      <c r="S59" s="4">
        <f t="shared" si="41"/>
        <v>10</v>
      </c>
      <c r="T59" s="4">
        <f t="shared" si="41"/>
        <v>10</v>
      </c>
      <c r="U59" s="4">
        <f t="shared" si="41"/>
        <v>10</v>
      </c>
      <c r="V59" s="4">
        <f t="shared" si="42"/>
        <v>10</v>
      </c>
      <c r="W59" s="4">
        <f t="shared" si="42"/>
        <v>10</v>
      </c>
      <c r="X59" s="4">
        <f t="shared" si="42"/>
        <v>10</v>
      </c>
      <c r="Y59" s="4">
        <f t="shared" si="42"/>
        <v>10</v>
      </c>
      <c r="Z59" s="4">
        <f t="shared" si="42"/>
        <v>10</v>
      </c>
      <c r="AA59" s="4">
        <f t="shared" si="42"/>
        <v>10</v>
      </c>
    </row>
    <row r="60" spans="1:27" x14ac:dyDescent="0.2">
      <c r="A60" t="s">
        <v>31</v>
      </c>
      <c r="B60">
        <f t="shared" ref="B60:Q60" si="44">B4*0.8/3</f>
        <v>24</v>
      </c>
      <c r="C60">
        <f t="shared" si="44"/>
        <v>26.666666666666668</v>
      </c>
      <c r="D60">
        <f t="shared" si="44"/>
        <v>26.666666666666668</v>
      </c>
      <c r="E60">
        <f t="shared" si="44"/>
        <v>26.666666666666668</v>
      </c>
      <c r="F60">
        <f t="shared" si="44"/>
        <v>26.666666666666668</v>
      </c>
      <c r="G60">
        <f t="shared" si="44"/>
        <v>26.666666666666668</v>
      </c>
      <c r="H60">
        <f t="shared" si="44"/>
        <v>26.666666666666668</v>
      </c>
      <c r="I60">
        <f t="shared" si="44"/>
        <v>26.666666666666668</v>
      </c>
      <c r="J60">
        <f t="shared" si="44"/>
        <v>26.666666666666668</v>
      </c>
      <c r="K60">
        <f t="shared" si="44"/>
        <v>26.666666666666668</v>
      </c>
      <c r="L60">
        <f t="shared" si="44"/>
        <v>26.666666666666668</v>
      </c>
      <c r="M60">
        <f t="shared" si="44"/>
        <v>26.666666666666668</v>
      </c>
      <c r="N60">
        <f t="shared" si="44"/>
        <v>26.666666666666668</v>
      </c>
      <c r="O60">
        <f t="shared" si="44"/>
        <v>26.666666666666668</v>
      </c>
      <c r="P60">
        <f t="shared" si="44"/>
        <v>26.666666666666668</v>
      </c>
      <c r="Q60">
        <f t="shared" si="44"/>
        <v>26.666666666666668</v>
      </c>
      <c r="R60" s="4">
        <f t="shared" si="41"/>
        <v>26.666666666666668</v>
      </c>
      <c r="S60" s="4">
        <f t="shared" si="41"/>
        <v>26.666666666666668</v>
      </c>
      <c r="T60" s="4">
        <f t="shared" si="41"/>
        <v>26.666666666666668</v>
      </c>
      <c r="U60" s="4">
        <f t="shared" si="41"/>
        <v>26.666666666666668</v>
      </c>
      <c r="V60" s="4">
        <f t="shared" si="42"/>
        <v>26.666666666666668</v>
      </c>
      <c r="W60" s="4">
        <f t="shared" si="42"/>
        <v>26.666666666666668</v>
      </c>
      <c r="X60" s="4">
        <f t="shared" si="42"/>
        <v>26.666666666666668</v>
      </c>
      <c r="Y60" s="4">
        <f t="shared" si="42"/>
        <v>26.666666666666668</v>
      </c>
      <c r="Z60" s="4">
        <f t="shared" si="42"/>
        <v>26.666666666666668</v>
      </c>
      <c r="AA60" s="4">
        <f t="shared" si="42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2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2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2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2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2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2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2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2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2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0D77-A7B0-4D28-B8CC-C4019D9C32DD}">
  <dimension ref="A1:AA72"/>
  <sheetViews>
    <sheetView zoomScaleNormal="100" workbookViewId="0">
      <selection activeCell="B1" sqref="B1:AA1"/>
    </sheetView>
  </sheetViews>
  <sheetFormatPr defaultColWidth="10.140625" defaultRowHeight="12.75" x14ac:dyDescent="0.2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2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2">
      <c r="A4" t="s">
        <v>2</v>
      </c>
      <c r="B4">
        <v>70</v>
      </c>
      <c r="C4">
        <f>MIN(B4+29.4,parameters!B2)</f>
        <v>99.4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9.1999999999999998E-2</v>
      </c>
      <c r="C11" s="1">
        <f t="shared" ref="C11:Q11" si="15">B11*0.985</f>
        <v>9.0619999999999992E-2</v>
      </c>
      <c r="D11">
        <f t="shared" si="15"/>
        <v>8.9260699999999984E-2</v>
      </c>
      <c r="E11">
        <f t="shared" si="15"/>
        <v>8.7921789499999986E-2</v>
      </c>
      <c r="F11">
        <f t="shared" si="15"/>
        <v>8.6602962657499991E-2</v>
      </c>
      <c r="G11">
        <f t="shared" si="15"/>
        <v>8.5303918217637484E-2</v>
      </c>
      <c r="H11">
        <f t="shared" si="15"/>
        <v>8.402435944437292E-2</v>
      </c>
      <c r="I11">
        <f t="shared" si="15"/>
        <v>8.2763994052707332E-2</v>
      </c>
      <c r="J11">
        <f t="shared" si="15"/>
        <v>8.1522534141916722E-2</v>
      </c>
      <c r="K11">
        <f t="shared" si="15"/>
        <v>8.0299696129787976E-2</v>
      </c>
      <c r="L11">
        <f t="shared" si="15"/>
        <v>7.909520068784115E-2</v>
      </c>
      <c r="M11">
        <f t="shared" si="15"/>
        <v>7.7908772677523525E-2</v>
      </c>
      <c r="N11">
        <f t="shared" si="15"/>
        <v>7.6740141087360672E-2</v>
      </c>
      <c r="O11">
        <f t="shared" si="15"/>
        <v>7.5589038971050265E-2</v>
      </c>
      <c r="P11">
        <f t="shared" si="15"/>
        <v>7.4455203386484509E-2</v>
      </c>
      <c r="Q11">
        <f t="shared" si="15"/>
        <v>7.3338375335687239E-2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2">
      <c r="A12" t="s">
        <v>10</v>
      </c>
      <c r="B12" s="18">
        <v>0.31</v>
      </c>
      <c r="C12" s="1">
        <f t="shared" ref="C12:Q12" si="19">B12*0.975</f>
        <v>0.30225000000000002</v>
      </c>
      <c r="D12">
        <f t="shared" si="19"/>
        <v>0.29469375000000003</v>
      </c>
      <c r="E12">
        <f t="shared" si="19"/>
        <v>0.28732640625</v>
      </c>
      <c r="F12">
        <f t="shared" si="19"/>
        <v>0.28014324609375002</v>
      </c>
      <c r="G12">
        <f t="shared" si="19"/>
        <v>0.27313966494140629</v>
      </c>
      <c r="H12">
        <f t="shared" si="19"/>
        <v>0.26631117331787113</v>
      </c>
      <c r="I12">
        <f t="shared" si="19"/>
        <v>0.25965339398492432</v>
      </c>
      <c r="J12">
        <f t="shared" si="19"/>
        <v>0.25316205913530121</v>
      </c>
      <c r="K12">
        <f t="shared" si="19"/>
        <v>0.24683300765691868</v>
      </c>
      <c r="L12">
        <f t="shared" si="19"/>
        <v>0.2406621824654957</v>
      </c>
      <c r="M12">
        <f t="shared" si="19"/>
        <v>0.23464562790385829</v>
      </c>
      <c r="N12">
        <f t="shared" si="19"/>
        <v>0.22877948720626182</v>
      </c>
      <c r="O12">
        <f t="shared" si="19"/>
        <v>0.22306000002610527</v>
      </c>
      <c r="P12">
        <f t="shared" si="19"/>
        <v>0.21748350002545264</v>
      </c>
      <c r="Q12">
        <f t="shared" si="19"/>
        <v>0.21204641252481632</v>
      </c>
      <c r="R12" s="1">
        <f t="shared" ref="R12:AA12" si="20">1*Q12</f>
        <v>0.21204641252481632</v>
      </c>
      <c r="S12" s="1">
        <f t="shared" si="20"/>
        <v>0.21204641252481632</v>
      </c>
      <c r="T12" s="1">
        <f t="shared" si="20"/>
        <v>0.21204641252481632</v>
      </c>
      <c r="U12" s="1">
        <f t="shared" si="20"/>
        <v>0.21204641252481632</v>
      </c>
      <c r="V12" s="1">
        <f t="shared" si="20"/>
        <v>0.21204641252481632</v>
      </c>
      <c r="W12" s="1">
        <f t="shared" si="20"/>
        <v>0.21204641252481632</v>
      </c>
      <c r="X12" s="1">
        <f t="shared" si="20"/>
        <v>0.21204641252481632</v>
      </c>
      <c r="Y12" s="1">
        <f t="shared" si="20"/>
        <v>0.21204641252481632</v>
      </c>
      <c r="Z12" s="1">
        <f t="shared" si="20"/>
        <v>0.21204641252481632</v>
      </c>
      <c r="AA12" s="1">
        <f t="shared" si="20"/>
        <v>0.21204641252481632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 x14ac:dyDescent="0.2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2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2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2">
      <c r="A19" t="s">
        <v>16</v>
      </c>
      <c r="B19" s="1">
        <v>568</v>
      </c>
      <c r="C19" s="1">
        <f t="shared" si="28"/>
        <v>568</v>
      </c>
      <c r="D19" s="1">
        <f t="shared" si="28"/>
        <v>568</v>
      </c>
      <c r="E19" s="1">
        <f t="shared" si="28"/>
        <v>568</v>
      </c>
      <c r="F19" s="1">
        <f t="shared" si="28"/>
        <v>568</v>
      </c>
      <c r="G19" s="1">
        <f t="shared" si="28"/>
        <v>568</v>
      </c>
      <c r="H19" s="1">
        <f t="shared" si="28"/>
        <v>568</v>
      </c>
      <c r="I19" s="1">
        <f t="shared" si="28"/>
        <v>568</v>
      </c>
      <c r="J19" s="1">
        <f t="shared" si="28"/>
        <v>568</v>
      </c>
      <c r="K19" s="1">
        <f t="shared" si="28"/>
        <v>568</v>
      </c>
      <c r="L19" s="1">
        <f t="shared" si="28"/>
        <v>568</v>
      </c>
      <c r="M19" s="1">
        <f t="shared" si="28"/>
        <v>568</v>
      </c>
      <c r="N19" s="1">
        <f t="shared" si="28"/>
        <v>568</v>
      </c>
      <c r="O19" s="1">
        <f t="shared" si="28"/>
        <v>568</v>
      </c>
      <c r="P19" s="1">
        <f t="shared" si="28"/>
        <v>568</v>
      </c>
      <c r="Q19" s="1">
        <f t="shared" si="28"/>
        <v>568</v>
      </c>
      <c r="R19" s="1">
        <f t="shared" ref="R19:AA19" si="32">1*Q19</f>
        <v>568</v>
      </c>
      <c r="S19" s="1">
        <f t="shared" si="32"/>
        <v>568</v>
      </c>
      <c r="T19" s="1">
        <f t="shared" si="32"/>
        <v>568</v>
      </c>
      <c r="U19" s="1">
        <f t="shared" si="32"/>
        <v>568</v>
      </c>
      <c r="V19" s="1">
        <f t="shared" si="32"/>
        <v>568</v>
      </c>
      <c r="W19" s="1">
        <f t="shared" si="32"/>
        <v>568</v>
      </c>
      <c r="X19" s="1">
        <f t="shared" si="32"/>
        <v>568</v>
      </c>
      <c r="Y19" s="1">
        <f t="shared" si="32"/>
        <v>568</v>
      </c>
      <c r="Z19" s="1">
        <f t="shared" si="32"/>
        <v>568</v>
      </c>
      <c r="AA19" s="1">
        <f t="shared" si="32"/>
        <v>568</v>
      </c>
    </row>
    <row r="20" spans="1:27" x14ac:dyDescent="0.2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142</v>
      </c>
      <c r="F20">
        <f t="shared" ref="F20:Q20" si="33">F19</f>
        <v>568</v>
      </c>
      <c r="G20">
        <f t="shared" si="33"/>
        <v>568</v>
      </c>
      <c r="H20">
        <f t="shared" si="33"/>
        <v>568</v>
      </c>
      <c r="I20">
        <f t="shared" si="33"/>
        <v>568</v>
      </c>
      <c r="J20">
        <f t="shared" si="33"/>
        <v>568</v>
      </c>
      <c r="K20">
        <f t="shared" si="33"/>
        <v>568</v>
      </c>
      <c r="L20">
        <f t="shared" si="33"/>
        <v>568</v>
      </c>
      <c r="M20">
        <f t="shared" si="33"/>
        <v>568</v>
      </c>
      <c r="N20">
        <f t="shared" si="33"/>
        <v>568</v>
      </c>
      <c r="O20">
        <f t="shared" si="33"/>
        <v>568</v>
      </c>
      <c r="P20">
        <f t="shared" si="33"/>
        <v>568</v>
      </c>
      <c r="Q20">
        <f t="shared" si="33"/>
        <v>568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28890</v>
      </c>
      <c r="C21">
        <f t="shared" ref="C21:J21" si="34">0.45*SUM(C3,C15,C16,-C9)</f>
        <v>27396.45</v>
      </c>
      <c r="D21">
        <f t="shared" si="34"/>
        <v>26261.351999999999</v>
      </c>
      <c r="E21">
        <f t="shared" si="34"/>
        <v>25171.657920000001</v>
      </c>
      <c r="F21">
        <f t="shared" si="34"/>
        <v>26637.078182400001</v>
      </c>
      <c r="G21">
        <f t="shared" si="34"/>
        <v>25876.035836928</v>
      </c>
      <c r="H21">
        <f t="shared" si="34"/>
        <v>25383.895120189442</v>
      </c>
      <c r="I21">
        <f t="shared" si="34"/>
        <v>25142.746168987545</v>
      </c>
      <c r="J21">
        <f t="shared" si="34"/>
        <v>24904.008707297671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2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2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2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2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2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2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2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2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2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2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2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2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2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2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2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2">
      <c r="A59" t="s">
        <v>30</v>
      </c>
      <c r="B59">
        <f t="shared" ref="B59:Q59" si="44">B4*0.8/8</f>
        <v>7</v>
      </c>
      <c r="C59">
        <f t="shared" si="44"/>
        <v>9.9400000000000013</v>
      </c>
      <c r="D59">
        <f t="shared" si="44"/>
        <v>10</v>
      </c>
      <c r="E59">
        <f t="shared" si="44"/>
        <v>10</v>
      </c>
      <c r="F59">
        <f t="shared" si="44"/>
        <v>10</v>
      </c>
      <c r="G59">
        <f t="shared" si="44"/>
        <v>10</v>
      </c>
      <c r="H59">
        <f t="shared" si="44"/>
        <v>10</v>
      </c>
      <c r="I59">
        <f t="shared" si="44"/>
        <v>10</v>
      </c>
      <c r="J59">
        <f t="shared" si="44"/>
        <v>10</v>
      </c>
      <c r="K59">
        <f t="shared" si="44"/>
        <v>10</v>
      </c>
      <c r="L59">
        <f t="shared" si="44"/>
        <v>10</v>
      </c>
      <c r="M59">
        <f t="shared" si="44"/>
        <v>10</v>
      </c>
      <c r="N59">
        <f t="shared" si="44"/>
        <v>10</v>
      </c>
      <c r="O59">
        <f t="shared" si="44"/>
        <v>10</v>
      </c>
      <c r="P59">
        <f t="shared" si="44"/>
        <v>10</v>
      </c>
      <c r="Q59">
        <f t="shared" si="44"/>
        <v>10</v>
      </c>
      <c r="R59" s="4">
        <f t="shared" si="42"/>
        <v>10</v>
      </c>
      <c r="S59" s="4">
        <f t="shared" si="42"/>
        <v>10</v>
      </c>
      <c r="T59" s="4">
        <f t="shared" si="42"/>
        <v>10</v>
      </c>
      <c r="U59" s="4">
        <f t="shared" si="42"/>
        <v>10</v>
      </c>
      <c r="V59" s="4">
        <f t="shared" si="43"/>
        <v>10</v>
      </c>
      <c r="W59" s="4">
        <f t="shared" si="43"/>
        <v>10</v>
      </c>
      <c r="X59" s="4">
        <f t="shared" si="43"/>
        <v>10</v>
      </c>
      <c r="Y59" s="4">
        <f t="shared" si="43"/>
        <v>10</v>
      </c>
      <c r="Z59" s="4">
        <f t="shared" si="43"/>
        <v>10</v>
      </c>
      <c r="AA59" s="4">
        <f t="shared" si="43"/>
        <v>10</v>
      </c>
    </row>
    <row r="60" spans="1:27" x14ac:dyDescent="0.2">
      <c r="A60" t="s">
        <v>31</v>
      </c>
      <c r="B60">
        <f t="shared" ref="B60:Q60" si="45">B4*0.8/3</f>
        <v>18.666666666666668</v>
      </c>
      <c r="C60">
        <f t="shared" si="45"/>
        <v>26.506666666666671</v>
      </c>
      <c r="D60">
        <f t="shared" si="45"/>
        <v>26.666666666666668</v>
      </c>
      <c r="E60">
        <f t="shared" si="45"/>
        <v>26.666666666666668</v>
      </c>
      <c r="F60">
        <f t="shared" si="45"/>
        <v>26.666666666666668</v>
      </c>
      <c r="G60">
        <f t="shared" si="45"/>
        <v>26.666666666666668</v>
      </c>
      <c r="H60">
        <f t="shared" si="45"/>
        <v>26.666666666666668</v>
      </c>
      <c r="I60">
        <f t="shared" si="45"/>
        <v>26.666666666666668</v>
      </c>
      <c r="J60">
        <f t="shared" si="45"/>
        <v>26.666666666666668</v>
      </c>
      <c r="K60">
        <f t="shared" si="45"/>
        <v>26.666666666666668</v>
      </c>
      <c r="L60">
        <f t="shared" si="45"/>
        <v>26.666666666666668</v>
      </c>
      <c r="M60">
        <f t="shared" si="45"/>
        <v>26.666666666666668</v>
      </c>
      <c r="N60">
        <f t="shared" si="45"/>
        <v>26.666666666666668</v>
      </c>
      <c r="O60">
        <f t="shared" si="45"/>
        <v>26.666666666666668</v>
      </c>
      <c r="P60">
        <f t="shared" si="45"/>
        <v>26.666666666666668</v>
      </c>
      <c r="Q60">
        <f t="shared" si="45"/>
        <v>26.666666666666668</v>
      </c>
      <c r="R60" s="4">
        <f t="shared" si="42"/>
        <v>26.666666666666668</v>
      </c>
      <c r="S60" s="4">
        <f t="shared" si="42"/>
        <v>26.666666666666668</v>
      </c>
      <c r="T60" s="4">
        <f t="shared" si="42"/>
        <v>26.666666666666668</v>
      </c>
      <c r="U60" s="4">
        <f t="shared" si="42"/>
        <v>26.666666666666668</v>
      </c>
      <c r="V60" s="4">
        <f t="shared" si="43"/>
        <v>26.666666666666668</v>
      </c>
      <c r="W60" s="4">
        <f t="shared" si="43"/>
        <v>26.666666666666668</v>
      </c>
      <c r="X60" s="4">
        <f t="shared" si="43"/>
        <v>26.666666666666668</v>
      </c>
      <c r="Y60" s="4">
        <f t="shared" si="43"/>
        <v>26.666666666666668</v>
      </c>
      <c r="Z60" s="4">
        <f t="shared" si="43"/>
        <v>26.666666666666668</v>
      </c>
      <c r="AA60" s="4">
        <f t="shared" si="43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2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2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2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2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2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2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2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2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2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  <row r="71" spans="1:27" x14ac:dyDescent="0.2">
      <c r="B71" s="8"/>
    </row>
    <row r="72" spans="1:27" x14ac:dyDescent="0.2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zoomScaleNormal="100" workbookViewId="0">
      <selection activeCell="B1" sqref="B1:AA1"/>
    </sheetView>
  </sheetViews>
  <sheetFormatPr defaultColWidth="8.5703125" defaultRowHeight="12.75" x14ac:dyDescent="0.2"/>
  <cols>
    <col min="1" max="1" width="38.140625" customWidth="1"/>
    <col min="2" max="2" width="12.140625" customWidth="1"/>
    <col min="3" max="3" width="11.28515625" customWidth="1"/>
    <col min="4" max="4" width="16" customWidth="1"/>
    <col min="5" max="6" width="11.42578125" customWidth="1"/>
    <col min="7" max="7" width="13" customWidth="1"/>
    <col min="8" max="8" width="14.42578125" customWidth="1"/>
    <col min="9" max="9" width="12.140625" customWidth="1"/>
    <col min="10" max="10" width="13" customWidth="1"/>
    <col min="11" max="11" width="10.85546875" customWidth="1"/>
    <col min="12" max="12" width="10.42578125" customWidth="1"/>
    <col min="14" max="14" width="11.28515625" customWidth="1"/>
    <col min="16" max="16" width="10.85546875" customWidth="1"/>
    <col min="17" max="17" width="13.4257812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2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2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150</v>
      </c>
      <c r="F4">
        <f>MIN(E4+29.4,parameters!$B$3)</f>
        <v>150</v>
      </c>
      <c r="G4">
        <f>MIN(F4+29.4,parameters!$B$3)</f>
        <v>150</v>
      </c>
      <c r="H4">
        <f>MIN(G4+19.6,parameters!$B$3)</f>
        <v>150</v>
      </c>
      <c r="I4">
        <f>MIN(H4+19.6,parameters!$B$3)</f>
        <v>150</v>
      </c>
      <c r="J4">
        <f>MIN(I4+16.6,parameters!$B$3)</f>
        <v>150</v>
      </c>
      <c r="K4">
        <f>MIN(J4+19.6,parameters!$B$3)</f>
        <v>150</v>
      </c>
      <c r="L4">
        <f>MIN(K4+19.6,parameters!$B$3)</f>
        <v>150</v>
      </c>
      <c r="M4">
        <f>MIN(L4+19.6,parameters!$B$3)</f>
        <v>150</v>
      </c>
      <c r="N4">
        <f>MIN(M4+19.6,parameters!$B$3)</f>
        <v>150</v>
      </c>
      <c r="O4">
        <f>MIN(N4+19.6,parameters!$B$3)</f>
        <v>150</v>
      </c>
      <c r="P4">
        <f>MIN(O4+19.6,parameters!$B$3)</f>
        <v>150</v>
      </c>
      <c r="Q4">
        <f>MIN(P4+19.6,parameters!$B$3)</f>
        <v>150</v>
      </c>
      <c r="R4">
        <f t="shared" ref="R4:AA4" si="3">Q4*1</f>
        <v>150</v>
      </c>
      <c r="S4">
        <f t="shared" si="3"/>
        <v>150</v>
      </c>
      <c r="T4">
        <f t="shared" si="3"/>
        <v>150</v>
      </c>
      <c r="U4">
        <f t="shared" si="3"/>
        <v>150</v>
      </c>
      <c r="V4">
        <f t="shared" si="3"/>
        <v>150</v>
      </c>
      <c r="W4">
        <f t="shared" si="3"/>
        <v>150</v>
      </c>
      <c r="X4">
        <f t="shared" si="3"/>
        <v>150</v>
      </c>
      <c r="Y4">
        <f t="shared" si="3"/>
        <v>150</v>
      </c>
      <c r="Z4">
        <f t="shared" si="3"/>
        <v>150</v>
      </c>
      <c r="AA4">
        <f t="shared" si="3"/>
        <v>150</v>
      </c>
    </row>
    <row r="5" spans="1:27" x14ac:dyDescent="0.2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2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2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2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0.10199999999999999</v>
      </c>
      <c r="C11" s="1">
        <f t="shared" ref="C11:Q11" si="13">B11*0.985</f>
        <v>0.10046999999999999</v>
      </c>
      <c r="D11">
        <f t="shared" si="13"/>
        <v>9.8962949999999994E-2</v>
      </c>
      <c r="E11">
        <f t="shared" si="13"/>
        <v>9.747850575E-2</v>
      </c>
      <c r="F11">
        <f t="shared" si="13"/>
        <v>9.6016328163749998E-2</v>
      </c>
      <c r="G11">
        <f t="shared" si="13"/>
        <v>9.457608324129374E-2</v>
      </c>
      <c r="H11">
        <f t="shared" si="13"/>
        <v>9.3157441992674339E-2</v>
      </c>
      <c r="I11">
        <f t="shared" si="13"/>
        <v>9.1760080362784227E-2</v>
      </c>
      <c r="J11">
        <f t="shared" si="13"/>
        <v>9.0383679157342467E-2</v>
      </c>
      <c r="K11">
        <f t="shared" si="13"/>
        <v>8.9027923969982325E-2</v>
      </c>
      <c r="L11">
        <f t="shared" si="13"/>
        <v>8.7692505110432584E-2</v>
      </c>
      <c r="M11">
        <f t="shared" si="13"/>
        <v>8.6377117533776096E-2</v>
      </c>
      <c r="N11">
        <f t="shared" si="13"/>
        <v>8.508146077076946E-2</v>
      </c>
      <c r="O11">
        <f t="shared" si="13"/>
        <v>8.3805238859207917E-2</v>
      </c>
      <c r="P11">
        <f t="shared" si="13"/>
        <v>8.2548160276319796E-2</v>
      </c>
      <c r="Q11">
        <f t="shared" si="13"/>
        <v>8.1309937872174998E-2</v>
      </c>
      <c r="R11" s="1">
        <f t="shared" ref="R11:AA11" si="14">0.99*Q11</f>
        <v>8.0496838493453252E-2</v>
      </c>
      <c r="S11" s="1">
        <f t="shared" si="14"/>
        <v>7.969187010851872E-2</v>
      </c>
      <c r="T11" s="1">
        <f t="shared" si="14"/>
        <v>7.8894951407433536E-2</v>
      </c>
      <c r="U11" s="1">
        <f t="shared" si="14"/>
        <v>7.81060018933592E-2</v>
      </c>
      <c r="V11" s="1">
        <f t="shared" si="14"/>
        <v>7.732494187442561E-2</v>
      </c>
      <c r="W11" s="1">
        <f t="shared" si="14"/>
        <v>7.6551692455681358E-2</v>
      </c>
      <c r="X11" s="1">
        <f t="shared" si="14"/>
        <v>7.5786175531124544E-2</v>
      </c>
      <c r="Y11" s="1">
        <f t="shared" si="14"/>
        <v>7.5028313775813302E-2</v>
      </c>
      <c r="Z11" s="1">
        <f t="shared" si="14"/>
        <v>7.4278030638055173E-2</v>
      </c>
      <c r="AA11" s="1">
        <f t="shared" si="14"/>
        <v>7.3535250331674615E-2</v>
      </c>
    </row>
    <row r="12" spans="1:27" x14ac:dyDescent="0.2">
      <c r="A12" t="s">
        <v>10</v>
      </c>
      <c r="B12" s="18">
        <v>0.75</v>
      </c>
      <c r="C12" s="1">
        <f t="shared" ref="C12:Q12" si="15">B12*0.975</f>
        <v>0.73124999999999996</v>
      </c>
      <c r="D12">
        <f t="shared" si="15"/>
        <v>0.71296874999999993</v>
      </c>
      <c r="E12">
        <f t="shared" si="15"/>
        <v>0.69514453124999986</v>
      </c>
      <c r="F12">
        <f t="shared" si="15"/>
        <v>0.67776591796874985</v>
      </c>
      <c r="G12">
        <f t="shared" si="15"/>
        <v>0.66082177001953113</v>
      </c>
      <c r="H12">
        <f t="shared" si="15"/>
        <v>0.64430122576904281</v>
      </c>
      <c r="I12">
        <f t="shared" si="15"/>
        <v>0.62819369512481671</v>
      </c>
      <c r="J12">
        <f t="shared" si="15"/>
        <v>0.61248885274669629</v>
      </c>
      <c r="K12">
        <f t="shared" si="15"/>
        <v>0.5971766314280289</v>
      </c>
      <c r="L12">
        <f t="shared" si="15"/>
        <v>0.58224721564232818</v>
      </c>
      <c r="M12">
        <f t="shared" si="15"/>
        <v>0.56769103525126996</v>
      </c>
      <c r="N12">
        <f t="shared" si="15"/>
        <v>0.55349875936998816</v>
      </c>
      <c r="O12">
        <f t="shared" si="15"/>
        <v>0.5396612903857384</v>
      </c>
      <c r="P12">
        <f t="shared" si="15"/>
        <v>0.5261697581260949</v>
      </c>
      <c r="Q12">
        <f t="shared" si="15"/>
        <v>0.51301551417294255</v>
      </c>
      <c r="R12">
        <f t="shared" ref="R12:AA12" si="16">Q12*1</f>
        <v>0.51301551417294255</v>
      </c>
      <c r="S12">
        <f t="shared" si="16"/>
        <v>0.51301551417294255</v>
      </c>
      <c r="T12">
        <f t="shared" si="16"/>
        <v>0.51301551417294255</v>
      </c>
      <c r="U12">
        <f t="shared" si="16"/>
        <v>0.51301551417294255</v>
      </c>
      <c r="V12">
        <f t="shared" si="16"/>
        <v>0.51301551417294255</v>
      </c>
      <c r="W12">
        <f t="shared" si="16"/>
        <v>0.51301551417294255</v>
      </c>
      <c r="X12">
        <f t="shared" si="16"/>
        <v>0.51301551417294255</v>
      </c>
      <c r="Y12">
        <f t="shared" si="16"/>
        <v>0.51301551417294255</v>
      </c>
      <c r="Z12">
        <f t="shared" si="16"/>
        <v>0.51301551417294255</v>
      </c>
      <c r="AA12">
        <f t="shared" si="16"/>
        <v>0.51301551417294255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17"/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 x14ac:dyDescent="0.2">
      <c r="A15" t="s">
        <v>12</v>
      </c>
      <c r="B15">
        <v>2200</v>
      </c>
      <c r="C15">
        <f t="shared" ref="C15:Q16" si="18">B15</f>
        <v>2200</v>
      </c>
      <c r="D15">
        <f t="shared" si="18"/>
        <v>2200</v>
      </c>
      <c r="E15">
        <f t="shared" si="18"/>
        <v>2200</v>
      </c>
      <c r="F15">
        <f t="shared" si="18"/>
        <v>2200</v>
      </c>
      <c r="G15">
        <f t="shared" si="18"/>
        <v>2200</v>
      </c>
      <c r="H15">
        <f t="shared" si="18"/>
        <v>2200</v>
      </c>
      <c r="I15">
        <f t="shared" si="18"/>
        <v>2200</v>
      </c>
      <c r="J15">
        <f t="shared" si="18"/>
        <v>2200</v>
      </c>
      <c r="K15">
        <f t="shared" si="18"/>
        <v>2200</v>
      </c>
      <c r="L15">
        <f t="shared" si="18"/>
        <v>2200</v>
      </c>
      <c r="M15">
        <f t="shared" si="18"/>
        <v>2200</v>
      </c>
      <c r="N15">
        <f t="shared" si="18"/>
        <v>2200</v>
      </c>
      <c r="O15">
        <f t="shared" si="18"/>
        <v>2200</v>
      </c>
      <c r="P15">
        <f t="shared" si="18"/>
        <v>2200</v>
      </c>
      <c r="Q15">
        <f t="shared" si="18"/>
        <v>2200</v>
      </c>
      <c r="R15">
        <f t="shared" ref="R15:AA15" si="19">Q15*1</f>
        <v>2200</v>
      </c>
      <c r="S15">
        <f t="shared" si="19"/>
        <v>2200</v>
      </c>
      <c r="T15">
        <f t="shared" si="19"/>
        <v>2200</v>
      </c>
      <c r="U15">
        <f t="shared" si="19"/>
        <v>2200</v>
      </c>
      <c r="V15">
        <f t="shared" si="19"/>
        <v>2200</v>
      </c>
      <c r="W15">
        <f t="shared" si="19"/>
        <v>2200</v>
      </c>
      <c r="X15">
        <f t="shared" si="19"/>
        <v>2200</v>
      </c>
      <c r="Y15">
        <f t="shared" si="19"/>
        <v>2200</v>
      </c>
      <c r="Z15">
        <f t="shared" si="19"/>
        <v>2200</v>
      </c>
      <c r="AA15">
        <f t="shared" si="19"/>
        <v>2200</v>
      </c>
    </row>
    <row r="16" spans="1:27" x14ac:dyDescent="0.2">
      <c r="A16" t="s">
        <v>13</v>
      </c>
      <c r="B16">
        <v>620</v>
      </c>
      <c r="C16">
        <f t="shared" si="18"/>
        <v>620</v>
      </c>
      <c r="D16">
        <f t="shared" si="18"/>
        <v>620</v>
      </c>
      <c r="E16">
        <f t="shared" si="18"/>
        <v>620</v>
      </c>
      <c r="F16">
        <f t="shared" si="18"/>
        <v>620</v>
      </c>
      <c r="G16">
        <f t="shared" si="18"/>
        <v>620</v>
      </c>
      <c r="H16">
        <f t="shared" si="18"/>
        <v>620</v>
      </c>
      <c r="I16">
        <f t="shared" si="18"/>
        <v>620</v>
      </c>
      <c r="J16">
        <f t="shared" si="18"/>
        <v>620</v>
      </c>
      <c r="K16">
        <f t="shared" si="18"/>
        <v>620</v>
      </c>
      <c r="L16">
        <f t="shared" si="18"/>
        <v>620</v>
      </c>
      <c r="M16">
        <f t="shared" si="18"/>
        <v>620</v>
      </c>
      <c r="N16">
        <f t="shared" si="18"/>
        <v>620</v>
      </c>
      <c r="O16">
        <f t="shared" si="18"/>
        <v>620</v>
      </c>
      <c r="P16">
        <f t="shared" si="18"/>
        <v>620</v>
      </c>
      <c r="Q16">
        <f t="shared" si="18"/>
        <v>620</v>
      </c>
      <c r="R16" s="1">
        <f t="shared" ref="R16:AA16" si="20">0.99*Q16</f>
        <v>613.79999999999995</v>
      </c>
      <c r="S16" s="1">
        <f t="shared" si="20"/>
        <v>607.66199999999992</v>
      </c>
      <c r="T16" s="1">
        <f t="shared" si="20"/>
        <v>601.58537999999987</v>
      </c>
      <c r="U16" s="1">
        <f t="shared" si="20"/>
        <v>595.56952619999981</v>
      </c>
      <c r="V16" s="1">
        <f t="shared" si="20"/>
        <v>589.61383093799986</v>
      </c>
      <c r="W16" s="1">
        <f t="shared" si="20"/>
        <v>583.71769262861983</v>
      </c>
      <c r="X16" s="1">
        <f t="shared" si="20"/>
        <v>577.88051570233358</v>
      </c>
      <c r="Y16" s="1">
        <f t="shared" si="20"/>
        <v>572.1017105453102</v>
      </c>
      <c r="Z16" s="1">
        <f t="shared" si="20"/>
        <v>566.38069343985705</v>
      </c>
      <c r="AA16" s="1">
        <f t="shared" si="20"/>
        <v>560.71688650545843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0.99*Q18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>
        <f t="shared" ref="R19:AA19" si="24">Q19*1</f>
        <v>320</v>
      </c>
      <c r="S19">
        <f t="shared" si="24"/>
        <v>320</v>
      </c>
      <c r="T19">
        <f t="shared" si="24"/>
        <v>320</v>
      </c>
      <c r="U19">
        <f t="shared" si="24"/>
        <v>320</v>
      </c>
      <c r="V19">
        <f t="shared" si="24"/>
        <v>320</v>
      </c>
      <c r="W19">
        <f t="shared" si="24"/>
        <v>320</v>
      </c>
      <c r="X19">
        <f t="shared" si="24"/>
        <v>320</v>
      </c>
      <c r="Y19">
        <f t="shared" si="24"/>
        <v>320</v>
      </c>
      <c r="Z19">
        <f t="shared" si="24"/>
        <v>320</v>
      </c>
      <c r="AA19">
        <f t="shared" si="24"/>
        <v>320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0.99*Q20</f>
        <v>316.8</v>
      </c>
      <c r="S20" s="1">
        <f t="shared" si="26"/>
        <v>313.63200000000001</v>
      </c>
      <c r="T20" s="1">
        <f t="shared" si="26"/>
        <v>310.49567999999999</v>
      </c>
      <c r="U20" s="1">
        <f t="shared" si="26"/>
        <v>307.39072319999997</v>
      </c>
      <c r="V20" s="1">
        <f t="shared" si="26"/>
        <v>304.31681596799996</v>
      </c>
      <c r="W20" s="1">
        <f t="shared" si="26"/>
        <v>301.27364780831994</v>
      </c>
      <c r="X20" s="1">
        <f t="shared" si="26"/>
        <v>298.26091133023675</v>
      </c>
      <c r="Y20" s="1">
        <f t="shared" si="26"/>
        <v>295.27830221693438</v>
      </c>
      <c r="Z20" s="1">
        <f t="shared" si="26"/>
        <v>292.32551919476504</v>
      </c>
      <c r="AA20" s="1">
        <f t="shared" si="26"/>
        <v>289.40226400281739</v>
      </c>
    </row>
    <row r="21" spans="1:27" x14ac:dyDescent="0.2">
      <c r="A21" t="s">
        <v>89</v>
      </c>
      <c r="B21">
        <f>0.45*SUM(B3,B15,B16,-B9)</f>
        <v>69669</v>
      </c>
      <c r="C21">
        <f t="shared" ref="C21:J21" si="27">0.45*SUM(C3,C15,C16,-C9)</f>
        <v>65430</v>
      </c>
      <c r="D21">
        <f t="shared" si="27"/>
        <v>61445.34</v>
      </c>
      <c r="E21">
        <f t="shared" si="27"/>
        <v>57699.759599999983</v>
      </c>
      <c r="F21">
        <f t="shared" si="27"/>
        <v>56428.914023999991</v>
      </c>
      <c r="G21">
        <f t="shared" si="27"/>
        <v>53119.319182559986</v>
      </c>
      <c r="H21">
        <f t="shared" si="27"/>
        <v>50008.300031606384</v>
      </c>
      <c r="I21">
        <f t="shared" si="27"/>
        <v>47083.94202971</v>
      </c>
      <c r="J21">
        <f t="shared" si="27"/>
        <v>44335.045507927396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116115</v>
      </c>
      <c r="C22" s="19">
        <f t="shared" ref="C22:J22" si="28">0.75*SUM(C3,-C9,C15,C16)</f>
        <v>109050</v>
      </c>
      <c r="D22" s="19">
        <f t="shared" si="28"/>
        <v>102408.9</v>
      </c>
      <c r="E22" s="19">
        <f t="shared" si="28"/>
        <v>96166.265999999989</v>
      </c>
      <c r="F22" s="19">
        <f t="shared" si="28"/>
        <v>94048.190039999987</v>
      </c>
      <c r="G22" s="19">
        <f t="shared" si="28"/>
        <v>88532.198637599984</v>
      </c>
      <c r="H22" s="19">
        <f t="shared" si="28"/>
        <v>83347.166719343979</v>
      </c>
      <c r="I22" s="19">
        <f t="shared" si="28"/>
        <v>78473.236716183339</v>
      </c>
      <c r="J22" s="19">
        <f t="shared" si="28"/>
        <v>73891.742513212317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0">H25*1.1</f>
        <v>0.16044600000000003</v>
      </c>
      <c r="J25">
        <f t="shared" si="30"/>
        <v>0.17649060000000005</v>
      </c>
      <c r="K25">
        <f t="shared" si="30"/>
        <v>0.19413966000000007</v>
      </c>
      <c r="L25">
        <f t="shared" si="30"/>
        <v>0.21355362600000011</v>
      </c>
      <c r="M25">
        <f t="shared" si="30"/>
        <v>0.23490898860000015</v>
      </c>
      <c r="N25">
        <f t="shared" si="30"/>
        <v>0.2583998874600002</v>
      </c>
      <c r="O25">
        <f t="shared" si="30"/>
        <v>0.28423987620600022</v>
      </c>
      <c r="P25">
        <f t="shared" si="30"/>
        <v>0.31266386382660027</v>
      </c>
      <c r="Q25">
        <f t="shared" si="30"/>
        <v>0.34393025020926032</v>
      </c>
      <c r="R25">
        <f t="shared" si="30"/>
        <v>0.37832327523018638</v>
      </c>
      <c r="S25">
        <f t="shared" si="30"/>
        <v>0.41615560275320507</v>
      </c>
      <c r="T25">
        <f t="shared" si="30"/>
        <v>0.45777116302852561</v>
      </c>
      <c r="U25">
        <f t="shared" si="30"/>
        <v>0.50354827933137825</v>
      </c>
      <c r="V25">
        <f t="shared" si="30"/>
        <v>0.55390310726451608</v>
      </c>
      <c r="W25">
        <f t="shared" si="30"/>
        <v>0.6092934179909677</v>
      </c>
      <c r="X25">
        <f t="shared" si="30"/>
        <v>0.67022275979006452</v>
      </c>
      <c r="Y25">
        <f t="shared" si="30"/>
        <v>0.73724503576907108</v>
      </c>
      <c r="Z25">
        <f t="shared" si="30"/>
        <v>0.81096953934597826</v>
      </c>
      <c r="AA25">
        <f t="shared" si="30"/>
        <v>0.89206649328057619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35">E57</f>
        <v>150</v>
      </c>
      <c r="G57" s="4">
        <f t="shared" si="35"/>
        <v>150</v>
      </c>
      <c r="H57" s="4">
        <f t="shared" si="35"/>
        <v>150</v>
      </c>
      <c r="I57" s="4">
        <f t="shared" si="35"/>
        <v>150</v>
      </c>
      <c r="J57" s="4">
        <f t="shared" si="35"/>
        <v>150</v>
      </c>
      <c r="K57" s="4">
        <f t="shared" si="35"/>
        <v>150</v>
      </c>
      <c r="L57" s="4">
        <f t="shared" si="35"/>
        <v>150</v>
      </c>
      <c r="M57" s="4">
        <f t="shared" si="35"/>
        <v>150</v>
      </c>
      <c r="N57" s="4">
        <f t="shared" si="35"/>
        <v>150</v>
      </c>
      <c r="O57" s="4">
        <f t="shared" si="35"/>
        <v>150</v>
      </c>
      <c r="P57" s="4">
        <f t="shared" si="35"/>
        <v>150</v>
      </c>
      <c r="Q57" s="4">
        <f t="shared" si="35"/>
        <v>150</v>
      </c>
      <c r="R57" s="4">
        <f t="shared" si="34"/>
        <v>150</v>
      </c>
      <c r="S57" s="4">
        <f t="shared" si="34"/>
        <v>150</v>
      </c>
      <c r="T57" s="4">
        <f t="shared" si="34"/>
        <v>150</v>
      </c>
      <c r="U57" s="4">
        <f t="shared" si="34"/>
        <v>150</v>
      </c>
      <c r="V57" s="4">
        <f t="shared" si="34"/>
        <v>150</v>
      </c>
      <c r="W57" s="4">
        <f t="shared" si="34"/>
        <v>150</v>
      </c>
      <c r="X57" s="4">
        <f t="shared" si="34"/>
        <v>150</v>
      </c>
      <c r="Y57" s="4">
        <f t="shared" si="34"/>
        <v>150</v>
      </c>
      <c r="Z57" s="4">
        <f t="shared" si="34"/>
        <v>150</v>
      </c>
      <c r="AA57" s="4">
        <f t="shared" si="34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35"/>
        <v>20</v>
      </c>
      <c r="G58" s="4">
        <f t="shared" si="35"/>
        <v>20</v>
      </c>
      <c r="H58" s="4">
        <f t="shared" si="35"/>
        <v>20</v>
      </c>
      <c r="I58" s="4">
        <f t="shared" si="35"/>
        <v>20</v>
      </c>
      <c r="J58" s="4">
        <f t="shared" si="35"/>
        <v>20</v>
      </c>
      <c r="K58" s="4">
        <f t="shared" si="35"/>
        <v>20</v>
      </c>
      <c r="L58" s="4">
        <f t="shared" si="35"/>
        <v>20</v>
      </c>
      <c r="M58" s="4">
        <f t="shared" si="35"/>
        <v>20</v>
      </c>
      <c r="N58" s="4">
        <f t="shared" si="35"/>
        <v>20</v>
      </c>
      <c r="O58" s="4">
        <f t="shared" si="35"/>
        <v>20</v>
      </c>
      <c r="P58" s="4">
        <f t="shared" si="35"/>
        <v>20</v>
      </c>
      <c r="Q58" s="4">
        <f t="shared" si="35"/>
        <v>20</v>
      </c>
      <c r="R58" s="4">
        <f t="shared" si="35"/>
        <v>20</v>
      </c>
      <c r="S58" s="4">
        <f t="shared" si="35"/>
        <v>20</v>
      </c>
      <c r="T58" s="4">
        <f t="shared" si="35"/>
        <v>20</v>
      </c>
      <c r="U58" s="4">
        <f t="shared" si="35"/>
        <v>20</v>
      </c>
      <c r="V58" s="4">
        <f t="shared" ref="V58:AA70" si="36">U58</f>
        <v>20</v>
      </c>
      <c r="W58" s="4">
        <f t="shared" si="36"/>
        <v>20</v>
      </c>
      <c r="X58" s="4">
        <f t="shared" si="36"/>
        <v>20</v>
      </c>
      <c r="Y58" s="4">
        <f t="shared" si="36"/>
        <v>20</v>
      </c>
      <c r="Z58" s="4">
        <f t="shared" si="36"/>
        <v>20</v>
      </c>
      <c r="AA58" s="4">
        <f t="shared" si="36"/>
        <v>20</v>
      </c>
    </row>
    <row r="59" spans="1:27" x14ac:dyDescent="0.2">
      <c r="A59" t="s">
        <v>30</v>
      </c>
      <c r="B59">
        <f t="shared" ref="B59:Q59" si="37">B4*0.8/8</f>
        <v>8.2799999999999994</v>
      </c>
      <c r="C59">
        <f t="shared" si="37"/>
        <v>11.219999999999999</v>
      </c>
      <c r="D59">
        <f t="shared" si="37"/>
        <v>14.16</v>
      </c>
      <c r="E59">
        <f t="shared" si="37"/>
        <v>15</v>
      </c>
      <c r="F59">
        <f t="shared" si="37"/>
        <v>15</v>
      </c>
      <c r="G59">
        <f t="shared" si="37"/>
        <v>15</v>
      </c>
      <c r="H59">
        <f t="shared" si="37"/>
        <v>15</v>
      </c>
      <c r="I59">
        <f t="shared" si="37"/>
        <v>15</v>
      </c>
      <c r="J59">
        <f t="shared" si="37"/>
        <v>15</v>
      </c>
      <c r="K59">
        <f t="shared" si="37"/>
        <v>15</v>
      </c>
      <c r="L59">
        <f t="shared" si="37"/>
        <v>15</v>
      </c>
      <c r="M59">
        <f t="shared" si="37"/>
        <v>15</v>
      </c>
      <c r="N59">
        <f t="shared" si="37"/>
        <v>15</v>
      </c>
      <c r="O59">
        <f t="shared" si="37"/>
        <v>15</v>
      </c>
      <c r="P59">
        <f t="shared" si="37"/>
        <v>15</v>
      </c>
      <c r="Q59">
        <f t="shared" si="37"/>
        <v>15</v>
      </c>
      <c r="R59" s="4">
        <f t="shared" si="35"/>
        <v>15</v>
      </c>
      <c r="S59" s="4">
        <f t="shared" si="35"/>
        <v>15</v>
      </c>
      <c r="T59" s="4">
        <f t="shared" si="35"/>
        <v>15</v>
      </c>
      <c r="U59" s="4">
        <f t="shared" si="35"/>
        <v>15</v>
      </c>
      <c r="V59" s="4">
        <f t="shared" si="36"/>
        <v>15</v>
      </c>
      <c r="W59" s="4">
        <f t="shared" si="36"/>
        <v>15</v>
      </c>
      <c r="X59" s="4">
        <f t="shared" si="36"/>
        <v>15</v>
      </c>
      <c r="Y59" s="4">
        <f t="shared" si="36"/>
        <v>15</v>
      </c>
      <c r="Z59" s="4">
        <f t="shared" si="36"/>
        <v>15</v>
      </c>
      <c r="AA59" s="4">
        <f t="shared" si="36"/>
        <v>15</v>
      </c>
    </row>
    <row r="60" spans="1:27" x14ac:dyDescent="0.2">
      <c r="A60" t="s">
        <v>31</v>
      </c>
      <c r="B60">
        <f t="shared" ref="B60:Q60" si="38">B4*0.8/3</f>
        <v>22.08</v>
      </c>
      <c r="C60">
        <f t="shared" si="38"/>
        <v>29.919999999999998</v>
      </c>
      <c r="D60">
        <f t="shared" si="38"/>
        <v>37.76</v>
      </c>
      <c r="E60">
        <f t="shared" si="38"/>
        <v>40</v>
      </c>
      <c r="F60">
        <f t="shared" si="38"/>
        <v>40</v>
      </c>
      <c r="G60">
        <f t="shared" si="38"/>
        <v>40</v>
      </c>
      <c r="H60">
        <f t="shared" si="38"/>
        <v>40</v>
      </c>
      <c r="I60">
        <f t="shared" si="38"/>
        <v>40</v>
      </c>
      <c r="J60">
        <f t="shared" si="38"/>
        <v>40</v>
      </c>
      <c r="K60">
        <f t="shared" si="38"/>
        <v>40</v>
      </c>
      <c r="L60">
        <f t="shared" si="38"/>
        <v>40</v>
      </c>
      <c r="M60">
        <f t="shared" si="38"/>
        <v>40</v>
      </c>
      <c r="N60">
        <f t="shared" si="38"/>
        <v>40</v>
      </c>
      <c r="O60">
        <f t="shared" si="38"/>
        <v>40</v>
      </c>
      <c r="P60">
        <f t="shared" si="38"/>
        <v>40</v>
      </c>
      <c r="Q60">
        <f t="shared" si="38"/>
        <v>40</v>
      </c>
      <c r="R60" s="4">
        <f t="shared" si="35"/>
        <v>40</v>
      </c>
      <c r="S60" s="4">
        <f t="shared" si="35"/>
        <v>40</v>
      </c>
      <c r="T60" s="4">
        <f t="shared" si="35"/>
        <v>40</v>
      </c>
      <c r="U60" s="4">
        <f t="shared" si="35"/>
        <v>40</v>
      </c>
      <c r="V60" s="4">
        <f t="shared" si="36"/>
        <v>40</v>
      </c>
      <c r="W60" s="4">
        <f t="shared" si="36"/>
        <v>40</v>
      </c>
      <c r="X60" s="4">
        <f t="shared" si="36"/>
        <v>40</v>
      </c>
      <c r="Y60" s="4">
        <f t="shared" si="36"/>
        <v>40</v>
      </c>
      <c r="Z60" s="4">
        <f t="shared" si="36"/>
        <v>40</v>
      </c>
      <c r="AA60" s="4">
        <f t="shared" si="36"/>
        <v>40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4">
        <f t="shared" si="35"/>
        <v>0.20499999999999999</v>
      </c>
      <c r="S61" s="4">
        <f t="shared" si="35"/>
        <v>0.20499999999999999</v>
      </c>
      <c r="T61" s="4">
        <f t="shared" si="35"/>
        <v>0.20499999999999999</v>
      </c>
      <c r="U61" s="4">
        <f t="shared" si="35"/>
        <v>0.20499999999999999</v>
      </c>
      <c r="V61" s="4">
        <f t="shared" si="36"/>
        <v>0.20499999999999999</v>
      </c>
      <c r="W61" s="4">
        <f t="shared" si="36"/>
        <v>0.20499999999999999</v>
      </c>
      <c r="X61" s="4">
        <f t="shared" si="36"/>
        <v>0.20499999999999999</v>
      </c>
      <c r="Y61" s="4">
        <f t="shared" si="36"/>
        <v>0.20499999999999999</v>
      </c>
      <c r="Z61" s="4">
        <f t="shared" si="36"/>
        <v>0.20499999999999999</v>
      </c>
      <c r="AA61" s="4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4">
        <f t="shared" si="35"/>
        <v>0.35</v>
      </c>
      <c r="S62" s="4">
        <f t="shared" si="35"/>
        <v>0.35</v>
      </c>
      <c r="T62" s="4">
        <f t="shared" si="35"/>
        <v>0.35</v>
      </c>
      <c r="U62" s="4">
        <f t="shared" si="35"/>
        <v>0.35</v>
      </c>
      <c r="V62" s="4">
        <f t="shared" si="36"/>
        <v>0.35</v>
      </c>
      <c r="W62" s="4">
        <f t="shared" si="36"/>
        <v>0.35</v>
      </c>
      <c r="X62" s="4">
        <f t="shared" si="36"/>
        <v>0.35</v>
      </c>
      <c r="Y62" s="4">
        <f t="shared" si="36"/>
        <v>0.35</v>
      </c>
      <c r="Z62" s="4">
        <f t="shared" si="36"/>
        <v>0.35</v>
      </c>
      <c r="AA62" s="4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4">
        <f t="shared" si="35"/>
        <v>0.35</v>
      </c>
      <c r="S63" s="4">
        <f t="shared" si="35"/>
        <v>0.35</v>
      </c>
      <c r="T63" s="4">
        <f t="shared" si="35"/>
        <v>0.35</v>
      </c>
      <c r="U63" s="4">
        <f t="shared" si="35"/>
        <v>0.35</v>
      </c>
      <c r="V63" s="4">
        <f t="shared" si="36"/>
        <v>0.35</v>
      </c>
      <c r="W63" s="4">
        <f t="shared" si="36"/>
        <v>0.35</v>
      </c>
      <c r="X63" s="4">
        <f t="shared" si="36"/>
        <v>0.35</v>
      </c>
      <c r="Y63" s="4">
        <f t="shared" si="36"/>
        <v>0.35</v>
      </c>
      <c r="Z63" s="4">
        <f t="shared" si="36"/>
        <v>0.35</v>
      </c>
      <c r="AA63" s="4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4">
        <f t="shared" si="35"/>
        <v>0.13</v>
      </c>
      <c r="S64" s="4">
        <f t="shared" si="35"/>
        <v>0.13</v>
      </c>
      <c r="T64" s="4">
        <f t="shared" si="35"/>
        <v>0.13</v>
      </c>
      <c r="U64" s="4">
        <f t="shared" si="35"/>
        <v>0.13</v>
      </c>
      <c r="V64" s="4">
        <f t="shared" si="36"/>
        <v>0.13</v>
      </c>
      <c r="W64" s="4">
        <f t="shared" si="36"/>
        <v>0.13</v>
      </c>
      <c r="X64" s="4">
        <f t="shared" si="36"/>
        <v>0.13</v>
      </c>
      <c r="Y64" s="4">
        <f t="shared" si="36"/>
        <v>0.13</v>
      </c>
      <c r="Z64" s="4">
        <f t="shared" si="36"/>
        <v>0.13</v>
      </c>
      <c r="AA64" s="4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4">
        <f t="shared" si="35"/>
        <v>0.59</v>
      </c>
      <c r="S65" s="4">
        <f t="shared" si="35"/>
        <v>0.59</v>
      </c>
      <c r="T65" s="4">
        <f t="shared" si="35"/>
        <v>0.59</v>
      </c>
      <c r="U65" s="4">
        <f t="shared" si="35"/>
        <v>0.59</v>
      </c>
      <c r="V65" s="4">
        <f t="shared" si="36"/>
        <v>0.59</v>
      </c>
      <c r="W65" s="4">
        <f t="shared" si="36"/>
        <v>0.59</v>
      </c>
      <c r="X65" s="4">
        <f t="shared" si="36"/>
        <v>0.59</v>
      </c>
      <c r="Y65" s="4">
        <f t="shared" si="36"/>
        <v>0.59</v>
      </c>
      <c r="Z65" s="4">
        <f t="shared" si="36"/>
        <v>0.59</v>
      </c>
      <c r="AA65" s="4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4">
        <f t="shared" si="35"/>
        <v>0.12</v>
      </c>
      <c r="S66" s="4">
        <f t="shared" si="35"/>
        <v>0.12</v>
      </c>
      <c r="T66" s="4">
        <f t="shared" si="35"/>
        <v>0.12</v>
      </c>
      <c r="U66" s="4">
        <f t="shared" si="35"/>
        <v>0.12</v>
      </c>
      <c r="V66" s="4">
        <f t="shared" si="36"/>
        <v>0.12</v>
      </c>
      <c r="W66" s="4">
        <f t="shared" si="36"/>
        <v>0.12</v>
      </c>
      <c r="X66" s="4">
        <f t="shared" si="36"/>
        <v>0.12</v>
      </c>
      <c r="Y66" s="4">
        <f t="shared" si="36"/>
        <v>0.12</v>
      </c>
      <c r="Z66" s="4">
        <f t="shared" si="36"/>
        <v>0.12</v>
      </c>
      <c r="AA66" s="4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4">
        <f t="shared" si="35"/>
        <v>0.59</v>
      </c>
      <c r="S67" s="4">
        <f t="shared" si="35"/>
        <v>0.59</v>
      </c>
      <c r="T67" s="4">
        <f t="shared" si="35"/>
        <v>0.59</v>
      </c>
      <c r="U67" s="4">
        <f t="shared" si="35"/>
        <v>0.59</v>
      </c>
      <c r="V67" s="4">
        <f t="shared" si="36"/>
        <v>0.59</v>
      </c>
      <c r="W67" s="4">
        <f t="shared" si="36"/>
        <v>0.59</v>
      </c>
      <c r="X67" s="4">
        <f t="shared" si="36"/>
        <v>0.59</v>
      </c>
      <c r="Y67" s="4">
        <f t="shared" si="36"/>
        <v>0.59</v>
      </c>
      <c r="Z67" s="4">
        <f t="shared" si="36"/>
        <v>0.59</v>
      </c>
      <c r="AA67" s="4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4">
        <f t="shared" si="35"/>
        <v>0.08</v>
      </c>
      <c r="S68" s="4">
        <f t="shared" si="35"/>
        <v>0.08</v>
      </c>
      <c r="T68" s="4">
        <f t="shared" si="35"/>
        <v>0.08</v>
      </c>
      <c r="U68" s="4">
        <f t="shared" si="35"/>
        <v>0.08</v>
      </c>
      <c r="V68" s="4">
        <f t="shared" si="36"/>
        <v>0.08</v>
      </c>
      <c r="W68" s="4">
        <f t="shared" si="36"/>
        <v>0.08</v>
      </c>
      <c r="X68" s="4">
        <f t="shared" si="36"/>
        <v>0.08</v>
      </c>
      <c r="Y68" s="4">
        <f t="shared" si="36"/>
        <v>0.08</v>
      </c>
      <c r="Z68" s="4">
        <f t="shared" si="36"/>
        <v>0.08</v>
      </c>
      <c r="AA68" s="4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4">
        <f t="shared" si="35"/>
        <v>0.59</v>
      </c>
      <c r="S69" s="4">
        <f t="shared" si="35"/>
        <v>0.59</v>
      </c>
      <c r="T69" s="4">
        <f t="shared" si="35"/>
        <v>0.59</v>
      </c>
      <c r="U69" s="4">
        <f t="shared" si="35"/>
        <v>0.59</v>
      </c>
      <c r="V69" s="4">
        <f t="shared" si="36"/>
        <v>0.59</v>
      </c>
      <c r="W69" s="4">
        <f t="shared" si="36"/>
        <v>0.59</v>
      </c>
      <c r="X69" s="4">
        <f t="shared" si="36"/>
        <v>0.59</v>
      </c>
      <c r="Y69" s="4">
        <f t="shared" si="36"/>
        <v>0.59</v>
      </c>
      <c r="Z69" s="4">
        <f t="shared" si="36"/>
        <v>0.59</v>
      </c>
      <c r="AA69" s="4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4">
        <f t="shared" si="35"/>
        <v>0.08</v>
      </c>
      <c r="S70" s="4">
        <f t="shared" si="35"/>
        <v>0.08</v>
      </c>
      <c r="T70" s="4">
        <f t="shared" si="35"/>
        <v>0.08</v>
      </c>
      <c r="U70" s="4">
        <f t="shared" si="35"/>
        <v>0.08</v>
      </c>
      <c r="V70" s="4">
        <f t="shared" si="36"/>
        <v>0.08</v>
      </c>
      <c r="W70" s="4">
        <f t="shared" si="36"/>
        <v>0.08</v>
      </c>
      <c r="X70" s="4">
        <f t="shared" si="36"/>
        <v>0.08</v>
      </c>
      <c r="Y70" s="4">
        <f t="shared" si="36"/>
        <v>0.08</v>
      </c>
      <c r="Z70" s="4">
        <f t="shared" si="36"/>
        <v>0.08</v>
      </c>
      <c r="AA70" s="4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837-AA06-4FF2-9A7D-E7BD640D213F}">
  <dimension ref="A1:AA70"/>
  <sheetViews>
    <sheetView zoomScaleNormal="100" workbookViewId="0">
      <selection activeCell="B1" sqref="B1:AA1"/>
    </sheetView>
  </sheetViews>
  <sheetFormatPr defaultColWidth="8.5703125" defaultRowHeight="12.75" x14ac:dyDescent="0.2"/>
  <cols>
    <col min="1" max="1" width="38.140625" customWidth="1"/>
    <col min="2" max="2" width="13.85546875" customWidth="1"/>
    <col min="3" max="4" width="11.28515625" customWidth="1"/>
    <col min="7" max="9" width="11.42578125" customWidth="1"/>
    <col min="17" max="17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2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2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2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8">
        <v>0.20899999999999999</v>
      </c>
      <c r="C11" s="1">
        <f t="shared" ref="C11:Q11" si="12">B11*0.985</f>
        <v>0.20586499999999999</v>
      </c>
      <c r="D11">
        <f t="shared" si="12"/>
        <v>0.202777025</v>
      </c>
      <c r="E11">
        <f t="shared" si="12"/>
        <v>0.19973536962499999</v>
      </c>
      <c r="F11">
        <f t="shared" si="12"/>
        <v>0.19673933908062499</v>
      </c>
      <c r="G11">
        <f t="shared" si="12"/>
        <v>0.1937882489944156</v>
      </c>
      <c r="H11">
        <f t="shared" si="12"/>
        <v>0.19088142525949936</v>
      </c>
      <c r="I11">
        <f t="shared" si="12"/>
        <v>0.18801820388060686</v>
      </c>
      <c r="J11">
        <f t="shared" si="12"/>
        <v>0.18519793082239774</v>
      </c>
      <c r="K11">
        <f t="shared" si="12"/>
        <v>0.18241996186006176</v>
      </c>
      <c r="L11">
        <f t="shared" si="12"/>
        <v>0.17968366243216083</v>
      </c>
      <c r="M11">
        <f t="shared" si="12"/>
        <v>0.1769884074956784</v>
      </c>
      <c r="N11">
        <f t="shared" si="12"/>
        <v>0.17433358138324323</v>
      </c>
      <c r="O11">
        <f t="shared" si="12"/>
        <v>0.17171857766249457</v>
      </c>
      <c r="P11">
        <f t="shared" si="12"/>
        <v>0.16914279899755716</v>
      </c>
      <c r="Q11">
        <f t="shared" si="12"/>
        <v>0.16660565701259381</v>
      </c>
      <c r="R11" s="1">
        <f t="shared" ref="R11:AA11" si="13">1*Q11</f>
        <v>0.16660565701259381</v>
      </c>
      <c r="S11" s="1">
        <f t="shared" si="13"/>
        <v>0.16660565701259381</v>
      </c>
      <c r="T11" s="1">
        <f t="shared" si="13"/>
        <v>0.16660565701259381</v>
      </c>
      <c r="U11" s="1">
        <f t="shared" si="13"/>
        <v>0.16660565701259381</v>
      </c>
      <c r="V11" s="1">
        <f t="shared" si="13"/>
        <v>0.16660565701259381</v>
      </c>
      <c r="W11" s="1">
        <f t="shared" si="13"/>
        <v>0.16660565701259381</v>
      </c>
      <c r="X11" s="1">
        <f t="shared" si="13"/>
        <v>0.16660565701259381</v>
      </c>
      <c r="Y11" s="1">
        <f t="shared" si="13"/>
        <v>0.16660565701259381</v>
      </c>
      <c r="Z11" s="1">
        <f t="shared" si="13"/>
        <v>0.16660565701259381</v>
      </c>
      <c r="AA11" s="1">
        <f t="shared" si="13"/>
        <v>0.16660565701259381</v>
      </c>
    </row>
    <row r="12" spans="1:27" x14ac:dyDescent="0.2">
      <c r="A12" t="s">
        <v>10</v>
      </c>
      <c r="B12" s="18">
        <v>0.9</v>
      </c>
      <c r="C12" s="1">
        <f t="shared" ref="C12:Q12" si="14">B12*0.975</f>
        <v>0.87749999999999995</v>
      </c>
      <c r="D12">
        <f t="shared" si="14"/>
        <v>0.85556249999999989</v>
      </c>
      <c r="E12">
        <f t="shared" si="14"/>
        <v>0.83417343749999984</v>
      </c>
      <c r="F12">
        <f t="shared" si="14"/>
        <v>0.81331910156249987</v>
      </c>
      <c r="G12">
        <f t="shared" si="14"/>
        <v>0.79298612402343738</v>
      </c>
      <c r="H12">
        <f t="shared" si="14"/>
        <v>0.77316147092285148</v>
      </c>
      <c r="I12">
        <f t="shared" si="14"/>
        <v>0.75383243414978018</v>
      </c>
      <c r="J12">
        <f t="shared" si="14"/>
        <v>0.7349866232960357</v>
      </c>
      <c r="K12">
        <f t="shared" si="14"/>
        <v>0.71661195771363484</v>
      </c>
      <c r="L12">
        <f t="shared" si="14"/>
        <v>0.6986966587707939</v>
      </c>
      <c r="M12">
        <f t="shared" si="14"/>
        <v>0.68122924230152404</v>
      </c>
      <c r="N12">
        <f t="shared" si="14"/>
        <v>0.66419851124398588</v>
      </c>
      <c r="O12">
        <f t="shared" si="14"/>
        <v>0.64759354846288619</v>
      </c>
      <c r="P12">
        <f t="shared" si="14"/>
        <v>0.63140370975131399</v>
      </c>
      <c r="Q12">
        <f t="shared" si="14"/>
        <v>0.61561861700753118</v>
      </c>
      <c r="R12" s="12">
        <f t="shared" ref="R12:AA12" si="15">Q12*1.01</f>
        <v>0.62177480317760647</v>
      </c>
      <c r="S12" s="12">
        <f t="shared" si="15"/>
        <v>0.62799255120938258</v>
      </c>
      <c r="T12" s="12">
        <f t="shared" si="15"/>
        <v>0.63427247672147646</v>
      </c>
      <c r="U12" s="12">
        <f t="shared" si="15"/>
        <v>0.64061520148869122</v>
      </c>
      <c r="V12" s="12">
        <f t="shared" si="15"/>
        <v>0.64702135350357814</v>
      </c>
      <c r="W12" s="12">
        <f t="shared" si="15"/>
        <v>0.65349156703861389</v>
      </c>
      <c r="X12" s="12">
        <f t="shared" si="15"/>
        <v>0.660026482709</v>
      </c>
      <c r="Y12" s="12">
        <f t="shared" si="15"/>
        <v>0.66662674753608997</v>
      </c>
      <c r="Z12" s="12">
        <f t="shared" si="15"/>
        <v>0.67329301501145089</v>
      </c>
      <c r="AA12" s="12">
        <f t="shared" si="15"/>
        <v>0.68002594516156545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6">C13*1.03</f>
        <v>0.36070599999999997</v>
      </c>
      <c r="E13">
        <f t="shared" si="16"/>
        <v>0.37152717999999996</v>
      </c>
      <c r="F13">
        <f t="shared" si="16"/>
        <v>0.38267299539999994</v>
      </c>
      <c r="G13">
        <f t="shared" si="16"/>
        <v>0.39415318526199994</v>
      </c>
      <c r="H13">
        <f t="shared" si="16"/>
        <v>0.40597778081985997</v>
      </c>
      <c r="I13">
        <f t="shared" si="16"/>
        <v>0.41815711424445579</v>
      </c>
      <c r="J13">
        <f t="shared" si="16"/>
        <v>0.43070182767178949</v>
      </c>
      <c r="K13">
        <f t="shared" si="16"/>
        <v>0.44362288250194321</v>
      </c>
      <c r="L13">
        <f t="shared" si="16"/>
        <v>0.45693156897700149</v>
      </c>
      <c r="M13">
        <f t="shared" si="16"/>
        <v>0.47063951604631155</v>
      </c>
      <c r="N13">
        <f t="shared" si="16"/>
        <v>0.4847587015277009</v>
      </c>
      <c r="O13">
        <f t="shared" si="16"/>
        <v>0.49930146257353192</v>
      </c>
      <c r="P13">
        <f t="shared" si="16"/>
        <v>0.51428050645073786</v>
      </c>
      <c r="Q13">
        <f t="shared" si="16"/>
        <v>0.52970892164425998</v>
      </c>
      <c r="R13">
        <f t="shared" si="16"/>
        <v>0.54560018929358778</v>
      </c>
      <c r="S13">
        <f t="shared" si="16"/>
        <v>0.56196819497239547</v>
      </c>
      <c r="T13">
        <f t="shared" si="16"/>
        <v>0.57882724082156733</v>
      </c>
      <c r="U13">
        <f t="shared" si="16"/>
        <v>0.59619205804621433</v>
      </c>
      <c r="V13">
        <f t="shared" si="16"/>
        <v>0.61407781978760079</v>
      </c>
      <c r="W13">
        <f t="shared" si="16"/>
        <v>0.63250015438122886</v>
      </c>
      <c r="X13">
        <f t="shared" si="16"/>
        <v>0.65147515901266573</v>
      </c>
      <c r="Y13">
        <f t="shared" si="16"/>
        <v>0.67101941378304575</v>
      </c>
      <c r="Z13">
        <f t="shared" si="16"/>
        <v>0.69114999619653716</v>
      </c>
      <c r="AA13">
        <f t="shared" si="16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si="16"/>
        <v>1.3473430000000002</v>
      </c>
      <c r="E14">
        <f t="shared" si="16"/>
        <v>1.3877632900000003</v>
      </c>
      <c r="F14">
        <f t="shared" si="16"/>
        <v>1.4293961887000004</v>
      </c>
      <c r="G14">
        <f t="shared" si="16"/>
        <v>1.4722780743610004</v>
      </c>
      <c r="H14">
        <f t="shared" si="16"/>
        <v>1.5164464165918305</v>
      </c>
      <c r="I14">
        <f t="shared" si="16"/>
        <v>1.5619398090895855</v>
      </c>
      <c r="J14">
        <f t="shared" si="16"/>
        <v>1.6087980033622731</v>
      </c>
      <c r="K14">
        <f t="shared" si="16"/>
        <v>1.6570619434631413</v>
      </c>
      <c r="L14">
        <f t="shared" si="16"/>
        <v>1.7067738017670355</v>
      </c>
      <c r="M14">
        <f t="shared" si="16"/>
        <v>1.7579770158200467</v>
      </c>
      <c r="N14">
        <f t="shared" si="16"/>
        <v>1.8107163262946482</v>
      </c>
      <c r="O14">
        <f t="shared" si="16"/>
        <v>1.8650378160834877</v>
      </c>
      <c r="P14">
        <f t="shared" si="16"/>
        <v>1.9209889505659925</v>
      </c>
      <c r="Q14">
        <f t="shared" si="16"/>
        <v>1.9786186190829724</v>
      </c>
      <c r="R14">
        <f t="shared" si="16"/>
        <v>2.0379771776554616</v>
      </c>
      <c r="S14">
        <f t="shared" si="16"/>
        <v>2.0991164929851256</v>
      </c>
      <c r="T14">
        <f t="shared" si="16"/>
        <v>2.1620899877746793</v>
      </c>
      <c r="U14">
        <f t="shared" si="16"/>
        <v>2.2269526874079197</v>
      </c>
      <c r="V14">
        <f t="shared" si="16"/>
        <v>2.2937612680301576</v>
      </c>
      <c r="W14">
        <f t="shared" si="16"/>
        <v>2.3625741060710626</v>
      </c>
      <c r="X14">
        <f t="shared" si="16"/>
        <v>2.4334513292531943</v>
      </c>
      <c r="Y14">
        <f t="shared" si="16"/>
        <v>2.5064548691307902</v>
      </c>
      <c r="Z14">
        <f t="shared" si="16"/>
        <v>2.5816485152047139</v>
      </c>
      <c r="AA14">
        <f t="shared" si="16"/>
        <v>2.6590979706608553</v>
      </c>
    </row>
    <row r="15" spans="1:27" x14ac:dyDescent="0.2">
      <c r="A15" t="s">
        <v>12</v>
      </c>
      <c r="B15">
        <v>25000</v>
      </c>
      <c r="C15">
        <f t="shared" ref="C15:Q16" si="17">B15</f>
        <v>25000</v>
      </c>
      <c r="D15">
        <f t="shared" si="17"/>
        <v>25000</v>
      </c>
      <c r="E15">
        <f t="shared" si="17"/>
        <v>25000</v>
      </c>
      <c r="F15">
        <f t="shared" si="17"/>
        <v>25000</v>
      </c>
      <c r="G15">
        <f t="shared" si="17"/>
        <v>25000</v>
      </c>
      <c r="H15">
        <f t="shared" si="17"/>
        <v>25000</v>
      </c>
      <c r="I15">
        <f t="shared" si="17"/>
        <v>25000</v>
      </c>
      <c r="J15">
        <f t="shared" si="17"/>
        <v>25000</v>
      </c>
      <c r="K15">
        <f t="shared" si="17"/>
        <v>25000</v>
      </c>
      <c r="L15">
        <f t="shared" si="17"/>
        <v>25000</v>
      </c>
      <c r="M15">
        <f t="shared" si="17"/>
        <v>25000</v>
      </c>
      <c r="N15">
        <f t="shared" si="17"/>
        <v>25000</v>
      </c>
      <c r="O15">
        <f t="shared" si="17"/>
        <v>25000</v>
      </c>
      <c r="P15">
        <f t="shared" si="17"/>
        <v>25000</v>
      </c>
      <c r="Q15">
        <f t="shared" si="17"/>
        <v>25000</v>
      </c>
      <c r="R15" s="12">
        <f t="shared" ref="R15:AA15" si="18">Q15*1.01</f>
        <v>25250</v>
      </c>
      <c r="S15" s="12">
        <f t="shared" si="18"/>
        <v>25502.5</v>
      </c>
      <c r="T15" s="12">
        <f t="shared" si="18"/>
        <v>25757.525000000001</v>
      </c>
      <c r="U15" s="12">
        <f t="shared" si="18"/>
        <v>26015.100250000003</v>
      </c>
      <c r="V15" s="12">
        <f t="shared" si="18"/>
        <v>26275.251252500002</v>
      </c>
      <c r="W15" s="12">
        <f t="shared" si="18"/>
        <v>26538.003765025001</v>
      </c>
      <c r="X15" s="12">
        <f t="shared" si="18"/>
        <v>26803.383802675253</v>
      </c>
      <c r="Y15" s="12">
        <f t="shared" si="18"/>
        <v>27071.417640702006</v>
      </c>
      <c r="Z15" s="12">
        <f t="shared" si="18"/>
        <v>27342.131817109028</v>
      </c>
      <c r="AA15" s="12">
        <f t="shared" si="18"/>
        <v>27615.553135280119</v>
      </c>
    </row>
    <row r="16" spans="1:27" x14ac:dyDescent="0.2">
      <c r="A16" t="s">
        <v>13</v>
      </c>
      <c r="B16">
        <v>4000</v>
      </c>
      <c r="C16">
        <f t="shared" si="17"/>
        <v>4000</v>
      </c>
      <c r="D16">
        <f t="shared" si="17"/>
        <v>4000</v>
      </c>
      <c r="E16">
        <f t="shared" si="17"/>
        <v>4000</v>
      </c>
      <c r="F16">
        <f t="shared" si="17"/>
        <v>4000</v>
      </c>
      <c r="G16">
        <f t="shared" si="17"/>
        <v>4000</v>
      </c>
      <c r="H16">
        <f t="shared" si="17"/>
        <v>4000</v>
      </c>
      <c r="I16">
        <f t="shared" si="17"/>
        <v>4000</v>
      </c>
      <c r="J16">
        <f t="shared" si="17"/>
        <v>4000</v>
      </c>
      <c r="K16">
        <f t="shared" si="17"/>
        <v>4000</v>
      </c>
      <c r="L16">
        <f t="shared" si="17"/>
        <v>4000</v>
      </c>
      <c r="M16">
        <f t="shared" si="17"/>
        <v>4000</v>
      </c>
      <c r="N16">
        <f t="shared" si="17"/>
        <v>4000</v>
      </c>
      <c r="O16">
        <f t="shared" si="17"/>
        <v>4000</v>
      </c>
      <c r="P16">
        <f t="shared" si="17"/>
        <v>4000</v>
      </c>
      <c r="Q16">
        <f t="shared" si="17"/>
        <v>4000</v>
      </c>
      <c r="R16" s="1">
        <f t="shared" ref="R16:AA16" si="19">1*Q16</f>
        <v>4000</v>
      </c>
      <c r="S16" s="1">
        <f t="shared" si="19"/>
        <v>4000</v>
      </c>
      <c r="T16" s="1">
        <f t="shared" si="19"/>
        <v>4000</v>
      </c>
      <c r="U16" s="1">
        <f t="shared" si="19"/>
        <v>4000</v>
      </c>
      <c r="V16" s="1">
        <f t="shared" si="19"/>
        <v>4000</v>
      </c>
      <c r="W16" s="1">
        <f t="shared" si="19"/>
        <v>4000</v>
      </c>
      <c r="X16" s="1">
        <f t="shared" si="19"/>
        <v>4000</v>
      </c>
      <c r="Y16" s="1">
        <f t="shared" si="19"/>
        <v>4000</v>
      </c>
      <c r="Z16" s="1">
        <f t="shared" si="19"/>
        <v>4000</v>
      </c>
      <c r="AA16" s="1">
        <f t="shared" si="19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0">C17*1.07</f>
        <v>2.1753100000000001</v>
      </c>
      <c r="E17">
        <f t="shared" si="20"/>
        <v>2.3275817000000001</v>
      </c>
      <c r="F17">
        <f t="shared" si="20"/>
        <v>2.4905124190000003</v>
      </c>
      <c r="G17">
        <f t="shared" si="20"/>
        <v>2.6648482883300004</v>
      </c>
      <c r="H17">
        <f t="shared" si="20"/>
        <v>2.8513876685131008</v>
      </c>
      <c r="I17">
        <f t="shared" si="20"/>
        <v>3.0509848053090178</v>
      </c>
      <c r="J17">
        <f t="shared" si="20"/>
        <v>3.2645537416806492</v>
      </c>
      <c r="K17">
        <f t="shared" si="20"/>
        <v>3.4930725035982948</v>
      </c>
      <c r="L17">
        <f t="shared" si="20"/>
        <v>3.7375875788501758</v>
      </c>
      <c r="M17">
        <f t="shared" si="20"/>
        <v>3.9992187093696883</v>
      </c>
      <c r="N17">
        <f t="shared" si="20"/>
        <v>4.2791640190255666</v>
      </c>
      <c r="O17">
        <f t="shared" si="20"/>
        <v>4.5787055003573567</v>
      </c>
      <c r="P17">
        <f t="shared" si="20"/>
        <v>4.8992148853823716</v>
      </c>
      <c r="Q17">
        <f t="shared" si="20"/>
        <v>5.2421599273591379</v>
      </c>
      <c r="R17">
        <f t="shared" si="20"/>
        <v>5.6091111222742782</v>
      </c>
      <c r="S17">
        <f t="shared" si="20"/>
        <v>6.0017489008334781</v>
      </c>
      <c r="T17">
        <f t="shared" si="20"/>
        <v>6.4218713238918221</v>
      </c>
      <c r="U17">
        <f t="shared" si="20"/>
        <v>6.8714023165642502</v>
      </c>
      <c r="V17">
        <f t="shared" si="20"/>
        <v>7.352400478723748</v>
      </c>
      <c r="W17">
        <f t="shared" si="20"/>
        <v>7.8670685122344111</v>
      </c>
      <c r="X17">
        <f t="shared" si="20"/>
        <v>8.4177633080908212</v>
      </c>
      <c r="Y17">
        <f t="shared" si="20"/>
        <v>9.0070067396571787</v>
      </c>
      <c r="Z17">
        <f t="shared" si="20"/>
        <v>9.6374972114331818</v>
      </c>
      <c r="AA17">
        <f t="shared" si="20"/>
        <v>10.312122016233506</v>
      </c>
    </row>
    <row r="18" spans="1:27" x14ac:dyDescent="0.2">
      <c r="A18" t="s">
        <v>15</v>
      </c>
      <c r="B18">
        <v>0</v>
      </c>
      <c r="C18">
        <f t="shared" ref="C18:Q20" si="21">B18</f>
        <v>0</v>
      </c>
      <c r="D18">
        <f t="shared" si="21"/>
        <v>0</v>
      </c>
      <c r="E18">
        <f t="shared" si="21"/>
        <v>0</v>
      </c>
      <c r="F18">
        <f t="shared" si="21"/>
        <v>0</v>
      </c>
      <c r="G18">
        <f t="shared" si="21"/>
        <v>0</v>
      </c>
      <c r="H18">
        <f t="shared" si="21"/>
        <v>0</v>
      </c>
      <c r="I18">
        <f t="shared" si="21"/>
        <v>0</v>
      </c>
      <c r="J18">
        <f t="shared" si="21"/>
        <v>0</v>
      </c>
      <c r="K18">
        <f t="shared" si="21"/>
        <v>0</v>
      </c>
      <c r="L18">
        <f t="shared" si="21"/>
        <v>0</v>
      </c>
      <c r="M18">
        <f t="shared" si="21"/>
        <v>0</v>
      </c>
      <c r="N18">
        <f t="shared" si="21"/>
        <v>0</v>
      </c>
      <c r="O18">
        <f t="shared" si="21"/>
        <v>0</v>
      </c>
      <c r="P18">
        <f t="shared" si="21"/>
        <v>0</v>
      </c>
      <c r="Q18">
        <f t="shared" si="21"/>
        <v>0</v>
      </c>
      <c r="R18" s="1">
        <f t="shared" ref="R18:AA18" si="22">1*Q18</f>
        <v>0</v>
      </c>
      <c r="S18" s="1">
        <f t="shared" si="22"/>
        <v>0</v>
      </c>
      <c r="T18" s="1">
        <f t="shared" si="22"/>
        <v>0</v>
      </c>
      <c r="U18" s="1">
        <f t="shared" si="22"/>
        <v>0</v>
      </c>
      <c r="V18" s="1">
        <f t="shared" si="22"/>
        <v>0</v>
      </c>
      <c r="W18" s="1">
        <f t="shared" si="22"/>
        <v>0</v>
      </c>
      <c r="X18" s="1">
        <f t="shared" si="22"/>
        <v>0</v>
      </c>
      <c r="Y18" s="1">
        <f t="shared" si="22"/>
        <v>0</v>
      </c>
      <c r="Z18" s="1">
        <f t="shared" si="22"/>
        <v>0</v>
      </c>
      <c r="AA18" s="1">
        <f t="shared" si="22"/>
        <v>0</v>
      </c>
    </row>
    <row r="19" spans="1:27" x14ac:dyDescent="0.2">
      <c r="A19" t="s">
        <v>16</v>
      </c>
      <c r="B19" s="1">
        <v>320</v>
      </c>
      <c r="C19" s="1">
        <f t="shared" si="21"/>
        <v>320</v>
      </c>
      <c r="D19" s="1">
        <f t="shared" si="21"/>
        <v>320</v>
      </c>
      <c r="E19" s="1">
        <f t="shared" si="21"/>
        <v>320</v>
      </c>
      <c r="F19" s="1">
        <f t="shared" si="21"/>
        <v>320</v>
      </c>
      <c r="G19" s="1">
        <f t="shared" si="21"/>
        <v>320</v>
      </c>
      <c r="H19" s="1">
        <f t="shared" si="21"/>
        <v>320</v>
      </c>
      <c r="I19" s="1">
        <f t="shared" si="21"/>
        <v>320</v>
      </c>
      <c r="J19" s="1">
        <f t="shared" si="21"/>
        <v>320</v>
      </c>
      <c r="K19" s="1">
        <f t="shared" si="21"/>
        <v>320</v>
      </c>
      <c r="L19" s="1">
        <f t="shared" si="21"/>
        <v>320</v>
      </c>
      <c r="M19" s="1">
        <f t="shared" si="21"/>
        <v>320</v>
      </c>
      <c r="N19" s="1">
        <f t="shared" si="21"/>
        <v>320</v>
      </c>
      <c r="O19" s="1">
        <f t="shared" si="21"/>
        <v>320</v>
      </c>
      <c r="P19" s="1">
        <f t="shared" si="21"/>
        <v>320</v>
      </c>
      <c r="Q19" s="1">
        <f t="shared" si="21"/>
        <v>320</v>
      </c>
      <c r="R19" s="12">
        <f t="shared" ref="R19:AA19" si="23">Q19*1.01</f>
        <v>323.2</v>
      </c>
      <c r="S19" s="12">
        <f t="shared" si="23"/>
        <v>326.43200000000002</v>
      </c>
      <c r="T19" s="12">
        <f t="shared" si="23"/>
        <v>329.69632000000001</v>
      </c>
      <c r="U19" s="12">
        <f t="shared" si="23"/>
        <v>332.99328320000001</v>
      </c>
      <c r="V19" s="12">
        <f t="shared" si="23"/>
        <v>336.323216032</v>
      </c>
      <c r="W19" s="12">
        <f t="shared" si="23"/>
        <v>339.68644819232003</v>
      </c>
      <c r="X19" s="12">
        <f t="shared" si="23"/>
        <v>343.08331267424325</v>
      </c>
      <c r="Y19" s="12">
        <f t="shared" si="23"/>
        <v>346.51414580098566</v>
      </c>
      <c r="Z19" s="12">
        <f t="shared" si="23"/>
        <v>349.9792872589955</v>
      </c>
      <c r="AA19" s="12">
        <f t="shared" si="23"/>
        <v>353.47908013158548</v>
      </c>
    </row>
    <row r="20" spans="1:27" x14ac:dyDescent="0.2">
      <c r="A20" t="s">
        <v>17</v>
      </c>
      <c r="B20">
        <v>0</v>
      </c>
      <c r="C20">
        <f t="shared" si="21"/>
        <v>0</v>
      </c>
      <c r="D20">
        <f t="shared" si="21"/>
        <v>0</v>
      </c>
      <c r="E20">
        <f>0.25*E19</f>
        <v>80</v>
      </c>
      <c r="F20">
        <f t="shared" ref="F20:Q20" si="24">F19</f>
        <v>320</v>
      </c>
      <c r="G20">
        <f t="shared" si="24"/>
        <v>320</v>
      </c>
      <c r="H20">
        <f t="shared" si="24"/>
        <v>320</v>
      </c>
      <c r="I20">
        <f t="shared" si="24"/>
        <v>320</v>
      </c>
      <c r="J20">
        <f t="shared" si="24"/>
        <v>320</v>
      </c>
      <c r="K20">
        <f t="shared" si="24"/>
        <v>320</v>
      </c>
      <c r="L20">
        <f t="shared" si="24"/>
        <v>320</v>
      </c>
      <c r="M20">
        <f t="shared" si="24"/>
        <v>320</v>
      </c>
      <c r="N20">
        <f t="shared" si="24"/>
        <v>320</v>
      </c>
      <c r="O20">
        <f t="shared" si="24"/>
        <v>320</v>
      </c>
      <c r="P20">
        <f t="shared" si="24"/>
        <v>320</v>
      </c>
      <c r="Q20">
        <f t="shared" si="24"/>
        <v>320</v>
      </c>
      <c r="R20" s="1">
        <f t="shared" ref="R20:AA20" si="25">1*Q20</f>
        <v>320</v>
      </c>
      <c r="S20" s="1">
        <f t="shared" si="25"/>
        <v>320</v>
      </c>
      <c r="T20" s="1">
        <f t="shared" si="25"/>
        <v>320</v>
      </c>
      <c r="U20" s="1">
        <f t="shared" si="25"/>
        <v>320</v>
      </c>
      <c r="V20" s="1">
        <f t="shared" si="25"/>
        <v>320</v>
      </c>
      <c r="W20" s="1">
        <f t="shared" si="25"/>
        <v>320</v>
      </c>
      <c r="X20" s="1">
        <f t="shared" si="25"/>
        <v>320</v>
      </c>
      <c r="Y20" s="1">
        <f t="shared" si="25"/>
        <v>320</v>
      </c>
      <c r="Z20" s="1">
        <f t="shared" si="25"/>
        <v>320</v>
      </c>
      <c r="AA20" s="1">
        <f t="shared" si="25"/>
        <v>320</v>
      </c>
    </row>
    <row r="21" spans="1:27" x14ac:dyDescent="0.2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J21" si="26">0.45*SUM(F3,F15,F16,-F9)</f>
        <v>111096.18984375001</v>
      </c>
      <c r="G21">
        <f t="shared" si="26"/>
        <v>106193.88035156249</v>
      </c>
      <c r="H21">
        <f t="shared" si="26"/>
        <v>101536.68633398437</v>
      </c>
      <c r="I21">
        <f t="shared" si="26"/>
        <v>97112.352017285142</v>
      </c>
      <c r="J21">
        <f t="shared" si="26"/>
        <v>92909.234416420877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 t="shared" ref="B22:J22" si="27">0.75*SUM(B3,-B9,B15,B16)</f>
        <v>222375</v>
      </c>
      <c r="C22" s="19">
        <f t="shared" si="27"/>
        <v>212343.75</v>
      </c>
      <c r="D22" s="19">
        <f t="shared" si="27"/>
        <v>202814.0625</v>
      </c>
      <c r="E22" s="19">
        <f t="shared" si="27"/>
        <v>193760.859375</v>
      </c>
      <c r="F22" s="19">
        <f t="shared" si="27"/>
        <v>185160.31640625</v>
      </c>
      <c r="G22" s="19">
        <f t="shared" si="27"/>
        <v>176989.80058593748</v>
      </c>
      <c r="H22" s="19">
        <f t="shared" si="27"/>
        <v>169227.81055664062</v>
      </c>
      <c r="I22" s="19">
        <f t="shared" si="27"/>
        <v>161853.92002880858</v>
      </c>
      <c r="J22" s="19">
        <f t="shared" si="27"/>
        <v>154848.72402736812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8">B24</f>
        <v>5000</v>
      </c>
      <c r="D24">
        <f t="shared" si="28"/>
        <v>5000</v>
      </c>
      <c r="E24">
        <f t="shared" si="28"/>
        <v>5000</v>
      </c>
      <c r="F24">
        <f t="shared" si="28"/>
        <v>5000</v>
      </c>
      <c r="G24">
        <f t="shared" si="28"/>
        <v>5000</v>
      </c>
      <c r="H24">
        <f t="shared" si="28"/>
        <v>5000</v>
      </c>
      <c r="I24">
        <f t="shared" si="28"/>
        <v>5000</v>
      </c>
      <c r="J24">
        <f t="shared" si="28"/>
        <v>5000</v>
      </c>
      <c r="K24">
        <f t="shared" si="28"/>
        <v>5000</v>
      </c>
      <c r="L24">
        <f t="shared" si="28"/>
        <v>5000</v>
      </c>
      <c r="M24">
        <f t="shared" si="28"/>
        <v>5000</v>
      </c>
      <c r="N24">
        <f t="shared" si="28"/>
        <v>5000</v>
      </c>
      <c r="O24">
        <f t="shared" si="28"/>
        <v>5000</v>
      </c>
      <c r="P24">
        <f t="shared" si="28"/>
        <v>5000</v>
      </c>
      <c r="Q24">
        <f t="shared" si="28"/>
        <v>5000</v>
      </c>
      <c r="R24">
        <f t="shared" si="28"/>
        <v>5000</v>
      </c>
      <c r="S24">
        <f t="shared" si="28"/>
        <v>5000</v>
      </c>
      <c r="T24">
        <f t="shared" si="28"/>
        <v>5000</v>
      </c>
      <c r="U24">
        <f t="shared" si="28"/>
        <v>5000</v>
      </c>
      <c r="V24">
        <f t="shared" si="28"/>
        <v>5000</v>
      </c>
      <c r="W24">
        <f t="shared" si="28"/>
        <v>5000</v>
      </c>
      <c r="X24">
        <f t="shared" si="28"/>
        <v>5000</v>
      </c>
      <c r="Y24">
        <f t="shared" si="28"/>
        <v>5000</v>
      </c>
      <c r="Z24">
        <f t="shared" si="28"/>
        <v>5000</v>
      </c>
      <c r="AA24">
        <f t="shared" si="28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29">H25*1.1</f>
        <v>0.18513000000000002</v>
      </c>
      <c r="J25">
        <f t="shared" si="29"/>
        <v>0.20364300000000005</v>
      </c>
      <c r="K25">
        <f t="shared" si="29"/>
        <v>0.22400730000000008</v>
      </c>
      <c r="L25">
        <f t="shared" si="29"/>
        <v>0.24640803000000011</v>
      </c>
      <c r="M25">
        <f t="shared" si="29"/>
        <v>0.27104883300000016</v>
      </c>
      <c r="N25">
        <f t="shared" si="29"/>
        <v>0.2981537163000002</v>
      </c>
      <c r="O25">
        <f t="shared" si="29"/>
        <v>0.32796908793000024</v>
      </c>
      <c r="P25">
        <f t="shared" si="29"/>
        <v>0.3607659967230003</v>
      </c>
      <c r="Q25">
        <f t="shared" si="29"/>
        <v>0.39684259639530034</v>
      </c>
      <c r="R25">
        <f t="shared" si="29"/>
        <v>0.43652685603483043</v>
      </c>
      <c r="S25">
        <f t="shared" si="29"/>
        <v>0.4801795416383135</v>
      </c>
      <c r="T25">
        <f t="shared" si="29"/>
        <v>0.52819749580214492</v>
      </c>
      <c r="U25">
        <f t="shared" si="29"/>
        <v>0.58101724538235944</v>
      </c>
      <c r="V25">
        <f t="shared" si="29"/>
        <v>0.63911896992059547</v>
      </c>
      <c r="W25">
        <f t="shared" si="29"/>
        <v>0.70303086691265504</v>
      </c>
      <c r="X25">
        <f t="shared" si="29"/>
        <v>0.77333395360392065</v>
      </c>
      <c r="Y25">
        <f t="shared" si="29"/>
        <v>0.85066734896431284</v>
      </c>
      <c r="Z25">
        <f t="shared" si="29"/>
        <v>0.93573408386074419</v>
      </c>
      <c r="AA25">
        <f t="shared" si="29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0">B27*1.015</f>
        <v>0.71049999999999991</v>
      </c>
      <c r="D27" s="2">
        <f t="shared" si="30"/>
        <v>0.72115749999999978</v>
      </c>
      <c r="E27" s="2">
        <f t="shared" si="30"/>
        <v>0.73197486249999966</v>
      </c>
      <c r="F27" s="2">
        <f t="shared" si="30"/>
        <v>0.74295448543749953</v>
      </c>
      <c r="G27" s="2">
        <f t="shared" si="30"/>
        <v>0.75409880271906193</v>
      </c>
      <c r="H27" s="2">
        <f t="shared" si="30"/>
        <v>0.76541028475984774</v>
      </c>
      <c r="I27" s="2">
        <f t="shared" si="30"/>
        <v>0.77689143903124536</v>
      </c>
      <c r="J27" s="2">
        <f t="shared" si="30"/>
        <v>0.788544810616714</v>
      </c>
      <c r="K27" s="2">
        <f t="shared" si="30"/>
        <v>0.80037298277596458</v>
      </c>
      <c r="L27" s="2">
        <f t="shared" si="30"/>
        <v>0.81237857751760401</v>
      </c>
      <c r="M27" s="2">
        <f t="shared" ref="M27:AA41" si="31">L27*1</f>
        <v>0.81237857751760401</v>
      </c>
      <c r="N27" s="2">
        <f t="shared" si="31"/>
        <v>0.81237857751760401</v>
      </c>
      <c r="O27" s="2">
        <f t="shared" si="31"/>
        <v>0.81237857751760401</v>
      </c>
      <c r="P27" s="2">
        <f t="shared" si="31"/>
        <v>0.81237857751760401</v>
      </c>
      <c r="Q27" s="2">
        <f t="shared" si="31"/>
        <v>0.81237857751760401</v>
      </c>
      <c r="R27" s="2">
        <f t="shared" si="31"/>
        <v>0.81237857751760401</v>
      </c>
      <c r="S27" s="2">
        <f t="shared" si="31"/>
        <v>0.81237857751760401</v>
      </c>
      <c r="T27" s="2">
        <f t="shared" si="31"/>
        <v>0.81237857751760401</v>
      </c>
      <c r="U27" s="2">
        <f t="shared" si="31"/>
        <v>0.81237857751760401</v>
      </c>
      <c r="V27" s="2">
        <f t="shared" si="31"/>
        <v>0.81237857751760401</v>
      </c>
      <c r="W27" s="2">
        <f t="shared" si="31"/>
        <v>0.81237857751760401</v>
      </c>
      <c r="X27" s="2">
        <f t="shared" si="31"/>
        <v>0.81237857751760401</v>
      </c>
      <c r="Y27" s="2">
        <f t="shared" si="31"/>
        <v>0.81237857751760401</v>
      </c>
      <c r="Z27" s="2">
        <f t="shared" si="31"/>
        <v>0.81237857751760401</v>
      </c>
      <c r="AA27" s="2">
        <f t="shared" si="31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0"/>
        <v>0.56840000000000002</v>
      </c>
      <c r="D28" s="2">
        <f t="shared" si="30"/>
        <v>0.57692599999999994</v>
      </c>
      <c r="E28" s="2">
        <f t="shared" si="30"/>
        <v>0.58557988999999988</v>
      </c>
      <c r="F28" s="2">
        <f t="shared" si="30"/>
        <v>0.59436358834999981</v>
      </c>
      <c r="G28" s="2">
        <f t="shared" si="30"/>
        <v>0.60327904217524975</v>
      </c>
      <c r="H28" s="2">
        <f t="shared" si="30"/>
        <v>0.61232822780787843</v>
      </c>
      <c r="I28" s="2">
        <f t="shared" si="30"/>
        <v>0.62151315122499651</v>
      </c>
      <c r="J28" s="2">
        <f t="shared" si="30"/>
        <v>0.63083584849337138</v>
      </c>
      <c r="K28" s="2">
        <f t="shared" si="30"/>
        <v>0.64029838622077184</v>
      </c>
      <c r="L28" s="2">
        <f t="shared" si="30"/>
        <v>0.64990286201408332</v>
      </c>
      <c r="M28" s="2">
        <f t="shared" si="31"/>
        <v>0.64990286201408332</v>
      </c>
      <c r="N28" s="2">
        <f t="shared" si="31"/>
        <v>0.64990286201408332</v>
      </c>
      <c r="O28" s="2">
        <f t="shared" si="31"/>
        <v>0.64990286201408332</v>
      </c>
      <c r="P28" s="2">
        <f t="shared" si="31"/>
        <v>0.64990286201408332</v>
      </c>
      <c r="Q28" s="2">
        <f t="shared" si="31"/>
        <v>0.64990286201408332</v>
      </c>
      <c r="R28" s="2">
        <f t="shared" si="31"/>
        <v>0.64990286201408332</v>
      </c>
      <c r="S28" s="2">
        <f t="shared" si="31"/>
        <v>0.64990286201408332</v>
      </c>
      <c r="T28" s="2">
        <f t="shared" si="31"/>
        <v>0.64990286201408332</v>
      </c>
      <c r="U28" s="2">
        <f t="shared" si="31"/>
        <v>0.64990286201408332</v>
      </c>
      <c r="V28" s="2">
        <f t="shared" si="31"/>
        <v>0.64990286201408332</v>
      </c>
      <c r="W28" s="2">
        <f t="shared" si="31"/>
        <v>0.64990286201408332</v>
      </c>
      <c r="X28" s="2">
        <f t="shared" si="31"/>
        <v>0.64990286201408332</v>
      </c>
      <c r="Y28" s="2">
        <f t="shared" si="31"/>
        <v>0.64990286201408332</v>
      </c>
      <c r="Z28" s="2">
        <f t="shared" si="31"/>
        <v>0.64990286201408332</v>
      </c>
      <c r="AA28" s="2">
        <f t="shared" si="31"/>
        <v>0.64990286201408332</v>
      </c>
    </row>
    <row r="29" spans="1:27" x14ac:dyDescent="0.2">
      <c r="A29" t="s">
        <v>45</v>
      </c>
      <c r="B29" s="2">
        <v>0.45</v>
      </c>
      <c r="C29" s="2">
        <f t="shared" si="30"/>
        <v>0.45674999999999999</v>
      </c>
      <c r="D29" s="2">
        <f t="shared" si="30"/>
        <v>0.46360124999999996</v>
      </c>
      <c r="E29" s="2">
        <f t="shared" si="30"/>
        <v>0.47055526874999992</v>
      </c>
      <c r="F29" s="2">
        <f t="shared" si="30"/>
        <v>0.4776135977812499</v>
      </c>
      <c r="G29" s="2">
        <f t="shared" si="30"/>
        <v>0.48477780174796858</v>
      </c>
      <c r="H29" s="2">
        <f t="shared" si="30"/>
        <v>0.49204946877418809</v>
      </c>
      <c r="I29" s="2">
        <f t="shared" si="30"/>
        <v>0.49943021080580086</v>
      </c>
      <c r="J29" s="2">
        <f t="shared" si="30"/>
        <v>0.50692166396788785</v>
      </c>
      <c r="K29" s="2">
        <f t="shared" si="30"/>
        <v>0.51452548892740613</v>
      </c>
      <c r="L29" s="2">
        <f t="shared" si="30"/>
        <v>0.52224337126131715</v>
      </c>
      <c r="M29" s="2">
        <f t="shared" si="31"/>
        <v>0.52224337126131715</v>
      </c>
      <c r="N29" s="2">
        <f t="shared" si="31"/>
        <v>0.52224337126131715</v>
      </c>
      <c r="O29" s="2">
        <f t="shared" si="31"/>
        <v>0.52224337126131715</v>
      </c>
      <c r="P29" s="2">
        <f t="shared" si="31"/>
        <v>0.52224337126131715</v>
      </c>
      <c r="Q29" s="2">
        <f t="shared" si="31"/>
        <v>0.52224337126131715</v>
      </c>
      <c r="R29" s="2">
        <f t="shared" si="31"/>
        <v>0.52224337126131715</v>
      </c>
      <c r="S29" s="2">
        <f t="shared" si="31"/>
        <v>0.52224337126131715</v>
      </c>
      <c r="T29" s="2">
        <f t="shared" si="31"/>
        <v>0.52224337126131715</v>
      </c>
      <c r="U29" s="2">
        <f t="shared" si="31"/>
        <v>0.52224337126131715</v>
      </c>
      <c r="V29" s="2">
        <f t="shared" si="31"/>
        <v>0.52224337126131715</v>
      </c>
      <c r="W29" s="2">
        <f t="shared" si="31"/>
        <v>0.52224337126131715</v>
      </c>
      <c r="X29" s="2">
        <f t="shared" si="31"/>
        <v>0.52224337126131715</v>
      </c>
      <c r="Y29" s="2">
        <f t="shared" si="31"/>
        <v>0.52224337126131715</v>
      </c>
      <c r="Z29" s="2">
        <f t="shared" si="31"/>
        <v>0.52224337126131715</v>
      </c>
      <c r="AA29" s="2">
        <f t="shared" si="31"/>
        <v>0.52224337126131715</v>
      </c>
    </row>
    <row r="30" spans="1:27" x14ac:dyDescent="0.2">
      <c r="A30" t="s">
        <v>46</v>
      </c>
      <c r="B30" s="2">
        <v>0.34</v>
      </c>
      <c r="C30" s="2">
        <f t="shared" si="30"/>
        <v>0.34510000000000002</v>
      </c>
      <c r="D30" s="2">
        <f t="shared" si="30"/>
        <v>0.35027649999999999</v>
      </c>
      <c r="E30" s="2">
        <f t="shared" si="30"/>
        <v>0.35553064749999996</v>
      </c>
      <c r="F30" s="2">
        <f t="shared" si="30"/>
        <v>0.36086360721249994</v>
      </c>
      <c r="G30" s="2">
        <f t="shared" si="30"/>
        <v>0.36627656132068742</v>
      </c>
      <c r="H30" s="2">
        <f t="shared" si="30"/>
        <v>0.3717707097404977</v>
      </c>
      <c r="I30" s="2">
        <f t="shared" si="30"/>
        <v>0.37734727038660515</v>
      </c>
      <c r="J30" s="2">
        <f t="shared" si="30"/>
        <v>0.38300747944240421</v>
      </c>
      <c r="K30" s="2">
        <f t="shared" si="30"/>
        <v>0.38875259163404025</v>
      </c>
      <c r="L30" s="2">
        <f t="shared" si="30"/>
        <v>0.39458388050855081</v>
      </c>
      <c r="M30" s="2">
        <f t="shared" si="31"/>
        <v>0.39458388050855081</v>
      </c>
      <c r="N30" s="2">
        <f t="shared" si="31"/>
        <v>0.39458388050855081</v>
      </c>
      <c r="O30" s="2">
        <f t="shared" si="31"/>
        <v>0.39458388050855081</v>
      </c>
      <c r="P30" s="2">
        <f t="shared" si="31"/>
        <v>0.39458388050855081</v>
      </c>
      <c r="Q30" s="2">
        <f t="shared" si="31"/>
        <v>0.39458388050855081</v>
      </c>
      <c r="R30" s="2">
        <f t="shared" si="31"/>
        <v>0.39458388050855081</v>
      </c>
      <c r="S30" s="2">
        <f t="shared" si="31"/>
        <v>0.39458388050855081</v>
      </c>
      <c r="T30" s="2">
        <f t="shared" si="31"/>
        <v>0.39458388050855081</v>
      </c>
      <c r="U30" s="2">
        <f t="shared" si="31"/>
        <v>0.39458388050855081</v>
      </c>
      <c r="V30" s="2">
        <f t="shared" si="31"/>
        <v>0.39458388050855081</v>
      </c>
      <c r="W30" s="2">
        <f t="shared" si="31"/>
        <v>0.39458388050855081</v>
      </c>
      <c r="X30" s="2">
        <f t="shared" si="31"/>
        <v>0.39458388050855081</v>
      </c>
      <c r="Y30" s="2">
        <f t="shared" si="31"/>
        <v>0.39458388050855081</v>
      </c>
      <c r="Z30" s="2">
        <f t="shared" si="31"/>
        <v>0.39458388050855081</v>
      </c>
      <c r="AA30" s="2">
        <f t="shared" si="31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0"/>
        <v>0.28420000000000001</v>
      </c>
      <c r="D31" s="2">
        <f t="shared" si="30"/>
        <v>0.28846299999999997</v>
      </c>
      <c r="E31" s="2">
        <f t="shared" si="30"/>
        <v>0.29278994499999994</v>
      </c>
      <c r="F31" s="2">
        <f t="shared" si="30"/>
        <v>0.2971817941749999</v>
      </c>
      <c r="G31" s="2">
        <f t="shared" si="30"/>
        <v>0.30163952108762487</v>
      </c>
      <c r="H31" s="2">
        <f t="shared" si="30"/>
        <v>0.30616411390393922</v>
      </c>
      <c r="I31" s="2">
        <f t="shared" si="30"/>
        <v>0.31075657561249825</v>
      </c>
      <c r="J31" s="2">
        <f t="shared" si="30"/>
        <v>0.31541792424668569</v>
      </c>
      <c r="K31" s="2">
        <f t="shared" si="30"/>
        <v>0.32014919311038592</v>
      </c>
      <c r="L31" s="2">
        <f t="shared" si="30"/>
        <v>0.32495143100704166</v>
      </c>
      <c r="M31" s="2">
        <f t="shared" si="31"/>
        <v>0.32495143100704166</v>
      </c>
      <c r="N31" s="2">
        <f t="shared" si="31"/>
        <v>0.32495143100704166</v>
      </c>
      <c r="O31" s="2">
        <f t="shared" si="31"/>
        <v>0.32495143100704166</v>
      </c>
      <c r="P31" s="2">
        <f t="shared" si="31"/>
        <v>0.32495143100704166</v>
      </c>
      <c r="Q31" s="2">
        <f t="shared" si="31"/>
        <v>0.32495143100704166</v>
      </c>
      <c r="R31" s="2">
        <f t="shared" si="31"/>
        <v>0.32495143100704166</v>
      </c>
      <c r="S31" s="2">
        <f t="shared" si="31"/>
        <v>0.32495143100704166</v>
      </c>
      <c r="T31" s="2">
        <f t="shared" si="31"/>
        <v>0.32495143100704166</v>
      </c>
      <c r="U31" s="2">
        <f t="shared" si="31"/>
        <v>0.32495143100704166</v>
      </c>
      <c r="V31" s="2">
        <f t="shared" si="31"/>
        <v>0.32495143100704166</v>
      </c>
      <c r="W31" s="2">
        <f t="shared" si="31"/>
        <v>0.32495143100704166</v>
      </c>
      <c r="X31" s="2">
        <f t="shared" si="31"/>
        <v>0.32495143100704166</v>
      </c>
      <c r="Y31" s="2">
        <f t="shared" si="31"/>
        <v>0.32495143100704166</v>
      </c>
      <c r="Z31" s="2">
        <f t="shared" si="31"/>
        <v>0.32495143100704166</v>
      </c>
      <c r="AA31" s="2">
        <f t="shared" si="31"/>
        <v>0.32495143100704166</v>
      </c>
    </row>
    <row r="32" spans="1:27" x14ac:dyDescent="0.2">
      <c r="A32" t="s">
        <v>48</v>
      </c>
      <c r="B32" s="2">
        <v>0.23</v>
      </c>
      <c r="C32" s="2">
        <f t="shared" si="30"/>
        <v>0.23344999999999999</v>
      </c>
      <c r="D32" s="2">
        <f t="shared" si="30"/>
        <v>0.23695174999999996</v>
      </c>
      <c r="E32" s="2">
        <f t="shared" si="30"/>
        <v>0.24050602624999995</v>
      </c>
      <c r="F32" s="2">
        <f t="shared" si="30"/>
        <v>0.24411361664374992</v>
      </c>
      <c r="G32" s="2">
        <f t="shared" si="30"/>
        <v>0.24777532089340615</v>
      </c>
      <c r="H32" s="2">
        <f t="shared" si="30"/>
        <v>0.25149195070680724</v>
      </c>
      <c r="I32" s="2">
        <f t="shared" si="30"/>
        <v>0.25526432996740933</v>
      </c>
      <c r="J32" s="2">
        <f t="shared" si="30"/>
        <v>0.25909329491692046</v>
      </c>
      <c r="K32" s="2">
        <f t="shared" si="30"/>
        <v>0.26297969434067425</v>
      </c>
      <c r="L32" s="2">
        <f t="shared" si="30"/>
        <v>0.26692438975578436</v>
      </c>
      <c r="M32" s="2">
        <f t="shared" si="31"/>
        <v>0.26692438975578436</v>
      </c>
      <c r="N32" s="2">
        <f t="shared" si="31"/>
        <v>0.26692438975578436</v>
      </c>
      <c r="O32" s="2">
        <f t="shared" si="31"/>
        <v>0.26692438975578436</v>
      </c>
      <c r="P32" s="2">
        <f t="shared" si="31"/>
        <v>0.26692438975578436</v>
      </c>
      <c r="Q32" s="2">
        <f t="shared" si="31"/>
        <v>0.26692438975578436</v>
      </c>
      <c r="R32" s="2">
        <f t="shared" si="31"/>
        <v>0.26692438975578436</v>
      </c>
      <c r="S32" s="2">
        <f t="shared" si="31"/>
        <v>0.26692438975578436</v>
      </c>
      <c r="T32" s="2">
        <f t="shared" si="31"/>
        <v>0.26692438975578436</v>
      </c>
      <c r="U32" s="2">
        <f t="shared" si="31"/>
        <v>0.26692438975578436</v>
      </c>
      <c r="V32" s="2">
        <f t="shared" si="31"/>
        <v>0.26692438975578436</v>
      </c>
      <c r="W32" s="2">
        <f t="shared" si="31"/>
        <v>0.26692438975578436</v>
      </c>
      <c r="X32" s="2">
        <f t="shared" si="31"/>
        <v>0.26692438975578436</v>
      </c>
      <c r="Y32" s="2">
        <f t="shared" si="31"/>
        <v>0.26692438975578436</v>
      </c>
      <c r="Z32" s="2">
        <f t="shared" si="31"/>
        <v>0.26692438975578436</v>
      </c>
      <c r="AA32" s="2">
        <f t="shared" si="31"/>
        <v>0.26692438975578436</v>
      </c>
    </row>
    <row r="33" spans="1:27" x14ac:dyDescent="0.2">
      <c r="A33" t="s">
        <v>49</v>
      </c>
      <c r="B33" s="2">
        <v>0.18</v>
      </c>
      <c r="C33" s="2">
        <f t="shared" si="30"/>
        <v>0.18269999999999997</v>
      </c>
      <c r="D33" s="2">
        <f t="shared" si="30"/>
        <v>0.18544049999999995</v>
      </c>
      <c r="E33" s="2">
        <f t="shared" si="30"/>
        <v>0.18822210749999993</v>
      </c>
      <c r="F33" s="2">
        <f t="shared" si="30"/>
        <v>0.19104543911249991</v>
      </c>
      <c r="G33" s="2">
        <f t="shared" si="30"/>
        <v>0.19391112069918739</v>
      </c>
      <c r="H33" s="2">
        <f t="shared" si="30"/>
        <v>0.19681978750967519</v>
      </c>
      <c r="I33" s="2">
        <f t="shared" si="30"/>
        <v>0.1997720843223203</v>
      </c>
      <c r="J33" s="2">
        <f t="shared" si="30"/>
        <v>0.20276866558715509</v>
      </c>
      <c r="K33" s="2">
        <f t="shared" si="30"/>
        <v>0.20581019557096239</v>
      </c>
      <c r="L33" s="2">
        <f t="shared" si="30"/>
        <v>0.20889734850452679</v>
      </c>
      <c r="M33" s="2">
        <f t="shared" si="31"/>
        <v>0.20889734850452679</v>
      </c>
      <c r="N33" s="2">
        <f t="shared" si="31"/>
        <v>0.20889734850452679</v>
      </c>
      <c r="O33" s="2">
        <f t="shared" si="31"/>
        <v>0.20889734850452679</v>
      </c>
      <c r="P33" s="2">
        <f t="shared" si="31"/>
        <v>0.20889734850452679</v>
      </c>
      <c r="Q33" s="2">
        <f t="shared" si="31"/>
        <v>0.20889734850452679</v>
      </c>
      <c r="R33" s="2">
        <f t="shared" si="31"/>
        <v>0.20889734850452679</v>
      </c>
      <c r="S33" s="2">
        <f t="shared" si="31"/>
        <v>0.20889734850452679</v>
      </c>
      <c r="T33" s="2">
        <f t="shared" si="31"/>
        <v>0.20889734850452679</v>
      </c>
      <c r="U33" s="2">
        <f t="shared" si="31"/>
        <v>0.20889734850452679</v>
      </c>
      <c r="V33" s="2">
        <f t="shared" si="31"/>
        <v>0.20889734850452679</v>
      </c>
      <c r="W33" s="2">
        <f t="shared" si="31"/>
        <v>0.20889734850452679</v>
      </c>
      <c r="X33" s="2">
        <f t="shared" si="31"/>
        <v>0.20889734850452679</v>
      </c>
      <c r="Y33" s="2">
        <f t="shared" si="31"/>
        <v>0.20889734850452679</v>
      </c>
      <c r="Z33" s="2">
        <f t="shared" si="31"/>
        <v>0.20889734850452679</v>
      </c>
      <c r="AA33" s="2">
        <f t="shared" si="31"/>
        <v>0.20889734850452679</v>
      </c>
    </row>
    <row r="34" spans="1:27" x14ac:dyDescent="0.2">
      <c r="A34" t="s">
        <v>50</v>
      </c>
      <c r="B34" s="2">
        <v>0.15</v>
      </c>
      <c r="C34" s="2">
        <f t="shared" si="30"/>
        <v>0.15224999999999997</v>
      </c>
      <c r="D34" s="2">
        <f t="shared" si="30"/>
        <v>0.15453374999999994</v>
      </c>
      <c r="E34" s="2">
        <f t="shared" si="30"/>
        <v>0.15685175624999992</v>
      </c>
      <c r="F34" s="2">
        <f t="shared" si="30"/>
        <v>0.15920453259374989</v>
      </c>
      <c r="G34" s="2">
        <f t="shared" si="30"/>
        <v>0.16159260058265612</v>
      </c>
      <c r="H34" s="2">
        <f t="shared" si="30"/>
        <v>0.16401648959139595</v>
      </c>
      <c r="I34" s="2">
        <f t="shared" si="30"/>
        <v>0.16647673693526688</v>
      </c>
      <c r="J34" s="2">
        <f t="shared" si="30"/>
        <v>0.16897388798929586</v>
      </c>
      <c r="K34" s="2">
        <f t="shared" si="30"/>
        <v>0.17150849630913528</v>
      </c>
      <c r="L34" s="2">
        <f t="shared" si="30"/>
        <v>0.1740811237537723</v>
      </c>
      <c r="M34" s="2">
        <f t="shared" si="31"/>
        <v>0.1740811237537723</v>
      </c>
      <c r="N34" s="2">
        <f t="shared" si="31"/>
        <v>0.1740811237537723</v>
      </c>
      <c r="O34" s="2">
        <f t="shared" si="31"/>
        <v>0.1740811237537723</v>
      </c>
      <c r="P34" s="2">
        <f t="shared" si="31"/>
        <v>0.1740811237537723</v>
      </c>
      <c r="Q34" s="2">
        <f t="shared" si="31"/>
        <v>0.1740811237537723</v>
      </c>
      <c r="R34" s="2">
        <f t="shared" si="31"/>
        <v>0.1740811237537723</v>
      </c>
      <c r="S34" s="2">
        <f t="shared" si="31"/>
        <v>0.1740811237537723</v>
      </c>
      <c r="T34" s="2">
        <f t="shared" si="31"/>
        <v>0.1740811237537723</v>
      </c>
      <c r="U34" s="2">
        <f t="shared" si="31"/>
        <v>0.1740811237537723</v>
      </c>
      <c r="V34" s="2">
        <f t="shared" si="31"/>
        <v>0.1740811237537723</v>
      </c>
      <c r="W34" s="2">
        <f t="shared" si="31"/>
        <v>0.1740811237537723</v>
      </c>
      <c r="X34" s="2">
        <f t="shared" si="31"/>
        <v>0.1740811237537723</v>
      </c>
      <c r="Y34" s="2">
        <f t="shared" si="31"/>
        <v>0.1740811237537723</v>
      </c>
      <c r="Z34" s="2">
        <f t="shared" si="31"/>
        <v>0.1740811237537723</v>
      </c>
      <c r="AA34" s="2">
        <f t="shared" si="31"/>
        <v>0.1740811237537723</v>
      </c>
    </row>
    <row r="35" spans="1:27" x14ac:dyDescent="0.2">
      <c r="A35" t="s">
        <v>51</v>
      </c>
      <c r="B35" s="2">
        <v>0.11</v>
      </c>
      <c r="C35" s="2">
        <f t="shared" si="30"/>
        <v>0.11164999999999999</v>
      </c>
      <c r="D35" s="2">
        <f t="shared" si="30"/>
        <v>0.11332474999999997</v>
      </c>
      <c r="E35" s="2">
        <f t="shared" si="30"/>
        <v>0.11502462124999996</v>
      </c>
      <c r="F35" s="2">
        <f t="shared" si="30"/>
        <v>0.11674999056874995</v>
      </c>
      <c r="G35" s="2">
        <f t="shared" si="30"/>
        <v>0.11850124042728119</v>
      </c>
      <c r="H35" s="2">
        <f t="shared" si="30"/>
        <v>0.1202787590336904</v>
      </c>
      <c r="I35" s="2">
        <f t="shared" si="30"/>
        <v>0.12208294041919573</v>
      </c>
      <c r="J35" s="2">
        <f t="shared" si="30"/>
        <v>0.12391418452548365</v>
      </c>
      <c r="K35" s="2">
        <f t="shared" si="30"/>
        <v>0.12577289729336591</v>
      </c>
      <c r="L35" s="2">
        <f t="shared" si="30"/>
        <v>0.12765949075276639</v>
      </c>
      <c r="M35" s="2">
        <f t="shared" si="31"/>
        <v>0.12765949075276639</v>
      </c>
      <c r="N35" s="2">
        <f t="shared" si="31"/>
        <v>0.12765949075276639</v>
      </c>
      <c r="O35" s="2">
        <f t="shared" si="31"/>
        <v>0.12765949075276639</v>
      </c>
      <c r="P35" s="2">
        <f t="shared" si="31"/>
        <v>0.12765949075276639</v>
      </c>
      <c r="Q35" s="2">
        <f t="shared" si="31"/>
        <v>0.12765949075276639</v>
      </c>
      <c r="R35" s="2">
        <f t="shared" si="31"/>
        <v>0.12765949075276639</v>
      </c>
      <c r="S35" s="2">
        <f t="shared" si="31"/>
        <v>0.12765949075276639</v>
      </c>
      <c r="T35" s="2">
        <f t="shared" si="31"/>
        <v>0.12765949075276639</v>
      </c>
      <c r="U35" s="2">
        <f t="shared" si="31"/>
        <v>0.12765949075276639</v>
      </c>
      <c r="V35" s="2">
        <f t="shared" si="31"/>
        <v>0.12765949075276639</v>
      </c>
      <c r="W35" s="2">
        <f t="shared" si="31"/>
        <v>0.12765949075276639</v>
      </c>
      <c r="X35" s="2">
        <f t="shared" si="31"/>
        <v>0.12765949075276639</v>
      </c>
      <c r="Y35" s="2">
        <f t="shared" si="31"/>
        <v>0.12765949075276639</v>
      </c>
      <c r="Z35" s="2">
        <f t="shared" si="31"/>
        <v>0.12765949075276639</v>
      </c>
      <c r="AA35" s="2">
        <f t="shared" si="31"/>
        <v>0.12765949075276639</v>
      </c>
    </row>
    <row r="36" spans="1:27" x14ac:dyDescent="0.2">
      <c r="A36" t="s">
        <v>52</v>
      </c>
      <c r="B36" s="2">
        <v>0.08</v>
      </c>
      <c r="C36" s="2">
        <f t="shared" si="30"/>
        <v>8.1199999999999994E-2</v>
      </c>
      <c r="D36" s="2">
        <f t="shared" si="30"/>
        <v>8.2417999999999991E-2</v>
      </c>
      <c r="E36" s="2">
        <f t="shared" si="30"/>
        <v>8.3654269999999989E-2</v>
      </c>
      <c r="F36" s="2">
        <f t="shared" si="30"/>
        <v>8.4909084049999986E-2</v>
      </c>
      <c r="G36" s="2">
        <f t="shared" si="30"/>
        <v>8.6182720310749972E-2</v>
      </c>
      <c r="H36" s="2">
        <f t="shared" si="30"/>
        <v>8.7475461115411213E-2</v>
      </c>
      <c r="I36" s="2">
        <f t="shared" si="30"/>
        <v>8.878759303214237E-2</v>
      </c>
      <c r="J36" s="2">
        <f t="shared" si="30"/>
        <v>9.011940692762449E-2</v>
      </c>
      <c r="K36" s="2">
        <f t="shared" si="30"/>
        <v>9.1471198031538845E-2</v>
      </c>
      <c r="L36" s="2">
        <f t="shared" si="30"/>
        <v>9.2843266002011912E-2</v>
      </c>
      <c r="M36" s="2">
        <f t="shared" si="31"/>
        <v>9.2843266002011912E-2</v>
      </c>
      <c r="N36" s="2">
        <f t="shared" si="31"/>
        <v>9.2843266002011912E-2</v>
      </c>
      <c r="O36" s="2">
        <f t="shared" si="31"/>
        <v>9.2843266002011912E-2</v>
      </c>
      <c r="P36" s="2">
        <f t="shared" si="31"/>
        <v>9.2843266002011912E-2</v>
      </c>
      <c r="Q36" s="2">
        <f t="shared" si="31"/>
        <v>9.2843266002011912E-2</v>
      </c>
      <c r="R36" s="2">
        <f t="shared" si="31"/>
        <v>9.2843266002011912E-2</v>
      </c>
      <c r="S36" s="2">
        <f t="shared" si="31"/>
        <v>9.2843266002011912E-2</v>
      </c>
      <c r="T36" s="2">
        <f t="shared" si="31"/>
        <v>9.2843266002011912E-2</v>
      </c>
      <c r="U36" s="2">
        <f t="shared" si="31"/>
        <v>9.2843266002011912E-2</v>
      </c>
      <c r="V36" s="2">
        <f t="shared" si="31"/>
        <v>9.2843266002011912E-2</v>
      </c>
      <c r="W36" s="2">
        <f t="shared" si="31"/>
        <v>9.2843266002011912E-2</v>
      </c>
      <c r="X36" s="2">
        <f t="shared" si="31"/>
        <v>9.2843266002011912E-2</v>
      </c>
      <c r="Y36" s="2">
        <f t="shared" si="31"/>
        <v>9.2843266002011912E-2</v>
      </c>
      <c r="Z36" s="2">
        <f t="shared" si="31"/>
        <v>9.2843266002011912E-2</v>
      </c>
      <c r="AA36" s="2">
        <f t="shared" si="31"/>
        <v>9.2843266002011912E-2</v>
      </c>
    </row>
    <row r="37" spans="1:27" x14ac:dyDescent="0.2">
      <c r="A37" t="s">
        <v>53</v>
      </c>
      <c r="B37" s="2">
        <v>0.06</v>
      </c>
      <c r="C37" s="2">
        <f t="shared" si="30"/>
        <v>6.0899999999999989E-2</v>
      </c>
      <c r="D37" s="2">
        <f t="shared" si="30"/>
        <v>6.181349999999998E-2</v>
      </c>
      <c r="E37" s="2">
        <f t="shared" si="30"/>
        <v>6.2740702499999967E-2</v>
      </c>
      <c r="F37" s="2">
        <f t="shared" si="30"/>
        <v>6.3681813037499965E-2</v>
      </c>
      <c r="G37" s="2">
        <f t="shared" si="30"/>
        <v>6.4637040233062465E-2</v>
      </c>
      <c r="H37" s="2">
        <f t="shared" si="30"/>
        <v>6.5606595836558396E-2</v>
      </c>
      <c r="I37" s="2">
        <f t="shared" si="30"/>
        <v>6.6590694774106771E-2</v>
      </c>
      <c r="J37" s="2">
        <f t="shared" si="30"/>
        <v>6.7589555195718368E-2</v>
      </c>
      <c r="K37" s="2">
        <f t="shared" si="30"/>
        <v>6.860339852365413E-2</v>
      </c>
      <c r="L37" s="2">
        <f t="shared" si="30"/>
        <v>6.9632449501508931E-2</v>
      </c>
      <c r="M37" s="2">
        <f t="shared" si="31"/>
        <v>6.9632449501508931E-2</v>
      </c>
      <c r="N37" s="2">
        <f t="shared" si="31"/>
        <v>6.9632449501508931E-2</v>
      </c>
      <c r="O37" s="2">
        <f t="shared" si="31"/>
        <v>6.9632449501508931E-2</v>
      </c>
      <c r="P37" s="2">
        <f t="shared" si="31"/>
        <v>6.9632449501508931E-2</v>
      </c>
      <c r="Q37" s="2">
        <f t="shared" si="31"/>
        <v>6.9632449501508931E-2</v>
      </c>
      <c r="R37" s="2">
        <f t="shared" si="31"/>
        <v>6.9632449501508931E-2</v>
      </c>
      <c r="S37" s="2">
        <f t="shared" si="31"/>
        <v>6.9632449501508931E-2</v>
      </c>
      <c r="T37" s="2">
        <f t="shared" si="31"/>
        <v>6.9632449501508931E-2</v>
      </c>
      <c r="U37" s="2">
        <f t="shared" si="31"/>
        <v>6.9632449501508931E-2</v>
      </c>
      <c r="V37" s="2">
        <f t="shared" si="31"/>
        <v>6.9632449501508931E-2</v>
      </c>
      <c r="W37" s="2">
        <f t="shared" si="31"/>
        <v>6.9632449501508931E-2</v>
      </c>
      <c r="X37" s="2">
        <f t="shared" si="31"/>
        <v>6.9632449501508931E-2</v>
      </c>
      <c r="Y37" s="2">
        <f t="shared" si="31"/>
        <v>6.9632449501508931E-2</v>
      </c>
      <c r="Z37" s="2">
        <f t="shared" si="31"/>
        <v>6.9632449501508931E-2</v>
      </c>
      <c r="AA37" s="2">
        <f t="shared" si="31"/>
        <v>6.9632449501508931E-2</v>
      </c>
    </row>
    <row r="38" spans="1:27" x14ac:dyDescent="0.2">
      <c r="A38" t="s">
        <v>54</v>
      </c>
      <c r="B38" s="2">
        <v>0.04</v>
      </c>
      <c r="C38" s="2">
        <f t="shared" si="30"/>
        <v>4.0599999999999997E-2</v>
      </c>
      <c r="D38" s="2">
        <f t="shared" si="30"/>
        <v>4.1208999999999996E-2</v>
      </c>
      <c r="E38" s="2">
        <f t="shared" si="30"/>
        <v>4.1827134999999994E-2</v>
      </c>
      <c r="F38" s="2">
        <f t="shared" si="30"/>
        <v>4.2454542024999993E-2</v>
      </c>
      <c r="G38" s="2">
        <f t="shared" si="30"/>
        <v>4.3091360155374986E-2</v>
      </c>
      <c r="H38" s="2">
        <f t="shared" si="30"/>
        <v>4.3737730557705606E-2</v>
      </c>
      <c r="I38" s="2">
        <f t="shared" si="30"/>
        <v>4.4393796516071185E-2</v>
      </c>
      <c r="J38" s="2">
        <f t="shared" si="30"/>
        <v>4.5059703463812245E-2</v>
      </c>
      <c r="K38" s="2">
        <f t="shared" si="30"/>
        <v>4.5735599015769422E-2</v>
      </c>
      <c r="L38" s="2">
        <f t="shared" si="30"/>
        <v>4.6421633001005956E-2</v>
      </c>
      <c r="M38" s="2">
        <f t="shared" si="31"/>
        <v>4.6421633001005956E-2</v>
      </c>
      <c r="N38" s="2">
        <f t="shared" si="31"/>
        <v>4.6421633001005956E-2</v>
      </c>
      <c r="O38" s="2">
        <f t="shared" si="31"/>
        <v>4.6421633001005956E-2</v>
      </c>
      <c r="P38" s="2">
        <f t="shared" si="31"/>
        <v>4.6421633001005956E-2</v>
      </c>
      <c r="Q38" s="2">
        <f t="shared" si="31"/>
        <v>4.6421633001005956E-2</v>
      </c>
      <c r="R38" s="2">
        <f t="shared" si="31"/>
        <v>4.6421633001005956E-2</v>
      </c>
      <c r="S38" s="2">
        <f t="shared" si="31"/>
        <v>4.6421633001005956E-2</v>
      </c>
      <c r="T38" s="2">
        <f t="shared" si="31"/>
        <v>4.6421633001005956E-2</v>
      </c>
      <c r="U38" s="2">
        <f t="shared" si="31"/>
        <v>4.6421633001005956E-2</v>
      </c>
      <c r="V38" s="2">
        <f t="shared" si="31"/>
        <v>4.6421633001005956E-2</v>
      </c>
      <c r="W38" s="2">
        <f t="shared" si="31"/>
        <v>4.6421633001005956E-2</v>
      </c>
      <c r="X38" s="2">
        <f t="shared" si="31"/>
        <v>4.6421633001005956E-2</v>
      </c>
      <c r="Y38" s="2">
        <f t="shared" si="31"/>
        <v>4.6421633001005956E-2</v>
      </c>
      <c r="Z38" s="2">
        <f t="shared" si="31"/>
        <v>4.6421633001005956E-2</v>
      </c>
      <c r="AA38" s="2">
        <f t="shared" si="31"/>
        <v>4.6421633001005956E-2</v>
      </c>
    </row>
    <row r="39" spans="1:27" x14ac:dyDescent="0.2">
      <c r="A39" t="s">
        <v>55</v>
      </c>
      <c r="B39" s="2">
        <v>0.02</v>
      </c>
      <c r="C39" s="2">
        <f t="shared" si="30"/>
        <v>2.0299999999999999E-2</v>
      </c>
      <c r="D39" s="2">
        <f t="shared" si="30"/>
        <v>2.0604499999999998E-2</v>
      </c>
      <c r="E39" s="2">
        <f t="shared" si="30"/>
        <v>2.0913567499999997E-2</v>
      </c>
      <c r="F39" s="2">
        <f t="shared" si="30"/>
        <v>2.1227271012499997E-2</v>
      </c>
      <c r="G39" s="2">
        <f t="shared" si="30"/>
        <v>2.1545680077687493E-2</v>
      </c>
      <c r="H39" s="2">
        <f t="shared" si="30"/>
        <v>2.1868865278852803E-2</v>
      </c>
      <c r="I39" s="2">
        <f t="shared" si="30"/>
        <v>2.2196898258035593E-2</v>
      </c>
      <c r="J39" s="2">
        <f t="shared" si="30"/>
        <v>2.2529851731906123E-2</v>
      </c>
      <c r="K39" s="2">
        <f t="shared" si="30"/>
        <v>2.2867799507884711E-2</v>
      </c>
      <c r="L39" s="2">
        <f t="shared" si="30"/>
        <v>2.3210816500502978E-2</v>
      </c>
      <c r="M39" s="2">
        <f t="shared" si="31"/>
        <v>2.3210816500502978E-2</v>
      </c>
      <c r="N39" s="2">
        <f t="shared" si="31"/>
        <v>2.3210816500502978E-2</v>
      </c>
      <c r="O39" s="2">
        <f t="shared" si="31"/>
        <v>2.3210816500502978E-2</v>
      </c>
      <c r="P39" s="2">
        <f t="shared" si="31"/>
        <v>2.3210816500502978E-2</v>
      </c>
      <c r="Q39" s="2">
        <f t="shared" si="31"/>
        <v>2.3210816500502978E-2</v>
      </c>
      <c r="R39" s="2">
        <f t="shared" si="31"/>
        <v>2.3210816500502978E-2</v>
      </c>
      <c r="S39" s="2">
        <f t="shared" si="31"/>
        <v>2.3210816500502978E-2</v>
      </c>
      <c r="T39" s="2">
        <f t="shared" si="31"/>
        <v>2.3210816500502978E-2</v>
      </c>
      <c r="U39" s="2">
        <f t="shared" si="31"/>
        <v>2.3210816500502978E-2</v>
      </c>
      <c r="V39" s="2">
        <f t="shared" si="31"/>
        <v>2.3210816500502978E-2</v>
      </c>
      <c r="W39" s="2">
        <f t="shared" si="31"/>
        <v>2.3210816500502978E-2</v>
      </c>
      <c r="X39" s="2">
        <f t="shared" si="31"/>
        <v>2.3210816500502978E-2</v>
      </c>
      <c r="Y39" s="2">
        <f t="shared" si="31"/>
        <v>2.3210816500502978E-2</v>
      </c>
      <c r="Z39" s="2">
        <f t="shared" si="31"/>
        <v>2.3210816500502978E-2</v>
      </c>
      <c r="AA39" s="2">
        <f t="shared" si="31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0"/>
        <v>5.0749999999999997E-3</v>
      </c>
      <c r="D40" s="2">
        <f t="shared" si="30"/>
        <v>5.1511249999999995E-3</v>
      </c>
      <c r="E40" s="2">
        <f t="shared" si="30"/>
        <v>5.2283918749999993E-3</v>
      </c>
      <c r="F40" s="2">
        <f t="shared" si="30"/>
        <v>5.3068177531249991E-3</v>
      </c>
      <c r="G40" s="2">
        <f t="shared" si="30"/>
        <v>5.3864200194218732E-3</v>
      </c>
      <c r="H40" s="2">
        <f t="shared" si="30"/>
        <v>5.4672163197132008E-3</v>
      </c>
      <c r="I40" s="2">
        <f t="shared" si="30"/>
        <v>5.5492245645088981E-3</v>
      </c>
      <c r="J40" s="2">
        <f t="shared" si="30"/>
        <v>5.6324629329765306E-3</v>
      </c>
      <c r="K40" s="2">
        <f t="shared" si="30"/>
        <v>5.7169498769711778E-3</v>
      </c>
      <c r="L40" s="2">
        <f t="shared" si="30"/>
        <v>5.8027041251257445E-3</v>
      </c>
      <c r="M40" s="2">
        <f t="shared" si="31"/>
        <v>5.8027041251257445E-3</v>
      </c>
      <c r="N40" s="2">
        <f t="shared" si="31"/>
        <v>5.8027041251257445E-3</v>
      </c>
      <c r="O40" s="2">
        <f t="shared" si="31"/>
        <v>5.8027041251257445E-3</v>
      </c>
      <c r="P40" s="2">
        <f t="shared" si="31"/>
        <v>5.8027041251257445E-3</v>
      </c>
      <c r="Q40" s="2">
        <f t="shared" si="31"/>
        <v>5.8027041251257445E-3</v>
      </c>
      <c r="R40" s="2">
        <f t="shared" si="31"/>
        <v>5.8027041251257445E-3</v>
      </c>
      <c r="S40" s="2">
        <f t="shared" si="31"/>
        <v>5.8027041251257445E-3</v>
      </c>
      <c r="T40" s="2">
        <f t="shared" si="31"/>
        <v>5.8027041251257445E-3</v>
      </c>
      <c r="U40" s="2">
        <f t="shared" si="31"/>
        <v>5.8027041251257445E-3</v>
      </c>
      <c r="V40" s="2">
        <f t="shared" si="31"/>
        <v>5.8027041251257445E-3</v>
      </c>
      <c r="W40" s="2">
        <f t="shared" si="31"/>
        <v>5.8027041251257445E-3</v>
      </c>
      <c r="X40" s="2">
        <f t="shared" si="31"/>
        <v>5.8027041251257445E-3</v>
      </c>
      <c r="Y40" s="2">
        <f t="shared" si="31"/>
        <v>5.8027041251257445E-3</v>
      </c>
      <c r="Z40" s="2">
        <f t="shared" si="31"/>
        <v>5.8027041251257445E-3</v>
      </c>
      <c r="AA40" s="2">
        <f t="shared" si="31"/>
        <v>5.8027041251257445E-3</v>
      </c>
    </row>
    <row r="41" spans="1:27" x14ac:dyDescent="0.2">
      <c r="A41" t="s">
        <v>57</v>
      </c>
      <c r="B41" s="2">
        <v>1E-3</v>
      </c>
      <c r="C41" s="2">
        <f t="shared" si="30"/>
        <v>1.0149999999999998E-3</v>
      </c>
      <c r="D41" s="2">
        <f t="shared" si="30"/>
        <v>1.0302249999999998E-3</v>
      </c>
      <c r="E41" s="2">
        <f t="shared" si="30"/>
        <v>1.0456783749999998E-3</v>
      </c>
      <c r="F41" s="2">
        <f t="shared" si="30"/>
        <v>1.0613635506249997E-3</v>
      </c>
      <c r="G41" s="2">
        <f t="shared" si="30"/>
        <v>1.0772840038843746E-3</v>
      </c>
      <c r="H41" s="2">
        <f t="shared" si="30"/>
        <v>1.09344326394264E-3</v>
      </c>
      <c r="I41" s="2">
        <f t="shared" si="30"/>
        <v>1.1098449129017796E-3</v>
      </c>
      <c r="J41" s="2">
        <f t="shared" si="30"/>
        <v>1.1264925865953062E-3</v>
      </c>
      <c r="K41" s="2">
        <f t="shared" si="30"/>
        <v>1.1433899753942357E-3</v>
      </c>
      <c r="L41" s="2">
        <f t="shared" si="30"/>
        <v>1.1605408250251492E-3</v>
      </c>
      <c r="M41" s="2">
        <f t="shared" si="31"/>
        <v>1.1605408250251492E-3</v>
      </c>
      <c r="N41" s="2">
        <f t="shared" si="31"/>
        <v>1.1605408250251492E-3</v>
      </c>
      <c r="O41" s="2">
        <f t="shared" si="31"/>
        <v>1.1605408250251492E-3</v>
      </c>
      <c r="P41" s="2">
        <f t="shared" si="31"/>
        <v>1.1605408250251492E-3</v>
      </c>
      <c r="Q41" s="2">
        <f t="shared" si="31"/>
        <v>1.1605408250251492E-3</v>
      </c>
      <c r="R41" s="2">
        <f t="shared" si="31"/>
        <v>1.1605408250251492E-3</v>
      </c>
      <c r="S41" s="2">
        <f t="shared" si="31"/>
        <v>1.1605408250251492E-3</v>
      </c>
      <c r="T41" s="2">
        <f t="shared" si="31"/>
        <v>1.1605408250251492E-3</v>
      </c>
      <c r="U41" s="2">
        <f t="shared" si="31"/>
        <v>1.1605408250251492E-3</v>
      </c>
      <c r="V41" s="2">
        <f t="shared" si="31"/>
        <v>1.1605408250251492E-3</v>
      </c>
      <c r="W41" s="2">
        <f t="shared" si="31"/>
        <v>1.1605408250251492E-3</v>
      </c>
      <c r="X41" s="2">
        <f t="shared" si="31"/>
        <v>1.1605408250251492E-3</v>
      </c>
      <c r="Y41" s="2">
        <f t="shared" si="31"/>
        <v>1.1605408250251492E-3</v>
      </c>
      <c r="Z41" s="2">
        <f t="shared" si="31"/>
        <v>1.1605408250251492E-3</v>
      </c>
      <c r="AA41" s="2">
        <f t="shared" si="31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2">B42*0.99</f>
        <v>0.80527595201265068</v>
      </c>
      <c r="D42" s="2">
        <f t="shared" si="32"/>
        <v>0.79722319249252416</v>
      </c>
      <c r="E42" s="2">
        <f t="shared" si="32"/>
        <v>0.78925096056759891</v>
      </c>
      <c r="F42" s="2">
        <f t="shared" si="32"/>
        <v>0.78135845096192291</v>
      </c>
      <c r="G42" s="2">
        <f t="shared" si="32"/>
        <v>0.77354486645230369</v>
      </c>
      <c r="H42" s="2">
        <f t="shared" si="32"/>
        <v>0.76580941778778067</v>
      </c>
      <c r="I42" s="2">
        <f t="shared" si="32"/>
        <v>0.75815132360990289</v>
      </c>
      <c r="J42" s="2">
        <f t="shared" si="32"/>
        <v>0.75056981037380388</v>
      </c>
      <c r="K42" s="2">
        <f t="shared" si="32"/>
        <v>0.74306411227006586</v>
      </c>
      <c r="L42" s="2">
        <f t="shared" si="32"/>
        <v>0.73563347114736521</v>
      </c>
      <c r="M42" s="2">
        <f t="shared" si="32"/>
        <v>0.72827713643589154</v>
      </c>
      <c r="N42" s="2">
        <f t="shared" si="32"/>
        <v>0.72099436507153258</v>
      </c>
      <c r="O42" s="2">
        <f t="shared" si="32"/>
        <v>0.71378442142081722</v>
      </c>
      <c r="P42" s="2">
        <f t="shared" si="32"/>
        <v>0.70664657720660906</v>
      </c>
      <c r="Q42" s="2">
        <f t="shared" si="32"/>
        <v>0.69958011143454302</v>
      </c>
      <c r="R42" s="2">
        <f t="shared" ref="R42:AA57" si="33">Q42</f>
        <v>0.69958011143454302</v>
      </c>
      <c r="S42" s="2">
        <f t="shared" si="33"/>
        <v>0.69958011143454302</v>
      </c>
      <c r="T42" s="2">
        <f t="shared" si="33"/>
        <v>0.69958011143454302</v>
      </c>
      <c r="U42" s="2">
        <f t="shared" si="33"/>
        <v>0.69958011143454302</v>
      </c>
      <c r="V42" s="2">
        <f t="shared" si="33"/>
        <v>0.69958011143454302</v>
      </c>
      <c r="W42" s="2">
        <f t="shared" si="33"/>
        <v>0.69958011143454302</v>
      </c>
      <c r="X42" s="2">
        <f t="shared" si="33"/>
        <v>0.69958011143454302</v>
      </c>
      <c r="Y42" s="2">
        <f t="shared" si="33"/>
        <v>0.69958011143454302</v>
      </c>
      <c r="Z42" s="2">
        <f t="shared" si="33"/>
        <v>0.69958011143454302</v>
      </c>
      <c r="AA42" s="2">
        <f t="shared" si="33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2"/>
        <v>0.65292047646685292</v>
      </c>
      <c r="D43" s="2">
        <f t="shared" si="32"/>
        <v>0.64639127170218436</v>
      </c>
      <c r="E43" s="2">
        <f t="shared" si="32"/>
        <v>0.63992735898516251</v>
      </c>
      <c r="F43" s="2">
        <f t="shared" si="32"/>
        <v>0.63352808539531091</v>
      </c>
      <c r="G43" s="2">
        <f t="shared" si="32"/>
        <v>0.62719280454135784</v>
      </c>
      <c r="H43" s="2">
        <f t="shared" si="32"/>
        <v>0.6209208764959443</v>
      </c>
      <c r="I43" s="2">
        <f t="shared" si="32"/>
        <v>0.61471166773098485</v>
      </c>
      <c r="J43" s="2">
        <f t="shared" si="32"/>
        <v>0.60856455105367502</v>
      </c>
      <c r="K43" s="2">
        <f t="shared" si="32"/>
        <v>0.60247890554313821</v>
      </c>
      <c r="L43" s="2">
        <f t="shared" si="32"/>
        <v>0.59645411648770685</v>
      </c>
      <c r="M43" s="2">
        <f t="shared" si="32"/>
        <v>0.59048957532282975</v>
      </c>
      <c r="N43" s="2">
        <f t="shared" si="32"/>
        <v>0.58458467956960147</v>
      </c>
      <c r="O43" s="2">
        <f t="shared" si="32"/>
        <v>0.57873883277390548</v>
      </c>
      <c r="P43" s="2">
        <f t="shared" si="32"/>
        <v>0.57295144444616641</v>
      </c>
      <c r="Q43" s="2">
        <f t="shared" si="32"/>
        <v>0.56722193000170473</v>
      </c>
      <c r="R43" s="2">
        <f t="shared" si="33"/>
        <v>0.56722193000170473</v>
      </c>
      <c r="S43" s="2">
        <f t="shared" si="33"/>
        <v>0.56722193000170473</v>
      </c>
      <c r="T43" s="2">
        <f t="shared" si="33"/>
        <v>0.56722193000170473</v>
      </c>
      <c r="U43" s="2">
        <f t="shared" si="33"/>
        <v>0.56722193000170473</v>
      </c>
      <c r="V43" s="2">
        <f t="shared" si="33"/>
        <v>0.56722193000170473</v>
      </c>
      <c r="W43" s="2">
        <f t="shared" si="33"/>
        <v>0.56722193000170473</v>
      </c>
      <c r="X43" s="2">
        <f t="shared" si="33"/>
        <v>0.56722193000170473</v>
      </c>
      <c r="Y43" s="2">
        <f t="shared" si="33"/>
        <v>0.56722193000170473</v>
      </c>
      <c r="Z43" s="2">
        <f t="shared" si="33"/>
        <v>0.56722193000170473</v>
      </c>
      <c r="AA43" s="2">
        <f t="shared" si="33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2"/>
        <v>0.52939013952201697</v>
      </c>
      <c r="D44" s="2">
        <f t="shared" si="32"/>
        <v>0.52409623812679684</v>
      </c>
      <c r="E44" s="2">
        <f t="shared" si="32"/>
        <v>0.51885527574552892</v>
      </c>
      <c r="F44" s="2">
        <f t="shared" si="32"/>
        <v>0.51366672298807359</v>
      </c>
      <c r="G44" s="2">
        <f t="shared" si="32"/>
        <v>0.50853005575819288</v>
      </c>
      <c r="H44" s="2">
        <f t="shared" si="32"/>
        <v>0.50344475520061094</v>
      </c>
      <c r="I44" s="2">
        <f t="shared" si="32"/>
        <v>0.49841030764860483</v>
      </c>
      <c r="J44" s="2">
        <f t="shared" si="32"/>
        <v>0.49342620457211878</v>
      </c>
      <c r="K44" s="2">
        <f t="shared" si="32"/>
        <v>0.4884919425263976</v>
      </c>
      <c r="L44" s="2">
        <f t="shared" si="32"/>
        <v>0.48360702310113363</v>
      </c>
      <c r="M44" s="2">
        <f t="shared" si="32"/>
        <v>0.47877095287012228</v>
      </c>
      <c r="N44" s="2">
        <f t="shared" si="32"/>
        <v>0.47398324334142106</v>
      </c>
      <c r="O44" s="2">
        <f t="shared" si="32"/>
        <v>0.46924341090800686</v>
      </c>
      <c r="P44" s="2">
        <f t="shared" si="32"/>
        <v>0.46455097679892682</v>
      </c>
      <c r="Q44" s="2">
        <f t="shared" si="32"/>
        <v>0.45990546703093754</v>
      </c>
      <c r="R44" s="2">
        <f t="shared" si="33"/>
        <v>0.45990546703093754</v>
      </c>
      <c r="S44" s="2">
        <f t="shared" si="33"/>
        <v>0.45990546703093754</v>
      </c>
      <c r="T44" s="2">
        <f t="shared" si="33"/>
        <v>0.45990546703093754</v>
      </c>
      <c r="U44" s="2">
        <f t="shared" si="33"/>
        <v>0.45990546703093754</v>
      </c>
      <c r="V44" s="2">
        <f t="shared" si="33"/>
        <v>0.45990546703093754</v>
      </c>
      <c r="W44" s="2">
        <f t="shared" si="33"/>
        <v>0.45990546703093754</v>
      </c>
      <c r="X44" s="2">
        <f t="shared" si="33"/>
        <v>0.45990546703093754</v>
      </c>
      <c r="Y44" s="2">
        <f t="shared" si="33"/>
        <v>0.45990546703093754</v>
      </c>
      <c r="Z44" s="2">
        <f t="shared" si="33"/>
        <v>0.45990546703093754</v>
      </c>
      <c r="AA44" s="2">
        <f t="shared" si="33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2"/>
        <v>0.42923132283992305</v>
      </c>
      <c r="D45" s="2">
        <f t="shared" si="32"/>
        <v>0.42493900961152381</v>
      </c>
      <c r="E45" s="2">
        <f t="shared" si="32"/>
        <v>0.42068961951540856</v>
      </c>
      <c r="F45" s="2">
        <f t="shared" si="32"/>
        <v>0.41648272332025449</v>
      </c>
      <c r="G45" s="2">
        <f t="shared" si="32"/>
        <v>0.41231789608705194</v>
      </c>
      <c r="H45" s="2">
        <f t="shared" si="32"/>
        <v>0.40819471712618144</v>
      </c>
      <c r="I45" s="2">
        <f t="shared" si="32"/>
        <v>0.40411276995491963</v>
      </c>
      <c r="J45" s="2">
        <f t="shared" si="32"/>
        <v>0.40007164225537045</v>
      </c>
      <c r="K45" s="2">
        <f t="shared" si="32"/>
        <v>0.39607092583281672</v>
      </c>
      <c r="L45" s="2">
        <f t="shared" si="32"/>
        <v>0.39211021657448858</v>
      </c>
      <c r="M45" s="2">
        <f t="shared" si="32"/>
        <v>0.38818911440874371</v>
      </c>
      <c r="N45" s="2">
        <f t="shared" si="32"/>
        <v>0.38430722326465627</v>
      </c>
      <c r="O45" s="2">
        <f t="shared" si="32"/>
        <v>0.3804641510320097</v>
      </c>
      <c r="P45" s="2">
        <f t="shared" si="32"/>
        <v>0.37665950952168958</v>
      </c>
      <c r="Q45" s="2">
        <f t="shared" si="32"/>
        <v>0.37289291442647271</v>
      </c>
      <c r="R45" s="2">
        <f t="shared" si="33"/>
        <v>0.37289291442647271</v>
      </c>
      <c r="S45" s="2">
        <f t="shared" si="33"/>
        <v>0.37289291442647271</v>
      </c>
      <c r="T45" s="2">
        <f t="shared" si="33"/>
        <v>0.37289291442647271</v>
      </c>
      <c r="U45" s="2">
        <f t="shared" si="33"/>
        <v>0.37289291442647271</v>
      </c>
      <c r="V45" s="2">
        <f t="shared" si="33"/>
        <v>0.37289291442647271</v>
      </c>
      <c r="W45" s="2">
        <f t="shared" si="33"/>
        <v>0.37289291442647271</v>
      </c>
      <c r="X45" s="2">
        <f t="shared" si="33"/>
        <v>0.37289291442647271</v>
      </c>
      <c r="Y45" s="2">
        <f t="shared" si="33"/>
        <v>0.37289291442647271</v>
      </c>
      <c r="Z45" s="2">
        <f t="shared" si="33"/>
        <v>0.37289291442647271</v>
      </c>
      <c r="AA45" s="2">
        <f t="shared" si="33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2"/>
        <v>0.34802221415241952</v>
      </c>
      <c r="D46" s="2">
        <f t="shared" si="32"/>
        <v>0.3445419920108953</v>
      </c>
      <c r="E46" s="2">
        <f t="shared" si="32"/>
        <v>0.34109657209078637</v>
      </c>
      <c r="F46" s="2">
        <f t="shared" si="32"/>
        <v>0.33768560636987849</v>
      </c>
      <c r="G46" s="2">
        <f t="shared" si="32"/>
        <v>0.33430875030617968</v>
      </c>
      <c r="H46" s="2">
        <f t="shared" si="32"/>
        <v>0.3309656628031179</v>
      </c>
      <c r="I46" s="2">
        <f t="shared" si="32"/>
        <v>0.32765600617508672</v>
      </c>
      <c r="J46" s="2">
        <f t="shared" si="32"/>
        <v>0.32437944611333586</v>
      </c>
      <c r="K46" s="2">
        <f t="shared" si="32"/>
        <v>0.32113565165220248</v>
      </c>
      <c r="L46" s="2">
        <f t="shared" si="32"/>
        <v>0.31792429513568043</v>
      </c>
      <c r="M46" s="2">
        <f t="shared" si="32"/>
        <v>0.31474505218432364</v>
      </c>
      <c r="N46" s="2">
        <f t="shared" si="32"/>
        <v>0.31159760166248041</v>
      </c>
      <c r="O46" s="2">
        <f t="shared" si="32"/>
        <v>0.30848162564585557</v>
      </c>
      <c r="P46" s="2">
        <f t="shared" si="32"/>
        <v>0.30539680938939701</v>
      </c>
      <c r="Q46" s="2">
        <f t="shared" si="32"/>
        <v>0.30234284129550304</v>
      </c>
      <c r="R46" s="2">
        <f t="shared" si="33"/>
        <v>0.30234284129550304</v>
      </c>
      <c r="S46" s="2">
        <f t="shared" si="33"/>
        <v>0.30234284129550304</v>
      </c>
      <c r="T46" s="2">
        <f t="shared" si="33"/>
        <v>0.30234284129550304</v>
      </c>
      <c r="U46" s="2">
        <f t="shared" si="33"/>
        <v>0.30234284129550304</v>
      </c>
      <c r="V46" s="2">
        <f t="shared" si="33"/>
        <v>0.30234284129550304</v>
      </c>
      <c r="W46" s="2">
        <f t="shared" si="33"/>
        <v>0.30234284129550304</v>
      </c>
      <c r="X46" s="2">
        <f t="shared" si="33"/>
        <v>0.30234284129550304</v>
      </c>
      <c r="Y46" s="2">
        <f t="shared" si="33"/>
        <v>0.30234284129550304</v>
      </c>
      <c r="Z46" s="2">
        <f t="shared" si="33"/>
        <v>0.30234284129550304</v>
      </c>
      <c r="AA46" s="2">
        <f t="shared" si="33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2"/>
        <v>0.28217759305679257</v>
      </c>
      <c r="D47" s="2">
        <f t="shared" si="32"/>
        <v>0.27935581712622465</v>
      </c>
      <c r="E47" s="2">
        <f t="shared" si="32"/>
        <v>0.27656225895496239</v>
      </c>
      <c r="F47" s="2">
        <f t="shared" si="32"/>
        <v>0.27379663636541279</v>
      </c>
      <c r="G47" s="2">
        <f t="shared" si="32"/>
        <v>0.27105867000175865</v>
      </c>
      <c r="H47" s="2">
        <f t="shared" si="32"/>
        <v>0.26834808330174104</v>
      </c>
      <c r="I47" s="2">
        <f t="shared" si="32"/>
        <v>0.26566460246872364</v>
      </c>
      <c r="J47" s="2">
        <f t="shared" si="32"/>
        <v>0.26300795644403641</v>
      </c>
      <c r="K47" s="2">
        <f t="shared" si="32"/>
        <v>0.26037787687959602</v>
      </c>
      <c r="L47" s="2">
        <f t="shared" si="32"/>
        <v>0.25777409811080004</v>
      </c>
      <c r="M47" s="2">
        <f t="shared" si="32"/>
        <v>0.25519635712969202</v>
      </c>
      <c r="N47" s="2">
        <f t="shared" si="32"/>
        <v>0.25264439355839508</v>
      </c>
      <c r="O47" s="2">
        <f t="shared" si="32"/>
        <v>0.25011794962281114</v>
      </c>
      <c r="P47" s="2">
        <f t="shared" si="32"/>
        <v>0.24761677012658304</v>
      </c>
      <c r="Q47" s="2">
        <f t="shared" si="32"/>
        <v>0.24514060242531721</v>
      </c>
      <c r="R47" s="2">
        <f t="shared" si="33"/>
        <v>0.24514060242531721</v>
      </c>
      <c r="S47" s="2">
        <f t="shared" si="33"/>
        <v>0.24514060242531721</v>
      </c>
      <c r="T47" s="2">
        <f t="shared" si="33"/>
        <v>0.24514060242531721</v>
      </c>
      <c r="U47" s="2">
        <f t="shared" si="33"/>
        <v>0.24514060242531721</v>
      </c>
      <c r="V47" s="2">
        <f t="shared" si="33"/>
        <v>0.24514060242531721</v>
      </c>
      <c r="W47" s="2">
        <f t="shared" si="33"/>
        <v>0.24514060242531721</v>
      </c>
      <c r="X47" s="2">
        <f t="shared" si="33"/>
        <v>0.24514060242531721</v>
      </c>
      <c r="Y47" s="2">
        <f t="shared" si="33"/>
        <v>0.24514060242531721</v>
      </c>
      <c r="Z47" s="2">
        <f t="shared" si="33"/>
        <v>0.24514060242531721</v>
      </c>
      <c r="AA47" s="2">
        <f t="shared" si="33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2"/>
        <v>0.22879055067574663</v>
      </c>
      <c r="D48" s="2">
        <f t="shared" si="32"/>
        <v>0.22650264516898916</v>
      </c>
      <c r="E48" s="2">
        <f t="shared" si="32"/>
        <v>0.22423761871729928</v>
      </c>
      <c r="F48" s="2">
        <f t="shared" si="32"/>
        <v>0.22199524253012629</v>
      </c>
      <c r="G48" s="2">
        <f t="shared" si="32"/>
        <v>0.21977529010482502</v>
      </c>
      <c r="H48" s="2">
        <f t="shared" si="32"/>
        <v>0.21757753720377676</v>
      </c>
      <c r="I48" s="2">
        <f t="shared" si="32"/>
        <v>0.21540176183173898</v>
      </c>
      <c r="J48" s="2">
        <f t="shared" si="32"/>
        <v>0.21324774421342158</v>
      </c>
      <c r="K48" s="2">
        <f t="shared" si="32"/>
        <v>0.21111526677128736</v>
      </c>
      <c r="L48" s="2">
        <f t="shared" si="32"/>
        <v>0.2090041141035745</v>
      </c>
      <c r="M48" s="2">
        <f t="shared" si="32"/>
        <v>0.20691407296253875</v>
      </c>
      <c r="N48" s="2">
        <f t="shared" si="32"/>
        <v>0.20484493223291336</v>
      </c>
      <c r="O48" s="2">
        <f t="shared" si="32"/>
        <v>0.20279648291058422</v>
      </c>
      <c r="P48" s="2">
        <f t="shared" si="32"/>
        <v>0.20076851808147839</v>
      </c>
      <c r="Q48" s="2">
        <f t="shared" si="32"/>
        <v>0.1987608329006636</v>
      </c>
      <c r="R48" s="2">
        <f t="shared" si="33"/>
        <v>0.1987608329006636</v>
      </c>
      <c r="S48" s="2">
        <f t="shared" si="33"/>
        <v>0.1987608329006636</v>
      </c>
      <c r="T48" s="2">
        <f t="shared" si="33"/>
        <v>0.1987608329006636</v>
      </c>
      <c r="U48" s="2">
        <f t="shared" si="33"/>
        <v>0.1987608329006636</v>
      </c>
      <c r="V48" s="2">
        <f t="shared" si="33"/>
        <v>0.1987608329006636</v>
      </c>
      <c r="W48" s="2">
        <f t="shared" si="33"/>
        <v>0.1987608329006636</v>
      </c>
      <c r="X48" s="2">
        <f t="shared" si="33"/>
        <v>0.1987608329006636</v>
      </c>
      <c r="Y48" s="2">
        <f t="shared" si="33"/>
        <v>0.1987608329006636</v>
      </c>
      <c r="Z48" s="2">
        <f t="shared" si="33"/>
        <v>0.1987608329006636</v>
      </c>
      <c r="AA48" s="2">
        <f t="shared" si="33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2"/>
        <v>0.18550415542022197</v>
      </c>
      <c r="D49" s="2">
        <f t="shared" si="32"/>
        <v>0.18364911386601976</v>
      </c>
      <c r="E49" s="2">
        <f t="shared" si="32"/>
        <v>0.18181262272735957</v>
      </c>
      <c r="F49" s="2">
        <f t="shared" si="32"/>
        <v>0.17999449650008598</v>
      </c>
      <c r="G49" s="2">
        <f t="shared" si="32"/>
        <v>0.17819455153508512</v>
      </c>
      <c r="H49" s="2">
        <f t="shared" si="32"/>
        <v>0.17641260601973427</v>
      </c>
      <c r="I49" s="2">
        <f t="shared" si="32"/>
        <v>0.17464847995953692</v>
      </c>
      <c r="J49" s="2">
        <f t="shared" si="32"/>
        <v>0.17290199515994154</v>
      </c>
      <c r="K49" s="2">
        <f t="shared" si="32"/>
        <v>0.17117297520834213</v>
      </c>
      <c r="L49" s="2">
        <f t="shared" si="32"/>
        <v>0.16946124545625871</v>
      </c>
      <c r="M49" s="2">
        <f t="shared" si="32"/>
        <v>0.16776663300169611</v>
      </c>
      <c r="N49" s="2">
        <f t="shared" si="32"/>
        <v>0.16608896667167916</v>
      </c>
      <c r="O49" s="2">
        <f t="shared" si="32"/>
        <v>0.16442807700496237</v>
      </c>
      <c r="P49" s="2">
        <f t="shared" si="32"/>
        <v>0.16278379623491274</v>
      </c>
      <c r="Q49" s="2">
        <f t="shared" si="32"/>
        <v>0.1611559582725636</v>
      </c>
      <c r="R49" s="2">
        <f t="shared" si="33"/>
        <v>0.1611559582725636</v>
      </c>
      <c r="S49" s="2">
        <f t="shared" si="33"/>
        <v>0.1611559582725636</v>
      </c>
      <c r="T49" s="2">
        <f t="shared" si="33"/>
        <v>0.1611559582725636</v>
      </c>
      <c r="U49" s="2">
        <f t="shared" si="33"/>
        <v>0.1611559582725636</v>
      </c>
      <c r="V49" s="2">
        <f t="shared" si="33"/>
        <v>0.1611559582725636</v>
      </c>
      <c r="W49" s="2">
        <f t="shared" si="33"/>
        <v>0.1611559582725636</v>
      </c>
      <c r="X49" s="2">
        <f t="shared" si="33"/>
        <v>0.1611559582725636</v>
      </c>
      <c r="Y49" s="2">
        <f t="shared" si="33"/>
        <v>0.1611559582725636</v>
      </c>
      <c r="Z49" s="2">
        <f t="shared" si="33"/>
        <v>0.1611559582725636</v>
      </c>
      <c r="AA49" s="2">
        <f t="shared" si="33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2"/>
        <v>0.15040739915408494</v>
      </c>
      <c r="D50" s="2">
        <f t="shared" si="32"/>
        <v>0.14890332516254409</v>
      </c>
      <c r="E50" s="2">
        <f t="shared" si="32"/>
        <v>0.14741429191091865</v>
      </c>
      <c r="F50" s="2">
        <f t="shared" si="32"/>
        <v>0.14594014899180946</v>
      </c>
      <c r="G50" s="2">
        <f t="shared" si="32"/>
        <v>0.14448074750189135</v>
      </c>
      <c r="H50" s="2">
        <f t="shared" si="32"/>
        <v>0.14303594002687245</v>
      </c>
      <c r="I50" s="2">
        <f t="shared" si="32"/>
        <v>0.14160558062660372</v>
      </c>
      <c r="J50" s="2">
        <f t="shared" si="32"/>
        <v>0.1401895248203377</v>
      </c>
      <c r="K50" s="2">
        <f t="shared" si="32"/>
        <v>0.13878762957213431</v>
      </c>
      <c r="L50" s="2">
        <f t="shared" si="32"/>
        <v>0.13739975327641296</v>
      </c>
      <c r="M50" s="2">
        <f t="shared" si="32"/>
        <v>0.13602575574364884</v>
      </c>
      <c r="N50" s="2">
        <f t="shared" si="32"/>
        <v>0.13466549818621235</v>
      </c>
      <c r="O50" s="2">
        <f t="shared" si="32"/>
        <v>0.13331884320435022</v>
      </c>
      <c r="P50" s="2">
        <f t="shared" si="32"/>
        <v>0.13198565477230673</v>
      </c>
      <c r="Q50" s="2">
        <f t="shared" si="32"/>
        <v>0.13066579822458366</v>
      </c>
      <c r="R50" s="2">
        <f t="shared" si="33"/>
        <v>0.13066579822458366</v>
      </c>
      <c r="S50" s="2">
        <f t="shared" si="33"/>
        <v>0.13066579822458366</v>
      </c>
      <c r="T50" s="2">
        <f t="shared" si="33"/>
        <v>0.13066579822458366</v>
      </c>
      <c r="U50" s="2">
        <f t="shared" si="33"/>
        <v>0.13066579822458366</v>
      </c>
      <c r="V50" s="2">
        <f t="shared" si="33"/>
        <v>0.13066579822458366</v>
      </c>
      <c r="W50" s="2">
        <f t="shared" si="33"/>
        <v>0.13066579822458366</v>
      </c>
      <c r="X50" s="2">
        <f t="shared" si="33"/>
        <v>0.13066579822458366</v>
      </c>
      <c r="Y50" s="2">
        <f t="shared" si="33"/>
        <v>0.13066579822458366</v>
      </c>
      <c r="Z50" s="2">
        <f t="shared" si="33"/>
        <v>0.13066579822458366</v>
      </c>
      <c r="AA50" s="2">
        <f t="shared" si="33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2"/>
        <v>0.12195082999111122</v>
      </c>
      <c r="D51" s="2">
        <f t="shared" si="32"/>
        <v>0.1207313216912001</v>
      </c>
      <c r="E51" s="2">
        <f t="shared" si="32"/>
        <v>0.1195240084742881</v>
      </c>
      <c r="F51" s="2">
        <f t="shared" si="32"/>
        <v>0.11832876838954522</v>
      </c>
      <c r="G51" s="2">
        <f t="shared" si="32"/>
        <v>0.11714548070564976</v>
      </c>
      <c r="H51" s="2">
        <f t="shared" si="32"/>
        <v>0.11597402589859326</v>
      </c>
      <c r="I51" s="2">
        <f t="shared" si="32"/>
        <v>0.11481428563960733</v>
      </c>
      <c r="J51" s="2">
        <f t="shared" si="32"/>
        <v>0.11366614278321126</v>
      </c>
      <c r="K51" s="2">
        <f t="shared" si="32"/>
        <v>0.11252948135537914</v>
      </c>
      <c r="L51" s="2">
        <f t="shared" si="32"/>
        <v>0.11140418654182535</v>
      </c>
      <c r="M51" s="2">
        <f t="shared" si="32"/>
        <v>0.11029014467640709</v>
      </c>
      <c r="N51" s="2">
        <f t="shared" si="32"/>
        <v>0.10918724322964302</v>
      </c>
      <c r="O51" s="2">
        <f t="shared" si="32"/>
        <v>0.10809537079734659</v>
      </c>
      <c r="P51" s="2">
        <f t="shared" si="32"/>
        <v>0.10701441708937312</v>
      </c>
      <c r="Q51" s="2">
        <f t="shared" si="32"/>
        <v>0.10594427291847938</v>
      </c>
      <c r="R51" s="2">
        <f t="shared" si="33"/>
        <v>0.10594427291847938</v>
      </c>
      <c r="S51" s="2">
        <f t="shared" si="33"/>
        <v>0.10594427291847938</v>
      </c>
      <c r="T51" s="2">
        <f t="shared" si="33"/>
        <v>0.10594427291847938</v>
      </c>
      <c r="U51" s="2">
        <f t="shared" si="33"/>
        <v>0.10594427291847938</v>
      </c>
      <c r="V51" s="2">
        <f t="shared" si="33"/>
        <v>0.10594427291847938</v>
      </c>
      <c r="W51" s="2">
        <f t="shared" si="33"/>
        <v>0.10594427291847938</v>
      </c>
      <c r="X51" s="2">
        <f t="shared" si="33"/>
        <v>0.10594427291847938</v>
      </c>
      <c r="Y51" s="2">
        <f t="shared" si="33"/>
        <v>0.10594427291847938</v>
      </c>
      <c r="Z51" s="2">
        <f t="shared" si="33"/>
        <v>0.10594427291847938</v>
      </c>
      <c r="AA51" s="2">
        <f t="shared" si="33"/>
        <v>0.10594427291847938</v>
      </c>
    </row>
    <row r="52" spans="1:27" x14ac:dyDescent="0.2">
      <c r="A52" t="s">
        <v>64</v>
      </c>
      <c r="B52" s="3">
        <v>0.08</v>
      </c>
      <c r="C52" s="2">
        <f t="shared" si="32"/>
        <v>7.9200000000000007E-2</v>
      </c>
      <c r="D52" s="2">
        <f t="shared" si="32"/>
        <v>7.8408000000000005E-2</v>
      </c>
      <c r="E52" s="2">
        <f t="shared" si="32"/>
        <v>7.7623919999999999E-2</v>
      </c>
      <c r="F52" s="2">
        <f t="shared" si="32"/>
        <v>7.6847680799999998E-2</v>
      </c>
      <c r="G52" s="2">
        <f t="shared" si="32"/>
        <v>7.6079203991999994E-2</v>
      </c>
      <c r="H52" s="2">
        <f t="shared" si="32"/>
        <v>7.531841195208E-2</v>
      </c>
      <c r="I52" s="2">
        <f t="shared" si="32"/>
        <v>7.45652278325592E-2</v>
      </c>
      <c r="J52" s="2">
        <f t="shared" si="32"/>
        <v>7.3819575554233602E-2</v>
      </c>
      <c r="K52" s="2">
        <f t="shared" si="32"/>
        <v>7.3081379798691268E-2</v>
      </c>
      <c r="L52" s="2">
        <f t="shared" si="32"/>
        <v>7.2350566000704358E-2</v>
      </c>
      <c r="M52" s="2">
        <f t="shared" si="32"/>
        <v>7.162706034069731E-2</v>
      </c>
      <c r="N52" s="2">
        <f t="shared" si="32"/>
        <v>7.0910789737290342E-2</v>
      </c>
      <c r="O52" s="2">
        <f t="shared" si="32"/>
        <v>7.0201681839917443E-2</v>
      </c>
      <c r="P52" s="2">
        <f t="shared" si="32"/>
        <v>6.9499665021518262E-2</v>
      </c>
      <c r="Q52" s="2">
        <f t="shared" si="32"/>
        <v>6.8804668371303085E-2</v>
      </c>
      <c r="R52" s="2">
        <f t="shared" si="33"/>
        <v>6.8804668371303085E-2</v>
      </c>
      <c r="S52" s="2">
        <f t="shared" si="33"/>
        <v>6.8804668371303085E-2</v>
      </c>
      <c r="T52" s="2">
        <f t="shared" si="33"/>
        <v>6.8804668371303085E-2</v>
      </c>
      <c r="U52" s="2">
        <f t="shared" si="33"/>
        <v>6.8804668371303085E-2</v>
      </c>
      <c r="V52" s="2">
        <f t="shared" si="33"/>
        <v>6.8804668371303085E-2</v>
      </c>
      <c r="W52" s="2">
        <f t="shared" si="33"/>
        <v>6.8804668371303085E-2</v>
      </c>
      <c r="X52" s="2">
        <f t="shared" si="33"/>
        <v>6.8804668371303085E-2</v>
      </c>
      <c r="Y52" s="2">
        <f t="shared" si="33"/>
        <v>6.8804668371303085E-2</v>
      </c>
      <c r="Z52" s="2">
        <f t="shared" si="33"/>
        <v>6.8804668371303085E-2</v>
      </c>
      <c r="AA52" s="2">
        <f t="shared" si="33"/>
        <v>6.8804668371303085E-2</v>
      </c>
    </row>
    <row r="53" spans="1:27" x14ac:dyDescent="0.2">
      <c r="A53" t="s">
        <v>65</v>
      </c>
      <c r="B53" s="3">
        <v>0.06</v>
      </c>
      <c r="C53" s="2">
        <f t="shared" si="32"/>
        <v>5.9399999999999994E-2</v>
      </c>
      <c r="D53" s="2">
        <f t="shared" si="32"/>
        <v>5.8805999999999997E-2</v>
      </c>
      <c r="E53" s="2">
        <f t="shared" si="32"/>
        <v>5.8217939999999996E-2</v>
      </c>
      <c r="F53" s="2">
        <f t="shared" si="32"/>
        <v>5.7635760599999995E-2</v>
      </c>
      <c r="G53" s="2">
        <f t="shared" si="32"/>
        <v>5.7059402993999996E-2</v>
      </c>
      <c r="H53" s="2">
        <f t="shared" si="32"/>
        <v>5.6488808964059993E-2</v>
      </c>
      <c r="I53" s="2">
        <f t="shared" si="32"/>
        <v>5.5923920874419393E-2</v>
      </c>
      <c r="J53" s="2">
        <f t="shared" si="32"/>
        <v>5.5364681665675201E-2</v>
      </c>
      <c r="K53" s="2">
        <f t="shared" si="32"/>
        <v>5.4811034849018447E-2</v>
      </c>
      <c r="L53" s="2">
        <f t="shared" si="32"/>
        <v>5.4262924500528262E-2</v>
      </c>
      <c r="M53" s="2">
        <f t="shared" si="32"/>
        <v>5.3720295255522979E-2</v>
      </c>
      <c r="N53" s="2">
        <f t="shared" si="32"/>
        <v>5.3183092302967749E-2</v>
      </c>
      <c r="O53" s="2">
        <f t="shared" si="32"/>
        <v>5.2651261379938072E-2</v>
      </c>
      <c r="P53" s="2">
        <f t="shared" si="32"/>
        <v>5.2124748766138693E-2</v>
      </c>
      <c r="Q53" s="2">
        <f t="shared" si="32"/>
        <v>5.1603501278477307E-2</v>
      </c>
      <c r="R53" s="2">
        <f t="shared" si="33"/>
        <v>5.1603501278477307E-2</v>
      </c>
      <c r="S53" s="2">
        <f t="shared" si="33"/>
        <v>5.1603501278477307E-2</v>
      </c>
      <c r="T53" s="2">
        <f t="shared" si="33"/>
        <v>5.1603501278477307E-2</v>
      </c>
      <c r="U53" s="2">
        <f t="shared" si="33"/>
        <v>5.1603501278477307E-2</v>
      </c>
      <c r="V53" s="2">
        <f t="shared" si="33"/>
        <v>5.1603501278477307E-2</v>
      </c>
      <c r="W53" s="2">
        <f t="shared" si="33"/>
        <v>5.1603501278477307E-2</v>
      </c>
      <c r="X53" s="2">
        <f t="shared" si="33"/>
        <v>5.1603501278477307E-2</v>
      </c>
      <c r="Y53" s="2">
        <f t="shared" si="33"/>
        <v>5.1603501278477307E-2</v>
      </c>
      <c r="Z53" s="2">
        <f t="shared" si="33"/>
        <v>5.1603501278477307E-2</v>
      </c>
      <c r="AA53" s="2">
        <f t="shared" si="33"/>
        <v>5.1603501278477307E-2</v>
      </c>
    </row>
    <row r="54" spans="1:27" x14ac:dyDescent="0.2">
      <c r="A54" t="s">
        <v>66</v>
      </c>
      <c r="B54" s="3">
        <v>0.04</v>
      </c>
      <c r="C54" s="2">
        <f t="shared" si="32"/>
        <v>3.9600000000000003E-2</v>
      </c>
      <c r="D54" s="2">
        <f t="shared" si="32"/>
        <v>3.9204000000000003E-2</v>
      </c>
      <c r="E54" s="2">
        <f t="shared" si="32"/>
        <v>3.881196E-2</v>
      </c>
      <c r="F54" s="2">
        <f t="shared" si="32"/>
        <v>3.8423840399999999E-2</v>
      </c>
      <c r="G54" s="2">
        <f t="shared" si="32"/>
        <v>3.8039601995999997E-2</v>
      </c>
      <c r="H54" s="2">
        <f t="shared" si="32"/>
        <v>3.765920597604E-2</v>
      </c>
      <c r="I54" s="2">
        <f t="shared" si="32"/>
        <v>3.72826139162796E-2</v>
      </c>
      <c r="J54" s="2">
        <f t="shared" si="32"/>
        <v>3.6909787777116801E-2</v>
      </c>
      <c r="K54" s="2">
        <f t="shared" si="32"/>
        <v>3.6540689899345634E-2</v>
      </c>
      <c r="L54" s="2">
        <f t="shared" si="32"/>
        <v>3.6175283000352179E-2</v>
      </c>
      <c r="M54" s="2">
        <f t="shared" si="32"/>
        <v>3.5813530170348655E-2</v>
      </c>
      <c r="N54" s="2">
        <f t="shared" si="32"/>
        <v>3.5455394868645171E-2</v>
      </c>
      <c r="O54" s="2">
        <f t="shared" si="32"/>
        <v>3.5100840919958722E-2</v>
      </c>
      <c r="P54" s="2">
        <f t="shared" si="32"/>
        <v>3.4749832510759131E-2</v>
      </c>
      <c r="Q54" s="2">
        <f t="shared" si="32"/>
        <v>3.4402334185651542E-2</v>
      </c>
      <c r="R54" s="2">
        <f t="shared" si="33"/>
        <v>3.4402334185651542E-2</v>
      </c>
      <c r="S54" s="2">
        <f t="shared" si="33"/>
        <v>3.4402334185651542E-2</v>
      </c>
      <c r="T54" s="2">
        <f t="shared" si="33"/>
        <v>3.4402334185651542E-2</v>
      </c>
      <c r="U54" s="2">
        <f t="shared" si="33"/>
        <v>3.4402334185651542E-2</v>
      </c>
      <c r="V54" s="2">
        <f t="shared" si="33"/>
        <v>3.4402334185651542E-2</v>
      </c>
      <c r="W54" s="2">
        <f t="shared" si="33"/>
        <v>3.4402334185651542E-2</v>
      </c>
      <c r="X54" s="2">
        <f t="shared" si="33"/>
        <v>3.4402334185651542E-2</v>
      </c>
      <c r="Y54" s="2">
        <f t="shared" si="33"/>
        <v>3.4402334185651542E-2</v>
      </c>
      <c r="Z54" s="2">
        <f t="shared" si="33"/>
        <v>3.4402334185651542E-2</v>
      </c>
      <c r="AA54" s="2">
        <f t="shared" si="33"/>
        <v>3.4402334185651542E-2</v>
      </c>
    </row>
    <row r="55" spans="1:27" x14ac:dyDescent="0.2">
      <c r="A55" t="s">
        <v>67</v>
      </c>
      <c r="B55" s="3">
        <v>0.02</v>
      </c>
      <c r="C55" s="2">
        <f t="shared" si="32"/>
        <v>1.9800000000000002E-2</v>
      </c>
      <c r="D55" s="2">
        <f t="shared" si="32"/>
        <v>1.9602000000000001E-2</v>
      </c>
      <c r="E55" s="2">
        <f t="shared" si="32"/>
        <v>1.940598E-2</v>
      </c>
      <c r="F55" s="2">
        <f t="shared" si="32"/>
        <v>1.92119202E-2</v>
      </c>
      <c r="G55" s="2">
        <f t="shared" si="32"/>
        <v>1.9019800997999999E-2</v>
      </c>
      <c r="H55" s="2">
        <f t="shared" si="32"/>
        <v>1.882960298802E-2</v>
      </c>
      <c r="I55" s="2">
        <f t="shared" si="32"/>
        <v>1.86413069581398E-2</v>
      </c>
      <c r="J55" s="2">
        <f t="shared" si="32"/>
        <v>1.84548938885584E-2</v>
      </c>
      <c r="K55" s="2">
        <f t="shared" si="32"/>
        <v>1.8270344949672817E-2</v>
      </c>
      <c r="L55" s="2">
        <f t="shared" si="32"/>
        <v>1.808764150017609E-2</v>
      </c>
      <c r="M55" s="2">
        <f t="shared" si="32"/>
        <v>1.7906765085174327E-2</v>
      </c>
      <c r="N55" s="2">
        <f t="shared" si="32"/>
        <v>1.7727697434322585E-2</v>
      </c>
      <c r="O55" s="2">
        <f t="shared" si="32"/>
        <v>1.7550420459979361E-2</v>
      </c>
      <c r="P55" s="2">
        <f t="shared" si="32"/>
        <v>1.7374916255379565E-2</v>
      </c>
      <c r="Q55" s="2">
        <f t="shared" si="32"/>
        <v>1.7201167092825771E-2</v>
      </c>
      <c r="R55" s="2">
        <f t="shared" si="33"/>
        <v>1.7201167092825771E-2</v>
      </c>
      <c r="S55" s="2">
        <f t="shared" si="33"/>
        <v>1.7201167092825771E-2</v>
      </c>
      <c r="T55" s="2">
        <f t="shared" si="33"/>
        <v>1.7201167092825771E-2</v>
      </c>
      <c r="U55" s="2">
        <f t="shared" si="33"/>
        <v>1.7201167092825771E-2</v>
      </c>
      <c r="V55" s="2">
        <f t="shared" si="33"/>
        <v>1.7201167092825771E-2</v>
      </c>
      <c r="W55" s="2">
        <f t="shared" si="33"/>
        <v>1.7201167092825771E-2</v>
      </c>
      <c r="X55" s="2">
        <f t="shared" si="33"/>
        <v>1.7201167092825771E-2</v>
      </c>
      <c r="Y55" s="2">
        <f t="shared" si="33"/>
        <v>1.7201167092825771E-2</v>
      </c>
      <c r="Z55" s="2">
        <f t="shared" si="33"/>
        <v>1.7201167092825771E-2</v>
      </c>
      <c r="AA55" s="2">
        <f t="shared" si="33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2"/>
        <v>2.97E-3</v>
      </c>
      <c r="D56" s="2">
        <f t="shared" si="32"/>
        <v>2.9402999999999999E-3</v>
      </c>
      <c r="E56" s="2">
        <f t="shared" si="32"/>
        <v>2.910897E-3</v>
      </c>
      <c r="F56" s="2">
        <f t="shared" si="32"/>
        <v>2.88178803E-3</v>
      </c>
      <c r="G56" s="2">
        <f t="shared" si="32"/>
        <v>2.8529701497E-3</v>
      </c>
      <c r="H56" s="2">
        <f t="shared" si="32"/>
        <v>2.824440448203E-3</v>
      </c>
      <c r="I56" s="2">
        <f t="shared" si="32"/>
        <v>2.7961960437209699E-3</v>
      </c>
      <c r="J56" s="2">
        <f t="shared" si="32"/>
        <v>2.7682340832837602E-3</v>
      </c>
      <c r="K56" s="2">
        <f t="shared" si="32"/>
        <v>2.7405517424509227E-3</v>
      </c>
      <c r="L56" s="2">
        <f t="shared" si="32"/>
        <v>2.7131462250264133E-3</v>
      </c>
      <c r="M56" s="2">
        <f t="shared" si="32"/>
        <v>2.6860147627761491E-3</v>
      </c>
      <c r="N56" s="2">
        <f t="shared" si="32"/>
        <v>2.6591546151483875E-3</v>
      </c>
      <c r="O56" s="2">
        <f t="shared" si="32"/>
        <v>2.6325630689969038E-3</v>
      </c>
      <c r="P56" s="2">
        <f t="shared" si="32"/>
        <v>2.6062374383069345E-3</v>
      </c>
      <c r="Q56" s="2">
        <f t="shared" si="32"/>
        <v>2.580175063923865E-3</v>
      </c>
      <c r="R56" s="2">
        <f t="shared" si="33"/>
        <v>2.580175063923865E-3</v>
      </c>
      <c r="S56" s="2">
        <f t="shared" si="33"/>
        <v>2.580175063923865E-3</v>
      </c>
      <c r="T56" s="2">
        <f t="shared" si="33"/>
        <v>2.580175063923865E-3</v>
      </c>
      <c r="U56" s="2">
        <f t="shared" si="33"/>
        <v>2.580175063923865E-3</v>
      </c>
      <c r="V56" s="2">
        <f t="shared" si="33"/>
        <v>2.580175063923865E-3</v>
      </c>
      <c r="W56" s="2">
        <f t="shared" si="33"/>
        <v>2.580175063923865E-3</v>
      </c>
      <c r="X56" s="2">
        <f t="shared" si="33"/>
        <v>2.580175063923865E-3</v>
      </c>
      <c r="Y56" s="2">
        <f t="shared" si="33"/>
        <v>2.580175063923865E-3</v>
      </c>
      <c r="Z56" s="2">
        <f t="shared" si="33"/>
        <v>2.580175063923865E-3</v>
      </c>
      <c r="AA56" s="2">
        <f t="shared" si="33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4">E57</f>
        <v>350</v>
      </c>
      <c r="G57" s="5">
        <f t="shared" si="34"/>
        <v>350</v>
      </c>
      <c r="H57" s="5">
        <f t="shared" si="34"/>
        <v>350</v>
      </c>
      <c r="I57" s="5">
        <f t="shared" si="34"/>
        <v>350</v>
      </c>
      <c r="J57" s="5">
        <f t="shared" si="34"/>
        <v>350</v>
      </c>
      <c r="K57" s="5">
        <f t="shared" si="34"/>
        <v>350</v>
      </c>
      <c r="L57" s="5">
        <f t="shared" si="34"/>
        <v>350</v>
      </c>
      <c r="M57" s="5">
        <f t="shared" si="34"/>
        <v>350</v>
      </c>
      <c r="N57" s="5">
        <f t="shared" si="34"/>
        <v>350</v>
      </c>
      <c r="O57" s="5">
        <f t="shared" si="34"/>
        <v>350</v>
      </c>
      <c r="P57" s="5">
        <f t="shared" si="34"/>
        <v>350</v>
      </c>
      <c r="Q57" s="5">
        <f t="shared" si="34"/>
        <v>350</v>
      </c>
      <c r="R57" s="5">
        <f t="shared" si="33"/>
        <v>350</v>
      </c>
      <c r="S57" s="5">
        <f t="shared" si="33"/>
        <v>350</v>
      </c>
      <c r="T57" s="5">
        <f t="shared" si="33"/>
        <v>350</v>
      </c>
      <c r="U57" s="5">
        <f t="shared" si="33"/>
        <v>350</v>
      </c>
      <c r="V57" s="5">
        <f t="shared" si="33"/>
        <v>350</v>
      </c>
      <c r="W57" s="5">
        <f t="shared" si="33"/>
        <v>350</v>
      </c>
      <c r="X57" s="5">
        <f t="shared" si="33"/>
        <v>350</v>
      </c>
      <c r="Y57" s="5">
        <f t="shared" si="33"/>
        <v>350</v>
      </c>
      <c r="Z57" s="5">
        <f t="shared" si="33"/>
        <v>350</v>
      </c>
      <c r="AA57" s="5">
        <f t="shared" si="33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4"/>
        <v>50</v>
      </c>
      <c r="G58" s="5">
        <f t="shared" si="34"/>
        <v>50</v>
      </c>
      <c r="H58" s="5">
        <f t="shared" si="34"/>
        <v>50</v>
      </c>
      <c r="I58" s="5">
        <f t="shared" si="34"/>
        <v>50</v>
      </c>
      <c r="J58" s="5">
        <f t="shared" si="34"/>
        <v>50</v>
      </c>
      <c r="K58" s="5">
        <f t="shared" si="34"/>
        <v>50</v>
      </c>
      <c r="L58" s="5">
        <f t="shared" si="34"/>
        <v>50</v>
      </c>
      <c r="M58" s="5">
        <f t="shared" si="34"/>
        <v>50</v>
      </c>
      <c r="N58" s="5">
        <f t="shared" si="34"/>
        <v>50</v>
      </c>
      <c r="O58" s="5">
        <f t="shared" si="34"/>
        <v>50</v>
      </c>
      <c r="P58" s="5">
        <f t="shared" si="34"/>
        <v>50</v>
      </c>
      <c r="Q58" s="5">
        <f t="shared" si="34"/>
        <v>50</v>
      </c>
      <c r="R58" s="5">
        <f t="shared" si="34"/>
        <v>50</v>
      </c>
      <c r="S58" s="5">
        <f t="shared" si="34"/>
        <v>50</v>
      </c>
      <c r="T58" s="5">
        <f t="shared" si="34"/>
        <v>50</v>
      </c>
      <c r="U58" s="5">
        <f t="shared" si="34"/>
        <v>50</v>
      </c>
      <c r="V58" s="5">
        <f t="shared" ref="V58:AA70" si="35">U58</f>
        <v>50</v>
      </c>
      <c r="W58" s="5">
        <f t="shared" si="35"/>
        <v>50</v>
      </c>
      <c r="X58" s="5">
        <f t="shared" si="35"/>
        <v>50</v>
      </c>
      <c r="Y58" s="5">
        <f t="shared" si="35"/>
        <v>50</v>
      </c>
      <c r="Z58" s="5">
        <f t="shared" si="35"/>
        <v>50</v>
      </c>
      <c r="AA58" s="5">
        <f t="shared" si="35"/>
        <v>50</v>
      </c>
    </row>
    <row r="59" spans="1:27" x14ac:dyDescent="0.2">
      <c r="A59" t="s">
        <v>30</v>
      </c>
      <c r="B59">
        <f t="shared" ref="B59:Q59" si="36">B4*0.8/8</f>
        <v>25</v>
      </c>
      <c r="C59">
        <f t="shared" si="36"/>
        <v>27.660000000000004</v>
      </c>
      <c r="D59">
        <f t="shared" si="36"/>
        <v>30.320000000000007</v>
      </c>
      <c r="E59">
        <f t="shared" si="36"/>
        <v>32.980000000000011</v>
      </c>
      <c r="F59">
        <f t="shared" si="36"/>
        <v>35.640000000000008</v>
      </c>
      <c r="G59">
        <f t="shared" si="36"/>
        <v>38.300000000000011</v>
      </c>
      <c r="H59">
        <f t="shared" si="36"/>
        <v>40.960000000000015</v>
      </c>
      <c r="I59">
        <f t="shared" si="36"/>
        <v>43.620000000000019</v>
      </c>
      <c r="J59">
        <f t="shared" si="36"/>
        <v>46.280000000000022</v>
      </c>
      <c r="K59">
        <f t="shared" si="36"/>
        <v>48.680000000000021</v>
      </c>
      <c r="L59">
        <f t="shared" si="36"/>
        <v>50</v>
      </c>
      <c r="M59">
        <f t="shared" si="36"/>
        <v>50</v>
      </c>
      <c r="N59">
        <f t="shared" si="36"/>
        <v>50</v>
      </c>
      <c r="O59">
        <f t="shared" si="36"/>
        <v>50</v>
      </c>
      <c r="P59">
        <f t="shared" si="36"/>
        <v>50</v>
      </c>
      <c r="Q59">
        <f t="shared" si="36"/>
        <v>50</v>
      </c>
      <c r="R59" s="5">
        <f t="shared" si="34"/>
        <v>50</v>
      </c>
      <c r="S59" s="5">
        <f t="shared" si="34"/>
        <v>50</v>
      </c>
      <c r="T59" s="5">
        <f t="shared" si="34"/>
        <v>50</v>
      </c>
      <c r="U59" s="5">
        <f t="shared" si="34"/>
        <v>50</v>
      </c>
      <c r="V59" s="5">
        <f t="shared" si="35"/>
        <v>50</v>
      </c>
      <c r="W59" s="5">
        <f t="shared" si="35"/>
        <v>50</v>
      </c>
      <c r="X59" s="5">
        <f t="shared" si="35"/>
        <v>50</v>
      </c>
      <c r="Y59" s="5">
        <f t="shared" si="35"/>
        <v>50</v>
      </c>
      <c r="Z59" s="5">
        <f t="shared" si="35"/>
        <v>50</v>
      </c>
      <c r="AA59" s="5">
        <f t="shared" si="35"/>
        <v>50</v>
      </c>
    </row>
    <row r="60" spans="1:27" x14ac:dyDescent="0.2">
      <c r="A60" t="s">
        <v>31</v>
      </c>
      <c r="B60">
        <f t="shared" ref="B60:Q60" si="37">B4*0.8/3</f>
        <v>66.666666666666671</v>
      </c>
      <c r="C60">
        <f t="shared" si="37"/>
        <v>73.760000000000005</v>
      </c>
      <c r="D60">
        <f t="shared" si="37"/>
        <v>80.853333333333353</v>
      </c>
      <c r="E60">
        <f t="shared" si="37"/>
        <v>87.946666666666701</v>
      </c>
      <c r="F60">
        <f t="shared" si="37"/>
        <v>95.04000000000002</v>
      </c>
      <c r="G60">
        <f t="shared" si="37"/>
        <v>102.13333333333337</v>
      </c>
      <c r="H60">
        <f t="shared" si="37"/>
        <v>109.2266666666667</v>
      </c>
      <c r="I60">
        <f t="shared" si="37"/>
        <v>116.32000000000005</v>
      </c>
      <c r="J60">
        <f t="shared" si="37"/>
        <v>123.4133333333334</v>
      </c>
      <c r="K60">
        <f t="shared" si="37"/>
        <v>129.81333333333339</v>
      </c>
      <c r="L60">
        <f t="shared" si="37"/>
        <v>133.33333333333334</v>
      </c>
      <c r="M60">
        <f t="shared" si="37"/>
        <v>133.33333333333334</v>
      </c>
      <c r="N60">
        <f t="shared" si="37"/>
        <v>133.33333333333334</v>
      </c>
      <c r="O60">
        <f t="shared" si="37"/>
        <v>133.33333333333334</v>
      </c>
      <c r="P60">
        <f t="shared" si="37"/>
        <v>133.33333333333334</v>
      </c>
      <c r="Q60">
        <f t="shared" si="37"/>
        <v>133.33333333333334</v>
      </c>
      <c r="R60" s="5">
        <f t="shared" si="34"/>
        <v>133.33333333333334</v>
      </c>
      <c r="S60" s="5">
        <f t="shared" si="34"/>
        <v>133.33333333333334</v>
      </c>
      <c r="T60" s="5">
        <f t="shared" si="34"/>
        <v>133.33333333333334</v>
      </c>
      <c r="U60" s="5">
        <f t="shared" si="34"/>
        <v>133.33333333333334</v>
      </c>
      <c r="V60" s="5">
        <f t="shared" si="35"/>
        <v>133.33333333333334</v>
      </c>
      <c r="W60" s="5">
        <f t="shared" si="35"/>
        <v>133.33333333333334</v>
      </c>
      <c r="X60" s="5">
        <f t="shared" si="35"/>
        <v>133.33333333333334</v>
      </c>
      <c r="Y60" s="5">
        <f t="shared" si="35"/>
        <v>133.33333333333334</v>
      </c>
      <c r="Z60" s="5">
        <f t="shared" si="35"/>
        <v>133.33333333333334</v>
      </c>
      <c r="AA60" s="5">
        <f t="shared" si="35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8">B61</f>
        <v>0.20499999999999999</v>
      </c>
      <c r="D61" s="8">
        <f t="shared" si="38"/>
        <v>0.20499999999999999</v>
      </c>
      <c r="E61" s="8">
        <f t="shared" si="38"/>
        <v>0.20499999999999999</v>
      </c>
      <c r="F61" s="8">
        <f t="shared" si="38"/>
        <v>0.20499999999999999</v>
      </c>
      <c r="G61" s="8">
        <f t="shared" si="38"/>
        <v>0.20499999999999999</v>
      </c>
      <c r="H61" s="8">
        <f t="shared" si="38"/>
        <v>0.20499999999999999</v>
      </c>
      <c r="I61" s="8">
        <f t="shared" si="38"/>
        <v>0.20499999999999999</v>
      </c>
      <c r="J61" s="8">
        <f t="shared" si="38"/>
        <v>0.20499999999999999</v>
      </c>
      <c r="K61" s="8">
        <f t="shared" si="38"/>
        <v>0.20499999999999999</v>
      </c>
      <c r="L61" s="8">
        <f t="shared" si="38"/>
        <v>0.20499999999999999</v>
      </c>
      <c r="M61" s="8">
        <f t="shared" si="38"/>
        <v>0.20499999999999999</v>
      </c>
      <c r="N61" s="8">
        <f t="shared" si="38"/>
        <v>0.20499999999999999</v>
      </c>
      <c r="O61" s="8">
        <f t="shared" si="38"/>
        <v>0.20499999999999999</v>
      </c>
      <c r="P61" s="8">
        <f t="shared" si="38"/>
        <v>0.20499999999999999</v>
      </c>
      <c r="Q61" s="8">
        <f t="shared" si="38"/>
        <v>0.20499999999999999</v>
      </c>
      <c r="R61" s="5">
        <f t="shared" si="34"/>
        <v>0.20499999999999999</v>
      </c>
      <c r="S61" s="5">
        <f t="shared" si="34"/>
        <v>0.20499999999999999</v>
      </c>
      <c r="T61" s="5">
        <f t="shared" si="34"/>
        <v>0.20499999999999999</v>
      </c>
      <c r="U61" s="5">
        <f t="shared" si="34"/>
        <v>0.20499999999999999</v>
      </c>
      <c r="V61" s="5">
        <f t="shared" si="35"/>
        <v>0.20499999999999999</v>
      </c>
      <c r="W61" s="5">
        <f t="shared" si="35"/>
        <v>0.20499999999999999</v>
      </c>
      <c r="X61" s="5">
        <f t="shared" si="35"/>
        <v>0.20499999999999999</v>
      </c>
      <c r="Y61" s="5">
        <f t="shared" si="35"/>
        <v>0.20499999999999999</v>
      </c>
      <c r="Z61" s="5">
        <f t="shared" si="35"/>
        <v>0.20499999999999999</v>
      </c>
      <c r="AA61" s="5">
        <f t="shared" si="35"/>
        <v>0.20499999999999999</v>
      </c>
    </row>
    <row r="62" spans="1:27" x14ac:dyDescent="0.2">
      <c r="A62" s="6" t="s">
        <v>33</v>
      </c>
      <c r="B62" s="8">
        <v>0.35</v>
      </c>
      <c r="C62" s="8">
        <f t="shared" si="38"/>
        <v>0.35</v>
      </c>
      <c r="D62" s="8">
        <f t="shared" si="38"/>
        <v>0.35</v>
      </c>
      <c r="E62" s="8">
        <f t="shared" si="38"/>
        <v>0.35</v>
      </c>
      <c r="F62" s="8">
        <f t="shared" si="38"/>
        <v>0.35</v>
      </c>
      <c r="G62" s="8">
        <f t="shared" si="38"/>
        <v>0.35</v>
      </c>
      <c r="H62" s="8">
        <f t="shared" si="38"/>
        <v>0.35</v>
      </c>
      <c r="I62" s="8">
        <f t="shared" si="38"/>
        <v>0.35</v>
      </c>
      <c r="J62" s="8">
        <f t="shared" si="38"/>
        <v>0.35</v>
      </c>
      <c r="K62" s="8">
        <f t="shared" si="38"/>
        <v>0.35</v>
      </c>
      <c r="L62" s="8">
        <f t="shared" si="38"/>
        <v>0.35</v>
      </c>
      <c r="M62" s="8">
        <f t="shared" si="38"/>
        <v>0.35</v>
      </c>
      <c r="N62" s="8">
        <f t="shared" si="38"/>
        <v>0.35</v>
      </c>
      <c r="O62" s="8">
        <f t="shared" si="38"/>
        <v>0.35</v>
      </c>
      <c r="P62" s="8">
        <f t="shared" si="38"/>
        <v>0.35</v>
      </c>
      <c r="Q62" s="8">
        <f t="shared" si="38"/>
        <v>0.35</v>
      </c>
      <c r="R62" s="5">
        <f t="shared" si="34"/>
        <v>0.35</v>
      </c>
      <c r="S62" s="5">
        <f t="shared" si="34"/>
        <v>0.35</v>
      </c>
      <c r="T62" s="5">
        <f t="shared" si="34"/>
        <v>0.35</v>
      </c>
      <c r="U62" s="5">
        <f t="shared" si="34"/>
        <v>0.35</v>
      </c>
      <c r="V62" s="5">
        <f t="shared" si="35"/>
        <v>0.35</v>
      </c>
      <c r="W62" s="5">
        <f t="shared" si="35"/>
        <v>0.35</v>
      </c>
      <c r="X62" s="5">
        <f t="shared" si="35"/>
        <v>0.35</v>
      </c>
      <c r="Y62" s="5">
        <f t="shared" si="35"/>
        <v>0.35</v>
      </c>
      <c r="Z62" s="5">
        <f t="shared" si="35"/>
        <v>0.35</v>
      </c>
      <c r="AA62" s="5">
        <f t="shared" si="35"/>
        <v>0.35</v>
      </c>
    </row>
    <row r="63" spans="1:27" x14ac:dyDescent="0.2">
      <c r="A63" s="6" t="s">
        <v>34</v>
      </c>
      <c r="B63" s="8">
        <v>0.35</v>
      </c>
      <c r="C63" s="8">
        <f t="shared" si="38"/>
        <v>0.35</v>
      </c>
      <c r="D63" s="8">
        <f t="shared" si="38"/>
        <v>0.35</v>
      </c>
      <c r="E63" s="8">
        <f t="shared" si="38"/>
        <v>0.35</v>
      </c>
      <c r="F63" s="8">
        <f t="shared" si="38"/>
        <v>0.35</v>
      </c>
      <c r="G63" s="8">
        <f t="shared" si="38"/>
        <v>0.35</v>
      </c>
      <c r="H63" s="8">
        <f t="shared" si="38"/>
        <v>0.35</v>
      </c>
      <c r="I63" s="8">
        <f t="shared" si="38"/>
        <v>0.35</v>
      </c>
      <c r="J63" s="8">
        <f t="shared" si="38"/>
        <v>0.35</v>
      </c>
      <c r="K63" s="8">
        <f t="shared" si="38"/>
        <v>0.35</v>
      </c>
      <c r="L63" s="8">
        <f t="shared" si="38"/>
        <v>0.35</v>
      </c>
      <c r="M63" s="8">
        <f t="shared" si="38"/>
        <v>0.35</v>
      </c>
      <c r="N63" s="8">
        <f t="shared" si="38"/>
        <v>0.35</v>
      </c>
      <c r="O63" s="8">
        <f t="shared" si="38"/>
        <v>0.35</v>
      </c>
      <c r="P63" s="8">
        <f t="shared" si="38"/>
        <v>0.35</v>
      </c>
      <c r="Q63" s="8">
        <f t="shared" si="38"/>
        <v>0.35</v>
      </c>
      <c r="R63" s="5">
        <f t="shared" si="34"/>
        <v>0.35</v>
      </c>
      <c r="S63" s="5">
        <f t="shared" si="34"/>
        <v>0.35</v>
      </c>
      <c r="T63" s="5">
        <f t="shared" si="34"/>
        <v>0.35</v>
      </c>
      <c r="U63" s="5">
        <f t="shared" si="34"/>
        <v>0.35</v>
      </c>
      <c r="V63" s="5">
        <f t="shared" si="35"/>
        <v>0.35</v>
      </c>
      <c r="W63" s="5">
        <f t="shared" si="35"/>
        <v>0.35</v>
      </c>
      <c r="X63" s="5">
        <f t="shared" si="35"/>
        <v>0.35</v>
      </c>
      <c r="Y63" s="5">
        <f t="shared" si="35"/>
        <v>0.35</v>
      </c>
      <c r="Z63" s="5">
        <f t="shared" si="35"/>
        <v>0.35</v>
      </c>
      <c r="AA63" s="5">
        <f t="shared" si="35"/>
        <v>0.35</v>
      </c>
    </row>
    <row r="64" spans="1:27" x14ac:dyDescent="0.2">
      <c r="A64" s="6" t="s">
        <v>35</v>
      </c>
      <c r="B64" s="7">
        <v>0.13</v>
      </c>
      <c r="C64" s="8">
        <f t="shared" si="38"/>
        <v>0.13</v>
      </c>
      <c r="D64" s="8">
        <f t="shared" si="38"/>
        <v>0.13</v>
      </c>
      <c r="E64" s="8">
        <f t="shared" si="38"/>
        <v>0.13</v>
      </c>
      <c r="F64" s="8">
        <f t="shared" si="38"/>
        <v>0.13</v>
      </c>
      <c r="G64" s="8">
        <f t="shared" si="38"/>
        <v>0.13</v>
      </c>
      <c r="H64" s="8">
        <f t="shared" si="38"/>
        <v>0.13</v>
      </c>
      <c r="I64" s="8">
        <f t="shared" si="38"/>
        <v>0.13</v>
      </c>
      <c r="J64" s="8">
        <f t="shared" si="38"/>
        <v>0.13</v>
      </c>
      <c r="K64" s="8">
        <f t="shared" si="38"/>
        <v>0.13</v>
      </c>
      <c r="L64" s="8">
        <f t="shared" si="38"/>
        <v>0.13</v>
      </c>
      <c r="M64" s="8">
        <f t="shared" si="38"/>
        <v>0.13</v>
      </c>
      <c r="N64" s="8">
        <f t="shared" si="38"/>
        <v>0.13</v>
      </c>
      <c r="O64" s="8">
        <f t="shared" si="38"/>
        <v>0.13</v>
      </c>
      <c r="P64" s="8">
        <f t="shared" si="38"/>
        <v>0.13</v>
      </c>
      <c r="Q64" s="8">
        <f t="shared" si="38"/>
        <v>0.13</v>
      </c>
      <c r="R64" s="5">
        <f t="shared" si="34"/>
        <v>0.13</v>
      </c>
      <c r="S64" s="5">
        <f t="shared" si="34"/>
        <v>0.13</v>
      </c>
      <c r="T64" s="5">
        <f t="shared" si="34"/>
        <v>0.13</v>
      </c>
      <c r="U64" s="5">
        <f t="shared" si="34"/>
        <v>0.13</v>
      </c>
      <c r="V64" s="5">
        <f t="shared" si="35"/>
        <v>0.13</v>
      </c>
      <c r="W64" s="5">
        <f t="shared" si="35"/>
        <v>0.13</v>
      </c>
      <c r="X64" s="5">
        <f t="shared" si="35"/>
        <v>0.13</v>
      </c>
      <c r="Y64" s="5">
        <f t="shared" si="35"/>
        <v>0.13</v>
      </c>
      <c r="Z64" s="5">
        <f t="shared" si="35"/>
        <v>0.13</v>
      </c>
      <c r="AA64" s="5">
        <f t="shared" si="35"/>
        <v>0.13</v>
      </c>
    </row>
    <row r="65" spans="1:27" x14ac:dyDescent="0.2">
      <c r="A65" s="6" t="s">
        <v>36</v>
      </c>
      <c r="B65" s="8">
        <v>0.59</v>
      </c>
      <c r="C65" s="8">
        <f t="shared" si="38"/>
        <v>0.59</v>
      </c>
      <c r="D65" s="8">
        <f t="shared" si="38"/>
        <v>0.59</v>
      </c>
      <c r="E65" s="8">
        <f t="shared" si="38"/>
        <v>0.59</v>
      </c>
      <c r="F65" s="8">
        <f t="shared" si="38"/>
        <v>0.59</v>
      </c>
      <c r="G65" s="8">
        <f t="shared" si="38"/>
        <v>0.59</v>
      </c>
      <c r="H65" s="8">
        <f t="shared" si="38"/>
        <v>0.59</v>
      </c>
      <c r="I65" s="8">
        <f t="shared" si="38"/>
        <v>0.59</v>
      </c>
      <c r="J65" s="8">
        <f t="shared" si="38"/>
        <v>0.59</v>
      </c>
      <c r="K65" s="8">
        <f t="shared" si="38"/>
        <v>0.59</v>
      </c>
      <c r="L65" s="8">
        <f t="shared" si="38"/>
        <v>0.59</v>
      </c>
      <c r="M65" s="8">
        <f t="shared" si="38"/>
        <v>0.59</v>
      </c>
      <c r="N65" s="8">
        <f t="shared" si="38"/>
        <v>0.59</v>
      </c>
      <c r="O65" s="8">
        <f t="shared" si="38"/>
        <v>0.59</v>
      </c>
      <c r="P65" s="8">
        <f t="shared" si="38"/>
        <v>0.59</v>
      </c>
      <c r="Q65" s="8">
        <f t="shared" si="38"/>
        <v>0.59</v>
      </c>
      <c r="R65" s="5">
        <f t="shared" si="34"/>
        <v>0.59</v>
      </c>
      <c r="S65" s="5">
        <f t="shared" si="34"/>
        <v>0.59</v>
      </c>
      <c r="T65" s="5">
        <f t="shared" si="34"/>
        <v>0.59</v>
      </c>
      <c r="U65" s="5">
        <f t="shared" si="34"/>
        <v>0.59</v>
      </c>
      <c r="V65" s="5">
        <f t="shared" si="35"/>
        <v>0.59</v>
      </c>
      <c r="W65" s="5">
        <f t="shared" si="35"/>
        <v>0.59</v>
      </c>
      <c r="X65" s="5">
        <f t="shared" si="35"/>
        <v>0.59</v>
      </c>
      <c r="Y65" s="5">
        <f t="shared" si="35"/>
        <v>0.59</v>
      </c>
      <c r="Z65" s="5">
        <f t="shared" si="35"/>
        <v>0.59</v>
      </c>
      <c r="AA65" s="5">
        <f t="shared" si="35"/>
        <v>0.59</v>
      </c>
    </row>
    <row r="66" spans="1:27" x14ac:dyDescent="0.2">
      <c r="A66" s="6" t="s">
        <v>37</v>
      </c>
      <c r="B66" s="7">
        <v>0.12</v>
      </c>
      <c r="C66" s="8">
        <f t="shared" si="38"/>
        <v>0.12</v>
      </c>
      <c r="D66" s="8">
        <f t="shared" si="38"/>
        <v>0.12</v>
      </c>
      <c r="E66" s="8">
        <f t="shared" si="38"/>
        <v>0.12</v>
      </c>
      <c r="F66" s="8">
        <f t="shared" si="38"/>
        <v>0.12</v>
      </c>
      <c r="G66" s="8">
        <f t="shared" si="38"/>
        <v>0.12</v>
      </c>
      <c r="H66" s="8">
        <f t="shared" si="38"/>
        <v>0.12</v>
      </c>
      <c r="I66" s="8">
        <f t="shared" si="38"/>
        <v>0.12</v>
      </c>
      <c r="J66" s="8">
        <f t="shared" si="38"/>
        <v>0.12</v>
      </c>
      <c r="K66" s="8">
        <f t="shared" si="38"/>
        <v>0.12</v>
      </c>
      <c r="L66" s="8">
        <f t="shared" si="38"/>
        <v>0.12</v>
      </c>
      <c r="M66" s="8">
        <f t="shared" si="38"/>
        <v>0.12</v>
      </c>
      <c r="N66" s="8">
        <f t="shared" si="38"/>
        <v>0.12</v>
      </c>
      <c r="O66" s="8">
        <f t="shared" si="38"/>
        <v>0.12</v>
      </c>
      <c r="P66" s="8">
        <f t="shared" si="38"/>
        <v>0.12</v>
      </c>
      <c r="Q66" s="8">
        <f t="shared" si="38"/>
        <v>0.12</v>
      </c>
      <c r="R66" s="5">
        <f t="shared" si="34"/>
        <v>0.12</v>
      </c>
      <c r="S66" s="5">
        <f t="shared" si="34"/>
        <v>0.12</v>
      </c>
      <c r="T66" s="5">
        <f t="shared" si="34"/>
        <v>0.12</v>
      </c>
      <c r="U66" s="5">
        <f t="shared" si="34"/>
        <v>0.12</v>
      </c>
      <c r="V66" s="5">
        <f t="shared" si="35"/>
        <v>0.12</v>
      </c>
      <c r="W66" s="5">
        <f t="shared" si="35"/>
        <v>0.12</v>
      </c>
      <c r="X66" s="5">
        <f t="shared" si="35"/>
        <v>0.12</v>
      </c>
      <c r="Y66" s="5">
        <f t="shared" si="35"/>
        <v>0.12</v>
      </c>
      <c r="Z66" s="5">
        <f t="shared" si="35"/>
        <v>0.12</v>
      </c>
      <c r="AA66" s="5">
        <f t="shared" si="35"/>
        <v>0.12</v>
      </c>
    </row>
    <row r="67" spans="1:27" x14ac:dyDescent="0.2">
      <c r="A67" s="6" t="s">
        <v>38</v>
      </c>
      <c r="B67" s="8">
        <v>0.59</v>
      </c>
      <c r="C67" s="8">
        <f t="shared" si="38"/>
        <v>0.59</v>
      </c>
      <c r="D67" s="8">
        <f t="shared" si="38"/>
        <v>0.59</v>
      </c>
      <c r="E67" s="8">
        <f t="shared" si="38"/>
        <v>0.59</v>
      </c>
      <c r="F67" s="8">
        <f t="shared" si="38"/>
        <v>0.59</v>
      </c>
      <c r="G67" s="8">
        <f t="shared" si="38"/>
        <v>0.59</v>
      </c>
      <c r="H67" s="8">
        <f t="shared" si="38"/>
        <v>0.59</v>
      </c>
      <c r="I67" s="8">
        <f t="shared" si="38"/>
        <v>0.59</v>
      </c>
      <c r="J67" s="8">
        <f t="shared" si="38"/>
        <v>0.59</v>
      </c>
      <c r="K67" s="8">
        <f t="shared" si="38"/>
        <v>0.59</v>
      </c>
      <c r="L67" s="8">
        <f t="shared" si="38"/>
        <v>0.59</v>
      </c>
      <c r="M67" s="8">
        <f t="shared" si="38"/>
        <v>0.59</v>
      </c>
      <c r="N67" s="8">
        <f t="shared" si="38"/>
        <v>0.59</v>
      </c>
      <c r="O67" s="8">
        <f t="shared" si="38"/>
        <v>0.59</v>
      </c>
      <c r="P67" s="8">
        <f t="shared" si="38"/>
        <v>0.59</v>
      </c>
      <c r="Q67" s="8">
        <f t="shared" si="38"/>
        <v>0.59</v>
      </c>
      <c r="R67" s="5">
        <f t="shared" si="34"/>
        <v>0.59</v>
      </c>
      <c r="S67" s="5">
        <f t="shared" si="34"/>
        <v>0.59</v>
      </c>
      <c r="T67" s="5">
        <f t="shared" si="34"/>
        <v>0.59</v>
      </c>
      <c r="U67" s="5">
        <f t="shared" si="34"/>
        <v>0.59</v>
      </c>
      <c r="V67" s="5">
        <f t="shared" si="35"/>
        <v>0.59</v>
      </c>
      <c r="W67" s="5">
        <f t="shared" si="35"/>
        <v>0.59</v>
      </c>
      <c r="X67" s="5">
        <f t="shared" si="35"/>
        <v>0.59</v>
      </c>
      <c r="Y67" s="5">
        <f t="shared" si="35"/>
        <v>0.59</v>
      </c>
      <c r="Z67" s="5">
        <f t="shared" si="35"/>
        <v>0.59</v>
      </c>
      <c r="AA67" s="5">
        <f t="shared" si="35"/>
        <v>0.59</v>
      </c>
    </row>
    <row r="68" spans="1:27" x14ac:dyDescent="0.2">
      <c r="A68" s="6" t="s">
        <v>39</v>
      </c>
      <c r="B68" s="7">
        <v>0.08</v>
      </c>
      <c r="C68" s="8">
        <f t="shared" si="38"/>
        <v>0.08</v>
      </c>
      <c r="D68" s="8">
        <f t="shared" si="38"/>
        <v>0.08</v>
      </c>
      <c r="E68" s="8">
        <f t="shared" si="38"/>
        <v>0.08</v>
      </c>
      <c r="F68" s="8">
        <f t="shared" si="38"/>
        <v>0.08</v>
      </c>
      <c r="G68" s="8">
        <f t="shared" si="38"/>
        <v>0.08</v>
      </c>
      <c r="H68" s="8">
        <f t="shared" si="38"/>
        <v>0.08</v>
      </c>
      <c r="I68" s="8">
        <f t="shared" si="38"/>
        <v>0.08</v>
      </c>
      <c r="J68" s="8">
        <f t="shared" si="38"/>
        <v>0.08</v>
      </c>
      <c r="K68" s="8">
        <f t="shared" si="38"/>
        <v>0.08</v>
      </c>
      <c r="L68" s="8">
        <f t="shared" si="38"/>
        <v>0.08</v>
      </c>
      <c r="M68" s="8">
        <f t="shared" si="38"/>
        <v>0.08</v>
      </c>
      <c r="N68" s="8">
        <f t="shared" si="38"/>
        <v>0.08</v>
      </c>
      <c r="O68" s="8">
        <f t="shared" si="38"/>
        <v>0.08</v>
      </c>
      <c r="P68" s="8">
        <f t="shared" si="38"/>
        <v>0.08</v>
      </c>
      <c r="Q68" s="8">
        <f t="shared" si="38"/>
        <v>0.08</v>
      </c>
      <c r="R68" s="5">
        <f t="shared" si="34"/>
        <v>0.08</v>
      </c>
      <c r="S68" s="5">
        <f t="shared" si="34"/>
        <v>0.08</v>
      </c>
      <c r="T68" s="5">
        <f t="shared" si="34"/>
        <v>0.08</v>
      </c>
      <c r="U68" s="5">
        <f t="shared" si="34"/>
        <v>0.08</v>
      </c>
      <c r="V68" s="5">
        <f t="shared" si="35"/>
        <v>0.08</v>
      </c>
      <c r="W68" s="5">
        <f t="shared" si="35"/>
        <v>0.08</v>
      </c>
      <c r="X68" s="5">
        <f t="shared" si="35"/>
        <v>0.08</v>
      </c>
      <c r="Y68" s="5">
        <f t="shared" si="35"/>
        <v>0.08</v>
      </c>
      <c r="Z68" s="5">
        <f t="shared" si="35"/>
        <v>0.08</v>
      </c>
      <c r="AA68" s="5">
        <f t="shared" si="35"/>
        <v>0.08</v>
      </c>
    </row>
    <row r="69" spans="1:27" x14ac:dyDescent="0.2">
      <c r="A69" s="6" t="s">
        <v>40</v>
      </c>
      <c r="B69" s="8">
        <v>0.59</v>
      </c>
      <c r="C69" s="8">
        <f t="shared" si="38"/>
        <v>0.59</v>
      </c>
      <c r="D69" s="8">
        <f t="shared" si="38"/>
        <v>0.59</v>
      </c>
      <c r="E69" s="8">
        <f t="shared" si="38"/>
        <v>0.59</v>
      </c>
      <c r="F69" s="8">
        <f t="shared" si="38"/>
        <v>0.59</v>
      </c>
      <c r="G69" s="8">
        <f t="shared" si="38"/>
        <v>0.59</v>
      </c>
      <c r="H69" s="8">
        <f t="shared" si="38"/>
        <v>0.59</v>
      </c>
      <c r="I69" s="8">
        <f t="shared" si="38"/>
        <v>0.59</v>
      </c>
      <c r="J69" s="8">
        <f t="shared" si="38"/>
        <v>0.59</v>
      </c>
      <c r="K69" s="8">
        <f t="shared" si="38"/>
        <v>0.59</v>
      </c>
      <c r="L69" s="8">
        <f t="shared" si="38"/>
        <v>0.59</v>
      </c>
      <c r="M69" s="8">
        <f t="shared" si="38"/>
        <v>0.59</v>
      </c>
      <c r="N69" s="8">
        <f t="shared" si="38"/>
        <v>0.59</v>
      </c>
      <c r="O69" s="8">
        <f t="shared" si="38"/>
        <v>0.59</v>
      </c>
      <c r="P69" s="8">
        <f t="shared" si="38"/>
        <v>0.59</v>
      </c>
      <c r="Q69" s="8">
        <f t="shared" si="38"/>
        <v>0.59</v>
      </c>
      <c r="R69" s="5">
        <f t="shared" si="34"/>
        <v>0.59</v>
      </c>
      <c r="S69" s="5">
        <f t="shared" si="34"/>
        <v>0.59</v>
      </c>
      <c r="T69" s="5">
        <f t="shared" si="34"/>
        <v>0.59</v>
      </c>
      <c r="U69" s="5">
        <f t="shared" si="34"/>
        <v>0.59</v>
      </c>
      <c r="V69" s="5">
        <f t="shared" si="35"/>
        <v>0.59</v>
      </c>
      <c r="W69" s="5">
        <f t="shared" si="35"/>
        <v>0.59</v>
      </c>
      <c r="X69" s="5">
        <f t="shared" si="35"/>
        <v>0.59</v>
      </c>
      <c r="Y69" s="5">
        <f t="shared" si="35"/>
        <v>0.59</v>
      </c>
      <c r="Z69" s="5">
        <f t="shared" si="35"/>
        <v>0.59</v>
      </c>
      <c r="AA69" s="5">
        <f t="shared" si="35"/>
        <v>0.59</v>
      </c>
    </row>
    <row r="70" spans="1:27" x14ac:dyDescent="0.2">
      <c r="A70" s="6" t="s">
        <v>41</v>
      </c>
      <c r="B70" s="7">
        <v>0.08</v>
      </c>
      <c r="C70" s="8">
        <f t="shared" si="38"/>
        <v>0.08</v>
      </c>
      <c r="D70" s="8">
        <f t="shared" si="38"/>
        <v>0.08</v>
      </c>
      <c r="E70" s="8">
        <f t="shared" si="38"/>
        <v>0.08</v>
      </c>
      <c r="F70" s="8">
        <f t="shared" si="38"/>
        <v>0.08</v>
      </c>
      <c r="G70" s="8">
        <f t="shared" si="38"/>
        <v>0.08</v>
      </c>
      <c r="H70" s="8">
        <f t="shared" si="38"/>
        <v>0.08</v>
      </c>
      <c r="I70" s="8">
        <f t="shared" si="38"/>
        <v>0.08</v>
      </c>
      <c r="J70" s="8">
        <f t="shared" si="38"/>
        <v>0.08</v>
      </c>
      <c r="K70" s="8">
        <f t="shared" si="38"/>
        <v>0.08</v>
      </c>
      <c r="L70" s="8">
        <f t="shared" si="38"/>
        <v>0.08</v>
      </c>
      <c r="M70" s="8">
        <f t="shared" si="38"/>
        <v>0.08</v>
      </c>
      <c r="N70" s="8">
        <f t="shared" si="38"/>
        <v>0.08</v>
      </c>
      <c r="O70" s="8">
        <f t="shared" si="38"/>
        <v>0.08</v>
      </c>
      <c r="P70" s="8">
        <f t="shared" si="38"/>
        <v>0.08</v>
      </c>
      <c r="Q70" s="8">
        <f t="shared" si="38"/>
        <v>0.08</v>
      </c>
      <c r="R70" s="5">
        <f t="shared" si="34"/>
        <v>0.08</v>
      </c>
      <c r="S70" s="5">
        <f t="shared" si="34"/>
        <v>0.08</v>
      </c>
      <c r="T70" s="5">
        <f t="shared" si="34"/>
        <v>0.08</v>
      </c>
      <c r="U70" s="5">
        <f t="shared" si="34"/>
        <v>0.08</v>
      </c>
      <c r="V70" s="5">
        <f t="shared" si="35"/>
        <v>0.08</v>
      </c>
      <c r="W70" s="5">
        <f t="shared" si="35"/>
        <v>0.08</v>
      </c>
      <c r="X70" s="5">
        <f t="shared" si="35"/>
        <v>0.08</v>
      </c>
      <c r="Y70" s="5">
        <f t="shared" si="35"/>
        <v>0.08</v>
      </c>
      <c r="Z70" s="5">
        <f t="shared" si="35"/>
        <v>0.08</v>
      </c>
      <c r="AA70" s="5">
        <f t="shared" si="35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"/>
  <sheetViews>
    <sheetView zoomScaleNormal="100" workbookViewId="0">
      <selection activeCell="B1" sqref="B1:AA1"/>
    </sheetView>
  </sheetViews>
  <sheetFormatPr defaultColWidth="8.5703125" defaultRowHeight="12.75" x14ac:dyDescent="0.2"/>
  <cols>
    <col min="1" max="1" width="38.140625" customWidth="1"/>
    <col min="2" max="2" width="13.85546875" customWidth="1"/>
    <col min="3" max="4" width="11.28515625" customWidth="1"/>
    <col min="7" max="9" width="11.42578125" customWidth="1"/>
    <col min="17" max="17" width="13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2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2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2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500</v>
      </c>
      <c r="L4">
        <f>MIN(K4+24,parameters!$B$4)</f>
        <v>500</v>
      </c>
      <c r="M4">
        <f>MIN(L4+24,parameters!$B$4)</f>
        <v>500</v>
      </c>
      <c r="N4">
        <f>MIN(M4+20,parameters!$B$4)</f>
        <v>500</v>
      </c>
      <c r="O4">
        <f>MIN(N4+20,parameters!$B$4)</f>
        <v>500</v>
      </c>
      <c r="P4">
        <f>MIN(O4+15,parameters!$B$4)</f>
        <v>500</v>
      </c>
      <c r="Q4">
        <f>MIN(P4+15,parameters!$B$4)</f>
        <v>500</v>
      </c>
      <c r="R4" s="12">
        <f t="shared" ref="R4:AA4" si="3">Q4*1.01</f>
        <v>505</v>
      </c>
      <c r="S4" s="12">
        <f t="shared" si="3"/>
        <v>510.05</v>
      </c>
      <c r="T4" s="12">
        <f t="shared" si="3"/>
        <v>515.15049999999997</v>
      </c>
      <c r="U4" s="12">
        <f t="shared" si="3"/>
        <v>520.30200500000001</v>
      </c>
      <c r="V4" s="12">
        <f t="shared" si="3"/>
        <v>525.50502504999997</v>
      </c>
      <c r="W4" s="12">
        <f t="shared" si="3"/>
        <v>530.76007530049992</v>
      </c>
      <c r="X4" s="12">
        <f t="shared" si="3"/>
        <v>536.0676760535049</v>
      </c>
      <c r="Y4" s="12">
        <f t="shared" si="3"/>
        <v>541.42835281403995</v>
      </c>
      <c r="Z4" s="12">
        <f t="shared" si="3"/>
        <v>546.84263634218041</v>
      </c>
      <c r="AA4" s="12">
        <f t="shared" si="3"/>
        <v>552.31106270560224</v>
      </c>
    </row>
    <row r="5" spans="1:27" x14ac:dyDescent="0.2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2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2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2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2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9</v>
      </c>
      <c r="B11" s="1">
        <v>0.318</v>
      </c>
      <c r="C11" s="1">
        <f t="shared" ref="C11:Q11" si="12">B11*0.985</f>
        <v>0.31323000000000001</v>
      </c>
      <c r="D11">
        <f t="shared" si="12"/>
        <v>0.30853154999999999</v>
      </c>
      <c r="E11">
        <f t="shared" si="12"/>
        <v>0.30390357674999996</v>
      </c>
      <c r="F11">
        <f t="shared" si="12"/>
        <v>0.29934502309874994</v>
      </c>
      <c r="G11">
        <f t="shared" si="12"/>
        <v>0.29485484775226867</v>
      </c>
      <c r="H11">
        <f t="shared" si="12"/>
        <v>0.29043202503598464</v>
      </c>
      <c r="I11">
        <f t="shared" si="12"/>
        <v>0.28607554466044488</v>
      </c>
      <c r="J11">
        <f t="shared" si="12"/>
        <v>0.28178441149053818</v>
      </c>
      <c r="K11">
        <f t="shared" si="12"/>
        <v>0.27755764531818011</v>
      </c>
      <c r="L11">
        <f t="shared" si="12"/>
        <v>0.27339428063840743</v>
      </c>
      <c r="M11">
        <f t="shared" si="12"/>
        <v>0.26929336642883134</v>
      </c>
      <c r="N11">
        <f t="shared" si="12"/>
        <v>0.26525396593239886</v>
      </c>
      <c r="O11">
        <f t="shared" si="12"/>
        <v>0.26127515644341287</v>
      </c>
      <c r="P11">
        <f t="shared" si="12"/>
        <v>0.2573560290967617</v>
      </c>
      <c r="Q11">
        <f t="shared" si="12"/>
        <v>0.25349568866031025</v>
      </c>
      <c r="R11" s="1">
        <f t="shared" ref="R11:AA11" si="13">1*Q11</f>
        <v>0.25349568866031025</v>
      </c>
      <c r="S11" s="1">
        <f t="shared" si="13"/>
        <v>0.25349568866031025</v>
      </c>
      <c r="T11" s="1">
        <f t="shared" si="13"/>
        <v>0.25349568866031025</v>
      </c>
      <c r="U11" s="1">
        <f t="shared" si="13"/>
        <v>0.25349568866031025</v>
      </c>
      <c r="V11" s="1">
        <f t="shared" si="13"/>
        <v>0.25349568866031025</v>
      </c>
      <c r="W11" s="1">
        <f t="shared" si="13"/>
        <v>0.25349568866031025</v>
      </c>
      <c r="X11" s="1">
        <f t="shared" si="13"/>
        <v>0.25349568866031025</v>
      </c>
      <c r="Y11" s="1">
        <f t="shared" si="13"/>
        <v>0.25349568866031025</v>
      </c>
      <c r="Z11" s="1">
        <f t="shared" si="13"/>
        <v>0.25349568866031025</v>
      </c>
      <c r="AA11" s="1">
        <f t="shared" si="13"/>
        <v>0.25349568866031025</v>
      </c>
    </row>
    <row r="12" spans="1:27" x14ac:dyDescent="0.2">
      <c r="A12" t="s">
        <v>10</v>
      </c>
      <c r="B12" s="1">
        <v>1.25</v>
      </c>
      <c r="C12" s="1">
        <f t="shared" ref="C12:Q12" si="14">B12*0.975</f>
        <v>1.21875</v>
      </c>
      <c r="D12">
        <f t="shared" si="14"/>
        <v>1.18828125</v>
      </c>
      <c r="E12">
        <f t="shared" si="14"/>
        <v>1.1585742187499999</v>
      </c>
      <c r="F12">
        <f t="shared" si="14"/>
        <v>1.1296098632812499</v>
      </c>
      <c r="G12">
        <f t="shared" si="14"/>
        <v>1.1013696166992186</v>
      </c>
      <c r="H12">
        <f t="shared" si="14"/>
        <v>1.0738353762817381</v>
      </c>
      <c r="I12">
        <f t="shared" si="14"/>
        <v>1.0469894918746947</v>
      </c>
      <c r="J12">
        <f t="shared" si="14"/>
        <v>1.0208147545778272</v>
      </c>
      <c r="K12">
        <f t="shared" si="14"/>
        <v>0.99529438571338147</v>
      </c>
      <c r="L12">
        <f t="shared" si="14"/>
        <v>0.97041202607054688</v>
      </c>
      <c r="M12">
        <f t="shared" si="14"/>
        <v>0.94615172541878323</v>
      </c>
      <c r="N12">
        <f t="shared" si="14"/>
        <v>0.92249793228331367</v>
      </c>
      <c r="O12">
        <f t="shared" si="14"/>
        <v>0.89943548397623085</v>
      </c>
      <c r="P12">
        <f t="shared" si="14"/>
        <v>0.87694959687682505</v>
      </c>
      <c r="Q12">
        <f t="shared" si="14"/>
        <v>0.85502585695490441</v>
      </c>
      <c r="R12" s="12">
        <f t="shared" ref="R12:AA12" si="15">Q12*1.01</f>
        <v>0.86357611552445346</v>
      </c>
      <c r="S12" s="12">
        <f t="shared" si="15"/>
        <v>0.87221187667969802</v>
      </c>
      <c r="T12" s="12">
        <f t="shared" si="15"/>
        <v>0.88093399544649498</v>
      </c>
      <c r="U12" s="12">
        <f t="shared" si="15"/>
        <v>0.88974333540095996</v>
      </c>
      <c r="V12" s="12">
        <f t="shared" si="15"/>
        <v>0.89864076875496957</v>
      </c>
      <c r="W12" s="12">
        <f t="shared" si="15"/>
        <v>0.90762717644251922</v>
      </c>
      <c r="X12" s="12">
        <f t="shared" si="15"/>
        <v>0.91670344820694438</v>
      </c>
      <c r="Y12" s="12">
        <f t="shared" si="15"/>
        <v>0.92587048268901384</v>
      </c>
      <c r="Z12" s="12">
        <f t="shared" si="15"/>
        <v>0.93512918751590401</v>
      </c>
      <c r="AA12" s="12">
        <f t="shared" si="15"/>
        <v>0.94448047939106305</v>
      </c>
    </row>
    <row r="13" spans="1:27" x14ac:dyDescent="0.2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3" si="16">C13*1.03</f>
        <v>0.36070599999999997</v>
      </c>
      <c r="E13">
        <f t="shared" si="16"/>
        <v>0.37152717999999996</v>
      </c>
      <c r="F13">
        <f t="shared" si="16"/>
        <v>0.38267299539999994</v>
      </c>
      <c r="G13">
        <f t="shared" si="16"/>
        <v>0.39415318526199994</v>
      </c>
      <c r="H13">
        <f t="shared" si="16"/>
        <v>0.40597778081985997</v>
      </c>
      <c r="I13">
        <f t="shared" si="16"/>
        <v>0.41815711424445579</v>
      </c>
      <c r="J13">
        <f t="shared" si="16"/>
        <v>0.43070182767178949</v>
      </c>
      <c r="K13">
        <f t="shared" si="16"/>
        <v>0.44362288250194321</v>
      </c>
      <c r="L13">
        <f t="shared" si="16"/>
        <v>0.45693156897700149</v>
      </c>
      <c r="M13">
        <f t="shared" si="16"/>
        <v>0.47063951604631155</v>
      </c>
      <c r="N13">
        <f t="shared" si="16"/>
        <v>0.4847587015277009</v>
      </c>
      <c r="O13">
        <f t="shared" si="16"/>
        <v>0.49930146257353192</v>
      </c>
      <c r="P13">
        <f t="shared" si="16"/>
        <v>0.51428050645073786</v>
      </c>
      <c r="Q13">
        <f t="shared" si="16"/>
        <v>0.52970892164425998</v>
      </c>
      <c r="R13">
        <f t="shared" si="16"/>
        <v>0.54560018929358778</v>
      </c>
      <c r="S13">
        <f t="shared" si="16"/>
        <v>0.56196819497239547</v>
      </c>
      <c r="T13">
        <f t="shared" si="16"/>
        <v>0.57882724082156733</v>
      </c>
      <c r="U13">
        <f t="shared" si="16"/>
        <v>0.59619205804621433</v>
      </c>
      <c r="V13">
        <f t="shared" si="16"/>
        <v>0.61407781978760079</v>
      </c>
      <c r="W13">
        <f t="shared" si="16"/>
        <v>0.63250015438122886</v>
      </c>
      <c r="X13">
        <f t="shared" si="16"/>
        <v>0.65147515901266573</v>
      </c>
      <c r="Y13">
        <f t="shared" si="16"/>
        <v>0.67101941378304575</v>
      </c>
      <c r="Z13">
        <f t="shared" si="16"/>
        <v>0.69114999619653716</v>
      </c>
      <c r="AA13">
        <f t="shared" si="16"/>
        <v>0.71188449608243332</v>
      </c>
    </row>
    <row r="14" spans="1:27" x14ac:dyDescent="0.2">
      <c r="A14" t="s">
        <v>90</v>
      </c>
      <c r="B14">
        <f>parameters!B12</f>
        <v>1.27</v>
      </c>
      <c r="C14">
        <f>B14*1.03</f>
        <v>1.3081</v>
      </c>
      <c r="D14">
        <f t="shared" ref="D14:AA14" si="17">C14*1.03</f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 x14ac:dyDescent="0.2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2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2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2">
      <c r="A19" t="s">
        <v>16</v>
      </c>
      <c r="B19" s="1">
        <v>976</v>
      </c>
      <c r="C19" s="1">
        <f t="shared" si="22"/>
        <v>976</v>
      </c>
      <c r="D19" s="1">
        <f t="shared" si="22"/>
        <v>976</v>
      </c>
      <c r="E19" s="1">
        <f t="shared" si="22"/>
        <v>976</v>
      </c>
      <c r="F19" s="1">
        <f t="shared" si="22"/>
        <v>976</v>
      </c>
      <c r="G19" s="1">
        <f t="shared" si="22"/>
        <v>976</v>
      </c>
      <c r="H19" s="1">
        <f t="shared" si="22"/>
        <v>976</v>
      </c>
      <c r="I19" s="1">
        <f t="shared" si="22"/>
        <v>976</v>
      </c>
      <c r="J19" s="1">
        <f t="shared" si="22"/>
        <v>976</v>
      </c>
      <c r="K19" s="1">
        <f t="shared" si="22"/>
        <v>976</v>
      </c>
      <c r="L19" s="1">
        <f t="shared" si="22"/>
        <v>976</v>
      </c>
      <c r="M19" s="1">
        <f t="shared" si="22"/>
        <v>976</v>
      </c>
      <c r="N19" s="1">
        <f t="shared" si="22"/>
        <v>976</v>
      </c>
      <c r="O19" s="1">
        <f t="shared" si="22"/>
        <v>976</v>
      </c>
      <c r="P19" s="1">
        <f t="shared" si="22"/>
        <v>976</v>
      </c>
      <c r="Q19" s="1">
        <f t="shared" si="22"/>
        <v>976</v>
      </c>
      <c r="R19" s="12">
        <f t="shared" ref="R19:AA19" si="24">Q19*1.01</f>
        <v>985.76</v>
      </c>
      <c r="S19" s="12">
        <f t="shared" si="24"/>
        <v>995.61760000000004</v>
      </c>
      <c r="T19" s="12">
        <f t="shared" si="24"/>
        <v>1005.5737760000001</v>
      </c>
      <c r="U19" s="12">
        <f t="shared" si="24"/>
        <v>1015.6295137600001</v>
      </c>
      <c r="V19" s="12">
        <f t="shared" si="24"/>
        <v>1025.7858088976002</v>
      </c>
      <c r="W19" s="12">
        <f t="shared" si="24"/>
        <v>1036.0436669865762</v>
      </c>
      <c r="X19" s="12">
        <f t="shared" si="24"/>
        <v>1046.404103656442</v>
      </c>
      <c r="Y19" s="12">
        <f t="shared" si="24"/>
        <v>1056.8681446930063</v>
      </c>
      <c r="Z19" s="12">
        <f t="shared" si="24"/>
        <v>1067.4368261399363</v>
      </c>
      <c r="AA19" s="12">
        <f t="shared" si="24"/>
        <v>1078.1111944013358</v>
      </c>
    </row>
    <row r="20" spans="1:27" x14ac:dyDescent="0.2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244</v>
      </c>
      <c r="F20">
        <f t="shared" ref="F20:Q20" si="25">F19</f>
        <v>976</v>
      </c>
      <c r="G20">
        <f t="shared" si="25"/>
        <v>976</v>
      </c>
      <c r="H20">
        <f t="shared" si="25"/>
        <v>976</v>
      </c>
      <c r="I20">
        <f t="shared" si="25"/>
        <v>976</v>
      </c>
      <c r="J20">
        <f t="shared" si="25"/>
        <v>976</v>
      </c>
      <c r="K20">
        <f t="shared" si="25"/>
        <v>976</v>
      </c>
      <c r="L20">
        <f t="shared" si="25"/>
        <v>976</v>
      </c>
      <c r="M20">
        <f t="shared" si="25"/>
        <v>976</v>
      </c>
      <c r="N20">
        <f t="shared" si="25"/>
        <v>976</v>
      </c>
      <c r="O20">
        <f t="shared" si="25"/>
        <v>976</v>
      </c>
      <c r="P20">
        <f t="shared" si="25"/>
        <v>976</v>
      </c>
      <c r="Q20">
        <f t="shared" si="25"/>
        <v>976</v>
      </c>
      <c r="R20" s="1">
        <f t="shared" ref="R20:AA20" si="26">1*Q20</f>
        <v>976</v>
      </c>
      <c r="S20" s="1">
        <f t="shared" si="26"/>
        <v>976</v>
      </c>
      <c r="T20" s="1">
        <f t="shared" si="26"/>
        <v>976</v>
      </c>
      <c r="U20" s="1">
        <f t="shared" si="26"/>
        <v>976</v>
      </c>
      <c r="V20" s="1">
        <f t="shared" si="26"/>
        <v>976</v>
      </c>
      <c r="W20" s="1">
        <f t="shared" si="26"/>
        <v>976</v>
      </c>
      <c r="X20" s="1">
        <f t="shared" si="26"/>
        <v>976</v>
      </c>
      <c r="Y20" s="1">
        <f t="shared" si="26"/>
        <v>976</v>
      </c>
      <c r="Z20" s="1">
        <f t="shared" si="26"/>
        <v>976</v>
      </c>
      <c r="AA20" s="1">
        <f t="shared" si="26"/>
        <v>976</v>
      </c>
    </row>
    <row r="21" spans="1:27" x14ac:dyDescent="0.2">
      <c r="A21" t="s">
        <v>89</v>
      </c>
      <c r="B21">
        <f>0.45*SUM(B3,B15,B16,-B9)</f>
        <v>148050</v>
      </c>
      <c r="C21">
        <f t="shared" ref="C21:J21" si="27">0.45*SUM(C3,C15,C16,-C9)</f>
        <v>141300</v>
      </c>
      <c r="D21">
        <f t="shared" si="27"/>
        <v>134887.5</v>
      </c>
      <c r="E21">
        <f t="shared" si="27"/>
        <v>128795.625</v>
      </c>
      <c r="F21">
        <f t="shared" si="27"/>
        <v>123008.34375</v>
      </c>
      <c r="G21">
        <f t="shared" si="27"/>
        <v>117510.4265625</v>
      </c>
      <c r="H21">
        <f t="shared" si="27"/>
        <v>112287.40523437499</v>
      </c>
      <c r="I21">
        <f t="shared" si="27"/>
        <v>107325.53497265624</v>
      </c>
      <c r="J21">
        <f t="shared" si="27"/>
        <v>102611.75822402343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 s="19">
        <f>0.75*SUM(B3,-B9,B15,B16)</f>
        <v>246750</v>
      </c>
      <c r="C22" s="19">
        <f t="shared" ref="C22:J22" si="28">0.75*SUM(C3,-C9,C15,C16)</f>
        <v>235500</v>
      </c>
      <c r="D22" s="19">
        <f t="shared" si="28"/>
        <v>224812.5</v>
      </c>
      <c r="E22" s="19">
        <f t="shared" si="28"/>
        <v>214659.375</v>
      </c>
      <c r="F22" s="19">
        <f t="shared" si="28"/>
        <v>205013.90625</v>
      </c>
      <c r="G22" s="19">
        <f t="shared" si="28"/>
        <v>195850.7109375</v>
      </c>
      <c r="H22" s="19">
        <f t="shared" si="28"/>
        <v>187145.67539062499</v>
      </c>
      <c r="I22" s="19">
        <f t="shared" si="28"/>
        <v>178875.89162109373</v>
      </c>
      <c r="J22" s="19">
        <f t="shared" si="28"/>
        <v>171019.59704003905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</row>
    <row r="24" spans="1:27" x14ac:dyDescent="0.2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2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2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2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2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2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2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2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2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2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2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2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2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2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2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2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2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2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5">E57</f>
        <v>350</v>
      </c>
      <c r="G57" s="5">
        <f t="shared" si="35"/>
        <v>350</v>
      </c>
      <c r="H57" s="5">
        <f t="shared" si="35"/>
        <v>350</v>
      </c>
      <c r="I57" s="5">
        <f t="shared" si="35"/>
        <v>350</v>
      </c>
      <c r="J57" s="5">
        <f t="shared" si="35"/>
        <v>350</v>
      </c>
      <c r="K57" s="5">
        <f t="shared" si="35"/>
        <v>350</v>
      </c>
      <c r="L57" s="5">
        <f t="shared" si="35"/>
        <v>350</v>
      </c>
      <c r="M57" s="5">
        <f t="shared" si="35"/>
        <v>350</v>
      </c>
      <c r="N57" s="5">
        <f t="shared" si="35"/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2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5"/>
        <v>50</v>
      </c>
      <c r="G58" s="5">
        <f t="shared" si="35"/>
        <v>50</v>
      </c>
      <c r="H58" s="5">
        <f t="shared" si="35"/>
        <v>50</v>
      </c>
      <c r="I58" s="5">
        <f t="shared" si="35"/>
        <v>50</v>
      </c>
      <c r="J58" s="5">
        <f t="shared" si="35"/>
        <v>50</v>
      </c>
      <c r="K58" s="5">
        <f t="shared" si="35"/>
        <v>50</v>
      </c>
      <c r="L58" s="5">
        <f t="shared" si="35"/>
        <v>50</v>
      </c>
      <c r="M58" s="5">
        <f t="shared" si="35"/>
        <v>50</v>
      </c>
      <c r="N58" s="5">
        <f t="shared" si="35"/>
        <v>50</v>
      </c>
      <c r="O58" s="5">
        <f t="shared" si="35"/>
        <v>50</v>
      </c>
      <c r="P58" s="5">
        <f t="shared" si="35"/>
        <v>50</v>
      </c>
      <c r="Q58" s="5">
        <f t="shared" si="35"/>
        <v>50</v>
      </c>
      <c r="R58" s="5">
        <f t="shared" si="35"/>
        <v>50</v>
      </c>
      <c r="S58" s="5">
        <f t="shared" si="35"/>
        <v>50</v>
      </c>
      <c r="T58" s="5">
        <f t="shared" si="35"/>
        <v>50</v>
      </c>
      <c r="U58" s="5">
        <f t="shared" si="35"/>
        <v>50</v>
      </c>
      <c r="V58" s="5">
        <f t="shared" ref="V58:AA70" si="36">U58</f>
        <v>50</v>
      </c>
      <c r="W58" s="5">
        <f t="shared" si="36"/>
        <v>50</v>
      </c>
      <c r="X58" s="5">
        <f t="shared" si="36"/>
        <v>50</v>
      </c>
      <c r="Y58" s="5">
        <f t="shared" si="36"/>
        <v>50</v>
      </c>
      <c r="Z58" s="5">
        <f t="shared" si="36"/>
        <v>50</v>
      </c>
      <c r="AA58" s="5">
        <f t="shared" si="36"/>
        <v>50</v>
      </c>
    </row>
    <row r="59" spans="1:27" x14ac:dyDescent="0.2">
      <c r="A59" t="s">
        <v>30</v>
      </c>
      <c r="B59">
        <f t="shared" ref="B59:Q59" si="37">B4*0.8/8</f>
        <v>27.5</v>
      </c>
      <c r="C59">
        <f t="shared" si="37"/>
        <v>30.160000000000004</v>
      </c>
      <c r="D59">
        <f t="shared" si="37"/>
        <v>32.820000000000007</v>
      </c>
      <c r="E59">
        <f t="shared" si="37"/>
        <v>35.480000000000011</v>
      </c>
      <c r="F59">
        <f t="shared" si="37"/>
        <v>38.140000000000008</v>
      </c>
      <c r="G59">
        <f t="shared" si="37"/>
        <v>40.800000000000011</v>
      </c>
      <c r="H59">
        <f t="shared" si="37"/>
        <v>43.460000000000015</v>
      </c>
      <c r="I59">
        <f t="shared" si="37"/>
        <v>46.120000000000019</v>
      </c>
      <c r="J59">
        <f t="shared" si="37"/>
        <v>48.780000000000022</v>
      </c>
      <c r="K59">
        <f t="shared" si="37"/>
        <v>50</v>
      </c>
      <c r="L59">
        <f t="shared" si="37"/>
        <v>50</v>
      </c>
      <c r="M59">
        <f t="shared" si="37"/>
        <v>50</v>
      </c>
      <c r="N59">
        <f t="shared" si="37"/>
        <v>50</v>
      </c>
      <c r="O59">
        <f t="shared" si="37"/>
        <v>50</v>
      </c>
      <c r="P59">
        <f t="shared" si="37"/>
        <v>50</v>
      </c>
      <c r="Q59">
        <f t="shared" si="37"/>
        <v>50</v>
      </c>
      <c r="R59" s="5">
        <f t="shared" si="35"/>
        <v>50</v>
      </c>
      <c r="S59" s="5">
        <f t="shared" si="35"/>
        <v>50</v>
      </c>
      <c r="T59" s="5">
        <f t="shared" si="35"/>
        <v>50</v>
      </c>
      <c r="U59" s="5">
        <f t="shared" si="35"/>
        <v>50</v>
      </c>
      <c r="V59" s="5">
        <f t="shared" si="36"/>
        <v>50</v>
      </c>
      <c r="W59" s="5">
        <f t="shared" si="36"/>
        <v>50</v>
      </c>
      <c r="X59" s="5">
        <f t="shared" si="36"/>
        <v>50</v>
      </c>
      <c r="Y59" s="5">
        <f t="shared" si="36"/>
        <v>50</v>
      </c>
      <c r="Z59" s="5">
        <f t="shared" si="36"/>
        <v>50</v>
      </c>
      <c r="AA59" s="5">
        <f t="shared" si="36"/>
        <v>50</v>
      </c>
    </row>
    <row r="60" spans="1:27" x14ac:dyDescent="0.2">
      <c r="A60" t="s">
        <v>31</v>
      </c>
      <c r="B60">
        <f t="shared" ref="B60:Q60" si="38">B4*0.8/3</f>
        <v>73.333333333333329</v>
      </c>
      <c r="C60">
        <f t="shared" si="38"/>
        <v>80.426666666666677</v>
      </c>
      <c r="D60">
        <f t="shared" si="38"/>
        <v>87.520000000000024</v>
      </c>
      <c r="E60">
        <f t="shared" si="38"/>
        <v>94.613333333333358</v>
      </c>
      <c r="F60">
        <f t="shared" si="38"/>
        <v>101.70666666666669</v>
      </c>
      <c r="G60">
        <f t="shared" si="38"/>
        <v>108.80000000000003</v>
      </c>
      <c r="H60">
        <f t="shared" si="38"/>
        <v>115.89333333333337</v>
      </c>
      <c r="I60">
        <f t="shared" si="38"/>
        <v>122.98666666666672</v>
      </c>
      <c r="J60">
        <f t="shared" si="38"/>
        <v>130.08000000000007</v>
      </c>
      <c r="K60">
        <f t="shared" si="38"/>
        <v>133.33333333333334</v>
      </c>
      <c r="L60">
        <f t="shared" si="38"/>
        <v>133.33333333333334</v>
      </c>
      <c r="M60">
        <f t="shared" si="38"/>
        <v>133.33333333333334</v>
      </c>
      <c r="N60">
        <f t="shared" si="38"/>
        <v>133.33333333333334</v>
      </c>
      <c r="O60">
        <f t="shared" si="38"/>
        <v>133.33333333333334</v>
      </c>
      <c r="P60">
        <f t="shared" si="38"/>
        <v>133.33333333333334</v>
      </c>
      <c r="Q60">
        <f t="shared" si="38"/>
        <v>133.33333333333334</v>
      </c>
      <c r="R60" s="5">
        <f t="shared" si="35"/>
        <v>133.33333333333334</v>
      </c>
      <c r="S60" s="5">
        <f t="shared" si="35"/>
        <v>133.33333333333334</v>
      </c>
      <c r="T60" s="5">
        <f t="shared" si="35"/>
        <v>133.33333333333334</v>
      </c>
      <c r="U60" s="5">
        <f t="shared" si="35"/>
        <v>133.33333333333334</v>
      </c>
      <c r="V60" s="5">
        <f t="shared" si="36"/>
        <v>133.33333333333334</v>
      </c>
      <c r="W60" s="5">
        <f t="shared" si="36"/>
        <v>133.33333333333334</v>
      </c>
      <c r="X60" s="5">
        <f t="shared" si="36"/>
        <v>133.33333333333334</v>
      </c>
      <c r="Y60" s="5">
        <f t="shared" si="36"/>
        <v>133.33333333333334</v>
      </c>
      <c r="Z60" s="5">
        <f t="shared" si="36"/>
        <v>133.33333333333334</v>
      </c>
      <c r="AA60" s="5">
        <f t="shared" si="36"/>
        <v>133.33333333333334</v>
      </c>
    </row>
    <row r="61" spans="1:27" x14ac:dyDescent="0.2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5">
        <f t="shared" si="35"/>
        <v>0.20499999999999999</v>
      </c>
      <c r="S61" s="5">
        <f t="shared" si="35"/>
        <v>0.20499999999999999</v>
      </c>
      <c r="T61" s="5">
        <f t="shared" si="35"/>
        <v>0.20499999999999999</v>
      </c>
      <c r="U61" s="5">
        <f t="shared" si="35"/>
        <v>0.20499999999999999</v>
      </c>
      <c r="V61" s="5">
        <f t="shared" si="36"/>
        <v>0.20499999999999999</v>
      </c>
      <c r="W61" s="5">
        <f t="shared" si="36"/>
        <v>0.20499999999999999</v>
      </c>
      <c r="X61" s="5">
        <f t="shared" si="36"/>
        <v>0.20499999999999999</v>
      </c>
      <c r="Y61" s="5">
        <f t="shared" si="36"/>
        <v>0.20499999999999999</v>
      </c>
      <c r="Z61" s="5">
        <f t="shared" si="36"/>
        <v>0.20499999999999999</v>
      </c>
      <c r="AA61" s="5">
        <f t="shared" si="36"/>
        <v>0.20499999999999999</v>
      </c>
    </row>
    <row r="62" spans="1:27" x14ac:dyDescent="0.2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5">
        <f t="shared" si="35"/>
        <v>0.35</v>
      </c>
      <c r="S62" s="5">
        <f t="shared" si="35"/>
        <v>0.35</v>
      </c>
      <c r="T62" s="5">
        <f t="shared" si="35"/>
        <v>0.35</v>
      </c>
      <c r="U62" s="5">
        <f t="shared" si="35"/>
        <v>0.35</v>
      </c>
      <c r="V62" s="5">
        <f t="shared" si="36"/>
        <v>0.35</v>
      </c>
      <c r="W62" s="5">
        <f t="shared" si="36"/>
        <v>0.35</v>
      </c>
      <c r="X62" s="5">
        <f t="shared" si="36"/>
        <v>0.35</v>
      </c>
      <c r="Y62" s="5">
        <f t="shared" si="36"/>
        <v>0.35</v>
      </c>
      <c r="Z62" s="5">
        <f t="shared" si="36"/>
        <v>0.35</v>
      </c>
      <c r="AA62" s="5">
        <f t="shared" si="36"/>
        <v>0.35</v>
      </c>
    </row>
    <row r="63" spans="1:27" x14ac:dyDescent="0.2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5">
        <f t="shared" si="35"/>
        <v>0.35</v>
      </c>
      <c r="S63" s="5">
        <f t="shared" si="35"/>
        <v>0.35</v>
      </c>
      <c r="T63" s="5">
        <f t="shared" si="35"/>
        <v>0.35</v>
      </c>
      <c r="U63" s="5">
        <f t="shared" si="35"/>
        <v>0.35</v>
      </c>
      <c r="V63" s="5">
        <f t="shared" si="36"/>
        <v>0.35</v>
      </c>
      <c r="W63" s="5">
        <f t="shared" si="36"/>
        <v>0.35</v>
      </c>
      <c r="X63" s="5">
        <f t="shared" si="36"/>
        <v>0.35</v>
      </c>
      <c r="Y63" s="5">
        <f t="shared" si="36"/>
        <v>0.35</v>
      </c>
      <c r="Z63" s="5">
        <f t="shared" si="36"/>
        <v>0.35</v>
      </c>
      <c r="AA63" s="5">
        <f t="shared" si="36"/>
        <v>0.35</v>
      </c>
    </row>
    <row r="64" spans="1:27" x14ac:dyDescent="0.2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5">
        <f t="shared" si="35"/>
        <v>0.13</v>
      </c>
      <c r="S64" s="5">
        <f t="shared" si="35"/>
        <v>0.13</v>
      </c>
      <c r="T64" s="5">
        <f t="shared" si="35"/>
        <v>0.13</v>
      </c>
      <c r="U64" s="5">
        <f t="shared" si="35"/>
        <v>0.13</v>
      </c>
      <c r="V64" s="5">
        <f t="shared" si="36"/>
        <v>0.13</v>
      </c>
      <c r="W64" s="5">
        <f t="shared" si="36"/>
        <v>0.13</v>
      </c>
      <c r="X64" s="5">
        <f t="shared" si="36"/>
        <v>0.13</v>
      </c>
      <c r="Y64" s="5">
        <f t="shared" si="36"/>
        <v>0.13</v>
      </c>
      <c r="Z64" s="5">
        <f t="shared" si="36"/>
        <v>0.13</v>
      </c>
      <c r="AA64" s="5">
        <f t="shared" si="36"/>
        <v>0.13</v>
      </c>
    </row>
    <row r="65" spans="1:27" x14ac:dyDescent="0.2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5">
        <f t="shared" si="35"/>
        <v>0.59</v>
      </c>
      <c r="S65" s="5">
        <f t="shared" si="35"/>
        <v>0.59</v>
      </c>
      <c r="T65" s="5">
        <f t="shared" si="35"/>
        <v>0.59</v>
      </c>
      <c r="U65" s="5">
        <f t="shared" si="35"/>
        <v>0.59</v>
      </c>
      <c r="V65" s="5">
        <f t="shared" si="36"/>
        <v>0.59</v>
      </c>
      <c r="W65" s="5">
        <f t="shared" si="36"/>
        <v>0.59</v>
      </c>
      <c r="X65" s="5">
        <f t="shared" si="36"/>
        <v>0.59</v>
      </c>
      <c r="Y65" s="5">
        <f t="shared" si="36"/>
        <v>0.59</v>
      </c>
      <c r="Z65" s="5">
        <f t="shared" si="36"/>
        <v>0.59</v>
      </c>
      <c r="AA65" s="5">
        <f t="shared" si="36"/>
        <v>0.59</v>
      </c>
    </row>
    <row r="66" spans="1:27" x14ac:dyDescent="0.2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5">
        <f t="shared" si="35"/>
        <v>0.12</v>
      </c>
      <c r="S66" s="5">
        <f t="shared" si="35"/>
        <v>0.12</v>
      </c>
      <c r="T66" s="5">
        <f t="shared" si="35"/>
        <v>0.12</v>
      </c>
      <c r="U66" s="5">
        <f t="shared" si="35"/>
        <v>0.12</v>
      </c>
      <c r="V66" s="5">
        <f t="shared" si="36"/>
        <v>0.12</v>
      </c>
      <c r="W66" s="5">
        <f t="shared" si="36"/>
        <v>0.12</v>
      </c>
      <c r="X66" s="5">
        <f t="shared" si="36"/>
        <v>0.12</v>
      </c>
      <c r="Y66" s="5">
        <f t="shared" si="36"/>
        <v>0.12</v>
      </c>
      <c r="Z66" s="5">
        <f t="shared" si="36"/>
        <v>0.12</v>
      </c>
      <c r="AA66" s="5">
        <f t="shared" si="36"/>
        <v>0.12</v>
      </c>
    </row>
    <row r="67" spans="1:27" x14ac:dyDescent="0.2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5">
        <f t="shared" si="35"/>
        <v>0.59</v>
      </c>
      <c r="S67" s="5">
        <f t="shared" si="35"/>
        <v>0.59</v>
      </c>
      <c r="T67" s="5">
        <f t="shared" si="35"/>
        <v>0.59</v>
      </c>
      <c r="U67" s="5">
        <f t="shared" si="35"/>
        <v>0.59</v>
      </c>
      <c r="V67" s="5">
        <f t="shared" si="36"/>
        <v>0.59</v>
      </c>
      <c r="W67" s="5">
        <f t="shared" si="36"/>
        <v>0.59</v>
      </c>
      <c r="X67" s="5">
        <f t="shared" si="36"/>
        <v>0.59</v>
      </c>
      <c r="Y67" s="5">
        <f t="shared" si="36"/>
        <v>0.59</v>
      </c>
      <c r="Z67" s="5">
        <f t="shared" si="36"/>
        <v>0.59</v>
      </c>
      <c r="AA67" s="5">
        <f t="shared" si="36"/>
        <v>0.59</v>
      </c>
    </row>
    <row r="68" spans="1:27" x14ac:dyDescent="0.2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5">
        <f t="shared" si="35"/>
        <v>0.08</v>
      </c>
      <c r="S68" s="5">
        <f t="shared" si="35"/>
        <v>0.08</v>
      </c>
      <c r="T68" s="5">
        <f t="shared" si="35"/>
        <v>0.08</v>
      </c>
      <c r="U68" s="5">
        <f t="shared" si="35"/>
        <v>0.08</v>
      </c>
      <c r="V68" s="5">
        <f t="shared" si="36"/>
        <v>0.08</v>
      </c>
      <c r="W68" s="5">
        <f t="shared" si="36"/>
        <v>0.08</v>
      </c>
      <c r="X68" s="5">
        <f t="shared" si="36"/>
        <v>0.08</v>
      </c>
      <c r="Y68" s="5">
        <f t="shared" si="36"/>
        <v>0.08</v>
      </c>
      <c r="Z68" s="5">
        <f t="shared" si="36"/>
        <v>0.08</v>
      </c>
      <c r="AA68" s="5">
        <f t="shared" si="36"/>
        <v>0.08</v>
      </c>
    </row>
    <row r="69" spans="1:27" x14ac:dyDescent="0.2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5">
        <f t="shared" si="35"/>
        <v>0.59</v>
      </c>
      <c r="S69" s="5">
        <f t="shared" si="35"/>
        <v>0.59</v>
      </c>
      <c r="T69" s="5">
        <f t="shared" si="35"/>
        <v>0.59</v>
      </c>
      <c r="U69" s="5">
        <f t="shared" si="35"/>
        <v>0.59</v>
      </c>
      <c r="V69" s="5">
        <f t="shared" si="36"/>
        <v>0.59</v>
      </c>
      <c r="W69" s="5">
        <f t="shared" si="36"/>
        <v>0.59</v>
      </c>
      <c r="X69" s="5">
        <f t="shared" si="36"/>
        <v>0.59</v>
      </c>
      <c r="Y69" s="5">
        <f t="shared" si="36"/>
        <v>0.59</v>
      </c>
      <c r="Z69" s="5">
        <f t="shared" si="36"/>
        <v>0.59</v>
      </c>
      <c r="AA69" s="5">
        <f t="shared" si="36"/>
        <v>0.59</v>
      </c>
    </row>
    <row r="70" spans="1:27" x14ac:dyDescent="0.2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5">
        <f t="shared" si="35"/>
        <v>0.08</v>
      </c>
      <c r="S70" s="5">
        <f t="shared" si="35"/>
        <v>0.08</v>
      </c>
      <c r="T70" s="5">
        <f t="shared" si="35"/>
        <v>0.08</v>
      </c>
      <c r="U70" s="5">
        <f t="shared" si="35"/>
        <v>0.08</v>
      </c>
      <c r="V70" s="5">
        <f t="shared" si="36"/>
        <v>0.08</v>
      </c>
      <c r="W70" s="5">
        <f t="shared" si="36"/>
        <v>0.08</v>
      </c>
      <c r="X70" s="5">
        <f t="shared" si="36"/>
        <v>0.08</v>
      </c>
      <c r="Y70" s="5">
        <f t="shared" si="36"/>
        <v>0.08</v>
      </c>
      <c r="Z70" s="5">
        <f t="shared" si="36"/>
        <v>0.08</v>
      </c>
      <c r="AA70" s="5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0"/>
  <sheetViews>
    <sheetView zoomScale="98" zoomScaleNormal="98" workbookViewId="0">
      <selection activeCell="U11" sqref="U11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10.855468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2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2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5.7000000000000002E-2</v>
      </c>
      <c r="C11" s="18">
        <f t="shared" ref="C11:Q11" si="14">B11*0.985</f>
        <v>5.6145E-2</v>
      </c>
      <c r="D11">
        <f t="shared" si="14"/>
        <v>5.5302825E-2</v>
      </c>
      <c r="E11">
        <f t="shared" si="14"/>
        <v>5.4473282625000001E-2</v>
      </c>
      <c r="F11">
        <f t="shared" si="14"/>
        <v>5.3656183385625E-2</v>
      </c>
      <c r="G11">
        <f t="shared" si="14"/>
        <v>5.2851340634840621E-2</v>
      </c>
      <c r="H11">
        <f t="shared" si="14"/>
        <v>5.205857052531801E-2</v>
      </c>
      <c r="I11">
        <f t="shared" si="14"/>
        <v>5.1277691967438241E-2</v>
      </c>
      <c r="J11">
        <f t="shared" si="14"/>
        <v>5.0508526587926664E-2</v>
      </c>
      <c r="K11">
        <f t="shared" si="14"/>
        <v>4.9750898689107766E-2</v>
      </c>
      <c r="L11">
        <f t="shared" si="14"/>
        <v>4.9004635208771151E-2</v>
      </c>
      <c r="M11">
        <f t="shared" si="14"/>
        <v>4.826956568063958E-2</v>
      </c>
      <c r="N11">
        <f t="shared" si="14"/>
        <v>4.7545522195429984E-2</v>
      </c>
      <c r="O11">
        <f t="shared" si="14"/>
        <v>4.6832339362498532E-2</v>
      </c>
      <c r="P11">
        <f t="shared" si="14"/>
        <v>4.6129854272061052E-2</v>
      </c>
      <c r="Q11">
        <f t="shared" si="14"/>
        <v>4.5437906457980133E-2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s="10" customFormat="1" x14ac:dyDescent="0.2">
      <c r="A12" t="s">
        <v>10</v>
      </c>
      <c r="B12" s="18">
        <v>0.15</v>
      </c>
      <c r="C12" s="18">
        <f t="shared" ref="C12:Q12" si="18">B12*0.975</f>
        <v>0.14624999999999999</v>
      </c>
      <c r="D12">
        <f t="shared" si="18"/>
        <v>0.14259374999999999</v>
      </c>
      <c r="E12">
        <f t="shared" si="18"/>
        <v>0.13902890625</v>
      </c>
      <c r="F12">
        <f t="shared" si="18"/>
        <v>0.13555318359374999</v>
      </c>
      <c r="G12">
        <f t="shared" si="18"/>
        <v>0.13216435400390625</v>
      </c>
      <c r="H12">
        <f t="shared" si="18"/>
        <v>0.12886024515380859</v>
      </c>
      <c r="I12">
        <f t="shared" si="18"/>
        <v>0.12563873902496336</v>
      </c>
      <c r="J12">
        <f t="shared" si="18"/>
        <v>0.12249777054933927</v>
      </c>
      <c r="K12">
        <f t="shared" si="18"/>
        <v>0.11943532628560578</v>
      </c>
      <c r="L12">
        <f t="shared" si="18"/>
        <v>0.11644944312846564</v>
      </c>
      <c r="M12">
        <f t="shared" si="18"/>
        <v>0.113538207050254</v>
      </c>
      <c r="N12">
        <f t="shared" si="18"/>
        <v>0.11069975187399765</v>
      </c>
      <c r="O12">
        <f t="shared" si="18"/>
        <v>0.10793225807714771</v>
      </c>
      <c r="P12">
        <f t="shared" si="18"/>
        <v>0.10523395162521901</v>
      </c>
      <c r="Q12">
        <f t="shared" si="18"/>
        <v>0.10260310283458852</v>
      </c>
      <c r="R12" s="1">
        <f t="shared" ref="R12:AA12" si="19">1*Q12</f>
        <v>0.10260310283458852</v>
      </c>
      <c r="S12" s="1">
        <f t="shared" si="19"/>
        <v>0.10260310283458852</v>
      </c>
      <c r="T12" s="1">
        <f t="shared" si="19"/>
        <v>0.10260310283458852</v>
      </c>
      <c r="U12" s="1">
        <f t="shared" si="19"/>
        <v>0.10260310283458852</v>
      </c>
      <c r="V12" s="1">
        <f t="shared" si="19"/>
        <v>0.10260310283458852</v>
      </c>
      <c r="W12" s="1">
        <f t="shared" si="19"/>
        <v>0.10260310283458852</v>
      </c>
      <c r="X12" s="1">
        <f t="shared" si="19"/>
        <v>0.10260310283458852</v>
      </c>
      <c r="Y12" s="1">
        <f t="shared" si="19"/>
        <v>0.10260310283458852</v>
      </c>
      <c r="Z12" s="1">
        <f t="shared" si="19"/>
        <v>0.10260310283458852</v>
      </c>
      <c r="AA12" s="1">
        <f t="shared" si="19"/>
        <v>0.10260310283458852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0">C13*1.02</f>
        <v>0.21848400000000001</v>
      </c>
      <c r="E13">
        <f t="shared" si="20"/>
        <v>0.22285368000000003</v>
      </c>
      <c r="F13">
        <f t="shared" si="20"/>
        <v>0.22731075360000003</v>
      </c>
      <c r="G13">
        <f t="shared" si="20"/>
        <v>0.23185696867200004</v>
      </c>
      <c r="H13">
        <f t="shared" si="20"/>
        <v>0.23649410804544005</v>
      </c>
      <c r="I13">
        <f t="shared" si="20"/>
        <v>0.24122399020634885</v>
      </c>
      <c r="J13">
        <f t="shared" si="20"/>
        <v>0.24604847001047583</v>
      </c>
      <c r="K13">
        <f t="shared" si="20"/>
        <v>0.25096943941068534</v>
      </c>
      <c r="L13">
        <f t="shared" si="20"/>
        <v>0.25598882819889907</v>
      </c>
      <c r="M13">
        <f t="shared" si="20"/>
        <v>0.26110860476287706</v>
      </c>
      <c r="N13">
        <f t="shared" si="20"/>
        <v>0.26633077685813461</v>
      </c>
      <c r="O13">
        <f t="shared" si="20"/>
        <v>0.27165739239529729</v>
      </c>
      <c r="P13">
        <f t="shared" si="20"/>
        <v>0.27709054024320323</v>
      </c>
      <c r="Q13">
        <f t="shared" si="20"/>
        <v>0.28263235104806728</v>
      </c>
      <c r="R13">
        <f t="shared" si="20"/>
        <v>0.28828499806902863</v>
      </c>
      <c r="S13">
        <f t="shared" si="20"/>
        <v>0.29405069803040923</v>
      </c>
      <c r="T13">
        <f t="shared" si="20"/>
        <v>0.29993171199101742</v>
      </c>
      <c r="U13">
        <f t="shared" si="20"/>
        <v>0.30593034623083776</v>
      </c>
      <c r="V13">
        <f t="shared" si="20"/>
        <v>0.3120489531554545</v>
      </c>
      <c r="W13">
        <f t="shared" si="20"/>
        <v>0.31828993221856361</v>
      </c>
      <c r="X13">
        <f t="shared" si="20"/>
        <v>0.32465573086293487</v>
      </c>
      <c r="Y13">
        <f t="shared" si="20"/>
        <v>0.33114884548019358</v>
      </c>
      <c r="Z13">
        <f t="shared" si="20"/>
        <v>0.33777182238979747</v>
      </c>
      <c r="AA13">
        <f t="shared" si="20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0"/>
        <v>0.86353200000000008</v>
      </c>
      <c r="E14">
        <f t="shared" si="20"/>
        <v>0.88080264000000008</v>
      </c>
      <c r="F14">
        <f t="shared" si="20"/>
        <v>0.89841869280000008</v>
      </c>
      <c r="G14">
        <f t="shared" si="20"/>
        <v>0.91638706665600012</v>
      </c>
      <c r="H14">
        <f t="shared" si="20"/>
        <v>0.9347148079891201</v>
      </c>
      <c r="I14">
        <f t="shared" si="20"/>
        <v>0.95340910414890256</v>
      </c>
      <c r="J14">
        <f t="shared" si="20"/>
        <v>0.97247728623188068</v>
      </c>
      <c r="K14">
        <f t="shared" si="20"/>
        <v>0.99192683195651832</v>
      </c>
      <c r="L14">
        <f t="shared" si="20"/>
        <v>1.0117653685956487</v>
      </c>
      <c r="M14">
        <f t="shared" si="20"/>
        <v>1.0320006759675617</v>
      </c>
      <c r="N14">
        <f t="shared" si="20"/>
        <v>1.0526406894869129</v>
      </c>
      <c r="O14">
        <f t="shared" si="20"/>
        <v>1.0736935032766513</v>
      </c>
      <c r="P14">
        <f t="shared" si="20"/>
        <v>1.0951673733421843</v>
      </c>
      <c r="Q14">
        <f t="shared" si="20"/>
        <v>1.117070720809028</v>
      </c>
      <c r="R14">
        <f t="shared" si="20"/>
        <v>1.1394121352252087</v>
      </c>
      <c r="S14">
        <f t="shared" si="20"/>
        <v>1.162200377929713</v>
      </c>
      <c r="T14">
        <f t="shared" si="20"/>
        <v>1.1854443854883072</v>
      </c>
      <c r="U14">
        <f t="shared" si="20"/>
        <v>1.2091532731980734</v>
      </c>
      <c r="V14">
        <f t="shared" si="20"/>
        <v>1.2333363386620348</v>
      </c>
      <c r="W14">
        <f t="shared" si="20"/>
        <v>1.2580030654352756</v>
      </c>
      <c r="X14">
        <f t="shared" si="20"/>
        <v>1.2831631267439811</v>
      </c>
      <c r="Y14">
        <f t="shared" si="20"/>
        <v>1.3088263892788607</v>
      </c>
      <c r="Z14">
        <f t="shared" si="20"/>
        <v>1.335002917064438</v>
      </c>
      <c r="AA14">
        <f t="shared" si="20"/>
        <v>1.3617029754057268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2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408</v>
      </c>
      <c r="C19" s="1">
        <f t="shared" si="27"/>
        <v>408</v>
      </c>
      <c r="D19" s="1">
        <f t="shared" si="27"/>
        <v>408</v>
      </c>
      <c r="E19" s="1">
        <f t="shared" si="27"/>
        <v>408</v>
      </c>
      <c r="F19" s="1">
        <f t="shared" si="27"/>
        <v>408</v>
      </c>
      <c r="G19" s="1">
        <f t="shared" si="27"/>
        <v>408</v>
      </c>
      <c r="H19" s="1">
        <f t="shared" si="27"/>
        <v>408</v>
      </c>
      <c r="I19" s="1">
        <f t="shared" si="27"/>
        <v>408</v>
      </c>
      <c r="J19" s="1">
        <f t="shared" si="27"/>
        <v>408</v>
      </c>
      <c r="K19" s="1">
        <f t="shared" si="27"/>
        <v>408</v>
      </c>
      <c r="L19" s="1">
        <f t="shared" si="27"/>
        <v>408</v>
      </c>
      <c r="M19" s="1">
        <f t="shared" si="27"/>
        <v>408</v>
      </c>
      <c r="N19" s="1">
        <f t="shared" si="27"/>
        <v>408</v>
      </c>
      <c r="O19" s="1">
        <f t="shared" si="27"/>
        <v>408</v>
      </c>
      <c r="P19" s="1">
        <f t="shared" si="27"/>
        <v>408</v>
      </c>
      <c r="Q19" s="1">
        <f t="shared" si="27"/>
        <v>408</v>
      </c>
      <c r="R19" s="1">
        <f t="shared" ref="R19:AA19" si="31">1*Q19</f>
        <v>408</v>
      </c>
      <c r="S19" s="1">
        <f t="shared" si="31"/>
        <v>408</v>
      </c>
      <c r="T19" s="1">
        <f t="shared" si="31"/>
        <v>408</v>
      </c>
      <c r="U19" s="1">
        <f t="shared" si="31"/>
        <v>408</v>
      </c>
      <c r="V19" s="1">
        <f t="shared" si="31"/>
        <v>408</v>
      </c>
      <c r="W19" s="1">
        <f t="shared" si="31"/>
        <v>408</v>
      </c>
      <c r="X19" s="1">
        <f t="shared" si="31"/>
        <v>408</v>
      </c>
      <c r="Y19" s="1">
        <f t="shared" si="31"/>
        <v>408</v>
      </c>
      <c r="Z19" s="1">
        <f t="shared" si="31"/>
        <v>408</v>
      </c>
      <c r="AA19" s="1">
        <f t="shared" si="31"/>
        <v>408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102</v>
      </c>
      <c r="F20">
        <f t="shared" ref="F20:Q20" si="32">F19</f>
        <v>408</v>
      </c>
      <c r="G20">
        <f t="shared" si="32"/>
        <v>408</v>
      </c>
      <c r="H20">
        <f t="shared" si="32"/>
        <v>408</v>
      </c>
      <c r="I20">
        <f t="shared" si="32"/>
        <v>408</v>
      </c>
      <c r="J20">
        <f t="shared" si="32"/>
        <v>408</v>
      </c>
      <c r="K20">
        <f t="shared" si="32"/>
        <v>408</v>
      </c>
      <c r="L20">
        <f t="shared" si="32"/>
        <v>408</v>
      </c>
      <c r="M20">
        <f t="shared" si="32"/>
        <v>408</v>
      </c>
      <c r="N20">
        <f t="shared" si="32"/>
        <v>408</v>
      </c>
      <c r="O20">
        <f t="shared" si="32"/>
        <v>408</v>
      </c>
      <c r="P20">
        <f t="shared" si="32"/>
        <v>408</v>
      </c>
      <c r="Q20">
        <f t="shared" si="32"/>
        <v>408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13419</v>
      </c>
      <c r="C21">
        <f t="shared" ref="C21:G21" si="33">0.45*SUM(C3,C15,C16,-C9)</f>
        <v>12744</v>
      </c>
      <c r="D21">
        <f t="shared" si="33"/>
        <v>12231</v>
      </c>
      <c r="E21">
        <f t="shared" si="33"/>
        <v>11738.52</v>
      </c>
      <c r="F21">
        <f t="shared" si="33"/>
        <v>12733.9344</v>
      </c>
      <c r="G21">
        <f t="shared" si="33"/>
        <v>12389.986368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si="27"/>
        <v>0</v>
      </c>
      <c r="D22">
        <f t="shared" si="27"/>
        <v>0</v>
      </c>
      <c r="E22">
        <f t="shared" si="2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4">B24</f>
        <v>5000</v>
      </c>
      <c r="D24">
        <f t="shared" si="34"/>
        <v>5000</v>
      </c>
      <c r="E24">
        <f t="shared" si="34"/>
        <v>5000</v>
      </c>
      <c r="F24">
        <f t="shared" si="34"/>
        <v>5000</v>
      </c>
      <c r="G24">
        <f t="shared" si="34"/>
        <v>5000</v>
      </c>
      <c r="H24">
        <f t="shared" si="34"/>
        <v>5000</v>
      </c>
      <c r="I24">
        <f t="shared" si="34"/>
        <v>5000</v>
      </c>
      <c r="J24">
        <f t="shared" si="34"/>
        <v>5000</v>
      </c>
      <c r="K24">
        <f t="shared" si="34"/>
        <v>5000</v>
      </c>
      <c r="L24">
        <f t="shared" si="34"/>
        <v>5000</v>
      </c>
      <c r="M24">
        <f t="shared" si="34"/>
        <v>5000</v>
      </c>
      <c r="N24">
        <f t="shared" si="34"/>
        <v>5000</v>
      </c>
      <c r="O24">
        <f t="shared" si="34"/>
        <v>5000</v>
      </c>
      <c r="P24">
        <f t="shared" si="34"/>
        <v>5000</v>
      </c>
      <c r="Q24">
        <f t="shared" si="34"/>
        <v>5000</v>
      </c>
      <c r="R24" s="1">
        <f t="shared" ref="R24:AA24" si="35">1*Q24</f>
        <v>5000</v>
      </c>
      <c r="S24" s="1">
        <f t="shared" si="35"/>
        <v>5000</v>
      </c>
      <c r="T24" s="1">
        <f t="shared" si="35"/>
        <v>5000</v>
      </c>
      <c r="U24" s="1">
        <f t="shared" si="35"/>
        <v>5000</v>
      </c>
      <c r="V24" s="1">
        <f t="shared" si="35"/>
        <v>5000</v>
      </c>
      <c r="W24" s="1">
        <f t="shared" si="35"/>
        <v>5000</v>
      </c>
      <c r="X24" s="1">
        <f t="shared" si="35"/>
        <v>5000</v>
      </c>
      <c r="Y24" s="1">
        <f t="shared" si="35"/>
        <v>5000</v>
      </c>
      <c r="Z24" s="1">
        <f t="shared" si="35"/>
        <v>5000</v>
      </c>
      <c r="AA24" s="1">
        <f t="shared" si="35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6">B27*1.015</f>
        <v>0.71049999999999991</v>
      </c>
      <c r="D27" s="2">
        <f t="shared" si="36"/>
        <v>0.72115749999999978</v>
      </c>
      <c r="E27" s="2">
        <f t="shared" si="36"/>
        <v>0.73197486249999966</v>
      </c>
      <c r="F27" s="2">
        <f t="shared" si="36"/>
        <v>0.74295448543749953</v>
      </c>
      <c r="G27" s="2">
        <f t="shared" si="36"/>
        <v>0.75409880271906193</v>
      </c>
      <c r="H27" s="2">
        <f t="shared" si="36"/>
        <v>0.76541028475984774</v>
      </c>
      <c r="I27" s="2">
        <f t="shared" si="36"/>
        <v>0.77689143903124536</v>
      </c>
      <c r="J27" s="2">
        <f t="shared" si="36"/>
        <v>0.788544810616714</v>
      </c>
      <c r="K27" s="2">
        <f t="shared" si="36"/>
        <v>0.80037298277596458</v>
      </c>
      <c r="L27" s="2">
        <f t="shared" si="36"/>
        <v>0.81237857751760401</v>
      </c>
      <c r="M27" s="2">
        <f t="shared" ref="M27:AA41" si="37">L27*1</f>
        <v>0.81237857751760401</v>
      </c>
      <c r="N27" s="2">
        <f t="shared" si="37"/>
        <v>0.81237857751760401</v>
      </c>
      <c r="O27" s="2">
        <f t="shared" si="37"/>
        <v>0.81237857751760401</v>
      </c>
      <c r="P27" s="2">
        <f t="shared" si="37"/>
        <v>0.81237857751760401</v>
      </c>
      <c r="Q27" s="2">
        <f t="shared" si="37"/>
        <v>0.81237857751760401</v>
      </c>
      <c r="R27" s="2">
        <f t="shared" si="37"/>
        <v>0.81237857751760401</v>
      </c>
      <c r="S27" s="2">
        <f t="shared" si="37"/>
        <v>0.81237857751760401</v>
      </c>
      <c r="T27" s="2">
        <f t="shared" si="37"/>
        <v>0.81237857751760401</v>
      </c>
      <c r="U27" s="2">
        <f t="shared" si="37"/>
        <v>0.81237857751760401</v>
      </c>
      <c r="V27" s="2">
        <f t="shared" si="37"/>
        <v>0.81237857751760401</v>
      </c>
      <c r="W27" s="2">
        <f t="shared" si="37"/>
        <v>0.81237857751760401</v>
      </c>
      <c r="X27" s="2">
        <f t="shared" si="37"/>
        <v>0.81237857751760401</v>
      </c>
      <c r="Y27" s="2">
        <f t="shared" si="37"/>
        <v>0.81237857751760401</v>
      </c>
      <c r="Z27" s="2">
        <f t="shared" si="37"/>
        <v>0.81237857751760401</v>
      </c>
      <c r="AA27" s="2">
        <f t="shared" si="37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6"/>
        <v>0.56840000000000002</v>
      </c>
      <c r="D28" s="2">
        <f t="shared" si="36"/>
        <v>0.57692599999999994</v>
      </c>
      <c r="E28" s="2">
        <f t="shared" si="36"/>
        <v>0.58557988999999988</v>
      </c>
      <c r="F28" s="2">
        <f t="shared" si="36"/>
        <v>0.59436358834999981</v>
      </c>
      <c r="G28" s="2">
        <f t="shared" si="36"/>
        <v>0.60327904217524975</v>
      </c>
      <c r="H28" s="2">
        <f t="shared" si="36"/>
        <v>0.61232822780787843</v>
      </c>
      <c r="I28" s="2">
        <f t="shared" si="36"/>
        <v>0.62151315122499651</v>
      </c>
      <c r="J28" s="2">
        <f t="shared" si="36"/>
        <v>0.63083584849337138</v>
      </c>
      <c r="K28" s="2">
        <f t="shared" si="36"/>
        <v>0.64029838622077184</v>
      </c>
      <c r="L28" s="2">
        <f t="shared" si="36"/>
        <v>0.64990286201408332</v>
      </c>
      <c r="M28" s="2">
        <f t="shared" si="37"/>
        <v>0.64990286201408332</v>
      </c>
      <c r="N28" s="2">
        <f t="shared" si="37"/>
        <v>0.64990286201408332</v>
      </c>
      <c r="O28" s="2">
        <f t="shared" si="37"/>
        <v>0.64990286201408332</v>
      </c>
      <c r="P28" s="2">
        <f t="shared" si="37"/>
        <v>0.64990286201408332</v>
      </c>
      <c r="Q28" s="2">
        <f t="shared" si="37"/>
        <v>0.64990286201408332</v>
      </c>
      <c r="R28" s="2">
        <f t="shared" si="37"/>
        <v>0.64990286201408332</v>
      </c>
      <c r="S28" s="2">
        <f t="shared" si="37"/>
        <v>0.64990286201408332</v>
      </c>
      <c r="T28" s="2">
        <f t="shared" si="37"/>
        <v>0.64990286201408332</v>
      </c>
      <c r="U28" s="2">
        <f t="shared" si="37"/>
        <v>0.64990286201408332</v>
      </c>
      <c r="V28" s="2">
        <f t="shared" si="37"/>
        <v>0.64990286201408332</v>
      </c>
      <c r="W28" s="2">
        <f t="shared" si="37"/>
        <v>0.64990286201408332</v>
      </c>
      <c r="X28" s="2">
        <f t="shared" si="37"/>
        <v>0.64990286201408332</v>
      </c>
      <c r="Y28" s="2">
        <f t="shared" si="37"/>
        <v>0.64990286201408332</v>
      </c>
      <c r="Z28" s="2">
        <f t="shared" si="37"/>
        <v>0.64990286201408332</v>
      </c>
      <c r="AA28" s="2">
        <f t="shared" si="37"/>
        <v>0.64990286201408332</v>
      </c>
    </row>
    <row r="29" spans="1:27" x14ac:dyDescent="0.2">
      <c r="A29" t="s">
        <v>45</v>
      </c>
      <c r="B29" s="2">
        <v>0.45</v>
      </c>
      <c r="C29" s="2">
        <f t="shared" si="36"/>
        <v>0.45674999999999999</v>
      </c>
      <c r="D29" s="2">
        <f t="shared" si="36"/>
        <v>0.46360124999999996</v>
      </c>
      <c r="E29" s="2">
        <f t="shared" si="36"/>
        <v>0.47055526874999992</v>
      </c>
      <c r="F29" s="2">
        <f t="shared" si="36"/>
        <v>0.4776135977812499</v>
      </c>
      <c r="G29" s="2">
        <f t="shared" si="36"/>
        <v>0.48477780174796858</v>
      </c>
      <c r="H29" s="2">
        <f t="shared" si="36"/>
        <v>0.49204946877418809</v>
      </c>
      <c r="I29" s="2">
        <f t="shared" si="36"/>
        <v>0.49943021080580086</v>
      </c>
      <c r="J29" s="2">
        <f t="shared" si="36"/>
        <v>0.50692166396788785</v>
      </c>
      <c r="K29" s="2">
        <f t="shared" si="36"/>
        <v>0.51452548892740613</v>
      </c>
      <c r="L29" s="2">
        <f t="shared" si="36"/>
        <v>0.52224337126131715</v>
      </c>
      <c r="M29" s="2">
        <f t="shared" si="37"/>
        <v>0.52224337126131715</v>
      </c>
      <c r="N29" s="2">
        <f t="shared" si="37"/>
        <v>0.52224337126131715</v>
      </c>
      <c r="O29" s="2">
        <f t="shared" si="37"/>
        <v>0.52224337126131715</v>
      </c>
      <c r="P29" s="2">
        <f t="shared" si="37"/>
        <v>0.52224337126131715</v>
      </c>
      <c r="Q29" s="2">
        <f t="shared" si="37"/>
        <v>0.52224337126131715</v>
      </c>
      <c r="R29" s="2">
        <f t="shared" si="37"/>
        <v>0.52224337126131715</v>
      </c>
      <c r="S29" s="2">
        <f t="shared" si="37"/>
        <v>0.52224337126131715</v>
      </c>
      <c r="T29" s="2">
        <f t="shared" si="37"/>
        <v>0.52224337126131715</v>
      </c>
      <c r="U29" s="2">
        <f t="shared" si="37"/>
        <v>0.52224337126131715</v>
      </c>
      <c r="V29" s="2">
        <f t="shared" si="37"/>
        <v>0.52224337126131715</v>
      </c>
      <c r="W29" s="2">
        <f t="shared" si="37"/>
        <v>0.52224337126131715</v>
      </c>
      <c r="X29" s="2">
        <f t="shared" si="37"/>
        <v>0.52224337126131715</v>
      </c>
      <c r="Y29" s="2">
        <f t="shared" si="37"/>
        <v>0.52224337126131715</v>
      </c>
      <c r="Z29" s="2">
        <f t="shared" si="37"/>
        <v>0.52224337126131715</v>
      </c>
      <c r="AA29" s="2">
        <f t="shared" si="37"/>
        <v>0.52224337126131715</v>
      </c>
    </row>
    <row r="30" spans="1:27" x14ac:dyDescent="0.2">
      <c r="A30" t="s">
        <v>46</v>
      </c>
      <c r="B30" s="2">
        <v>0.34</v>
      </c>
      <c r="C30" s="2">
        <f t="shared" si="36"/>
        <v>0.34510000000000002</v>
      </c>
      <c r="D30" s="2">
        <f t="shared" si="36"/>
        <v>0.35027649999999999</v>
      </c>
      <c r="E30" s="2">
        <f t="shared" si="36"/>
        <v>0.35553064749999996</v>
      </c>
      <c r="F30" s="2">
        <f t="shared" si="36"/>
        <v>0.36086360721249994</v>
      </c>
      <c r="G30" s="2">
        <f t="shared" si="36"/>
        <v>0.36627656132068742</v>
      </c>
      <c r="H30" s="2">
        <f t="shared" si="36"/>
        <v>0.3717707097404977</v>
      </c>
      <c r="I30" s="2">
        <f t="shared" si="36"/>
        <v>0.37734727038660515</v>
      </c>
      <c r="J30" s="2">
        <f t="shared" si="36"/>
        <v>0.38300747944240421</v>
      </c>
      <c r="K30" s="2">
        <f t="shared" si="36"/>
        <v>0.38875259163404025</v>
      </c>
      <c r="L30" s="2">
        <f t="shared" si="36"/>
        <v>0.39458388050855081</v>
      </c>
      <c r="M30" s="2">
        <f t="shared" si="37"/>
        <v>0.39458388050855081</v>
      </c>
      <c r="N30" s="2">
        <f t="shared" si="37"/>
        <v>0.39458388050855081</v>
      </c>
      <c r="O30" s="2">
        <f t="shared" si="37"/>
        <v>0.39458388050855081</v>
      </c>
      <c r="P30" s="2">
        <f t="shared" si="37"/>
        <v>0.39458388050855081</v>
      </c>
      <c r="Q30" s="2">
        <f t="shared" si="37"/>
        <v>0.39458388050855081</v>
      </c>
      <c r="R30" s="2">
        <f t="shared" si="37"/>
        <v>0.39458388050855081</v>
      </c>
      <c r="S30" s="2">
        <f t="shared" si="37"/>
        <v>0.39458388050855081</v>
      </c>
      <c r="T30" s="2">
        <f t="shared" si="37"/>
        <v>0.39458388050855081</v>
      </c>
      <c r="U30" s="2">
        <f t="shared" si="37"/>
        <v>0.39458388050855081</v>
      </c>
      <c r="V30" s="2">
        <f t="shared" si="37"/>
        <v>0.39458388050855081</v>
      </c>
      <c r="W30" s="2">
        <f t="shared" si="37"/>
        <v>0.39458388050855081</v>
      </c>
      <c r="X30" s="2">
        <f t="shared" si="37"/>
        <v>0.39458388050855081</v>
      </c>
      <c r="Y30" s="2">
        <f t="shared" si="37"/>
        <v>0.39458388050855081</v>
      </c>
      <c r="Z30" s="2">
        <f t="shared" si="37"/>
        <v>0.39458388050855081</v>
      </c>
      <c r="AA30" s="2">
        <f t="shared" si="37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6"/>
        <v>0.28420000000000001</v>
      </c>
      <c r="D31" s="2">
        <f t="shared" si="36"/>
        <v>0.28846299999999997</v>
      </c>
      <c r="E31" s="2">
        <f t="shared" si="36"/>
        <v>0.29278994499999994</v>
      </c>
      <c r="F31" s="2">
        <f t="shared" si="36"/>
        <v>0.2971817941749999</v>
      </c>
      <c r="G31" s="2">
        <f t="shared" si="36"/>
        <v>0.30163952108762487</v>
      </c>
      <c r="H31" s="2">
        <f t="shared" si="36"/>
        <v>0.30616411390393922</v>
      </c>
      <c r="I31" s="2">
        <f t="shared" si="36"/>
        <v>0.31075657561249825</v>
      </c>
      <c r="J31" s="2">
        <f t="shared" si="36"/>
        <v>0.31541792424668569</v>
      </c>
      <c r="K31" s="2">
        <f t="shared" si="36"/>
        <v>0.32014919311038592</v>
      </c>
      <c r="L31" s="2">
        <f t="shared" si="36"/>
        <v>0.32495143100704166</v>
      </c>
      <c r="M31" s="2">
        <f t="shared" si="37"/>
        <v>0.32495143100704166</v>
      </c>
      <c r="N31" s="2">
        <f t="shared" si="37"/>
        <v>0.32495143100704166</v>
      </c>
      <c r="O31" s="2">
        <f t="shared" si="37"/>
        <v>0.32495143100704166</v>
      </c>
      <c r="P31" s="2">
        <f t="shared" si="37"/>
        <v>0.32495143100704166</v>
      </c>
      <c r="Q31" s="2">
        <f t="shared" si="37"/>
        <v>0.32495143100704166</v>
      </c>
      <c r="R31" s="2">
        <f t="shared" si="37"/>
        <v>0.32495143100704166</v>
      </c>
      <c r="S31" s="2">
        <f t="shared" si="37"/>
        <v>0.32495143100704166</v>
      </c>
      <c r="T31" s="2">
        <f t="shared" si="37"/>
        <v>0.32495143100704166</v>
      </c>
      <c r="U31" s="2">
        <f t="shared" si="37"/>
        <v>0.32495143100704166</v>
      </c>
      <c r="V31" s="2">
        <f t="shared" si="37"/>
        <v>0.32495143100704166</v>
      </c>
      <c r="W31" s="2">
        <f t="shared" si="37"/>
        <v>0.32495143100704166</v>
      </c>
      <c r="X31" s="2">
        <f t="shared" si="37"/>
        <v>0.32495143100704166</v>
      </c>
      <c r="Y31" s="2">
        <f t="shared" si="37"/>
        <v>0.32495143100704166</v>
      </c>
      <c r="Z31" s="2">
        <f t="shared" si="37"/>
        <v>0.32495143100704166</v>
      </c>
      <c r="AA31" s="2">
        <f t="shared" si="37"/>
        <v>0.32495143100704166</v>
      </c>
    </row>
    <row r="32" spans="1:27" x14ac:dyDescent="0.2">
      <c r="A32" t="s">
        <v>48</v>
      </c>
      <c r="B32" s="2">
        <v>0.23</v>
      </c>
      <c r="C32" s="2">
        <f t="shared" si="36"/>
        <v>0.23344999999999999</v>
      </c>
      <c r="D32" s="2">
        <f t="shared" si="36"/>
        <v>0.23695174999999996</v>
      </c>
      <c r="E32" s="2">
        <f t="shared" si="36"/>
        <v>0.24050602624999995</v>
      </c>
      <c r="F32" s="2">
        <f t="shared" si="36"/>
        <v>0.24411361664374992</v>
      </c>
      <c r="G32" s="2">
        <f t="shared" si="36"/>
        <v>0.24777532089340615</v>
      </c>
      <c r="H32" s="2">
        <f t="shared" si="36"/>
        <v>0.25149195070680724</v>
      </c>
      <c r="I32" s="2">
        <f t="shared" si="36"/>
        <v>0.25526432996740933</v>
      </c>
      <c r="J32" s="2">
        <f t="shared" si="36"/>
        <v>0.25909329491692046</v>
      </c>
      <c r="K32" s="2">
        <f t="shared" si="36"/>
        <v>0.26297969434067425</v>
      </c>
      <c r="L32" s="2">
        <f t="shared" si="36"/>
        <v>0.26692438975578436</v>
      </c>
      <c r="M32" s="2">
        <f t="shared" si="37"/>
        <v>0.26692438975578436</v>
      </c>
      <c r="N32" s="2">
        <f t="shared" si="37"/>
        <v>0.26692438975578436</v>
      </c>
      <c r="O32" s="2">
        <f t="shared" si="37"/>
        <v>0.26692438975578436</v>
      </c>
      <c r="P32" s="2">
        <f t="shared" si="37"/>
        <v>0.26692438975578436</v>
      </c>
      <c r="Q32" s="2">
        <f t="shared" si="37"/>
        <v>0.26692438975578436</v>
      </c>
      <c r="R32" s="2">
        <f t="shared" si="37"/>
        <v>0.26692438975578436</v>
      </c>
      <c r="S32" s="2">
        <f t="shared" si="37"/>
        <v>0.26692438975578436</v>
      </c>
      <c r="T32" s="2">
        <f t="shared" si="37"/>
        <v>0.26692438975578436</v>
      </c>
      <c r="U32" s="2">
        <f t="shared" si="37"/>
        <v>0.26692438975578436</v>
      </c>
      <c r="V32" s="2">
        <f t="shared" si="37"/>
        <v>0.26692438975578436</v>
      </c>
      <c r="W32" s="2">
        <f t="shared" si="37"/>
        <v>0.26692438975578436</v>
      </c>
      <c r="X32" s="2">
        <f t="shared" si="37"/>
        <v>0.26692438975578436</v>
      </c>
      <c r="Y32" s="2">
        <f t="shared" si="37"/>
        <v>0.26692438975578436</v>
      </c>
      <c r="Z32" s="2">
        <f t="shared" si="37"/>
        <v>0.26692438975578436</v>
      </c>
      <c r="AA32" s="2">
        <f t="shared" si="37"/>
        <v>0.26692438975578436</v>
      </c>
    </row>
    <row r="33" spans="1:27" x14ac:dyDescent="0.2">
      <c r="A33" t="s">
        <v>49</v>
      </c>
      <c r="B33" s="2">
        <v>0.18</v>
      </c>
      <c r="C33" s="2">
        <f t="shared" si="36"/>
        <v>0.18269999999999997</v>
      </c>
      <c r="D33" s="2">
        <f t="shared" si="36"/>
        <v>0.18544049999999995</v>
      </c>
      <c r="E33" s="2">
        <f t="shared" si="36"/>
        <v>0.18822210749999993</v>
      </c>
      <c r="F33" s="2">
        <f t="shared" si="36"/>
        <v>0.19104543911249991</v>
      </c>
      <c r="G33" s="2">
        <f t="shared" si="36"/>
        <v>0.19391112069918739</v>
      </c>
      <c r="H33" s="2">
        <f t="shared" si="36"/>
        <v>0.19681978750967519</v>
      </c>
      <c r="I33" s="2">
        <f t="shared" si="36"/>
        <v>0.1997720843223203</v>
      </c>
      <c r="J33" s="2">
        <f t="shared" si="36"/>
        <v>0.20276866558715509</v>
      </c>
      <c r="K33" s="2">
        <f t="shared" si="36"/>
        <v>0.20581019557096239</v>
      </c>
      <c r="L33" s="2">
        <f t="shared" si="36"/>
        <v>0.20889734850452679</v>
      </c>
      <c r="M33" s="2">
        <f t="shared" si="37"/>
        <v>0.20889734850452679</v>
      </c>
      <c r="N33" s="2">
        <f t="shared" si="37"/>
        <v>0.20889734850452679</v>
      </c>
      <c r="O33" s="2">
        <f t="shared" si="37"/>
        <v>0.20889734850452679</v>
      </c>
      <c r="P33" s="2">
        <f t="shared" si="37"/>
        <v>0.20889734850452679</v>
      </c>
      <c r="Q33" s="2">
        <f t="shared" si="37"/>
        <v>0.20889734850452679</v>
      </c>
      <c r="R33" s="2">
        <f t="shared" si="37"/>
        <v>0.20889734850452679</v>
      </c>
      <c r="S33" s="2">
        <f t="shared" si="37"/>
        <v>0.20889734850452679</v>
      </c>
      <c r="T33" s="2">
        <f t="shared" si="37"/>
        <v>0.20889734850452679</v>
      </c>
      <c r="U33" s="2">
        <f t="shared" si="37"/>
        <v>0.20889734850452679</v>
      </c>
      <c r="V33" s="2">
        <f t="shared" si="37"/>
        <v>0.20889734850452679</v>
      </c>
      <c r="W33" s="2">
        <f t="shared" si="37"/>
        <v>0.20889734850452679</v>
      </c>
      <c r="X33" s="2">
        <f t="shared" si="37"/>
        <v>0.20889734850452679</v>
      </c>
      <c r="Y33" s="2">
        <f t="shared" si="37"/>
        <v>0.20889734850452679</v>
      </c>
      <c r="Z33" s="2">
        <f t="shared" si="37"/>
        <v>0.20889734850452679</v>
      </c>
      <c r="AA33" s="2">
        <f t="shared" si="37"/>
        <v>0.20889734850452679</v>
      </c>
    </row>
    <row r="34" spans="1:27" x14ac:dyDescent="0.2">
      <c r="A34" t="s">
        <v>50</v>
      </c>
      <c r="B34" s="2">
        <v>0.15</v>
      </c>
      <c r="C34" s="2">
        <f t="shared" si="36"/>
        <v>0.15224999999999997</v>
      </c>
      <c r="D34" s="2">
        <f t="shared" si="36"/>
        <v>0.15453374999999994</v>
      </c>
      <c r="E34" s="2">
        <f t="shared" si="36"/>
        <v>0.15685175624999992</v>
      </c>
      <c r="F34" s="2">
        <f t="shared" si="36"/>
        <v>0.15920453259374989</v>
      </c>
      <c r="G34" s="2">
        <f t="shared" si="36"/>
        <v>0.16159260058265612</v>
      </c>
      <c r="H34" s="2">
        <f t="shared" si="36"/>
        <v>0.16401648959139595</v>
      </c>
      <c r="I34" s="2">
        <f t="shared" si="36"/>
        <v>0.16647673693526688</v>
      </c>
      <c r="J34" s="2">
        <f t="shared" si="36"/>
        <v>0.16897388798929586</v>
      </c>
      <c r="K34" s="2">
        <f t="shared" si="36"/>
        <v>0.17150849630913528</v>
      </c>
      <c r="L34" s="2">
        <f t="shared" si="36"/>
        <v>0.1740811237537723</v>
      </c>
      <c r="M34" s="2">
        <f t="shared" si="37"/>
        <v>0.1740811237537723</v>
      </c>
      <c r="N34" s="2">
        <f t="shared" si="37"/>
        <v>0.1740811237537723</v>
      </c>
      <c r="O34" s="2">
        <f t="shared" si="37"/>
        <v>0.1740811237537723</v>
      </c>
      <c r="P34" s="2">
        <f t="shared" si="37"/>
        <v>0.1740811237537723</v>
      </c>
      <c r="Q34" s="2">
        <f t="shared" si="37"/>
        <v>0.1740811237537723</v>
      </c>
      <c r="R34" s="2">
        <f t="shared" si="37"/>
        <v>0.1740811237537723</v>
      </c>
      <c r="S34" s="2">
        <f t="shared" si="37"/>
        <v>0.1740811237537723</v>
      </c>
      <c r="T34" s="2">
        <f t="shared" si="37"/>
        <v>0.1740811237537723</v>
      </c>
      <c r="U34" s="2">
        <f t="shared" si="37"/>
        <v>0.1740811237537723</v>
      </c>
      <c r="V34" s="2">
        <f t="shared" si="37"/>
        <v>0.1740811237537723</v>
      </c>
      <c r="W34" s="2">
        <f t="shared" si="37"/>
        <v>0.1740811237537723</v>
      </c>
      <c r="X34" s="2">
        <f t="shared" si="37"/>
        <v>0.1740811237537723</v>
      </c>
      <c r="Y34" s="2">
        <f t="shared" si="37"/>
        <v>0.1740811237537723</v>
      </c>
      <c r="Z34" s="2">
        <f t="shared" si="37"/>
        <v>0.1740811237537723</v>
      </c>
      <c r="AA34" s="2">
        <f t="shared" si="37"/>
        <v>0.1740811237537723</v>
      </c>
    </row>
    <row r="35" spans="1:27" x14ac:dyDescent="0.2">
      <c r="A35" t="s">
        <v>51</v>
      </c>
      <c r="B35" s="2">
        <v>0.11</v>
      </c>
      <c r="C35" s="2">
        <f t="shared" si="36"/>
        <v>0.11164999999999999</v>
      </c>
      <c r="D35" s="2">
        <f t="shared" si="36"/>
        <v>0.11332474999999997</v>
      </c>
      <c r="E35" s="2">
        <f t="shared" si="36"/>
        <v>0.11502462124999996</v>
      </c>
      <c r="F35" s="2">
        <f t="shared" si="36"/>
        <v>0.11674999056874995</v>
      </c>
      <c r="G35" s="2">
        <f t="shared" si="36"/>
        <v>0.11850124042728119</v>
      </c>
      <c r="H35" s="2">
        <f t="shared" si="36"/>
        <v>0.1202787590336904</v>
      </c>
      <c r="I35" s="2">
        <f t="shared" si="36"/>
        <v>0.12208294041919573</v>
      </c>
      <c r="J35" s="2">
        <f t="shared" si="36"/>
        <v>0.12391418452548365</v>
      </c>
      <c r="K35" s="2">
        <f t="shared" si="36"/>
        <v>0.12577289729336591</v>
      </c>
      <c r="L35" s="2">
        <f t="shared" si="36"/>
        <v>0.12765949075276639</v>
      </c>
      <c r="M35" s="2">
        <f t="shared" si="37"/>
        <v>0.12765949075276639</v>
      </c>
      <c r="N35" s="2">
        <f t="shared" si="37"/>
        <v>0.12765949075276639</v>
      </c>
      <c r="O35" s="2">
        <f t="shared" si="37"/>
        <v>0.12765949075276639</v>
      </c>
      <c r="P35" s="2">
        <f t="shared" si="37"/>
        <v>0.12765949075276639</v>
      </c>
      <c r="Q35" s="2">
        <f t="shared" si="37"/>
        <v>0.12765949075276639</v>
      </c>
      <c r="R35" s="2">
        <f t="shared" si="37"/>
        <v>0.12765949075276639</v>
      </c>
      <c r="S35" s="2">
        <f t="shared" si="37"/>
        <v>0.12765949075276639</v>
      </c>
      <c r="T35" s="2">
        <f t="shared" si="37"/>
        <v>0.12765949075276639</v>
      </c>
      <c r="U35" s="2">
        <f t="shared" si="37"/>
        <v>0.12765949075276639</v>
      </c>
      <c r="V35" s="2">
        <f t="shared" si="37"/>
        <v>0.12765949075276639</v>
      </c>
      <c r="W35" s="2">
        <f t="shared" si="37"/>
        <v>0.12765949075276639</v>
      </c>
      <c r="X35" s="2">
        <f t="shared" si="37"/>
        <v>0.12765949075276639</v>
      </c>
      <c r="Y35" s="2">
        <f t="shared" si="37"/>
        <v>0.12765949075276639</v>
      </c>
      <c r="Z35" s="2">
        <f t="shared" si="37"/>
        <v>0.12765949075276639</v>
      </c>
      <c r="AA35" s="2">
        <f t="shared" si="37"/>
        <v>0.12765949075276639</v>
      </c>
    </row>
    <row r="36" spans="1:27" x14ac:dyDescent="0.2">
      <c r="A36" t="s">
        <v>52</v>
      </c>
      <c r="B36" s="2">
        <v>0.08</v>
      </c>
      <c r="C36" s="2">
        <f t="shared" si="36"/>
        <v>8.1199999999999994E-2</v>
      </c>
      <c r="D36" s="2">
        <f t="shared" si="36"/>
        <v>8.2417999999999991E-2</v>
      </c>
      <c r="E36" s="2">
        <f t="shared" si="36"/>
        <v>8.3654269999999989E-2</v>
      </c>
      <c r="F36" s="2">
        <f t="shared" si="36"/>
        <v>8.4909084049999986E-2</v>
      </c>
      <c r="G36" s="2">
        <f t="shared" si="36"/>
        <v>8.6182720310749972E-2</v>
      </c>
      <c r="H36" s="2">
        <f t="shared" si="36"/>
        <v>8.7475461115411213E-2</v>
      </c>
      <c r="I36" s="2">
        <f t="shared" si="36"/>
        <v>8.878759303214237E-2</v>
      </c>
      <c r="J36" s="2">
        <f t="shared" si="36"/>
        <v>9.011940692762449E-2</v>
      </c>
      <c r="K36" s="2">
        <f t="shared" si="36"/>
        <v>9.1471198031538845E-2</v>
      </c>
      <c r="L36" s="2">
        <f t="shared" si="36"/>
        <v>9.2843266002011912E-2</v>
      </c>
      <c r="M36" s="2">
        <f t="shared" si="37"/>
        <v>9.2843266002011912E-2</v>
      </c>
      <c r="N36" s="2">
        <f t="shared" si="37"/>
        <v>9.2843266002011912E-2</v>
      </c>
      <c r="O36" s="2">
        <f t="shared" si="37"/>
        <v>9.2843266002011912E-2</v>
      </c>
      <c r="P36" s="2">
        <f t="shared" si="37"/>
        <v>9.2843266002011912E-2</v>
      </c>
      <c r="Q36" s="2">
        <f t="shared" si="37"/>
        <v>9.2843266002011912E-2</v>
      </c>
      <c r="R36" s="2">
        <f t="shared" si="37"/>
        <v>9.2843266002011912E-2</v>
      </c>
      <c r="S36" s="2">
        <f t="shared" si="37"/>
        <v>9.2843266002011912E-2</v>
      </c>
      <c r="T36" s="2">
        <f t="shared" si="37"/>
        <v>9.2843266002011912E-2</v>
      </c>
      <c r="U36" s="2">
        <f t="shared" si="37"/>
        <v>9.2843266002011912E-2</v>
      </c>
      <c r="V36" s="2">
        <f t="shared" si="37"/>
        <v>9.2843266002011912E-2</v>
      </c>
      <c r="W36" s="2">
        <f t="shared" si="37"/>
        <v>9.2843266002011912E-2</v>
      </c>
      <c r="X36" s="2">
        <f t="shared" si="37"/>
        <v>9.2843266002011912E-2</v>
      </c>
      <c r="Y36" s="2">
        <f t="shared" si="37"/>
        <v>9.2843266002011912E-2</v>
      </c>
      <c r="Z36" s="2">
        <f t="shared" si="37"/>
        <v>9.2843266002011912E-2</v>
      </c>
      <c r="AA36" s="2">
        <f t="shared" si="37"/>
        <v>9.2843266002011912E-2</v>
      </c>
    </row>
    <row r="37" spans="1:27" x14ac:dyDescent="0.2">
      <c r="A37" t="s">
        <v>53</v>
      </c>
      <c r="B37" s="2">
        <v>0.06</v>
      </c>
      <c r="C37" s="2">
        <f t="shared" si="36"/>
        <v>6.0899999999999989E-2</v>
      </c>
      <c r="D37" s="2">
        <f t="shared" si="36"/>
        <v>6.181349999999998E-2</v>
      </c>
      <c r="E37" s="2">
        <f t="shared" si="36"/>
        <v>6.2740702499999967E-2</v>
      </c>
      <c r="F37" s="2">
        <f t="shared" si="36"/>
        <v>6.3681813037499965E-2</v>
      </c>
      <c r="G37" s="2">
        <f t="shared" si="36"/>
        <v>6.4637040233062465E-2</v>
      </c>
      <c r="H37" s="2">
        <f t="shared" si="36"/>
        <v>6.5606595836558396E-2</v>
      </c>
      <c r="I37" s="2">
        <f t="shared" si="36"/>
        <v>6.6590694774106771E-2</v>
      </c>
      <c r="J37" s="2">
        <f t="shared" si="36"/>
        <v>6.7589555195718368E-2</v>
      </c>
      <c r="K37" s="2">
        <f t="shared" si="36"/>
        <v>6.860339852365413E-2</v>
      </c>
      <c r="L37" s="2">
        <f t="shared" si="36"/>
        <v>6.9632449501508931E-2</v>
      </c>
      <c r="M37" s="2">
        <f t="shared" si="37"/>
        <v>6.9632449501508931E-2</v>
      </c>
      <c r="N37" s="2">
        <f t="shared" si="37"/>
        <v>6.9632449501508931E-2</v>
      </c>
      <c r="O37" s="2">
        <f t="shared" si="37"/>
        <v>6.9632449501508931E-2</v>
      </c>
      <c r="P37" s="2">
        <f t="shared" si="37"/>
        <v>6.9632449501508931E-2</v>
      </c>
      <c r="Q37" s="2">
        <f t="shared" si="37"/>
        <v>6.9632449501508931E-2</v>
      </c>
      <c r="R37" s="2">
        <f t="shared" si="37"/>
        <v>6.9632449501508931E-2</v>
      </c>
      <c r="S37" s="2">
        <f t="shared" si="37"/>
        <v>6.9632449501508931E-2</v>
      </c>
      <c r="T37" s="2">
        <f t="shared" si="37"/>
        <v>6.9632449501508931E-2</v>
      </c>
      <c r="U37" s="2">
        <f t="shared" si="37"/>
        <v>6.9632449501508931E-2</v>
      </c>
      <c r="V37" s="2">
        <f t="shared" si="37"/>
        <v>6.9632449501508931E-2</v>
      </c>
      <c r="W37" s="2">
        <f t="shared" si="37"/>
        <v>6.9632449501508931E-2</v>
      </c>
      <c r="X37" s="2">
        <f t="shared" si="37"/>
        <v>6.9632449501508931E-2</v>
      </c>
      <c r="Y37" s="2">
        <f t="shared" si="37"/>
        <v>6.9632449501508931E-2</v>
      </c>
      <c r="Z37" s="2">
        <f t="shared" si="37"/>
        <v>6.9632449501508931E-2</v>
      </c>
      <c r="AA37" s="2">
        <f t="shared" si="37"/>
        <v>6.9632449501508931E-2</v>
      </c>
    </row>
    <row r="38" spans="1:27" x14ac:dyDescent="0.2">
      <c r="A38" t="s">
        <v>54</v>
      </c>
      <c r="B38" s="2">
        <v>0.04</v>
      </c>
      <c r="C38" s="2">
        <f t="shared" si="36"/>
        <v>4.0599999999999997E-2</v>
      </c>
      <c r="D38" s="2">
        <f t="shared" si="36"/>
        <v>4.1208999999999996E-2</v>
      </c>
      <c r="E38" s="2">
        <f t="shared" si="36"/>
        <v>4.1827134999999994E-2</v>
      </c>
      <c r="F38" s="2">
        <f t="shared" si="36"/>
        <v>4.2454542024999993E-2</v>
      </c>
      <c r="G38" s="2">
        <f t="shared" si="36"/>
        <v>4.3091360155374986E-2</v>
      </c>
      <c r="H38" s="2">
        <f t="shared" si="36"/>
        <v>4.3737730557705606E-2</v>
      </c>
      <c r="I38" s="2">
        <f t="shared" si="36"/>
        <v>4.4393796516071185E-2</v>
      </c>
      <c r="J38" s="2">
        <f t="shared" si="36"/>
        <v>4.5059703463812245E-2</v>
      </c>
      <c r="K38" s="2">
        <f t="shared" si="36"/>
        <v>4.5735599015769422E-2</v>
      </c>
      <c r="L38" s="2">
        <f t="shared" si="36"/>
        <v>4.6421633001005956E-2</v>
      </c>
      <c r="M38" s="2">
        <f t="shared" si="37"/>
        <v>4.6421633001005956E-2</v>
      </c>
      <c r="N38" s="2">
        <f t="shared" si="37"/>
        <v>4.6421633001005956E-2</v>
      </c>
      <c r="O38" s="2">
        <f t="shared" si="37"/>
        <v>4.6421633001005956E-2</v>
      </c>
      <c r="P38" s="2">
        <f t="shared" si="37"/>
        <v>4.6421633001005956E-2</v>
      </c>
      <c r="Q38" s="2">
        <f t="shared" si="37"/>
        <v>4.6421633001005956E-2</v>
      </c>
      <c r="R38" s="2">
        <f t="shared" si="37"/>
        <v>4.6421633001005956E-2</v>
      </c>
      <c r="S38" s="2">
        <f t="shared" si="37"/>
        <v>4.6421633001005956E-2</v>
      </c>
      <c r="T38" s="2">
        <f t="shared" si="37"/>
        <v>4.6421633001005956E-2</v>
      </c>
      <c r="U38" s="2">
        <f t="shared" si="37"/>
        <v>4.6421633001005956E-2</v>
      </c>
      <c r="V38" s="2">
        <f t="shared" si="37"/>
        <v>4.6421633001005956E-2</v>
      </c>
      <c r="W38" s="2">
        <f t="shared" si="37"/>
        <v>4.6421633001005956E-2</v>
      </c>
      <c r="X38" s="2">
        <f t="shared" si="37"/>
        <v>4.6421633001005956E-2</v>
      </c>
      <c r="Y38" s="2">
        <f t="shared" si="37"/>
        <v>4.6421633001005956E-2</v>
      </c>
      <c r="Z38" s="2">
        <f t="shared" si="37"/>
        <v>4.6421633001005956E-2</v>
      </c>
      <c r="AA38" s="2">
        <f t="shared" si="37"/>
        <v>4.6421633001005956E-2</v>
      </c>
    </row>
    <row r="39" spans="1:27" x14ac:dyDescent="0.2">
      <c r="A39" t="s">
        <v>55</v>
      </c>
      <c r="B39" s="2">
        <v>0.02</v>
      </c>
      <c r="C39" s="2">
        <f t="shared" si="36"/>
        <v>2.0299999999999999E-2</v>
      </c>
      <c r="D39" s="2">
        <f t="shared" si="36"/>
        <v>2.0604499999999998E-2</v>
      </c>
      <c r="E39" s="2">
        <f t="shared" si="36"/>
        <v>2.0913567499999997E-2</v>
      </c>
      <c r="F39" s="2">
        <f t="shared" si="36"/>
        <v>2.1227271012499997E-2</v>
      </c>
      <c r="G39" s="2">
        <f t="shared" si="36"/>
        <v>2.1545680077687493E-2</v>
      </c>
      <c r="H39" s="2">
        <f t="shared" si="36"/>
        <v>2.1868865278852803E-2</v>
      </c>
      <c r="I39" s="2">
        <f t="shared" si="36"/>
        <v>2.2196898258035593E-2</v>
      </c>
      <c r="J39" s="2">
        <f t="shared" si="36"/>
        <v>2.2529851731906123E-2</v>
      </c>
      <c r="K39" s="2">
        <f t="shared" si="36"/>
        <v>2.2867799507884711E-2</v>
      </c>
      <c r="L39" s="2">
        <f t="shared" si="36"/>
        <v>2.3210816500502978E-2</v>
      </c>
      <c r="M39" s="2">
        <f t="shared" si="37"/>
        <v>2.3210816500502978E-2</v>
      </c>
      <c r="N39" s="2">
        <f t="shared" si="37"/>
        <v>2.3210816500502978E-2</v>
      </c>
      <c r="O39" s="2">
        <f t="shared" si="37"/>
        <v>2.3210816500502978E-2</v>
      </c>
      <c r="P39" s="2">
        <f t="shared" si="37"/>
        <v>2.3210816500502978E-2</v>
      </c>
      <c r="Q39" s="2">
        <f t="shared" si="37"/>
        <v>2.3210816500502978E-2</v>
      </c>
      <c r="R39" s="2">
        <f t="shared" si="37"/>
        <v>2.3210816500502978E-2</v>
      </c>
      <c r="S39" s="2">
        <f t="shared" si="37"/>
        <v>2.3210816500502978E-2</v>
      </c>
      <c r="T39" s="2">
        <f t="shared" si="37"/>
        <v>2.3210816500502978E-2</v>
      </c>
      <c r="U39" s="2">
        <f t="shared" si="37"/>
        <v>2.3210816500502978E-2</v>
      </c>
      <c r="V39" s="2">
        <f t="shared" si="37"/>
        <v>2.3210816500502978E-2</v>
      </c>
      <c r="W39" s="2">
        <f t="shared" si="37"/>
        <v>2.3210816500502978E-2</v>
      </c>
      <c r="X39" s="2">
        <f t="shared" si="37"/>
        <v>2.3210816500502978E-2</v>
      </c>
      <c r="Y39" s="2">
        <f t="shared" si="37"/>
        <v>2.3210816500502978E-2</v>
      </c>
      <c r="Z39" s="2">
        <f t="shared" si="37"/>
        <v>2.3210816500502978E-2</v>
      </c>
      <c r="AA39" s="2">
        <f t="shared" si="37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6"/>
        <v>5.0749999999999997E-3</v>
      </c>
      <c r="D40" s="2">
        <f t="shared" si="36"/>
        <v>5.1511249999999995E-3</v>
      </c>
      <c r="E40" s="2">
        <f t="shared" si="36"/>
        <v>5.2283918749999993E-3</v>
      </c>
      <c r="F40" s="2">
        <f t="shared" si="36"/>
        <v>5.3068177531249991E-3</v>
      </c>
      <c r="G40" s="2">
        <f t="shared" si="36"/>
        <v>5.3864200194218732E-3</v>
      </c>
      <c r="H40" s="2">
        <f t="shared" si="36"/>
        <v>5.4672163197132008E-3</v>
      </c>
      <c r="I40" s="2">
        <f t="shared" si="36"/>
        <v>5.5492245645088981E-3</v>
      </c>
      <c r="J40" s="2">
        <f t="shared" si="36"/>
        <v>5.6324629329765306E-3</v>
      </c>
      <c r="K40" s="2">
        <f t="shared" si="36"/>
        <v>5.7169498769711778E-3</v>
      </c>
      <c r="L40" s="2">
        <f t="shared" si="36"/>
        <v>5.8027041251257445E-3</v>
      </c>
      <c r="M40" s="2">
        <f t="shared" si="37"/>
        <v>5.8027041251257445E-3</v>
      </c>
      <c r="N40" s="2">
        <f t="shared" si="37"/>
        <v>5.8027041251257445E-3</v>
      </c>
      <c r="O40" s="2">
        <f t="shared" si="37"/>
        <v>5.8027041251257445E-3</v>
      </c>
      <c r="P40" s="2">
        <f t="shared" si="37"/>
        <v>5.8027041251257445E-3</v>
      </c>
      <c r="Q40" s="2">
        <f t="shared" si="37"/>
        <v>5.8027041251257445E-3</v>
      </c>
      <c r="R40" s="2">
        <f t="shared" si="37"/>
        <v>5.8027041251257445E-3</v>
      </c>
      <c r="S40" s="2">
        <f t="shared" si="37"/>
        <v>5.8027041251257445E-3</v>
      </c>
      <c r="T40" s="2">
        <f t="shared" si="37"/>
        <v>5.8027041251257445E-3</v>
      </c>
      <c r="U40" s="2">
        <f t="shared" si="37"/>
        <v>5.8027041251257445E-3</v>
      </c>
      <c r="V40" s="2">
        <f t="shared" si="37"/>
        <v>5.8027041251257445E-3</v>
      </c>
      <c r="W40" s="2">
        <f t="shared" si="37"/>
        <v>5.8027041251257445E-3</v>
      </c>
      <c r="X40" s="2">
        <f t="shared" si="37"/>
        <v>5.8027041251257445E-3</v>
      </c>
      <c r="Y40" s="2">
        <f t="shared" si="37"/>
        <v>5.8027041251257445E-3</v>
      </c>
      <c r="Z40" s="2">
        <f t="shared" si="37"/>
        <v>5.8027041251257445E-3</v>
      </c>
      <c r="AA40" s="2">
        <f t="shared" si="37"/>
        <v>5.8027041251257445E-3</v>
      </c>
    </row>
    <row r="41" spans="1:27" x14ac:dyDescent="0.2">
      <c r="A41" t="s">
        <v>57</v>
      </c>
      <c r="B41" s="2">
        <v>1E-3</v>
      </c>
      <c r="C41" s="2">
        <f t="shared" si="36"/>
        <v>1.0149999999999998E-3</v>
      </c>
      <c r="D41" s="2">
        <f t="shared" si="36"/>
        <v>1.0302249999999998E-3</v>
      </c>
      <c r="E41" s="2">
        <f t="shared" si="36"/>
        <v>1.0456783749999998E-3</v>
      </c>
      <c r="F41" s="2">
        <f t="shared" si="36"/>
        <v>1.0613635506249997E-3</v>
      </c>
      <c r="G41" s="2">
        <f t="shared" si="36"/>
        <v>1.0772840038843746E-3</v>
      </c>
      <c r="H41" s="2">
        <f t="shared" si="36"/>
        <v>1.09344326394264E-3</v>
      </c>
      <c r="I41" s="2">
        <f t="shared" si="36"/>
        <v>1.1098449129017796E-3</v>
      </c>
      <c r="J41" s="2">
        <f t="shared" si="36"/>
        <v>1.1264925865953062E-3</v>
      </c>
      <c r="K41" s="2">
        <f t="shared" si="36"/>
        <v>1.1433899753942357E-3</v>
      </c>
      <c r="L41" s="2">
        <f t="shared" si="36"/>
        <v>1.1605408250251492E-3</v>
      </c>
      <c r="M41" s="2">
        <f t="shared" si="37"/>
        <v>1.1605408250251492E-3</v>
      </c>
      <c r="N41" s="2">
        <f t="shared" si="37"/>
        <v>1.1605408250251492E-3</v>
      </c>
      <c r="O41" s="2">
        <f t="shared" si="37"/>
        <v>1.1605408250251492E-3</v>
      </c>
      <c r="P41" s="2">
        <f t="shared" si="37"/>
        <v>1.1605408250251492E-3</v>
      </c>
      <c r="Q41" s="2">
        <f t="shared" si="37"/>
        <v>1.1605408250251492E-3</v>
      </c>
      <c r="R41" s="2">
        <f t="shared" si="37"/>
        <v>1.1605408250251492E-3</v>
      </c>
      <c r="S41" s="2">
        <f t="shared" si="37"/>
        <v>1.1605408250251492E-3</v>
      </c>
      <c r="T41" s="2">
        <f t="shared" si="37"/>
        <v>1.1605408250251492E-3</v>
      </c>
      <c r="U41" s="2">
        <f t="shared" si="37"/>
        <v>1.1605408250251492E-3</v>
      </c>
      <c r="V41" s="2">
        <f t="shared" si="37"/>
        <v>1.1605408250251492E-3</v>
      </c>
      <c r="W41" s="2">
        <f t="shared" si="37"/>
        <v>1.1605408250251492E-3</v>
      </c>
      <c r="X41" s="2">
        <f t="shared" si="37"/>
        <v>1.1605408250251492E-3</v>
      </c>
      <c r="Y41" s="2">
        <f t="shared" si="37"/>
        <v>1.1605408250251492E-3</v>
      </c>
      <c r="Z41" s="2">
        <f t="shared" si="37"/>
        <v>1.1605408250251492E-3</v>
      </c>
      <c r="AA41" s="2">
        <f t="shared" si="37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8">B42*0.99</f>
        <v>0.80527595201265068</v>
      </c>
      <c r="D42" s="2">
        <f t="shared" si="38"/>
        <v>0.79722319249252416</v>
      </c>
      <c r="E42" s="2">
        <f t="shared" si="38"/>
        <v>0.78925096056759891</v>
      </c>
      <c r="F42" s="2">
        <f t="shared" si="38"/>
        <v>0.78135845096192291</v>
      </c>
      <c r="G42" s="2">
        <f t="shared" si="38"/>
        <v>0.77354486645230369</v>
      </c>
      <c r="H42" s="2">
        <f t="shared" si="38"/>
        <v>0.76580941778778067</v>
      </c>
      <c r="I42" s="2">
        <f t="shared" si="38"/>
        <v>0.75815132360990289</v>
      </c>
      <c r="J42" s="2">
        <f t="shared" si="38"/>
        <v>0.75056981037380388</v>
      </c>
      <c r="K42" s="2">
        <f t="shared" si="38"/>
        <v>0.74306411227006586</v>
      </c>
      <c r="L42" s="2">
        <f t="shared" si="38"/>
        <v>0.73563347114736521</v>
      </c>
      <c r="M42" s="2">
        <f t="shared" si="38"/>
        <v>0.72827713643589154</v>
      </c>
      <c r="N42" s="2">
        <f t="shared" si="38"/>
        <v>0.72099436507153258</v>
      </c>
      <c r="O42" s="2">
        <f t="shared" si="38"/>
        <v>0.71378442142081722</v>
      </c>
      <c r="P42" s="2">
        <f t="shared" si="38"/>
        <v>0.70664657720660906</v>
      </c>
      <c r="Q42" s="2">
        <f t="shared" si="38"/>
        <v>0.69958011143454302</v>
      </c>
      <c r="R42" s="2">
        <f t="shared" ref="R42:AA57" si="39">Q42</f>
        <v>0.69958011143454302</v>
      </c>
      <c r="S42" s="2">
        <f t="shared" si="39"/>
        <v>0.69958011143454302</v>
      </c>
      <c r="T42" s="2">
        <f t="shared" si="39"/>
        <v>0.69958011143454302</v>
      </c>
      <c r="U42" s="2">
        <f t="shared" si="39"/>
        <v>0.69958011143454302</v>
      </c>
      <c r="V42" s="2">
        <f t="shared" si="39"/>
        <v>0.69958011143454302</v>
      </c>
      <c r="W42" s="2">
        <f t="shared" si="39"/>
        <v>0.69958011143454302</v>
      </c>
      <c r="X42" s="2">
        <f t="shared" si="39"/>
        <v>0.69958011143454302</v>
      </c>
      <c r="Y42" s="2">
        <f t="shared" si="39"/>
        <v>0.69958011143454302</v>
      </c>
      <c r="Z42" s="2">
        <f t="shared" si="39"/>
        <v>0.69958011143454302</v>
      </c>
      <c r="AA42" s="2">
        <f t="shared" si="39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8"/>
        <v>0.65292047646685292</v>
      </c>
      <c r="D43" s="2">
        <f t="shared" si="38"/>
        <v>0.64639127170218436</v>
      </c>
      <c r="E43" s="2">
        <f t="shared" si="38"/>
        <v>0.63992735898516251</v>
      </c>
      <c r="F43" s="2">
        <f t="shared" si="38"/>
        <v>0.63352808539531091</v>
      </c>
      <c r="G43" s="2">
        <f t="shared" si="38"/>
        <v>0.62719280454135784</v>
      </c>
      <c r="H43" s="2">
        <f t="shared" si="38"/>
        <v>0.6209208764959443</v>
      </c>
      <c r="I43" s="2">
        <f t="shared" si="38"/>
        <v>0.61471166773098485</v>
      </c>
      <c r="J43" s="2">
        <f t="shared" si="38"/>
        <v>0.60856455105367502</v>
      </c>
      <c r="K43" s="2">
        <f t="shared" si="38"/>
        <v>0.60247890554313821</v>
      </c>
      <c r="L43" s="2">
        <f t="shared" si="38"/>
        <v>0.59645411648770685</v>
      </c>
      <c r="M43" s="2">
        <f t="shared" si="38"/>
        <v>0.59048957532282975</v>
      </c>
      <c r="N43" s="2">
        <f t="shared" si="38"/>
        <v>0.58458467956960147</v>
      </c>
      <c r="O43" s="2">
        <f t="shared" si="38"/>
        <v>0.57873883277390548</v>
      </c>
      <c r="P43" s="2">
        <f t="shared" si="38"/>
        <v>0.57295144444616641</v>
      </c>
      <c r="Q43" s="2">
        <f t="shared" si="38"/>
        <v>0.56722193000170473</v>
      </c>
      <c r="R43" s="2">
        <f t="shared" si="39"/>
        <v>0.56722193000170473</v>
      </c>
      <c r="S43" s="2">
        <f t="shared" si="39"/>
        <v>0.56722193000170473</v>
      </c>
      <c r="T43" s="2">
        <f t="shared" si="39"/>
        <v>0.56722193000170473</v>
      </c>
      <c r="U43" s="2">
        <f t="shared" si="39"/>
        <v>0.56722193000170473</v>
      </c>
      <c r="V43" s="2">
        <f t="shared" si="39"/>
        <v>0.56722193000170473</v>
      </c>
      <c r="W43" s="2">
        <f t="shared" si="39"/>
        <v>0.56722193000170473</v>
      </c>
      <c r="X43" s="2">
        <f t="shared" si="39"/>
        <v>0.56722193000170473</v>
      </c>
      <c r="Y43" s="2">
        <f t="shared" si="39"/>
        <v>0.56722193000170473</v>
      </c>
      <c r="Z43" s="2">
        <f t="shared" si="39"/>
        <v>0.56722193000170473</v>
      </c>
      <c r="AA43" s="2">
        <f t="shared" si="39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8"/>
        <v>0.52939013952201697</v>
      </c>
      <c r="D44" s="2">
        <f t="shared" si="38"/>
        <v>0.52409623812679684</v>
      </c>
      <c r="E44" s="2">
        <f t="shared" si="38"/>
        <v>0.51885527574552892</v>
      </c>
      <c r="F44" s="2">
        <f t="shared" si="38"/>
        <v>0.51366672298807359</v>
      </c>
      <c r="G44" s="2">
        <f t="shared" si="38"/>
        <v>0.50853005575819288</v>
      </c>
      <c r="H44" s="2">
        <f t="shared" si="38"/>
        <v>0.50344475520061094</v>
      </c>
      <c r="I44" s="2">
        <f t="shared" si="38"/>
        <v>0.49841030764860483</v>
      </c>
      <c r="J44" s="2">
        <f t="shared" si="38"/>
        <v>0.49342620457211878</v>
      </c>
      <c r="K44" s="2">
        <f t="shared" si="38"/>
        <v>0.4884919425263976</v>
      </c>
      <c r="L44" s="2">
        <f t="shared" si="38"/>
        <v>0.48360702310113363</v>
      </c>
      <c r="M44" s="2">
        <f t="shared" si="38"/>
        <v>0.47877095287012228</v>
      </c>
      <c r="N44" s="2">
        <f t="shared" si="38"/>
        <v>0.47398324334142106</v>
      </c>
      <c r="O44" s="2">
        <f t="shared" si="38"/>
        <v>0.46924341090800686</v>
      </c>
      <c r="P44" s="2">
        <f t="shared" si="38"/>
        <v>0.46455097679892682</v>
      </c>
      <c r="Q44" s="2">
        <f t="shared" si="38"/>
        <v>0.45990546703093754</v>
      </c>
      <c r="R44" s="2">
        <f t="shared" si="39"/>
        <v>0.45990546703093754</v>
      </c>
      <c r="S44" s="2">
        <f t="shared" si="39"/>
        <v>0.45990546703093754</v>
      </c>
      <c r="T44" s="2">
        <f t="shared" si="39"/>
        <v>0.45990546703093754</v>
      </c>
      <c r="U44" s="2">
        <f t="shared" si="39"/>
        <v>0.45990546703093754</v>
      </c>
      <c r="V44" s="2">
        <f t="shared" si="39"/>
        <v>0.45990546703093754</v>
      </c>
      <c r="W44" s="2">
        <f t="shared" si="39"/>
        <v>0.45990546703093754</v>
      </c>
      <c r="X44" s="2">
        <f t="shared" si="39"/>
        <v>0.45990546703093754</v>
      </c>
      <c r="Y44" s="2">
        <f t="shared" si="39"/>
        <v>0.45990546703093754</v>
      </c>
      <c r="Z44" s="2">
        <f t="shared" si="39"/>
        <v>0.45990546703093754</v>
      </c>
      <c r="AA44" s="2">
        <f t="shared" si="39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8"/>
        <v>0.42923132283992305</v>
      </c>
      <c r="D45" s="2">
        <f t="shared" si="38"/>
        <v>0.42493900961152381</v>
      </c>
      <c r="E45" s="2">
        <f t="shared" si="38"/>
        <v>0.42068961951540856</v>
      </c>
      <c r="F45" s="2">
        <f t="shared" si="38"/>
        <v>0.41648272332025449</v>
      </c>
      <c r="G45" s="2">
        <f t="shared" si="38"/>
        <v>0.41231789608705194</v>
      </c>
      <c r="H45" s="2">
        <f t="shared" si="38"/>
        <v>0.40819471712618144</v>
      </c>
      <c r="I45" s="2">
        <f t="shared" si="38"/>
        <v>0.40411276995491963</v>
      </c>
      <c r="J45" s="2">
        <f t="shared" si="38"/>
        <v>0.40007164225537045</v>
      </c>
      <c r="K45" s="2">
        <f t="shared" si="38"/>
        <v>0.39607092583281672</v>
      </c>
      <c r="L45" s="2">
        <f t="shared" si="38"/>
        <v>0.39211021657448858</v>
      </c>
      <c r="M45" s="2">
        <f t="shared" si="38"/>
        <v>0.38818911440874371</v>
      </c>
      <c r="N45" s="2">
        <f t="shared" si="38"/>
        <v>0.38430722326465627</v>
      </c>
      <c r="O45" s="2">
        <f t="shared" si="38"/>
        <v>0.3804641510320097</v>
      </c>
      <c r="P45" s="2">
        <f t="shared" si="38"/>
        <v>0.37665950952168958</v>
      </c>
      <c r="Q45" s="2">
        <f t="shared" si="38"/>
        <v>0.37289291442647271</v>
      </c>
      <c r="R45" s="2">
        <f t="shared" si="39"/>
        <v>0.37289291442647271</v>
      </c>
      <c r="S45" s="2">
        <f t="shared" si="39"/>
        <v>0.37289291442647271</v>
      </c>
      <c r="T45" s="2">
        <f t="shared" si="39"/>
        <v>0.37289291442647271</v>
      </c>
      <c r="U45" s="2">
        <f t="shared" si="39"/>
        <v>0.37289291442647271</v>
      </c>
      <c r="V45" s="2">
        <f t="shared" si="39"/>
        <v>0.37289291442647271</v>
      </c>
      <c r="W45" s="2">
        <f t="shared" si="39"/>
        <v>0.37289291442647271</v>
      </c>
      <c r="X45" s="2">
        <f t="shared" si="39"/>
        <v>0.37289291442647271</v>
      </c>
      <c r="Y45" s="2">
        <f t="shared" si="39"/>
        <v>0.37289291442647271</v>
      </c>
      <c r="Z45" s="2">
        <f t="shared" si="39"/>
        <v>0.37289291442647271</v>
      </c>
      <c r="AA45" s="2">
        <f t="shared" si="39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8"/>
        <v>0.34802221415241952</v>
      </c>
      <c r="D46" s="2">
        <f t="shared" si="38"/>
        <v>0.3445419920108953</v>
      </c>
      <c r="E46" s="2">
        <f t="shared" si="38"/>
        <v>0.34109657209078637</v>
      </c>
      <c r="F46" s="2">
        <f t="shared" si="38"/>
        <v>0.33768560636987849</v>
      </c>
      <c r="G46" s="2">
        <f t="shared" si="38"/>
        <v>0.33430875030617968</v>
      </c>
      <c r="H46" s="2">
        <f t="shared" si="38"/>
        <v>0.3309656628031179</v>
      </c>
      <c r="I46" s="2">
        <f t="shared" si="38"/>
        <v>0.32765600617508672</v>
      </c>
      <c r="J46" s="2">
        <f t="shared" si="38"/>
        <v>0.32437944611333586</v>
      </c>
      <c r="K46" s="2">
        <f t="shared" si="38"/>
        <v>0.32113565165220248</v>
      </c>
      <c r="L46" s="2">
        <f t="shared" si="38"/>
        <v>0.31792429513568043</v>
      </c>
      <c r="M46" s="2">
        <f t="shared" si="38"/>
        <v>0.31474505218432364</v>
      </c>
      <c r="N46" s="2">
        <f t="shared" si="38"/>
        <v>0.31159760166248041</v>
      </c>
      <c r="O46" s="2">
        <f t="shared" si="38"/>
        <v>0.30848162564585557</v>
      </c>
      <c r="P46" s="2">
        <f t="shared" si="38"/>
        <v>0.30539680938939701</v>
      </c>
      <c r="Q46" s="2">
        <f t="shared" si="38"/>
        <v>0.30234284129550304</v>
      </c>
      <c r="R46" s="2">
        <f t="shared" si="39"/>
        <v>0.30234284129550304</v>
      </c>
      <c r="S46" s="2">
        <f t="shared" si="39"/>
        <v>0.30234284129550304</v>
      </c>
      <c r="T46" s="2">
        <f t="shared" si="39"/>
        <v>0.30234284129550304</v>
      </c>
      <c r="U46" s="2">
        <f t="shared" si="39"/>
        <v>0.30234284129550304</v>
      </c>
      <c r="V46" s="2">
        <f t="shared" si="39"/>
        <v>0.30234284129550304</v>
      </c>
      <c r="W46" s="2">
        <f t="shared" si="39"/>
        <v>0.30234284129550304</v>
      </c>
      <c r="X46" s="2">
        <f t="shared" si="39"/>
        <v>0.30234284129550304</v>
      </c>
      <c r="Y46" s="2">
        <f t="shared" si="39"/>
        <v>0.30234284129550304</v>
      </c>
      <c r="Z46" s="2">
        <f t="shared" si="39"/>
        <v>0.30234284129550304</v>
      </c>
      <c r="AA46" s="2">
        <f t="shared" si="39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8"/>
        <v>0.28217759305679257</v>
      </c>
      <c r="D47" s="2">
        <f t="shared" si="38"/>
        <v>0.27935581712622465</v>
      </c>
      <c r="E47" s="2">
        <f t="shared" si="38"/>
        <v>0.27656225895496239</v>
      </c>
      <c r="F47" s="2">
        <f t="shared" si="38"/>
        <v>0.27379663636541279</v>
      </c>
      <c r="G47" s="2">
        <f t="shared" si="38"/>
        <v>0.27105867000175865</v>
      </c>
      <c r="H47" s="2">
        <f t="shared" si="38"/>
        <v>0.26834808330174104</v>
      </c>
      <c r="I47" s="2">
        <f t="shared" si="38"/>
        <v>0.26566460246872364</v>
      </c>
      <c r="J47" s="2">
        <f t="shared" si="38"/>
        <v>0.26300795644403641</v>
      </c>
      <c r="K47" s="2">
        <f t="shared" si="38"/>
        <v>0.26037787687959602</v>
      </c>
      <c r="L47" s="2">
        <f t="shared" si="38"/>
        <v>0.25777409811080004</v>
      </c>
      <c r="M47" s="2">
        <f t="shared" si="38"/>
        <v>0.25519635712969202</v>
      </c>
      <c r="N47" s="2">
        <f t="shared" si="38"/>
        <v>0.25264439355839508</v>
      </c>
      <c r="O47" s="2">
        <f t="shared" si="38"/>
        <v>0.25011794962281114</v>
      </c>
      <c r="P47" s="2">
        <f t="shared" si="38"/>
        <v>0.24761677012658304</v>
      </c>
      <c r="Q47" s="2">
        <f t="shared" si="38"/>
        <v>0.24514060242531721</v>
      </c>
      <c r="R47" s="2">
        <f t="shared" si="39"/>
        <v>0.24514060242531721</v>
      </c>
      <c r="S47" s="2">
        <f t="shared" si="39"/>
        <v>0.24514060242531721</v>
      </c>
      <c r="T47" s="2">
        <f t="shared" si="39"/>
        <v>0.24514060242531721</v>
      </c>
      <c r="U47" s="2">
        <f t="shared" si="39"/>
        <v>0.24514060242531721</v>
      </c>
      <c r="V47" s="2">
        <f t="shared" si="39"/>
        <v>0.24514060242531721</v>
      </c>
      <c r="W47" s="2">
        <f t="shared" si="39"/>
        <v>0.24514060242531721</v>
      </c>
      <c r="X47" s="2">
        <f t="shared" si="39"/>
        <v>0.24514060242531721</v>
      </c>
      <c r="Y47" s="2">
        <f t="shared" si="39"/>
        <v>0.24514060242531721</v>
      </c>
      <c r="Z47" s="2">
        <f t="shared" si="39"/>
        <v>0.24514060242531721</v>
      </c>
      <c r="AA47" s="2">
        <f t="shared" si="39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8"/>
        <v>0.22879055067574663</v>
      </c>
      <c r="D48" s="2">
        <f t="shared" si="38"/>
        <v>0.22650264516898916</v>
      </c>
      <c r="E48" s="2">
        <f t="shared" si="38"/>
        <v>0.22423761871729928</v>
      </c>
      <c r="F48" s="2">
        <f t="shared" si="38"/>
        <v>0.22199524253012629</v>
      </c>
      <c r="G48" s="2">
        <f t="shared" si="38"/>
        <v>0.21977529010482502</v>
      </c>
      <c r="H48" s="2">
        <f t="shared" si="38"/>
        <v>0.21757753720377676</v>
      </c>
      <c r="I48" s="2">
        <f t="shared" si="38"/>
        <v>0.21540176183173898</v>
      </c>
      <c r="J48" s="2">
        <f t="shared" si="38"/>
        <v>0.21324774421342158</v>
      </c>
      <c r="K48" s="2">
        <f t="shared" si="38"/>
        <v>0.21111526677128736</v>
      </c>
      <c r="L48" s="2">
        <f t="shared" si="38"/>
        <v>0.2090041141035745</v>
      </c>
      <c r="M48" s="2">
        <f t="shared" si="38"/>
        <v>0.20691407296253875</v>
      </c>
      <c r="N48" s="2">
        <f t="shared" si="38"/>
        <v>0.20484493223291336</v>
      </c>
      <c r="O48" s="2">
        <f t="shared" si="38"/>
        <v>0.20279648291058422</v>
      </c>
      <c r="P48" s="2">
        <f t="shared" si="38"/>
        <v>0.20076851808147839</v>
      </c>
      <c r="Q48" s="2">
        <f t="shared" si="38"/>
        <v>0.1987608329006636</v>
      </c>
      <c r="R48" s="2">
        <f t="shared" si="39"/>
        <v>0.1987608329006636</v>
      </c>
      <c r="S48" s="2">
        <f t="shared" si="39"/>
        <v>0.1987608329006636</v>
      </c>
      <c r="T48" s="2">
        <f t="shared" si="39"/>
        <v>0.1987608329006636</v>
      </c>
      <c r="U48" s="2">
        <f t="shared" si="39"/>
        <v>0.1987608329006636</v>
      </c>
      <c r="V48" s="2">
        <f t="shared" si="39"/>
        <v>0.1987608329006636</v>
      </c>
      <c r="W48" s="2">
        <f t="shared" si="39"/>
        <v>0.1987608329006636</v>
      </c>
      <c r="X48" s="2">
        <f t="shared" si="39"/>
        <v>0.1987608329006636</v>
      </c>
      <c r="Y48" s="2">
        <f t="shared" si="39"/>
        <v>0.1987608329006636</v>
      </c>
      <c r="Z48" s="2">
        <f t="shared" si="39"/>
        <v>0.1987608329006636</v>
      </c>
      <c r="AA48" s="2">
        <f t="shared" si="39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8"/>
        <v>0.18550415542022197</v>
      </c>
      <c r="D49" s="2">
        <f t="shared" si="38"/>
        <v>0.18364911386601976</v>
      </c>
      <c r="E49" s="2">
        <f t="shared" si="38"/>
        <v>0.18181262272735957</v>
      </c>
      <c r="F49" s="2">
        <f t="shared" si="38"/>
        <v>0.17999449650008598</v>
      </c>
      <c r="G49" s="2">
        <f t="shared" si="38"/>
        <v>0.17819455153508512</v>
      </c>
      <c r="H49" s="2">
        <f t="shared" si="38"/>
        <v>0.17641260601973427</v>
      </c>
      <c r="I49" s="2">
        <f t="shared" si="38"/>
        <v>0.17464847995953692</v>
      </c>
      <c r="J49" s="2">
        <f t="shared" si="38"/>
        <v>0.17290199515994154</v>
      </c>
      <c r="K49" s="2">
        <f t="shared" si="38"/>
        <v>0.17117297520834213</v>
      </c>
      <c r="L49" s="2">
        <f t="shared" si="38"/>
        <v>0.16946124545625871</v>
      </c>
      <c r="M49" s="2">
        <f t="shared" si="38"/>
        <v>0.16776663300169611</v>
      </c>
      <c r="N49" s="2">
        <f t="shared" si="38"/>
        <v>0.16608896667167916</v>
      </c>
      <c r="O49" s="2">
        <f t="shared" si="38"/>
        <v>0.16442807700496237</v>
      </c>
      <c r="P49" s="2">
        <f t="shared" si="38"/>
        <v>0.16278379623491274</v>
      </c>
      <c r="Q49" s="2">
        <f t="shared" si="38"/>
        <v>0.1611559582725636</v>
      </c>
      <c r="R49" s="2">
        <f t="shared" si="39"/>
        <v>0.1611559582725636</v>
      </c>
      <c r="S49" s="2">
        <f t="shared" si="39"/>
        <v>0.1611559582725636</v>
      </c>
      <c r="T49" s="2">
        <f t="shared" si="39"/>
        <v>0.1611559582725636</v>
      </c>
      <c r="U49" s="2">
        <f t="shared" si="39"/>
        <v>0.1611559582725636</v>
      </c>
      <c r="V49" s="2">
        <f t="shared" si="39"/>
        <v>0.1611559582725636</v>
      </c>
      <c r="W49" s="2">
        <f t="shared" si="39"/>
        <v>0.1611559582725636</v>
      </c>
      <c r="X49" s="2">
        <f t="shared" si="39"/>
        <v>0.1611559582725636</v>
      </c>
      <c r="Y49" s="2">
        <f t="shared" si="39"/>
        <v>0.1611559582725636</v>
      </c>
      <c r="Z49" s="2">
        <f t="shared" si="39"/>
        <v>0.1611559582725636</v>
      </c>
      <c r="AA49" s="2">
        <f t="shared" si="39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8"/>
        <v>0.15040739915408494</v>
      </c>
      <c r="D50" s="2">
        <f t="shared" si="38"/>
        <v>0.14890332516254409</v>
      </c>
      <c r="E50" s="2">
        <f t="shared" si="38"/>
        <v>0.14741429191091865</v>
      </c>
      <c r="F50" s="2">
        <f t="shared" si="38"/>
        <v>0.14594014899180946</v>
      </c>
      <c r="G50" s="2">
        <f t="shared" si="38"/>
        <v>0.14448074750189135</v>
      </c>
      <c r="H50" s="2">
        <f t="shared" si="38"/>
        <v>0.14303594002687245</v>
      </c>
      <c r="I50" s="2">
        <f t="shared" si="38"/>
        <v>0.14160558062660372</v>
      </c>
      <c r="J50" s="2">
        <f t="shared" si="38"/>
        <v>0.1401895248203377</v>
      </c>
      <c r="K50" s="2">
        <f t="shared" si="38"/>
        <v>0.13878762957213431</v>
      </c>
      <c r="L50" s="2">
        <f t="shared" si="38"/>
        <v>0.13739975327641296</v>
      </c>
      <c r="M50" s="2">
        <f t="shared" si="38"/>
        <v>0.13602575574364884</v>
      </c>
      <c r="N50" s="2">
        <f t="shared" si="38"/>
        <v>0.13466549818621235</v>
      </c>
      <c r="O50" s="2">
        <f t="shared" si="38"/>
        <v>0.13331884320435022</v>
      </c>
      <c r="P50" s="2">
        <f t="shared" si="38"/>
        <v>0.13198565477230673</v>
      </c>
      <c r="Q50" s="2">
        <f t="shared" si="38"/>
        <v>0.13066579822458366</v>
      </c>
      <c r="R50" s="2">
        <f t="shared" si="39"/>
        <v>0.13066579822458366</v>
      </c>
      <c r="S50" s="2">
        <f t="shared" si="39"/>
        <v>0.13066579822458366</v>
      </c>
      <c r="T50" s="2">
        <f t="shared" si="39"/>
        <v>0.13066579822458366</v>
      </c>
      <c r="U50" s="2">
        <f t="shared" si="39"/>
        <v>0.13066579822458366</v>
      </c>
      <c r="V50" s="2">
        <f t="shared" si="39"/>
        <v>0.13066579822458366</v>
      </c>
      <c r="W50" s="2">
        <f t="shared" si="39"/>
        <v>0.13066579822458366</v>
      </c>
      <c r="X50" s="2">
        <f t="shared" si="39"/>
        <v>0.13066579822458366</v>
      </c>
      <c r="Y50" s="2">
        <f t="shared" si="39"/>
        <v>0.13066579822458366</v>
      </c>
      <c r="Z50" s="2">
        <f t="shared" si="39"/>
        <v>0.13066579822458366</v>
      </c>
      <c r="AA50" s="2">
        <f t="shared" si="39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8"/>
        <v>0.12195082999111122</v>
      </c>
      <c r="D51" s="2">
        <f t="shared" si="38"/>
        <v>0.1207313216912001</v>
      </c>
      <c r="E51" s="2">
        <f t="shared" si="38"/>
        <v>0.1195240084742881</v>
      </c>
      <c r="F51" s="2">
        <f t="shared" si="38"/>
        <v>0.11832876838954522</v>
      </c>
      <c r="G51" s="2">
        <f t="shared" si="38"/>
        <v>0.11714548070564976</v>
      </c>
      <c r="H51" s="2">
        <f t="shared" si="38"/>
        <v>0.11597402589859326</v>
      </c>
      <c r="I51" s="2">
        <f t="shared" si="38"/>
        <v>0.11481428563960733</v>
      </c>
      <c r="J51" s="2">
        <f t="shared" si="38"/>
        <v>0.11366614278321126</v>
      </c>
      <c r="K51" s="2">
        <f t="shared" si="38"/>
        <v>0.11252948135537914</v>
      </c>
      <c r="L51" s="2">
        <f t="shared" si="38"/>
        <v>0.11140418654182535</v>
      </c>
      <c r="M51" s="2">
        <f t="shared" si="38"/>
        <v>0.11029014467640709</v>
      </c>
      <c r="N51" s="2">
        <f t="shared" si="38"/>
        <v>0.10918724322964302</v>
      </c>
      <c r="O51" s="2">
        <f t="shared" si="38"/>
        <v>0.10809537079734659</v>
      </c>
      <c r="P51" s="2">
        <f t="shared" si="38"/>
        <v>0.10701441708937312</v>
      </c>
      <c r="Q51" s="2">
        <f t="shared" si="38"/>
        <v>0.10594427291847938</v>
      </c>
      <c r="R51" s="2">
        <f t="shared" si="39"/>
        <v>0.10594427291847938</v>
      </c>
      <c r="S51" s="2">
        <f t="shared" si="39"/>
        <v>0.10594427291847938</v>
      </c>
      <c r="T51" s="2">
        <f t="shared" si="39"/>
        <v>0.10594427291847938</v>
      </c>
      <c r="U51" s="2">
        <f t="shared" si="39"/>
        <v>0.10594427291847938</v>
      </c>
      <c r="V51" s="2">
        <f t="shared" si="39"/>
        <v>0.10594427291847938</v>
      </c>
      <c r="W51" s="2">
        <f t="shared" si="39"/>
        <v>0.10594427291847938</v>
      </c>
      <c r="X51" s="2">
        <f t="shared" si="39"/>
        <v>0.10594427291847938</v>
      </c>
      <c r="Y51" s="2">
        <f t="shared" si="39"/>
        <v>0.10594427291847938</v>
      </c>
      <c r="Z51" s="2">
        <f t="shared" si="39"/>
        <v>0.10594427291847938</v>
      </c>
      <c r="AA51" s="2">
        <f t="shared" si="39"/>
        <v>0.10594427291847938</v>
      </c>
    </row>
    <row r="52" spans="1:27" x14ac:dyDescent="0.2">
      <c r="A52" t="s">
        <v>64</v>
      </c>
      <c r="B52" s="3">
        <v>0.08</v>
      </c>
      <c r="C52" s="2">
        <f t="shared" si="38"/>
        <v>7.9200000000000007E-2</v>
      </c>
      <c r="D52" s="2">
        <f t="shared" si="38"/>
        <v>7.8408000000000005E-2</v>
      </c>
      <c r="E52" s="2">
        <f t="shared" si="38"/>
        <v>7.7623919999999999E-2</v>
      </c>
      <c r="F52" s="2">
        <f t="shared" si="38"/>
        <v>7.6847680799999998E-2</v>
      </c>
      <c r="G52" s="2">
        <f t="shared" si="38"/>
        <v>7.6079203991999994E-2</v>
      </c>
      <c r="H52" s="2">
        <f t="shared" si="38"/>
        <v>7.531841195208E-2</v>
      </c>
      <c r="I52" s="2">
        <f t="shared" si="38"/>
        <v>7.45652278325592E-2</v>
      </c>
      <c r="J52" s="2">
        <f t="shared" si="38"/>
        <v>7.3819575554233602E-2</v>
      </c>
      <c r="K52" s="2">
        <f t="shared" si="38"/>
        <v>7.3081379798691268E-2</v>
      </c>
      <c r="L52" s="2">
        <f t="shared" si="38"/>
        <v>7.2350566000704358E-2</v>
      </c>
      <c r="M52" s="2">
        <f t="shared" si="38"/>
        <v>7.162706034069731E-2</v>
      </c>
      <c r="N52" s="2">
        <f t="shared" si="38"/>
        <v>7.0910789737290342E-2</v>
      </c>
      <c r="O52" s="2">
        <f t="shared" si="38"/>
        <v>7.0201681839917443E-2</v>
      </c>
      <c r="P52" s="2">
        <f t="shared" si="38"/>
        <v>6.9499665021518262E-2</v>
      </c>
      <c r="Q52" s="2">
        <f t="shared" si="38"/>
        <v>6.8804668371303085E-2</v>
      </c>
      <c r="R52" s="2">
        <f t="shared" si="39"/>
        <v>6.8804668371303085E-2</v>
      </c>
      <c r="S52" s="2">
        <f t="shared" si="39"/>
        <v>6.8804668371303085E-2</v>
      </c>
      <c r="T52" s="2">
        <f t="shared" si="39"/>
        <v>6.8804668371303085E-2</v>
      </c>
      <c r="U52" s="2">
        <f t="shared" si="39"/>
        <v>6.8804668371303085E-2</v>
      </c>
      <c r="V52" s="2">
        <f t="shared" si="39"/>
        <v>6.8804668371303085E-2</v>
      </c>
      <c r="W52" s="2">
        <f t="shared" si="39"/>
        <v>6.8804668371303085E-2</v>
      </c>
      <c r="X52" s="2">
        <f t="shared" si="39"/>
        <v>6.8804668371303085E-2</v>
      </c>
      <c r="Y52" s="2">
        <f t="shared" si="39"/>
        <v>6.8804668371303085E-2</v>
      </c>
      <c r="Z52" s="2">
        <f t="shared" si="39"/>
        <v>6.8804668371303085E-2</v>
      </c>
      <c r="AA52" s="2">
        <f t="shared" si="39"/>
        <v>6.8804668371303085E-2</v>
      </c>
    </row>
    <row r="53" spans="1:27" x14ac:dyDescent="0.2">
      <c r="A53" t="s">
        <v>65</v>
      </c>
      <c r="B53" s="3">
        <v>0.06</v>
      </c>
      <c r="C53" s="2">
        <f t="shared" si="38"/>
        <v>5.9399999999999994E-2</v>
      </c>
      <c r="D53" s="2">
        <f t="shared" si="38"/>
        <v>5.8805999999999997E-2</v>
      </c>
      <c r="E53" s="2">
        <f t="shared" si="38"/>
        <v>5.8217939999999996E-2</v>
      </c>
      <c r="F53" s="2">
        <f t="shared" si="38"/>
        <v>5.7635760599999995E-2</v>
      </c>
      <c r="G53" s="2">
        <f t="shared" si="38"/>
        <v>5.7059402993999996E-2</v>
      </c>
      <c r="H53" s="2">
        <f t="shared" si="38"/>
        <v>5.6488808964059993E-2</v>
      </c>
      <c r="I53" s="2">
        <f t="shared" si="38"/>
        <v>5.5923920874419393E-2</v>
      </c>
      <c r="J53" s="2">
        <f t="shared" si="38"/>
        <v>5.5364681665675201E-2</v>
      </c>
      <c r="K53" s="2">
        <f t="shared" si="38"/>
        <v>5.4811034849018447E-2</v>
      </c>
      <c r="L53" s="2">
        <f t="shared" si="38"/>
        <v>5.4262924500528262E-2</v>
      </c>
      <c r="M53" s="2">
        <f t="shared" si="38"/>
        <v>5.3720295255522979E-2</v>
      </c>
      <c r="N53" s="2">
        <f t="shared" si="38"/>
        <v>5.3183092302967749E-2</v>
      </c>
      <c r="O53" s="2">
        <f t="shared" si="38"/>
        <v>5.2651261379938072E-2</v>
      </c>
      <c r="P53" s="2">
        <f t="shared" si="38"/>
        <v>5.2124748766138693E-2</v>
      </c>
      <c r="Q53" s="2">
        <f t="shared" si="38"/>
        <v>5.1603501278477307E-2</v>
      </c>
      <c r="R53" s="2">
        <f t="shared" si="39"/>
        <v>5.1603501278477307E-2</v>
      </c>
      <c r="S53" s="2">
        <f t="shared" si="39"/>
        <v>5.1603501278477307E-2</v>
      </c>
      <c r="T53" s="2">
        <f t="shared" si="39"/>
        <v>5.1603501278477307E-2</v>
      </c>
      <c r="U53" s="2">
        <f t="shared" si="39"/>
        <v>5.1603501278477307E-2</v>
      </c>
      <c r="V53" s="2">
        <f t="shared" si="39"/>
        <v>5.1603501278477307E-2</v>
      </c>
      <c r="W53" s="2">
        <f t="shared" si="39"/>
        <v>5.1603501278477307E-2</v>
      </c>
      <c r="X53" s="2">
        <f t="shared" si="39"/>
        <v>5.1603501278477307E-2</v>
      </c>
      <c r="Y53" s="2">
        <f t="shared" si="39"/>
        <v>5.1603501278477307E-2</v>
      </c>
      <c r="Z53" s="2">
        <f t="shared" si="39"/>
        <v>5.1603501278477307E-2</v>
      </c>
      <c r="AA53" s="2">
        <f t="shared" si="39"/>
        <v>5.1603501278477307E-2</v>
      </c>
    </row>
    <row r="54" spans="1:27" x14ac:dyDescent="0.2">
      <c r="A54" t="s">
        <v>66</v>
      </c>
      <c r="B54" s="3">
        <v>0.04</v>
      </c>
      <c r="C54" s="2">
        <f t="shared" si="38"/>
        <v>3.9600000000000003E-2</v>
      </c>
      <c r="D54" s="2">
        <f t="shared" si="38"/>
        <v>3.9204000000000003E-2</v>
      </c>
      <c r="E54" s="2">
        <f t="shared" si="38"/>
        <v>3.881196E-2</v>
      </c>
      <c r="F54" s="2">
        <f t="shared" si="38"/>
        <v>3.8423840399999999E-2</v>
      </c>
      <c r="G54" s="2">
        <f t="shared" si="38"/>
        <v>3.8039601995999997E-2</v>
      </c>
      <c r="H54" s="2">
        <f t="shared" si="38"/>
        <v>3.765920597604E-2</v>
      </c>
      <c r="I54" s="2">
        <f t="shared" si="38"/>
        <v>3.72826139162796E-2</v>
      </c>
      <c r="J54" s="2">
        <f t="shared" si="38"/>
        <v>3.6909787777116801E-2</v>
      </c>
      <c r="K54" s="2">
        <f t="shared" si="38"/>
        <v>3.6540689899345634E-2</v>
      </c>
      <c r="L54" s="2">
        <f t="shared" si="38"/>
        <v>3.6175283000352179E-2</v>
      </c>
      <c r="M54" s="2">
        <f t="shared" si="38"/>
        <v>3.5813530170348655E-2</v>
      </c>
      <c r="N54" s="2">
        <f t="shared" si="38"/>
        <v>3.5455394868645171E-2</v>
      </c>
      <c r="O54" s="2">
        <f t="shared" si="38"/>
        <v>3.5100840919958722E-2</v>
      </c>
      <c r="P54" s="2">
        <f t="shared" si="38"/>
        <v>3.4749832510759131E-2</v>
      </c>
      <c r="Q54" s="2">
        <f t="shared" si="38"/>
        <v>3.4402334185651542E-2</v>
      </c>
      <c r="R54" s="2">
        <f t="shared" si="39"/>
        <v>3.4402334185651542E-2</v>
      </c>
      <c r="S54" s="2">
        <f t="shared" si="39"/>
        <v>3.4402334185651542E-2</v>
      </c>
      <c r="T54" s="2">
        <f t="shared" si="39"/>
        <v>3.4402334185651542E-2</v>
      </c>
      <c r="U54" s="2">
        <f t="shared" si="39"/>
        <v>3.4402334185651542E-2</v>
      </c>
      <c r="V54" s="2">
        <f t="shared" si="39"/>
        <v>3.4402334185651542E-2</v>
      </c>
      <c r="W54" s="2">
        <f t="shared" si="39"/>
        <v>3.4402334185651542E-2</v>
      </c>
      <c r="X54" s="2">
        <f t="shared" si="39"/>
        <v>3.4402334185651542E-2</v>
      </c>
      <c r="Y54" s="2">
        <f t="shared" si="39"/>
        <v>3.4402334185651542E-2</v>
      </c>
      <c r="Z54" s="2">
        <f t="shared" si="39"/>
        <v>3.4402334185651542E-2</v>
      </c>
      <c r="AA54" s="2">
        <f t="shared" si="39"/>
        <v>3.4402334185651542E-2</v>
      </c>
    </row>
    <row r="55" spans="1:27" x14ac:dyDescent="0.2">
      <c r="A55" t="s">
        <v>67</v>
      </c>
      <c r="B55" s="3">
        <v>0.02</v>
      </c>
      <c r="C55" s="2">
        <f t="shared" si="38"/>
        <v>1.9800000000000002E-2</v>
      </c>
      <c r="D55" s="2">
        <f t="shared" si="38"/>
        <v>1.9602000000000001E-2</v>
      </c>
      <c r="E55" s="2">
        <f t="shared" si="38"/>
        <v>1.940598E-2</v>
      </c>
      <c r="F55" s="2">
        <f t="shared" si="38"/>
        <v>1.92119202E-2</v>
      </c>
      <c r="G55" s="2">
        <f t="shared" si="38"/>
        <v>1.9019800997999999E-2</v>
      </c>
      <c r="H55" s="2">
        <f t="shared" si="38"/>
        <v>1.882960298802E-2</v>
      </c>
      <c r="I55" s="2">
        <f t="shared" si="38"/>
        <v>1.86413069581398E-2</v>
      </c>
      <c r="J55" s="2">
        <f t="shared" si="38"/>
        <v>1.84548938885584E-2</v>
      </c>
      <c r="K55" s="2">
        <f t="shared" si="38"/>
        <v>1.8270344949672817E-2</v>
      </c>
      <c r="L55" s="2">
        <f t="shared" si="38"/>
        <v>1.808764150017609E-2</v>
      </c>
      <c r="M55" s="2">
        <f t="shared" si="38"/>
        <v>1.7906765085174327E-2</v>
      </c>
      <c r="N55" s="2">
        <f t="shared" si="38"/>
        <v>1.7727697434322585E-2</v>
      </c>
      <c r="O55" s="2">
        <f t="shared" si="38"/>
        <v>1.7550420459979361E-2</v>
      </c>
      <c r="P55" s="2">
        <f t="shared" si="38"/>
        <v>1.7374916255379565E-2</v>
      </c>
      <c r="Q55" s="2">
        <f t="shared" si="38"/>
        <v>1.7201167092825771E-2</v>
      </c>
      <c r="R55" s="2">
        <f t="shared" si="39"/>
        <v>1.7201167092825771E-2</v>
      </c>
      <c r="S55" s="2">
        <f t="shared" si="39"/>
        <v>1.7201167092825771E-2</v>
      </c>
      <c r="T55" s="2">
        <f t="shared" si="39"/>
        <v>1.7201167092825771E-2</v>
      </c>
      <c r="U55" s="2">
        <f t="shared" si="39"/>
        <v>1.7201167092825771E-2</v>
      </c>
      <c r="V55" s="2">
        <f t="shared" si="39"/>
        <v>1.7201167092825771E-2</v>
      </c>
      <c r="W55" s="2">
        <f t="shared" si="39"/>
        <v>1.7201167092825771E-2</v>
      </c>
      <c r="X55" s="2">
        <f t="shared" si="39"/>
        <v>1.7201167092825771E-2</v>
      </c>
      <c r="Y55" s="2">
        <f t="shared" si="39"/>
        <v>1.7201167092825771E-2</v>
      </c>
      <c r="Z55" s="2">
        <f t="shared" si="39"/>
        <v>1.7201167092825771E-2</v>
      </c>
      <c r="AA55" s="2">
        <f t="shared" si="39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8"/>
        <v>2.97E-3</v>
      </c>
      <c r="D56" s="2">
        <f t="shared" si="38"/>
        <v>2.9402999999999999E-3</v>
      </c>
      <c r="E56" s="2">
        <f t="shared" si="38"/>
        <v>2.910897E-3</v>
      </c>
      <c r="F56" s="2">
        <f t="shared" si="38"/>
        <v>2.88178803E-3</v>
      </c>
      <c r="G56" s="2">
        <f t="shared" si="38"/>
        <v>2.8529701497E-3</v>
      </c>
      <c r="H56" s="2">
        <f t="shared" si="38"/>
        <v>2.824440448203E-3</v>
      </c>
      <c r="I56" s="2">
        <f t="shared" si="38"/>
        <v>2.7961960437209699E-3</v>
      </c>
      <c r="J56" s="2">
        <f t="shared" si="38"/>
        <v>2.7682340832837602E-3</v>
      </c>
      <c r="K56" s="2">
        <f t="shared" si="38"/>
        <v>2.7405517424509227E-3</v>
      </c>
      <c r="L56" s="2">
        <f t="shared" si="38"/>
        <v>2.7131462250264133E-3</v>
      </c>
      <c r="M56" s="2">
        <f t="shared" si="38"/>
        <v>2.6860147627761491E-3</v>
      </c>
      <c r="N56" s="2">
        <f t="shared" si="38"/>
        <v>2.6591546151483875E-3</v>
      </c>
      <c r="O56" s="2">
        <f t="shared" si="38"/>
        <v>2.6325630689969038E-3</v>
      </c>
      <c r="P56" s="2">
        <f t="shared" si="38"/>
        <v>2.6062374383069345E-3</v>
      </c>
      <c r="Q56" s="2">
        <f t="shared" si="38"/>
        <v>2.580175063923865E-3</v>
      </c>
      <c r="R56" s="2">
        <f t="shared" si="39"/>
        <v>2.580175063923865E-3</v>
      </c>
      <c r="S56" s="2">
        <f t="shared" si="39"/>
        <v>2.580175063923865E-3</v>
      </c>
      <c r="T56" s="2">
        <f t="shared" si="39"/>
        <v>2.580175063923865E-3</v>
      </c>
      <c r="U56" s="2">
        <f t="shared" si="39"/>
        <v>2.580175063923865E-3</v>
      </c>
      <c r="V56" s="2">
        <f t="shared" si="39"/>
        <v>2.580175063923865E-3</v>
      </c>
      <c r="W56" s="2">
        <f t="shared" si="39"/>
        <v>2.580175063923865E-3</v>
      </c>
      <c r="X56" s="2">
        <f t="shared" si="39"/>
        <v>2.580175063923865E-3</v>
      </c>
      <c r="Y56" s="2">
        <f t="shared" si="39"/>
        <v>2.580175063923865E-3</v>
      </c>
      <c r="Z56" s="2">
        <f t="shared" si="39"/>
        <v>2.580175063923865E-3</v>
      </c>
      <c r="AA56" s="2">
        <f t="shared" si="39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0">E57</f>
        <v>150</v>
      </c>
      <c r="G57" s="4">
        <f t="shared" si="40"/>
        <v>150</v>
      </c>
      <c r="H57" s="4">
        <f t="shared" si="40"/>
        <v>150</v>
      </c>
      <c r="I57" s="4">
        <f t="shared" si="40"/>
        <v>150</v>
      </c>
      <c r="J57" s="4">
        <f t="shared" si="40"/>
        <v>150</v>
      </c>
      <c r="K57" s="4">
        <f t="shared" si="40"/>
        <v>150</v>
      </c>
      <c r="L57" s="4">
        <f t="shared" si="40"/>
        <v>150</v>
      </c>
      <c r="M57" s="4">
        <f t="shared" si="40"/>
        <v>150</v>
      </c>
      <c r="N57" s="4">
        <f t="shared" si="40"/>
        <v>150</v>
      </c>
      <c r="O57" s="4">
        <f t="shared" si="40"/>
        <v>150</v>
      </c>
      <c r="P57" s="4">
        <f t="shared" si="40"/>
        <v>150</v>
      </c>
      <c r="Q57" s="4">
        <f t="shared" si="40"/>
        <v>150</v>
      </c>
      <c r="R57" s="4">
        <f t="shared" si="39"/>
        <v>150</v>
      </c>
      <c r="S57" s="4">
        <f t="shared" si="39"/>
        <v>150</v>
      </c>
      <c r="T57" s="4">
        <f t="shared" si="39"/>
        <v>150</v>
      </c>
      <c r="U57" s="4">
        <f t="shared" si="39"/>
        <v>150</v>
      </c>
      <c r="V57" s="4">
        <f t="shared" si="39"/>
        <v>150</v>
      </c>
      <c r="W57" s="4">
        <f t="shared" si="39"/>
        <v>150</v>
      </c>
      <c r="X57" s="4">
        <f t="shared" si="39"/>
        <v>150</v>
      </c>
      <c r="Y57" s="4">
        <f t="shared" si="39"/>
        <v>150</v>
      </c>
      <c r="Z57" s="4">
        <f t="shared" si="39"/>
        <v>150</v>
      </c>
      <c r="AA57" s="4">
        <f t="shared" si="39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0"/>
        <v>20</v>
      </c>
      <c r="G58" s="4">
        <f t="shared" si="40"/>
        <v>20</v>
      </c>
      <c r="H58" s="4">
        <f t="shared" si="40"/>
        <v>20</v>
      </c>
      <c r="I58" s="4">
        <f t="shared" si="40"/>
        <v>20</v>
      </c>
      <c r="J58" s="4">
        <f t="shared" si="40"/>
        <v>20</v>
      </c>
      <c r="K58" s="4">
        <f t="shared" si="40"/>
        <v>20</v>
      </c>
      <c r="L58" s="4">
        <f t="shared" si="40"/>
        <v>20</v>
      </c>
      <c r="M58" s="4">
        <f t="shared" si="40"/>
        <v>20</v>
      </c>
      <c r="N58" s="4">
        <f t="shared" si="40"/>
        <v>20</v>
      </c>
      <c r="O58" s="4">
        <f t="shared" si="40"/>
        <v>20</v>
      </c>
      <c r="P58" s="4">
        <f t="shared" si="40"/>
        <v>20</v>
      </c>
      <c r="Q58" s="4">
        <f t="shared" si="40"/>
        <v>20</v>
      </c>
      <c r="R58" s="4">
        <f t="shared" si="40"/>
        <v>20</v>
      </c>
      <c r="S58" s="4">
        <f t="shared" si="40"/>
        <v>20</v>
      </c>
      <c r="T58" s="4">
        <f t="shared" si="40"/>
        <v>20</v>
      </c>
      <c r="U58" s="4">
        <f t="shared" si="40"/>
        <v>20</v>
      </c>
      <c r="V58" s="4">
        <f t="shared" ref="V58:AA70" si="41">U58</f>
        <v>20</v>
      </c>
      <c r="W58" s="4">
        <f t="shared" si="41"/>
        <v>20</v>
      </c>
      <c r="X58" s="4">
        <f t="shared" si="41"/>
        <v>20</v>
      </c>
      <c r="Y58" s="4">
        <f t="shared" si="41"/>
        <v>20</v>
      </c>
      <c r="Z58" s="4">
        <f t="shared" si="41"/>
        <v>20</v>
      </c>
      <c r="AA58" s="4">
        <f t="shared" si="41"/>
        <v>20</v>
      </c>
    </row>
    <row r="59" spans="1:27" x14ac:dyDescent="0.2">
      <c r="A59" t="s">
        <v>30</v>
      </c>
      <c r="B59">
        <f t="shared" ref="B59:Q59" si="42">B4*0.8/8</f>
        <v>4</v>
      </c>
      <c r="C59">
        <f t="shared" si="42"/>
        <v>6.9400000000000013</v>
      </c>
      <c r="D59">
        <f t="shared" si="42"/>
        <v>8.9400000000000013</v>
      </c>
      <c r="E59">
        <f t="shared" si="42"/>
        <v>10</v>
      </c>
      <c r="F59">
        <f t="shared" si="42"/>
        <v>10</v>
      </c>
      <c r="G59">
        <f t="shared" si="42"/>
        <v>10</v>
      </c>
      <c r="H59">
        <f t="shared" si="42"/>
        <v>10</v>
      </c>
      <c r="I59">
        <f t="shared" si="42"/>
        <v>10</v>
      </c>
      <c r="J59">
        <f t="shared" si="42"/>
        <v>10</v>
      </c>
      <c r="K59">
        <f t="shared" si="42"/>
        <v>10</v>
      </c>
      <c r="L59">
        <f t="shared" si="42"/>
        <v>10</v>
      </c>
      <c r="M59">
        <f t="shared" si="42"/>
        <v>10</v>
      </c>
      <c r="N59">
        <f t="shared" si="42"/>
        <v>10</v>
      </c>
      <c r="O59">
        <f t="shared" si="42"/>
        <v>10</v>
      </c>
      <c r="P59">
        <f t="shared" si="42"/>
        <v>10</v>
      </c>
      <c r="Q59">
        <f t="shared" si="42"/>
        <v>10</v>
      </c>
      <c r="R59" s="4">
        <f t="shared" si="40"/>
        <v>10</v>
      </c>
      <c r="S59" s="4">
        <f t="shared" si="40"/>
        <v>10</v>
      </c>
      <c r="T59" s="4">
        <f t="shared" si="40"/>
        <v>10</v>
      </c>
      <c r="U59" s="4">
        <f t="shared" si="40"/>
        <v>10</v>
      </c>
      <c r="V59" s="4">
        <f t="shared" si="41"/>
        <v>10</v>
      </c>
      <c r="W59" s="4">
        <f t="shared" si="41"/>
        <v>10</v>
      </c>
      <c r="X59" s="4">
        <f t="shared" si="41"/>
        <v>10</v>
      </c>
      <c r="Y59" s="4">
        <f t="shared" si="41"/>
        <v>10</v>
      </c>
      <c r="Z59" s="4">
        <f t="shared" si="41"/>
        <v>10</v>
      </c>
      <c r="AA59" s="4">
        <f t="shared" si="41"/>
        <v>10</v>
      </c>
    </row>
    <row r="60" spans="1:27" x14ac:dyDescent="0.2">
      <c r="A60" t="s">
        <v>31</v>
      </c>
      <c r="B60">
        <f t="shared" ref="B60:Q60" si="43">B4*0.8/3</f>
        <v>10.666666666666666</v>
      </c>
      <c r="C60">
        <f t="shared" si="43"/>
        <v>18.506666666666671</v>
      </c>
      <c r="D60">
        <f t="shared" si="43"/>
        <v>23.840000000000003</v>
      </c>
      <c r="E60">
        <f t="shared" si="43"/>
        <v>26.666666666666668</v>
      </c>
      <c r="F60">
        <f t="shared" si="43"/>
        <v>26.666666666666668</v>
      </c>
      <c r="G60">
        <f t="shared" si="43"/>
        <v>26.666666666666668</v>
      </c>
      <c r="H60">
        <f t="shared" si="43"/>
        <v>26.666666666666668</v>
      </c>
      <c r="I60">
        <f t="shared" si="43"/>
        <v>26.666666666666668</v>
      </c>
      <c r="J60">
        <f t="shared" si="43"/>
        <v>26.666666666666668</v>
      </c>
      <c r="K60">
        <f t="shared" si="43"/>
        <v>26.666666666666668</v>
      </c>
      <c r="L60">
        <f t="shared" si="43"/>
        <v>26.666666666666668</v>
      </c>
      <c r="M60">
        <f t="shared" si="43"/>
        <v>26.666666666666668</v>
      </c>
      <c r="N60">
        <f t="shared" si="43"/>
        <v>26.666666666666668</v>
      </c>
      <c r="O60">
        <f t="shared" si="43"/>
        <v>26.666666666666668</v>
      </c>
      <c r="P60">
        <f t="shared" si="43"/>
        <v>26.666666666666668</v>
      </c>
      <c r="Q60">
        <f t="shared" si="43"/>
        <v>26.666666666666668</v>
      </c>
      <c r="R60" s="4">
        <f t="shared" si="40"/>
        <v>26.666666666666668</v>
      </c>
      <c r="S60" s="4">
        <f t="shared" si="40"/>
        <v>26.666666666666668</v>
      </c>
      <c r="T60" s="4">
        <f t="shared" si="40"/>
        <v>26.666666666666668</v>
      </c>
      <c r="U60" s="4">
        <f t="shared" si="40"/>
        <v>26.666666666666668</v>
      </c>
      <c r="V60" s="4">
        <f t="shared" si="41"/>
        <v>26.666666666666668</v>
      </c>
      <c r="W60" s="4">
        <f t="shared" si="41"/>
        <v>26.666666666666668</v>
      </c>
      <c r="X60" s="4">
        <f t="shared" si="41"/>
        <v>26.666666666666668</v>
      </c>
      <c r="Y60" s="4">
        <f t="shared" si="41"/>
        <v>26.666666666666668</v>
      </c>
      <c r="Z60" s="4">
        <f t="shared" si="41"/>
        <v>26.666666666666668</v>
      </c>
      <c r="AA60" s="4">
        <f t="shared" si="41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4">B61</f>
        <v>0.20499999999999999</v>
      </c>
      <c r="D61" s="8">
        <f t="shared" si="44"/>
        <v>0.20499999999999999</v>
      </c>
      <c r="E61" s="8">
        <f t="shared" si="44"/>
        <v>0.20499999999999999</v>
      </c>
      <c r="F61" s="8">
        <f t="shared" si="44"/>
        <v>0.20499999999999999</v>
      </c>
      <c r="G61" s="8">
        <f t="shared" si="44"/>
        <v>0.20499999999999999</v>
      </c>
      <c r="H61" s="8">
        <f t="shared" si="44"/>
        <v>0.20499999999999999</v>
      </c>
      <c r="I61" s="8">
        <f t="shared" si="44"/>
        <v>0.20499999999999999</v>
      </c>
      <c r="J61" s="8">
        <f t="shared" si="44"/>
        <v>0.20499999999999999</v>
      </c>
      <c r="K61" s="8">
        <f t="shared" si="44"/>
        <v>0.20499999999999999</v>
      </c>
      <c r="L61" s="8">
        <f t="shared" si="44"/>
        <v>0.20499999999999999</v>
      </c>
      <c r="M61" s="8">
        <f t="shared" si="44"/>
        <v>0.20499999999999999</v>
      </c>
      <c r="N61" s="8">
        <f t="shared" si="44"/>
        <v>0.20499999999999999</v>
      </c>
      <c r="O61" s="8">
        <f t="shared" si="44"/>
        <v>0.20499999999999999</v>
      </c>
      <c r="P61" s="8">
        <f t="shared" si="44"/>
        <v>0.20499999999999999</v>
      </c>
      <c r="Q61" s="8">
        <f t="shared" si="44"/>
        <v>0.20499999999999999</v>
      </c>
      <c r="R61" s="4">
        <f t="shared" si="40"/>
        <v>0.20499999999999999</v>
      </c>
      <c r="S61" s="4">
        <f t="shared" si="40"/>
        <v>0.20499999999999999</v>
      </c>
      <c r="T61" s="4">
        <f t="shared" si="40"/>
        <v>0.20499999999999999</v>
      </c>
      <c r="U61" s="4">
        <f t="shared" si="40"/>
        <v>0.20499999999999999</v>
      </c>
      <c r="V61" s="4">
        <f t="shared" si="41"/>
        <v>0.20499999999999999</v>
      </c>
      <c r="W61" s="4">
        <f t="shared" si="41"/>
        <v>0.20499999999999999</v>
      </c>
      <c r="X61" s="4">
        <f t="shared" si="41"/>
        <v>0.20499999999999999</v>
      </c>
      <c r="Y61" s="4">
        <f t="shared" si="41"/>
        <v>0.20499999999999999</v>
      </c>
      <c r="Z61" s="4">
        <f t="shared" si="41"/>
        <v>0.20499999999999999</v>
      </c>
      <c r="AA61" s="4">
        <f t="shared" si="41"/>
        <v>0.20499999999999999</v>
      </c>
    </row>
    <row r="62" spans="1:27" x14ac:dyDescent="0.2">
      <c r="A62" s="6" t="s">
        <v>33</v>
      </c>
      <c r="B62" s="8">
        <v>0.35</v>
      </c>
      <c r="C62" s="8">
        <f t="shared" si="44"/>
        <v>0.35</v>
      </c>
      <c r="D62" s="8">
        <f t="shared" si="44"/>
        <v>0.35</v>
      </c>
      <c r="E62" s="8">
        <f t="shared" si="44"/>
        <v>0.35</v>
      </c>
      <c r="F62" s="8">
        <f t="shared" si="44"/>
        <v>0.35</v>
      </c>
      <c r="G62" s="8">
        <f t="shared" si="44"/>
        <v>0.35</v>
      </c>
      <c r="H62" s="8">
        <f t="shared" si="44"/>
        <v>0.35</v>
      </c>
      <c r="I62" s="8">
        <f t="shared" si="44"/>
        <v>0.35</v>
      </c>
      <c r="J62" s="8">
        <f t="shared" si="44"/>
        <v>0.35</v>
      </c>
      <c r="K62" s="8">
        <f t="shared" si="44"/>
        <v>0.35</v>
      </c>
      <c r="L62" s="8">
        <f t="shared" si="44"/>
        <v>0.35</v>
      </c>
      <c r="M62" s="8">
        <f t="shared" si="44"/>
        <v>0.35</v>
      </c>
      <c r="N62" s="8">
        <f t="shared" si="44"/>
        <v>0.35</v>
      </c>
      <c r="O62" s="8">
        <f t="shared" si="44"/>
        <v>0.35</v>
      </c>
      <c r="P62" s="8">
        <f t="shared" si="44"/>
        <v>0.35</v>
      </c>
      <c r="Q62" s="8">
        <f t="shared" si="44"/>
        <v>0.35</v>
      </c>
      <c r="R62" s="4">
        <f t="shared" si="40"/>
        <v>0.35</v>
      </c>
      <c r="S62" s="4">
        <f t="shared" si="40"/>
        <v>0.35</v>
      </c>
      <c r="T62" s="4">
        <f t="shared" si="40"/>
        <v>0.35</v>
      </c>
      <c r="U62" s="4">
        <f t="shared" si="40"/>
        <v>0.35</v>
      </c>
      <c r="V62" s="4">
        <f t="shared" si="41"/>
        <v>0.35</v>
      </c>
      <c r="W62" s="4">
        <f t="shared" si="41"/>
        <v>0.35</v>
      </c>
      <c r="X62" s="4">
        <f t="shared" si="41"/>
        <v>0.35</v>
      </c>
      <c r="Y62" s="4">
        <f t="shared" si="41"/>
        <v>0.35</v>
      </c>
      <c r="Z62" s="4">
        <f t="shared" si="41"/>
        <v>0.35</v>
      </c>
      <c r="AA62" s="4">
        <f t="shared" si="41"/>
        <v>0.35</v>
      </c>
    </row>
    <row r="63" spans="1:27" x14ac:dyDescent="0.2">
      <c r="A63" s="6" t="s">
        <v>34</v>
      </c>
      <c r="B63" s="8">
        <v>0.35</v>
      </c>
      <c r="C63" s="8">
        <f t="shared" si="44"/>
        <v>0.35</v>
      </c>
      <c r="D63" s="8">
        <f t="shared" si="44"/>
        <v>0.35</v>
      </c>
      <c r="E63" s="8">
        <f t="shared" si="44"/>
        <v>0.35</v>
      </c>
      <c r="F63" s="8">
        <f t="shared" si="44"/>
        <v>0.35</v>
      </c>
      <c r="G63" s="8">
        <f t="shared" si="44"/>
        <v>0.35</v>
      </c>
      <c r="H63" s="8">
        <f t="shared" si="44"/>
        <v>0.35</v>
      </c>
      <c r="I63" s="8">
        <f t="shared" si="44"/>
        <v>0.35</v>
      </c>
      <c r="J63" s="8">
        <f t="shared" si="44"/>
        <v>0.35</v>
      </c>
      <c r="K63" s="8">
        <f t="shared" si="44"/>
        <v>0.35</v>
      </c>
      <c r="L63" s="8">
        <f t="shared" si="44"/>
        <v>0.35</v>
      </c>
      <c r="M63" s="8">
        <f t="shared" si="44"/>
        <v>0.35</v>
      </c>
      <c r="N63" s="8">
        <f t="shared" si="44"/>
        <v>0.35</v>
      </c>
      <c r="O63" s="8">
        <f t="shared" si="44"/>
        <v>0.35</v>
      </c>
      <c r="P63" s="8">
        <f t="shared" si="44"/>
        <v>0.35</v>
      </c>
      <c r="Q63" s="8">
        <f t="shared" si="44"/>
        <v>0.35</v>
      </c>
      <c r="R63" s="4">
        <f t="shared" si="40"/>
        <v>0.35</v>
      </c>
      <c r="S63" s="4">
        <f t="shared" si="40"/>
        <v>0.35</v>
      </c>
      <c r="T63" s="4">
        <f t="shared" si="40"/>
        <v>0.35</v>
      </c>
      <c r="U63" s="4">
        <f t="shared" si="40"/>
        <v>0.35</v>
      </c>
      <c r="V63" s="4">
        <f t="shared" si="41"/>
        <v>0.35</v>
      </c>
      <c r="W63" s="4">
        <f t="shared" si="41"/>
        <v>0.35</v>
      </c>
      <c r="X63" s="4">
        <f t="shared" si="41"/>
        <v>0.35</v>
      </c>
      <c r="Y63" s="4">
        <f t="shared" si="41"/>
        <v>0.35</v>
      </c>
      <c r="Z63" s="4">
        <f t="shared" si="41"/>
        <v>0.35</v>
      </c>
      <c r="AA63" s="4">
        <f t="shared" si="41"/>
        <v>0.35</v>
      </c>
    </row>
    <row r="64" spans="1:27" x14ac:dyDescent="0.2">
      <c r="A64" s="6" t="s">
        <v>35</v>
      </c>
      <c r="B64" s="7">
        <v>0.13</v>
      </c>
      <c r="C64" s="8">
        <f t="shared" si="44"/>
        <v>0.13</v>
      </c>
      <c r="D64" s="8">
        <f t="shared" si="44"/>
        <v>0.13</v>
      </c>
      <c r="E64" s="8">
        <f t="shared" si="44"/>
        <v>0.13</v>
      </c>
      <c r="F64" s="8">
        <f t="shared" si="44"/>
        <v>0.13</v>
      </c>
      <c r="G64" s="8">
        <f t="shared" si="44"/>
        <v>0.13</v>
      </c>
      <c r="H64" s="8">
        <f t="shared" si="44"/>
        <v>0.13</v>
      </c>
      <c r="I64" s="8">
        <f t="shared" si="44"/>
        <v>0.13</v>
      </c>
      <c r="J64" s="8">
        <f t="shared" si="44"/>
        <v>0.13</v>
      </c>
      <c r="K64" s="8">
        <f t="shared" si="44"/>
        <v>0.13</v>
      </c>
      <c r="L64" s="8">
        <f t="shared" si="44"/>
        <v>0.13</v>
      </c>
      <c r="M64" s="8">
        <f t="shared" si="44"/>
        <v>0.13</v>
      </c>
      <c r="N64" s="8">
        <f t="shared" si="44"/>
        <v>0.13</v>
      </c>
      <c r="O64" s="8">
        <f t="shared" si="44"/>
        <v>0.13</v>
      </c>
      <c r="P64" s="8">
        <f t="shared" si="44"/>
        <v>0.13</v>
      </c>
      <c r="Q64" s="8">
        <f t="shared" si="44"/>
        <v>0.13</v>
      </c>
      <c r="R64" s="4">
        <f t="shared" si="40"/>
        <v>0.13</v>
      </c>
      <c r="S64" s="4">
        <f t="shared" si="40"/>
        <v>0.13</v>
      </c>
      <c r="T64" s="4">
        <f t="shared" si="40"/>
        <v>0.13</v>
      </c>
      <c r="U64" s="4">
        <f t="shared" si="40"/>
        <v>0.13</v>
      </c>
      <c r="V64" s="4">
        <f t="shared" si="41"/>
        <v>0.13</v>
      </c>
      <c r="W64" s="4">
        <f t="shared" si="41"/>
        <v>0.13</v>
      </c>
      <c r="X64" s="4">
        <f t="shared" si="41"/>
        <v>0.13</v>
      </c>
      <c r="Y64" s="4">
        <f t="shared" si="41"/>
        <v>0.13</v>
      </c>
      <c r="Z64" s="4">
        <f t="shared" si="41"/>
        <v>0.13</v>
      </c>
      <c r="AA64" s="4">
        <f t="shared" si="41"/>
        <v>0.13</v>
      </c>
    </row>
    <row r="65" spans="1:27" x14ac:dyDescent="0.2">
      <c r="A65" s="6" t="s">
        <v>36</v>
      </c>
      <c r="B65" s="8">
        <v>0.59</v>
      </c>
      <c r="C65" s="8">
        <f t="shared" si="44"/>
        <v>0.59</v>
      </c>
      <c r="D65" s="8">
        <f t="shared" si="44"/>
        <v>0.59</v>
      </c>
      <c r="E65" s="8">
        <f t="shared" si="44"/>
        <v>0.59</v>
      </c>
      <c r="F65" s="8">
        <f t="shared" si="44"/>
        <v>0.59</v>
      </c>
      <c r="G65" s="8">
        <f t="shared" si="44"/>
        <v>0.59</v>
      </c>
      <c r="H65" s="8">
        <f t="shared" si="44"/>
        <v>0.59</v>
      </c>
      <c r="I65" s="8">
        <f t="shared" si="44"/>
        <v>0.59</v>
      </c>
      <c r="J65" s="8">
        <f t="shared" si="44"/>
        <v>0.59</v>
      </c>
      <c r="K65" s="8">
        <f t="shared" si="44"/>
        <v>0.59</v>
      </c>
      <c r="L65" s="8">
        <f t="shared" si="44"/>
        <v>0.59</v>
      </c>
      <c r="M65" s="8">
        <f t="shared" si="44"/>
        <v>0.59</v>
      </c>
      <c r="N65" s="8">
        <f t="shared" si="44"/>
        <v>0.59</v>
      </c>
      <c r="O65" s="8">
        <f t="shared" si="44"/>
        <v>0.59</v>
      </c>
      <c r="P65" s="8">
        <f t="shared" si="44"/>
        <v>0.59</v>
      </c>
      <c r="Q65" s="8">
        <f t="shared" si="44"/>
        <v>0.59</v>
      </c>
      <c r="R65" s="4">
        <f t="shared" si="40"/>
        <v>0.59</v>
      </c>
      <c r="S65" s="4">
        <f t="shared" si="40"/>
        <v>0.59</v>
      </c>
      <c r="T65" s="4">
        <f t="shared" si="40"/>
        <v>0.59</v>
      </c>
      <c r="U65" s="4">
        <f t="shared" si="40"/>
        <v>0.59</v>
      </c>
      <c r="V65" s="4">
        <f t="shared" si="41"/>
        <v>0.59</v>
      </c>
      <c r="W65" s="4">
        <f t="shared" si="41"/>
        <v>0.59</v>
      </c>
      <c r="X65" s="4">
        <f t="shared" si="41"/>
        <v>0.59</v>
      </c>
      <c r="Y65" s="4">
        <f t="shared" si="41"/>
        <v>0.59</v>
      </c>
      <c r="Z65" s="4">
        <f t="shared" si="41"/>
        <v>0.59</v>
      </c>
      <c r="AA65" s="4">
        <f t="shared" si="41"/>
        <v>0.59</v>
      </c>
    </row>
    <row r="66" spans="1:27" x14ac:dyDescent="0.2">
      <c r="A66" s="6" t="s">
        <v>37</v>
      </c>
      <c r="B66" s="7">
        <v>0.12</v>
      </c>
      <c r="C66" s="8">
        <f t="shared" si="44"/>
        <v>0.12</v>
      </c>
      <c r="D66" s="8">
        <f t="shared" si="44"/>
        <v>0.12</v>
      </c>
      <c r="E66" s="8">
        <f t="shared" si="44"/>
        <v>0.12</v>
      </c>
      <c r="F66" s="8">
        <f t="shared" si="44"/>
        <v>0.12</v>
      </c>
      <c r="G66" s="8">
        <f t="shared" si="44"/>
        <v>0.12</v>
      </c>
      <c r="H66" s="8">
        <f t="shared" si="44"/>
        <v>0.12</v>
      </c>
      <c r="I66" s="8">
        <f t="shared" si="44"/>
        <v>0.12</v>
      </c>
      <c r="J66" s="8">
        <f t="shared" si="44"/>
        <v>0.12</v>
      </c>
      <c r="K66" s="8">
        <f t="shared" si="44"/>
        <v>0.12</v>
      </c>
      <c r="L66" s="8">
        <f t="shared" si="44"/>
        <v>0.12</v>
      </c>
      <c r="M66" s="8">
        <f t="shared" si="44"/>
        <v>0.12</v>
      </c>
      <c r="N66" s="8">
        <f t="shared" si="44"/>
        <v>0.12</v>
      </c>
      <c r="O66" s="8">
        <f t="shared" si="44"/>
        <v>0.12</v>
      </c>
      <c r="P66" s="8">
        <f t="shared" si="44"/>
        <v>0.12</v>
      </c>
      <c r="Q66" s="8">
        <f t="shared" si="44"/>
        <v>0.12</v>
      </c>
      <c r="R66" s="4">
        <f t="shared" si="40"/>
        <v>0.12</v>
      </c>
      <c r="S66" s="4">
        <f t="shared" si="40"/>
        <v>0.12</v>
      </c>
      <c r="T66" s="4">
        <f t="shared" si="40"/>
        <v>0.12</v>
      </c>
      <c r="U66" s="4">
        <f t="shared" si="40"/>
        <v>0.12</v>
      </c>
      <c r="V66" s="4">
        <f t="shared" si="41"/>
        <v>0.12</v>
      </c>
      <c r="W66" s="4">
        <f t="shared" si="41"/>
        <v>0.12</v>
      </c>
      <c r="X66" s="4">
        <f t="shared" si="41"/>
        <v>0.12</v>
      </c>
      <c r="Y66" s="4">
        <f t="shared" si="41"/>
        <v>0.12</v>
      </c>
      <c r="Z66" s="4">
        <f t="shared" si="41"/>
        <v>0.12</v>
      </c>
      <c r="AA66" s="4">
        <f t="shared" si="41"/>
        <v>0.12</v>
      </c>
    </row>
    <row r="67" spans="1:27" x14ac:dyDescent="0.2">
      <c r="A67" s="6" t="s">
        <v>38</v>
      </c>
      <c r="B67" s="8">
        <v>0.59</v>
      </c>
      <c r="C67" s="8">
        <f t="shared" si="44"/>
        <v>0.59</v>
      </c>
      <c r="D67" s="8">
        <f t="shared" si="44"/>
        <v>0.59</v>
      </c>
      <c r="E67" s="8">
        <f t="shared" si="44"/>
        <v>0.59</v>
      </c>
      <c r="F67" s="8">
        <f t="shared" si="44"/>
        <v>0.59</v>
      </c>
      <c r="G67" s="8">
        <f t="shared" si="44"/>
        <v>0.59</v>
      </c>
      <c r="H67" s="8">
        <f t="shared" si="44"/>
        <v>0.59</v>
      </c>
      <c r="I67" s="8">
        <f t="shared" si="44"/>
        <v>0.59</v>
      </c>
      <c r="J67" s="8">
        <f t="shared" si="44"/>
        <v>0.59</v>
      </c>
      <c r="K67" s="8">
        <f t="shared" si="44"/>
        <v>0.59</v>
      </c>
      <c r="L67" s="8">
        <f t="shared" si="44"/>
        <v>0.59</v>
      </c>
      <c r="M67" s="8">
        <f t="shared" si="44"/>
        <v>0.59</v>
      </c>
      <c r="N67" s="8">
        <f t="shared" si="44"/>
        <v>0.59</v>
      </c>
      <c r="O67" s="8">
        <f t="shared" si="44"/>
        <v>0.59</v>
      </c>
      <c r="P67" s="8">
        <f t="shared" si="44"/>
        <v>0.59</v>
      </c>
      <c r="Q67" s="8">
        <f t="shared" si="44"/>
        <v>0.59</v>
      </c>
      <c r="R67" s="4">
        <f t="shared" si="40"/>
        <v>0.59</v>
      </c>
      <c r="S67" s="4">
        <f t="shared" si="40"/>
        <v>0.59</v>
      </c>
      <c r="T67" s="4">
        <f t="shared" si="40"/>
        <v>0.59</v>
      </c>
      <c r="U67" s="4">
        <f t="shared" si="40"/>
        <v>0.59</v>
      </c>
      <c r="V67" s="4">
        <f t="shared" si="41"/>
        <v>0.59</v>
      </c>
      <c r="W67" s="4">
        <f t="shared" si="41"/>
        <v>0.59</v>
      </c>
      <c r="X67" s="4">
        <f t="shared" si="41"/>
        <v>0.59</v>
      </c>
      <c r="Y67" s="4">
        <f t="shared" si="41"/>
        <v>0.59</v>
      </c>
      <c r="Z67" s="4">
        <f t="shared" si="41"/>
        <v>0.59</v>
      </c>
      <c r="AA67" s="4">
        <f t="shared" si="41"/>
        <v>0.59</v>
      </c>
    </row>
    <row r="68" spans="1:27" x14ac:dyDescent="0.2">
      <c r="A68" s="6" t="s">
        <v>39</v>
      </c>
      <c r="B68" s="7">
        <v>0.08</v>
      </c>
      <c r="C68" s="8">
        <f t="shared" si="44"/>
        <v>0.08</v>
      </c>
      <c r="D68" s="8">
        <f t="shared" si="44"/>
        <v>0.08</v>
      </c>
      <c r="E68" s="8">
        <f t="shared" si="44"/>
        <v>0.08</v>
      </c>
      <c r="F68" s="8">
        <f t="shared" si="44"/>
        <v>0.08</v>
      </c>
      <c r="G68" s="8">
        <f t="shared" si="44"/>
        <v>0.08</v>
      </c>
      <c r="H68" s="8">
        <f t="shared" si="44"/>
        <v>0.08</v>
      </c>
      <c r="I68" s="8">
        <f t="shared" si="44"/>
        <v>0.08</v>
      </c>
      <c r="J68" s="8">
        <f t="shared" si="44"/>
        <v>0.08</v>
      </c>
      <c r="K68" s="8">
        <f t="shared" si="44"/>
        <v>0.08</v>
      </c>
      <c r="L68" s="8">
        <f t="shared" si="44"/>
        <v>0.08</v>
      </c>
      <c r="M68" s="8">
        <f t="shared" si="44"/>
        <v>0.08</v>
      </c>
      <c r="N68" s="8">
        <f t="shared" si="44"/>
        <v>0.08</v>
      </c>
      <c r="O68" s="8">
        <f t="shared" si="44"/>
        <v>0.08</v>
      </c>
      <c r="P68" s="8">
        <f t="shared" si="44"/>
        <v>0.08</v>
      </c>
      <c r="Q68" s="8">
        <f t="shared" si="44"/>
        <v>0.08</v>
      </c>
      <c r="R68" s="4">
        <f t="shared" si="40"/>
        <v>0.08</v>
      </c>
      <c r="S68" s="4">
        <f t="shared" si="40"/>
        <v>0.08</v>
      </c>
      <c r="T68" s="4">
        <f t="shared" si="40"/>
        <v>0.08</v>
      </c>
      <c r="U68" s="4">
        <f t="shared" si="40"/>
        <v>0.08</v>
      </c>
      <c r="V68" s="4">
        <f t="shared" si="41"/>
        <v>0.08</v>
      </c>
      <c r="W68" s="4">
        <f t="shared" si="41"/>
        <v>0.08</v>
      </c>
      <c r="X68" s="4">
        <f t="shared" si="41"/>
        <v>0.08</v>
      </c>
      <c r="Y68" s="4">
        <f t="shared" si="41"/>
        <v>0.08</v>
      </c>
      <c r="Z68" s="4">
        <f t="shared" si="41"/>
        <v>0.08</v>
      </c>
      <c r="AA68" s="4">
        <f t="shared" si="41"/>
        <v>0.08</v>
      </c>
    </row>
    <row r="69" spans="1:27" x14ac:dyDescent="0.2">
      <c r="A69" s="6" t="s">
        <v>40</v>
      </c>
      <c r="B69" s="8">
        <v>0.59</v>
      </c>
      <c r="C69" s="8">
        <f t="shared" si="44"/>
        <v>0.59</v>
      </c>
      <c r="D69" s="8">
        <f t="shared" si="44"/>
        <v>0.59</v>
      </c>
      <c r="E69" s="8">
        <f t="shared" si="44"/>
        <v>0.59</v>
      </c>
      <c r="F69" s="8">
        <f t="shared" si="44"/>
        <v>0.59</v>
      </c>
      <c r="G69" s="8">
        <f t="shared" si="44"/>
        <v>0.59</v>
      </c>
      <c r="H69" s="8">
        <f t="shared" si="44"/>
        <v>0.59</v>
      </c>
      <c r="I69" s="8">
        <f t="shared" si="44"/>
        <v>0.59</v>
      </c>
      <c r="J69" s="8">
        <f t="shared" si="44"/>
        <v>0.59</v>
      </c>
      <c r="K69" s="8">
        <f t="shared" si="44"/>
        <v>0.59</v>
      </c>
      <c r="L69" s="8">
        <f t="shared" si="44"/>
        <v>0.59</v>
      </c>
      <c r="M69" s="8">
        <f t="shared" si="44"/>
        <v>0.59</v>
      </c>
      <c r="N69" s="8">
        <f t="shared" si="44"/>
        <v>0.59</v>
      </c>
      <c r="O69" s="8">
        <f t="shared" si="44"/>
        <v>0.59</v>
      </c>
      <c r="P69" s="8">
        <f t="shared" si="44"/>
        <v>0.59</v>
      </c>
      <c r="Q69" s="8">
        <f t="shared" si="44"/>
        <v>0.59</v>
      </c>
      <c r="R69" s="4">
        <f t="shared" si="40"/>
        <v>0.59</v>
      </c>
      <c r="S69" s="4">
        <f t="shared" si="40"/>
        <v>0.59</v>
      </c>
      <c r="T69" s="4">
        <f t="shared" si="40"/>
        <v>0.59</v>
      </c>
      <c r="U69" s="4">
        <f t="shared" si="40"/>
        <v>0.59</v>
      </c>
      <c r="V69" s="4">
        <f t="shared" si="41"/>
        <v>0.59</v>
      </c>
      <c r="W69" s="4">
        <f t="shared" si="41"/>
        <v>0.59</v>
      </c>
      <c r="X69" s="4">
        <f t="shared" si="41"/>
        <v>0.59</v>
      </c>
      <c r="Y69" s="4">
        <f t="shared" si="41"/>
        <v>0.59</v>
      </c>
      <c r="Z69" s="4">
        <f t="shared" si="41"/>
        <v>0.59</v>
      </c>
      <c r="AA69" s="4">
        <f t="shared" si="41"/>
        <v>0.59</v>
      </c>
    </row>
    <row r="70" spans="1:27" x14ac:dyDescent="0.2">
      <c r="A70" s="6" t="s">
        <v>41</v>
      </c>
      <c r="B70" s="7">
        <v>0.08</v>
      </c>
      <c r="C70" s="8">
        <f t="shared" si="44"/>
        <v>0.08</v>
      </c>
      <c r="D70" s="8">
        <f t="shared" si="44"/>
        <v>0.08</v>
      </c>
      <c r="E70" s="8">
        <f t="shared" si="44"/>
        <v>0.08</v>
      </c>
      <c r="F70" s="8">
        <f t="shared" si="44"/>
        <v>0.08</v>
      </c>
      <c r="G70" s="8">
        <f t="shared" si="44"/>
        <v>0.08</v>
      </c>
      <c r="H70" s="8">
        <f t="shared" si="44"/>
        <v>0.08</v>
      </c>
      <c r="I70" s="8">
        <f t="shared" si="44"/>
        <v>0.08</v>
      </c>
      <c r="J70" s="8">
        <f t="shared" si="44"/>
        <v>0.08</v>
      </c>
      <c r="K70" s="8">
        <f t="shared" si="44"/>
        <v>0.08</v>
      </c>
      <c r="L70" s="8">
        <f t="shared" si="44"/>
        <v>0.08</v>
      </c>
      <c r="M70" s="8">
        <f t="shared" si="44"/>
        <v>0.08</v>
      </c>
      <c r="N70" s="8">
        <f t="shared" si="44"/>
        <v>0.08</v>
      </c>
      <c r="O70" s="8">
        <f t="shared" si="44"/>
        <v>0.08</v>
      </c>
      <c r="P70" s="8">
        <f t="shared" si="44"/>
        <v>0.08</v>
      </c>
      <c r="Q70" s="8">
        <f t="shared" si="44"/>
        <v>0.08</v>
      </c>
      <c r="R70" s="4">
        <f t="shared" si="40"/>
        <v>0.08</v>
      </c>
      <c r="S70" s="4">
        <f t="shared" si="40"/>
        <v>0.08</v>
      </c>
      <c r="T70" s="4">
        <f t="shared" si="40"/>
        <v>0.08</v>
      </c>
      <c r="U70" s="4">
        <f t="shared" si="40"/>
        <v>0.08</v>
      </c>
      <c r="V70" s="4">
        <f t="shared" si="41"/>
        <v>0.08</v>
      </c>
      <c r="W70" s="4">
        <f t="shared" si="41"/>
        <v>0.08</v>
      </c>
      <c r="X70" s="4">
        <f t="shared" si="41"/>
        <v>0.08</v>
      </c>
      <c r="Y70" s="4">
        <f t="shared" si="41"/>
        <v>0.08</v>
      </c>
      <c r="Z70" s="4">
        <f t="shared" si="41"/>
        <v>0.08</v>
      </c>
      <c r="AA70" s="4">
        <f t="shared" si="41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A71-385E-4811-A058-322ACAC55E0D}">
  <dimension ref="A1:AA70"/>
  <sheetViews>
    <sheetView zoomScale="98" zoomScaleNormal="98" workbookViewId="0">
      <selection activeCell="L22" sqref="L22"/>
    </sheetView>
  </sheetViews>
  <sheetFormatPr defaultColWidth="8.5703125" defaultRowHeight="12.75" x14ac:dyDescent="0.2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11.7109375" customWidth="1"/>
  </cols>
  <sheetData>
    <row r="1" spans="1:27" x14ac:dyDescent="0.2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2">
      <c r="A2" t="s">
        <v>1</v>
      </c>
      <c r="B2" s="16"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2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2">
      <c r="A4" t="s">
        <v>2</v>
      </c>
      <c r="B4">
        <v>60</v>
      </c>
      <c r="C4">
        <f>MIN(B4+29.4,parameters!B2)</f>
        <v>89.4</v>
      </c>
      <c r="D4">
        <f>MIN(C4+20,parameters!B2)</f>
        <v>100</v>
      </c>
      <c r="E4">
        <f>MIN(D4+20,parameters!B2)</f>
        <v>100</v>
      </c>
      <c r="F4">
        <f>MIN(E4+20,parameters!B2)</f>
        <v>100</v>
      </c>
      <c r="G4">
        <f>MIN(F4+10,parameters!$B$2)</f>
        <v>100</v>
      </c>
      <c r="H4">
        <f>MIN(G4+10,parameters!$B$2)</f>
        <v>100</v>
      </c>
      <c r="I4">
        <f>MIN(H4+10,parameters!$B$2)</f>
        <v>100</v>
      </c>
      <c r="J4">
        <f>MIN(I4+10,parameters!$B$2)</f>
        <v>100</v>
      </c>
      <c r="K4">
        <f>MIN(J4+9,parameters!$B$2)</f>
        <v>100</v>
      </c>
      <c r="L4">
        <f>MIN(K4+8,parameters!$B$2)</f>
        <v>100</v>
      </c>
      <c r="M4">
        <f>MIN(L4+7,parameters!$B$2)</f>
        <v>100</v>
      </c>
      <c r="N4">
        <f>MIN(M4+6,parameters!$B$2)</f>
        <v>100</v>
      </c>
      <c r="O4">
        <f>MIN(N4+5,parameters!$B$2)</f>
        <v>100</v>
      </c>
      <c r="P4">
        <f>MIN(O4+4,parameters!$B$2)</f>
        <v>100</v>
      </c>
      <c r="Q4">
        <f>MIN(P4+3,parameters!$B$2)</f>
        <v>100</v>
      </c>
      <c r="R4">
        <f>MIN(Q4+3,parameters!$B$2)</f>
        <v>100</v>
      </c>
      <c r="S4">
        <f>MIN(R4+3,parameters!$B$2)</f>
        <v>100</v>
      </c>
      <c r="T4">
        <f>MIN(S4+3,parameters!$B$2)</f>
        <v>100</v>
      </c>
      <c r="U4">
        <f>MIN(T4+3,parameters!$B$2)</f>
        <v>100</v>
      </c>
      <c r="V4">
        <f>MIN(U4+3,parameters!$B$2)</f>
        <v>100</v>
      </c>
      <c r="W4">
        <f>MIN(V4+3,parameters!$B$2)</f>
        <v>100</v>
      </c>
      <c r="X4">
        <f>MIN(W4+3,parameters!$B$2)</f>
        <v>100</v>
      </c>
      <c r="Y4">
        <f>MIN(X4+3,parameters!$B$2)</f>
        <v>100</v>
      </c>
      <c r="Z4">
        <f>MIN(Y4+3,parameters!$B$2)</f>
        <v>100</v>
      </c>
      <c r="AA4">
        <f>MIN(Z4+3,parameters!$B$2)</f>
        <v>100</v>
      </c>
    </row>
    <row r="5" spans="1:27" x14ac:dyDescent="0.2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2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2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2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2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s="10" customFormat="1" x14ac:dyDescent="0.2">
      <c r="A11" t="s">
        <v>9</v>
      </c>
      <c r="B11" s="18">
        <v>7.6999999999999999E-2</v>
      </c>
      <c r="C11" s="1">
        <f t="shared" ref="C11:Q11" si="14">B11*0.985</f>
        <v>7.5844999999999996E-2</v>
      </c>
      <c r="D11">
        <f t="shared" si="14"/>
        <v>7.4707324999999991E-2</v>
      </c>
      <c r="E11">
        <f t="shared" si="14"/>
        <v>7.3586715124999993E-2</v>
      </c>
      <c r="F11">
        <f t="shared" si="14"/>
        <v>7.2482914398124987E-2</v>
      </c>
      <c r="G11">
        <f t="shared" si="14"/>
        <v>7.1395670682153106E-2</v>
      </c>
      <c r="H11">
        <f t="shared" si="14"/>
        <v>7.0324735621920806E-2</v>
      </c>
      <c r="I11">
        <f t="shared" si="14"/>
        <v>6.9269864587591989E-2</v>
      </c>
      <c r="J11">
        <f t="shared" si="14"/>
        <v>6.8230816618778112E-2</v>
      </c>
      <c r="K11">
        <f t="shared" si="14"/>
        <v>6.7207354369496444E-2</v>
      </c>
      <c r="L11">
        <f t="shared" si="14"/>
        <v>6.6199244053953998E-2</v>
      </c>
      <c r="M11">
        <f t="shared" si="14"/>
        <v>6.5206255393144688E-2</v>
      </c>
      <c r="N11">
        <f t="shared" si="14"/>
        <v>6.4228161562247518E-2</v>
      </c>
      <c r="O11">
        <f t="shared" si="14"/>
        <v>6.3264739138813808E-2</v>
      </c>
      <c r="P11">
        <f t="shared" si="14"/>
        <v>6.2315768051731599E-2</v>
      </c>
      <c r="Q11">
        <f t="shared" si="14"/>
        <v>6.1381031530955622E-2</v>
      </c>
      <c r="R11" s="1">
        <v>144504</v>
      </c>
      <c r="S11">
        <f t="shared" ref="S11" si="15">R11*1.01</f>
        <v>145949.04</v>
      </c>
      <c r="T11">
        <f t="shared" ref="T11" si="16">S11*1.005</f>
        <v>146678.78519999998</v>
      </c>
      <c r="U11">
        <f t="shared" ref="U11:AA11" si="17">T11*1</f>
        <v>146678.78519999998</v>
      </c>
      <c r="V11">
        <f t="shared" si="17"/>
        <v>146678.78519999998</v>
      </c>
      <c r="W11">
        <f t="shared" si="17"/>
        <v>146678.78519999998</v>
      </c>
      <c r="X11">
        <f t="shared" si="17"/>
        <v>146678.78519999998</v>
      </c>
      <c r="Y11">
        <f t="shared" si="17"/>
        <v>146678.78519999998</v>
      </c>
      <c r="Z11">
        <f t="shared" si="17"/>
        <v>146678.78519999998</v>
      </c>
      <c r="AA11">
        <f t="shared" si="17"/>
        <v>146678.78519999998</v>
      </c>
    </row>
    <row r="12" spans="1:27" s="10" customFormat="1" x14ac:dyDescent="0.2">
      <c r="A12" t="s">
        <v>10</v>
      </c>
      <c r="B12" s="18">
        <v>0.21</v>
      </c>
      <c r="C12" s="1">
        <f t="shared" ref="C12:Q12" si="18">B12*0.975</f>
        <v>0.20474999999999999</v>
      </c>
      <c r="D12">
        <f t="shared" si="18"/>
        <v>0.19963124999999998</v>
      </c>
      <c r="E12">
        <f t="shared" si="18"/>
        <v>0.19464046874999999</v>
      </c>
      <c r="F12">
        <f t="shared" si="18"/>
        <v>0.18977445703124998</v>
      </c>
      <c r="G12">
        <f t="shared" si="18"/>
        <v>0.18503009560546874</v>
      </c>
      <c r="H12">
        <f t="shared" si="18"/>
        <v>0.18040434321533202</v>
      </c>
      <c r="I12">
        <f t="shared" si="18"/>
        <v>0.17589423463494872</v>
      </c>
      <c r="J12">
        <f t="shared" si="18"/>
        <v>0.17149687876907499</v>
      </c>
      <c r="K12">
        <f t="shared" si="18"/>
        <v>0.16720945679984811</v>
      </c>
      <c r="L12">
        <f t="shared" si="18"/>
        <v>0.1630292203798519</v>
      </c>
      <c r="M12">
        <f t="shared" si="18"/>
        <v>0.1589534898703556</v>
      </c>
      <c r="N12">
        <f t="shared" si="18"/>
        <v>0.1549796526235967</v>
      </c>
      <c r="O12">
        <f t="shared" si="18"/>
        <v>0.15110516130800677</v>
      </c>
      <c r="P12">
        <f t="shared" si="18"/>
        <v>0.14732753227530659</v>
      </c>
      <c r="Q12">
        <f t="shared" si="18"/>
        <v>0.14364434396842393</v>
      </c>
      <c r="R12" s="1">
        <f t="shared" ref="R12:AA12" si="19">1*Q12</f>
        <v>0.14364434396842393</v>
      </c>
      <c r="S12" s="1">
        <f t="shared" si="19"/>
        <v>0.14364434396842393</v>
      </c>
      <c r="T12" s="1">
        <f t="shared" si="19"/>
        <v>0.14364434396842393</v>
      </c>
      <c r="U12" s="1">
        <f t="shared" si="19"/>
        <v>0.14364434396842393</v>
      </c>
      <c r="V12" s="1">
        <f t="shared" si="19"/>
        <v>0.14364434396842393</v>
      </c>
      <c r="W12" s="1">
        <f t="shared" si="19"/>
        <v>0.14364434396842393</v>
      </c>
      <c r="X12" s="1">
        <f t="shared" si="19"/>
        <v>0.14364434396842393</v>
      </c>
      <c r="Y12" s="1">
        <f t="shared" si="19"/>
        <v>0.14364434396842393</v>
      </c>
      <c r="Z12" s="1">
        <f t="shared" si="19"/>
        <v>0.14364434396842393</v>
      </c>
      <c r="AA12" s="1">
        <f t="shared" si="19"/>
        <v>0.14364434396842393</v>
      </c>
    </row>
    <row r="13" spans="1:27" x14ac:dyDescent="0.2">
      <c r="A13" t="s">
        <v>91</v>
      </c>
      <c r="B13">
        <f>parameters!B10</f>
        <v>0.21</v>
      </c>
      <c r="C13">
        <f>B13*1.02</f>
        <v>0.2142</v>
      </c>
      <c r="D13">
        <f t="shared" ref="D13:AA14" si="20">C13*1.02</f>
        <v>0.21848400000000001</v>
      </c>
      <c r="E13">
        <f t="shared" si="20"/>
        <v>0.22285368000000003</v>
      </c>
      <c r="F13">
        <f t="shared" si="20"/>
        <v>0.22731075360000003</v>
      </c>
      <c r="G13">
        <f t="shared" si="20"/>
        <v>0.23185696867200004</v>
      </c>
      <c r="H13">
        <f t="shared" si="20"/>
        <v>0.23649410804544005</v>
      </c>
      <c r="I13">
        <f t="shared" si="20"/>
        <v>0.24122399020634885</v>
      </c>
      <c r="J13">
        <f t="shared" si="20"/>
        <v>0.24604847001047583</v>
      </c>
      <c r="K13">
        <f t="shared" si="20"/>
        <v>0.25096943941068534</v>
      </c>
      <c r="L13">
        <f t="shared" si="20"/>
        <v>0.25598882819889907</v>
      </c>
      <c r="M13">
        <f t="shared" si="20"/>
        <v>0.26110860476287706</v>
      </c>
      <c r="N13">
        <f t="shared" si="20"/>
        <v>0.26633077685813461</v>
      </c>
      <c r="O13">
        <f t="shared" si="20"/>
        <v>0.27165739239529729</v>
      </c>
      <c r="P13">
        <f t="shared" si="20"/>
        <v>0.27709054024320323</v>
      </c>
      <c r="Q13">
        <f t="shared" si="20"/>
        <v>0.28263235104806728</v>
      </c>
      <c r="R13">
        <f t="shared" si="20"/>
        <v>0.28828499806902863</v>
      </c>
      <c r="S13">
        <f t="shared" si="20"/>
        <v>0.29405069803040923</v>
      </c>
      <c r="T13">
        <f t="shared" si="20"/>
        <v>0.29993171199101742</v>
      </c>
      <c r="U13">
        <f t="shared" si="20"/>
        <v>0.30593034623083776</v>
      </c>
      <c r="V13">
        <f t="shared" si="20"/>
        <v>0.3120489531554545</v>
      </c>
      <c r="W13">
        <f t="shared" si="20"/>
        <v>0.31828993221856361</v>
      </c>
      <c r="X13">
        <f t="shared" si="20"/>
        <v>0.32465573086293487</v>
      </c>
      <c r="Y13">
        <f t="shared" si="20"/>
        <v>0.33114884548019358</v>
      </c>
      <c r="Z13">
        <f t="shared" si="20"/>
        <v>0.33777182238979747</v>
      </c>
      <c r="AA13">
        <f t="shared" si="20"/>
        <v>0.34452725883759344</v>
      </c>
    </row>
    <row r="14" spans="1:27" x14ac:dyDescent="0.2">
      <c r="A14" t="s">
        <v>90</v>
      </c>
      <c r="B14">
        <f>parameters!B13</f>
        <v>0.83</v>
      </c>
      <c r="C14">
        <f>B14*1.02</f>
        <v>0.84660000000000002</v>
      </c>
      <c r="D14">
        <f t="shared" si="20"/>
        <v>0.86353200000000008</v>
      </c>
      <c r="E14">
        <f t="shared" si="20"/>
        <v>0.88080264000000008</v>
      </c>
      <c r="F14">
        <f t="shared" si="20"/>
        <v>0.89841869280000008</v>
      </c>
      <c r="G14">
        <f t="shared" si="20"/>
        <v>0.91638706665600012</v>
      </c>
      <c r="H14">
        <f t="shared" si="20"/>
        <v>0.9347148079891201</v>
      </c>
      <c r="I14">
        <f t="shared" si="20"/>
        <v>0.95340910414890256</v>
      </c>
      <c r="J14">
        <f t="shared" si="20"/>
        <v>0.97247728623188068</v>
      </c>
      <c r="K14">
        <f t="shared" si="20"/>
        <v>0.99192683195651832</v>
      </c>
      <c r="L14">
        <f t="shared" si="20"/>
        <v>1.0117653685956487</v>
      </c>
      <c r="M14">
        <f t="shared" si="20"/>
        <v>1.0320006759675617</v>
      </c>
      <c r="N14">
        <f t="shared" si="20"/>
        <v>1.0526406894869129</v>
      </c>
      <c r="O14">
        <f t="shared" si="20"/>
        <v>1.0736935032766513</v>
      </c>
      <c r="P14">
        <f t="shared" si="20"/>
        <v>1.0951673733421843</v>
      </c>
      <c r="Q14">
        <f t="shared" si="20"/>
        <v>1.117070720809028</v>
      </c>
      <c r="R14">
        <f t="shared" si="20"/>
        <v>1.1394121352252087</v>
      </c>
      <c r="S14">
        <f t="shared" si="20"/>
        <v>1.162200377929713</v>
      </c>
      <c r="T14">
        <f t="shared" si="20"/>
        <v>1.1854443854883072</v>
      </c>
      <c r="U14">
        <f t="shared" si="20"/>
        <v>1.2091532731980734</v>
      </c>
      <c r="V14">
        <f t="shared" si="20"/>
        <v>1.2333363386620348</v>
      </c>
      <c r="W14">
        <f t="shared" si="20"/>
        <v>1.2580030654352756</v>
      </c>
      <c r="X14">
        <f t="shared" si="20"/>
        <v>1.2831631267439811</v>
      </c>
      <c r="Y14">
        <f t="shared" si="20"/>
        <v>1.3088263892788607</v>
      </c>
      <c r="Z14">
        <f t="shared" si="20"/>
        <v>1.335002917064438</v>
      </c>
      <c r="AA14">
        <f t="shared" si="20"/>
        <v>1.3617029754057268</v>
      </c>
    </row>
    <row r="15" spans="1:27" x14ac:dyDescent="0.2">
      <c r="A15" t="s">
        <v>12</v>
      </c>
      <c r="B15">
        <v>2200</v>
      </c>
      <c r="C15">
        <f t="shared" ref="C15:Q16" si="21">B15</f>
        <v>2200</v>
      </c>
      <c r="D15">
        <f t="shared" si="21"/>
        <v>2200</v>
      </c>
      <c r="E15">
        <f t="shared" si="21"/>
        <v>2200</v>
      </c>
      <c r="F15">
        <f t="shared" si="21"/>
        <v>2200</v>
      </c>
      <c r="G15">
        <f t="shared" si="21"/>
        <v>2200</v>
      </c>
      <c r="H15">
        <f t="shared" si="21"/>
        <v>2200</v>
      </c>
      <c r="I15">
        <f t="shared" si="21"/>
        <v>2200</v>
      </c>
      <c r="J15">
        <f t="shared" si="21"/>
        <v>2200</v>
      </c>
      <c r="K15">
        <f t="shared" si="21"/>
        <v>2200</v>
      </c>
      <c r="L15">
        <f t="shared" si="21"/>
        <v>2200</v>
      </c>
      <c r="M15">
        <f t="shared" si="21"/>
        <v>2200</v>
      </c>
      <c r="N15">
        <f t="shared" si="21"/>
        <v>2200</v>
      </c>
      <c r="O15">
        <f t="shared" si="21"/>
        <v>2200</v>
      </c>
      <c r="P15">
        <f t="shared" si="21"/>
        <v>2200</v>
      </c>
      <c r="Q15">
        <f t="shared" si="21"/>
        <v>2200</v>
      </c>
      <c r="R15" s="1">
        <v>144505</v>
      </c>
      <c r="S15">
        <f t="shared" ref="S15" si="22">R15*1.01</f>
        <v>145950.04999999999</v>
      </c>
      <c r="T15">
        <f t="shared" ref="T15" si="23">S15*1.005</f>
        <v>146679.80024999997</v>
      </c>
      <c r="U15">
        <f t="shared" ref="U15:AA15" si="24">T15*1</f>
        <v>146679.80024999997</v>
      </c>
      <c r="V15">
        <f t="shared" si="24"/>
        <v>146679.80024999997</v>
      </c>
      <c r="W15">
        <f t="shared" si="24"/>
        <v>146679.80024999997</v>
      </c>
      <c r="X15">
        <f t="shared" si="24"/>
        <v>146679.80024999997</v>
      </c>
      <c r="Y15">
        <f t="shared" si="24"/>
        <v>146679.80024999997</v>
      </c>
      <c r="Z15">
        <f t="shared" si="24"/>
        <v>146679.80024999997</v>
      </c>
      <c r="AA15">
        <f t="shared" si="24"/>
        <v>146679.80024999997</v>
      </c>
    </row>
    <row r="16" spans="1:27" x14ac:dyDescent="0.2">
      <c r="A16" t="s">
        <v>13</v>
      </c>
      <c r="B16">
        <v>620</v>
      </c>
      <c r="C16">
        <f t="shared" si="21"/>
        <v>620</v>
      </c>
      <c r="D16">
        <f t="shared" si="21"/>
        <v>620</v>
      </c>
      <c r="E16">
        <f t="shared" si="21"/>
        <v>620</v>
      </c>
      <c r="F16">
        <f t="shared" si="21"/>
        <v>620</v>
      </c>
      <c r="G16">
        <f t="shared" si="21"/>
        <v>620</v>
      </c>
      <c r="H16">
        <f t="shared" si="21"/>
        <v>620</v>
      </c>
      <c r="I16">
        <f t="shared" si="21"/>
        <v>620</v>
      </c>
      <c r="J16">
        <f t="shared" si="21"/>
        <v>620</v>
      </c>
      <c r="K16">
        <f t="shared" si="21"/>
        <v>620</v>
      </c>
      <c r="L16">
        <f t="shared" si="21"/>
        <v>620</v>
      </c>
      <c r="M16">
        <f t="shared" si="21"/>
        <v>620</v>
      </c>
      <c r="N16">
        <f t="shared" si="21"/>
        <v>620</v>
      </c>
      <c r="O16">
        <f t="shared" si="21"/>
        <v>620</v>
      </c>
      <c r="P16">
        <f t="shared" si="21"/>
        <v>620</v>
      </c>
      <c r="Q16">
        <f t="shared" si="21"/>
        <v>620</v>
      </c>
      <c r="R16" s="1">
        <f t="shared" ref="R16:AA16" si="25">1*Q16</f>
        <v>620</v>
      </c>
      <c r="S16" s="1">
        <f t="shared" si="25"/>
        <v>620</v>
      </c>
      <c r="T16" s="1">
        <f t="shared" si="25"/>
        <v>620</v>
      </c>
      <c r="U16" s="1">
        <f t="shared" si="25"/>
        <v>620</v>
      </c>
      <c r="V16" s="1">
        <f t="shared" si="25"/>
        <v>620</v>
      </c>
      <c r="W16" s="1">
        <f t="shared" si="25"/>
        <v>620</v>
      </c>
      <c r="X16" s="1">
        <f t="shared" si="25"/>
        <v>620</v>
      </c>
      <c r="Y16" s="1">
        <f t="shared" si="25"/>
        <v>620</v>
      </c>
      <c r="Z16" s="1">
        <f t="shared" si="25"/>
        <v>620</v>
      </c>
      <c r="AA16" s="1">
        <f t="shared" si="25"/>
        <v>620</v>
      </c>
    </row>
    <row r="17" spans="1:27" x14ac:dyDescent="0.2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6">C17*1.07</f>
        <v>2.1753100000000001</v>
      </c>
      <c r="E17">
        <f t="shared" si="26"/>
        <v>2.3275817000000001</v>
      </c>
      <c r="F17">
        <f t="shared" si="26"/>
        <v>2.4905124190000003</v>
      </c>
      <c r="G17">
        <f t="shared" si="26"/>
        <v>2.6648482883300004</v>
      </c>
      <c r="H17">
        <f t="shared" si="26"/>
        <v>2.8513876685131008</v>
      </c>
      <c r="I17">
        <f t="shared" si="26"/>
        <v>3.0509848053090178</v>
      </c>
      <c r="J17">
        <f t="shared" si="26"/>
        <v>3.2645537416806492</v>
      </c>
      <c r="K17">
        <f t="shared" si="26"/>
        <v>3.4930725035982948</v>
      </c>
      <c r="L17">
        <f t="shared" si="26"/>
        <v>3.7375875788501758</v>
      </c>
      <c r="M17">
        <f t="shared" si="26"/>
        <v>3.9992187093696883</v>
      </c>
      <c r="N17">
        <f t="shared" si="26"/>
        <v>4.2791640190255666</v>
      </c>
      <c r="O17">
        <f t="shared" si="26"/>
        <v>4.5787055003573567</v>
      </c>
      <c r="P17">
        <f t="shared" si="26"/>
        <v>4.8992148853823716</v>
      </c>
      <c r="Q17">
        <f t="shared" si="26"/>
        <v>5.2421599273591379</v>
      </c>
      <c r="R17">
        <f t="shared" si="26"/>
        <v>5.6091111222742782</v>
      </c>
      <c r="S17">
        <f t="shared" si="26"/>
        <v>6.0017489008334781</v>
      </c>
      <c r="T17">
        <f t="shared" si="26"/>
        <v>6.4218713238918221</v>
      </c>
      <c r="U17">
        <f t="shared" si="26"/>
        <v>6.8714023165642502</v>
      </c>
      <c r="V17">
        <f t="shared" si="26"/>
        <v>7.352400478723748</v>
      </c>
      <c r="W17">
        <f t="shared" si="26"/>
        <v>7.8670685122344111</v>
      </c>
      <c r="X17">
        <f t="shared" si="26"/>
        <v>8.4177633080908212</v>
      </c>
      <c r="Y17">
        <f t="shared" si="26"/>
        <v>9.0070067396571787</v>
      </c>
      <c r="Z17">
        <f t="shared" si="26"/>
        <v>9.6374972114331818</v>
      </c>
      <c r="AA17">
        <f t="shared" si="26"/>
        <v>10.312122016233506</v>
      </c>
    </row>
    <row r="18" spans="1:27" x14ac:dyDescent="0.2">
      <c r="A18" t="s">
        <v>15</v>
      </c>
      <c r="B18">
        <v>0</v>
      </c>
      <c r="C18">
        <f t="shared" ref="C18:Q20" si="27">B18</f>
        <v>0</v>
      </c>
      <c r="D18">
        <f t="shared" si="27"/>
        <v>0</v>
      </c>
      <c r="E18">
        <f t="shared" si="27"/>
        <v>0</v>
      </c>
      <c r="F18">
        <f t="shared" si="27"/>
        <v>0</v>
      </c>
      <c r="G18">
        <f t="shared" si="27"/>
        <v>0</v>
      </c>
      <c r="H18">
        <f t="shared" si="27"/>
        <v>0</v>
      </c>
      <c r="I18">
        <f t="shared" si="27"/>
        <v>0</v>
      </c>
      <c r="J18">
        <f t="shared" si="27"/>
        <v>0</v>
      </c>
      <c r="K18">
        <f t="shared" si="27"/>
        <v>0</v>
      </c>
      <c r="L18">
        <f t="shared" si="27"/>
        <v>0</v>
      </c>
      <c r="M18">
        <f t="shared" si="27"/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 s="1">
        <v>144506</v>
      </c>
      <c r="S18">
        <f t="shared" ref="S18" si="28">R18*1.01</f>
        <v>145951.06</v>
      </c>
      <c r="T18">
        <f t="shared" ref="T18" si="29">S18*1.005</f>
        <v>146680.81529999999</v>
      </c>
      <c r="U18">
        <f t="shared" ref="U18:AA18" si="30">T18*1</f>
        <v>146680.81529999999</v>
      </c>
      <c r="V18">
        <f t="shared" si="30"/>
        <v>146680.81529999999</v>
      </c>
      <c r="W18">
        <f t="shared" si="30"/>
        <v>146680.81529999999</v>
      </c>
      <c r="X18">
        <f t="shared" si="30"/>
        <v>146680.81529999999</v>
      </c>
      <c r="Y18">
        <f t="shared" si="30"/>
        <v>146680.81529999999</v>
      </c>
      <c r="Z18">
        <f t="shared" si="30"/>
        <v>146680.81529999999</v>
      </c>
      <c r="AA18">
        <f t="shared" si="30"/>
        <v>146680.81529999999</v>
      </c>
    </row>
    <row r="19" spans="1:27" x14ac:dyDescent="0.2">
      <c r="A19" t="s">
        <v>16</v>
      </c>
      <c r="B19" s="1">
        <v>512</v>
      </c>
      <c r="C19" s="1">
        <f t="shared" si="27"/>
        <v>512</v>
      </c>
      <c r="D19" s="1">
        <f t="shared" si="27"/>
        <v>512</v>
      </c>
      <c r="E19" s="1">
        <f t="shared" si="27"/>
        <v>512</v>
      </c>
      <c r="F19" s="1">
        <f t="shared" si="27"/>
        <v>512</v>
      </c>
      <c r="G19" s="1">
        <f t="shared" si="27"/>
        <v>512</v>
      </c>
      <c r="H19" s="1">
        <f t="shared" si="27"/>
        <v>512</v>
      </c>
      <c r="I19" s="1">
        <f t="shared" si="27"/>
        <v>512</v>
      </c>
      <c r="J19" s="1">
        <f t="shared" si="27"/>
        <v>512</v>
      </c>
      <c r="K19" s="1">
        <f t="shared" si="27"/>
        <v>512</v>
      </c>
      <c r="L19" s="1">
        <f t="shared" si="27"/>
        <v>512</v>
      </c>
      <c r="M19" s="1">
        <f t="shared" si="27"/>
        <v>512</v>
      </c>
      <c r="N19" s="1">
        <f t="shared" si="27"/>
        <v>512</v>
      </c>
      <c r="O19" s="1">
        <f t="shared" si="27"/>
        <v>512</v>
      </c>
      <c r="P19" s="1">
        <f t="shared" si="27"/>
        <v>512</v>
      </c>
      <c r="Q19" s="1">
        <f t="shared" si="27"/>
        <v>512</v>
      </c>
      <c r="R19" s="1">
        <f t="shared" ref="R19:AA19" si="31">1*Q19</f>
        <v>512</v>
      </c>
      <c r="S19" s="1">
        <f t="shared" si="31"/>
        <v>512</v>
      </c>
      <c r="T19" s="1">
        <f t="shared" si="31"/>
        <v>512</v>
      </c>
      <c r="U19" s="1">
        <f t="shared" si="31"/>
        <v>512</v>
      </c>
      <c r="V19" s="1">
        <f t="shared" si="31"/>
        <v>512</v>
      </c>
      <c r="W19" s="1">
        <f t="shared" si="31"/>
        <v>512</v>
      </c>
      <c r="X19" s="1">
        <f t="shared" si="31"/>
        <v>512</v>
      </c>
      <c r="Y19" s="1">
        <f t="shared" si="31"/>
        <v>512</v>
      </c>
      <c r="Z19" s="1">
        <f t="shared" si="31"/>
        <v>512</v>
      </c>
      <c r="AA19" s="1">
        <f t="shared" si="31"/>
        <v>512</v>
      </c>
    </row>
    <row r="20" spans="1:27" x14ac:dyDescent="0.2">
      <c r="A20" t="s">
        <v>17</v>
      </c>
      <c r="B20">
        <v>0</v>
      </c>
      <c r="C20">
        <f t="shared" si="27"/>
        <v>0</v>
      </c>
      <c r="D20">
        <f t="shared" si="27"/>
        <v>0</v>
      </c>
      <c r="E20">
        <f>0.25*E19</f>
        <v>128</v>
      </c>
      <c r="F20">
        <f t="shared" ref="F20:Q20" si="32">F19</f>
        <v>512</v>
      </c>
      <c r="G20">
        <f t="shared" si="32"/>
        <v>512</v>
      </c>
      <c r="H20">
        <f t="shared" si="32"/>
        <v>512</v>
      </c>
      <c r="I20">
        <f t="shared" si="32"/>
        <v>512</v>
      </c>
      <c r="J20">
        <f t="shared" si="32"/>
        <v>512</v>
      </c>
      <c r="K20">
        <f t="shared" si="32"/>
        <v>512</v>
      </c>
      <c r="L20">
        <f t="shared" si="32"/>
        <v>512</v>
      </c>
      <c r="M20">
        <f t="shared" si="32"/>
        <v>512</v>
      </c>
      <c r="N20">
        <f t="shared" si="32"/>
        <v>512</v>
      </c>
      <c r="O20">
        <f t="shared" si="32"/>
        <v>512</v>
      </c>
      <c r="P20">
        <f t="shared" si="32"/>
        <v>512</v>
      </c>
      <c r="Q20">
        <f t="shared" si="32"/>
        <v>512</v>
      </c>
      <c r="R20">
        <f>MIN(Q20+3,parameters!$B$2)</f>
        <v>100</v>
      </c>
      <c r="S20">
        <f>MIN(R20+3,parameters!$B$2)</f>
        <v>100</v>
      </c>
      <c r="T20">
        <f>MIN(S20+3,parameters!$B$2)</f>
        <v>100</v>
      </c>
      <c r="U20">
        <f>MIN(T20+3,parameters!$B$2)</f>
        <v>100</v>
      </c>
      <c r="V20">
        <f>MIN(U20+3,parameters!$B$2)</f>
        <v>100</v>
      </c>
      <c r="W20">
        <f>MIN(V20+3,parameters!$B$2)</f>
        <v>100</v>
      </c>
      <c r="X20">
        <f>MIN(W20+3,parameters!$B$2)</f>
        <v>100</v>
      </c>
      <c r="Y20">
        <f>MIN(X20+3,parameters!$B$2)</f>
        <v>100</v>
      </c>
      <c r="Z20">
        <f>MIN(Y20+3,parameters!$B$2)</f>
        <v>100</v>
      </c>
      <c r="AA20">
        <f>MIN(Z20+3,parameters!$B$2)</f>
        <v>100</v>
      </c>
    </row>
    <row r="21" spans="1:27" x14ac:dyDescent="0.2">
      <c r="A21" t="s">
        <v>89</v>
      </c>
      <c r="B21">
        <f>0.45*SUM(B3,B15,B16,-B9)</f>
        <v>15849</v>
      </c>
      <c r="C21">
        <f t="shared" ref="C21:G21" si="33">0.45*SUM(C3,C15,C16,-C9)</f>
        <v>15039</v>
      </c>
      <c r="D21">
        <f t="shared" si="33"/>
        <v>14423.4</v>
      </c>
      <c r="E21">
        <f t="shared" si="33"/>
        <v>13832.424000000001</v>
      </c>
      <c r="F21">
        <f t="shared" si="33"/>
        <v>15026.92128</v>
      </c>
      <c r="G21">
        <f t="shared" si="33"/>
        <v>14614.183641599999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t="s">
        <v>88</v>
      </c>
      <c r="B22">
        <v>0</v>
      </c>
      <c r="C22">
        <f t="shared" ref="C22:E22" si="34">B22</f>
        <v>0</v>
      </c>
      <c r="D22">
        <f t="shared" si="34"/>
        <v>0</v>
      </c>
      <c r="E22">
        <f t="shared" si="34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t="s">
        <v>20</v>
      </c>
      <c r="B23">
        <v>0</v>
      </c>
      <c r="R23" s="1"/>
    </row>
    <row r="24" spans="1:27" x14ac:dyDescent="0.2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2">
      <c r="A25" t="s">
        <v>22</v>
      </c>
      <c r="B25">
        <v>0</v>
      </c>
    </row>
    <row r="26" spans="1:27" x14ac:dyDescent="0.2">
      <c r="A26" t="s">
        <v>23</v>
      </c>
      <c r="B26">
        <v>0</v>
      </c>
    </row>
    <row r="27" spans="1:27" x14ac:dyDescent="0.2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2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2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2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2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2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2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2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2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2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2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2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2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2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2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2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2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2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2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2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2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2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2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2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2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2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2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2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2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2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2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1">E57</f>
        <v>150</v>
      </c>
      <c r="G57" s="4">
        <f t="shared" si="41"/>
        <v>150</v>
      </c>
      <c r="H57" s="4">
        <f t="shared" si="41"/>
        <v>150</v>
      </c>
      <c r="I57" s="4">
        <f t="shared" si="41"/>
        <v>150</v>
      </c>
      <c r="J57" s="4">
        <f t="shared" si="41"/>
        <v>150</v>
      </c>
      <c r="K57" s="4">
        <f t="shared" si="41"/>
        <v>150</v>
      </c>
      <c r="L57" s="4">
        <f t="shared" si="41"/>
        <v>150</v>
      </c>
      <c r="M57" s="4">
        <f t="shared" si="41"/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2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1"/>
        <v>20</v>
      </c>
      <c r="G58" s="4">
        <f t="shared" si="41"/>
        <v>20</v>
      </c>
      <c r="H58" s="4">
        <f t="shared" si="41"/>
        <v>20</v>
      </c>
      <c r="I58" s="4">
        <f t="shared" si="41"/>
        <v>20</v>
      </c>
      <c r="J58" s="4">
        <f t="shared" si="41"/>
        <v>20</v>
      </c>
      <c r="K58" s="4">
        <f t="shared" si="41"/>
        <v>20</v>
      </c>
      <c r="L58" s="4">
        <f t="shared" si="41"/>
        <v>20</v>
      </c>
      <c r="M58" s="4">
        <f t="shared" si="41"/>
        <v>20</v>
      </c>
      <c r="N58" s="4">
        <f t="shared" si="41"/>
        <v>20</v>
      </c>
      <c r="O58" s="4">
        <f t="shared" si="41"/>
        <v>20</v>
      </c>
      <c r="P58" s="4">
        <f t="shared" si="41"/>
        <v>20</v>
      </c>
      <c r="Q58" s="4">
        <f t="shared" si="41"/>
        <v>20</v>
      </c>
      <c r="R58" s="4">
        <f t="shared" si="41"/>
        <v>20</v>
      </c>
      <c r="S58" s="4">
        <f t="shared" si="41"/>
        <v>20</v>
      </c>
      <c r="T58" s="4">
        <f t="shared" si="41"/>
        <v>20</v>
      </c>
      <c r="U58" s="4">
        <f t="shared" si="41"/>
        <v>20</v>
      </c>
      <c r="V58" s="4">
        <f t="shared" ref="V58:AA70" si="42">U58</f>
        <v>20</v>
      </c>
      <c r="W58" s="4">
        <f t="shared" si="42"/>
        <v>20</v>
      </c>
      <c r="X58" s="4">
        <f t="shared" si="42"/>
        <v>20</v>
      </c>
      <c r="Y58" s="4">
        <f t="shared" si="42"/>
        <v>20</v>
      </c>
      <c r="Z58" s="4">
        <f t="shared" si="42"/>
        <v>20</v>
      </c>
      <c r="AA58" s="4">
        <f t="shared" si="42"/>
        <v>20</v>
      </c>
    </row>
    <row r="59" spans="1:27" x14ac:dyDescent="0.2">
      <c r="A59" t="s">
        <v>30</v>
      </c>
      <c r="B59">
        <f t="shared" ref="B59:Q59" si="43">B4*0.8/8</f>
        <v>6</v>
      </c>
      <c r="C59">
        <f t="shared" si="43"/>
        <v>8.9400000000000013</v>
      </c>
      <c r="D59">
        <f t="shared" si="43"/>
        <v>10</v>
      </c>
      <c r="E59">
        <f t="shared" si="43"/>
        <v>10</v>
      </c>
      <c r="F59">
        <f t="shared" si="43"/>
        <v>10</v>
      </c>
      <c r="G59">
        <f t="shared" si="43"/>
        <v>10</v>
      </c>
      <c r="H59">
        <f t="shared" si="43"/>
        <v>10</v>
      </c>
      <c r="I59">
        <f t="shared" si="43"/>
        <v>10</v>
      </c>
      <c r="J59">
        <f t="shared" si="43"/>
        <v>10</v>
      </c>
      <c r="K59">
        <f t="shared" si="43"/>
        <v>10</v>
      </c>
      <c r="L59">
        <f t="shared" si="43"/>
        <v>10</v>
      </c>
      <c r="M59">
        <f t="shared" si="43"/>
        <v>10</v>
      </c>
      <c r="N59">
        <f t="shared" si="43"/>
        <v>10</v>
      </c>
      <c r="O59">
        <f t="shared" si="43"/>
        <v>10</v>
      </c>
      <c r="P59">
        <f t="shared" si="43"/>
        <v>10</v>
      </c>
      <c r="Q59">
        <f t="shared" si="43"/>
        <v>10</v>
      </c>
      <c r="R59" s="4">
        <f t="shared" si="41"/>
        <v>10</v>
      </c>
      <c r="S59" s="4">
        <f t="shared" si="41"/>
        <v>10</v>
      </c>
      <c r="T59" s="4">
        <f t="shared" si="41"/>
        <v>10</v>
      </c>
      <c r="U59" s="4">
        <f t="shared" si="41"/>
        <v>10</v>
      </c>
      <c r="V59" s="4">
        <f t="shared" si="42"/>
        <v>10</v>
      </c>
      <c r="W59" s="4">
        <f t="shared" si="42"/>
        <v>10</v>
      </c>
      <c r="X59" s="4">
        <f t="shared" si="42"/>
        <v>10</v>
      </c>
      <c r="Y59" s="4">
        <f t="shared" si="42"/>
        <v>10</v>
      </c>
      <c r="Z59" s="4">
        <f t="shared" si="42"/>
        <v>10</v>
      </c>
      <c r="AA59" s="4">
        <f t="shared" si="42"/>
        <v>10</v>
      </c>
    </row>
    <row r="60" spans="1:27" x14ac:dyDescent="0.2">
      <c r="A60" t="s">
        <v>31</v>
      </c>
      <c r="B60">
        <f t="shared" ref="B60:Q60" si="44">B4*0.8/3</f>
        <v>16</v>
      </c>
      <c r="C60">
        <f t="shared" si="44"/>
        <v>23.840000000000003</v>
      </c>
      <c r="D60">
        <f t="shared" si="44"/>
        <v>26.666666666666668</v>
      </c>
      <c r="E60">
        <f t="shared" si="44"/>
        <v>26.666666666666668</v>
      </c>
      <c r="F60">
        <f t="shared" si="44"/>
        <v>26.666666666666668</v>
      </c>
      <c r="G60">
        <f t="shared" si="44"/>
        <v>26.666666666666668</v>
      </c>
      <c r="H60">
        <f t="shared" si="44"/>
        <v>26.666666666666668</v>
      </c>
      <c r="I60">
        <f t="shared" si="44"/>
        <v>26.666666666666668</v>
      </c>
      <c r="J60">
        <f t="shared" si="44"/>
        <v>26.666666666666668</v>
      </c>
      <c r="K60">
        <f t="shared" si="44"/>
        <v>26.666666666666668</v>
      </c>
      <c r="L60">
        <f t="shared" si="44"/>
        <v>26.666666666666668</v>
      </c>
      <c r="M60">
        <f t="shared" si="44"/>
        <v>26.666666666666668</v>
      </c>
      <c r="N60">
        <f t="shared" si="44"/>
        <v>26.666666666666668</v>
      </c>
      <c r="O60">
        <f t="shared" si="44"/>
        <v>26.666666666666668</v>
      </c>
      <c r="P60">
        <f t="shared" si="44"/>
        <v>26.666666666666668</v>
      </c>
      <c r="Q60">
        <f t="shared" si="44"/>
        <v>26.666666666666668</v>
      </c>
      <c r="R60" s="4">
        <f t="shared" si="41"/>
        <v>26.666666666666668</v>
      </c>
      <c r="S60" s="4">
        <f t="shared" si="41"/>
        <v>26.666666666666668</v>
      </c>
      <c r="T60" s="4">
        <f t="shared" si="41"/>
        <v>26.666666666666668</v>
      </c>
      <c r="U60" s="4">
        <f t="shared" si="41"/>
        <v>26.666666666666668</v>
      </c>
      <c r="V60" s="4">
        <f t="shared" si="42"/>
        <v>26.666666666666668</v>
      </c>
      <c r="W60" s="4">
        <f t="shared" si="42"/>
        <v>26.666666666666668</v>
      </c>
      <c r="X60" s="4">
        <f t="shared" si="42"/>
        <v>26.666666666666668</v>
      </c>
      <c r="Y60" s="4">
        <f t="shared" si="42"/>
        <v>26.666666666666668</v>
      </c>
      <c r="Z60" s="4">
        <f t="shared" si="42"/>
        <v>26.666666666666668</v>
      </c>
      <c r="AA60" s="4">
        <f t="shared" si="42"/>
        <v>26.666666666666668</v>
      </c>
    </row>
    <row r="61" spans="1:27" x14ac:dyDescent="0.2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2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2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2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2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2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2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2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2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2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3" ma:contentTypeDescription="Een nieuw document maken." ma:contentTypeScope="" ma:versionID="5c1ede90c3350026834795cdbb76e963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c0d0b67bfa9cfcd1603acd1c5ce66856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472FE-FC34-4F0C-9200-9CA7EECAB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60383-fe58-4847-a508-b73b206879f6"/>
    <ds:schemaRef ds:uri="8411ae8c-fcc7-4693-9bc3-db5929d2d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4FD27F-E028-48BA-B365-95B863B638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82AA58-FB13-4661-9BE6-5A98B3D6E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laag 1</vt:lpstr>
      <vt:lpstr>laag 2</vt:lpstr>
      <vt:lpstr>laag 3</vt:lpstr>
      <vt:lpstr>laag 4</vt:lpstr>
      <vt:lpstr>laag 5</vt:lpstr>
      <vt:lpstr>laag 6</vt:lpstr>
      <vt:lpstr>laag 7</vt:lpstr>
      <vt:lpstr>midden 1</vt:lpstr>
      <vt:lpstr>midden 2</vt:lpstr>
      <vt:lpstr>midden 3</vt:lpstr>
      <vt:lpstr>midden 4</vt:lpstr>
      <vt:lpstr>midden 5</vt:lpstr>
      <vt:lpstr>midden 6</vt:lpstr>
      <vt:lpstr>midden 7</vt:lpstr>
      <vt:lpstr>hoog 1</vt:lpstr>
      <vt:lpstr>hoog 2</vt:lpstr>
      <vt:lpstr>hoog 3</vt:lpstr>
      <vt:lpstr>hoog 4</vt:lpstr>
      <vt:lpstr>hoog 5</vt:lpstr>
      <vt:lpstr>hoog 6</vt:lpstr>
      <vt:lpstr>hoog 7</vt:lpstr>
      <vt:lpstr>parameters</vt:lpstr>
      <vt:lpstr>constant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J.M. van der Meer</dc:creator>
  <dc:description/>
  <cp:lastModifiedBy>J.M. van der Meer</cp:lastModifiedBy>
  <cp:revision>3</cp:revision>
  <dcterms:created xsi:type="dcterms:W3CDTF">2021-02-10T08:56:25Z</dcterms:created>
  <dcterms:modified xsi:type="dcterms:W3CDTF">2023-04-24T10:21:22Z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 University of Applied Sciences</vt:lpwstr>
  </property>
  <property fmtid="{D5CDD505-2E9C-101B-9397-08002B2CF9AE}" pid="4" name="ContentTypeId">
    <vt:lpwstr>0x0101002337232FB3D7B844B0544811119A784F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