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1075" windowHeight="1158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N13" i="1"/>
  <c r="N15" s="1"/>
  <c r="U8"/>
  <c r="U7"/>
  <c r="U6"/>
  <c r="U5"/>
  <c r="U4"/>
  <c r="U3"/>
  <c r="U2"/>
  <c r="T8"/>
  <c r="T7"/>
  <c r="T6"/>
  <c r="T5"/>
  <c r="T4"/>
  <c r="T3"/>
  <c r="T2"/>
  <c r="F11"/>
  <c r="F10"/>
  <c r="F8"/>
  <c r="J8"/>
  <c r="J7"/>
  <c r="J6"/>
  <c r="J5"/>
  <c r="J4"/>
  <c r="J3"/>
  <c r="J2"/>
  <c r="I8"/>
  <c r="I7"/>
  <c r="I6"/>
  <c r="I5"/>
  <c r="I4"/>
  <c r="I3"/>
  <c r="I2"/>
  <c r="N9"/>
  <c r="N11"/>
  <c r="N10"/>
  <c r="N8"/>
  <c r="N6"/>
  <c r="N5"/>
  <c r="N4"/>
  <c r="N3"/>
  <c r="S8"/>
  <c r="R8"/>
  <c r="Q8"/>
  <c r="P8"/>
  <c r="O8"/>
  <c r="S7"/>
  <c r="R7"/>
  <c r="Q7"/>
  <c r="P7"/>
  <c r="O7"/>
  <c r="S6"/>
  <c r="R6"/>
  <c r="Q6"/>
  <c r="P6"/>
  <c r="O6"/>
  <c r="S5"/>
  <c r="R5"/>
  <c r="Q5"/>
  <c r="P5"/>
  <c r="O5"/>
  <c r="S4"/>
  <c r="R4"/>
  <c r="Q4"/>
  <c r="P4"/>
  <c r="O4"/>
  <c r="S3"/>
  <c r="R3"/>
  <c r="Q3"/>
  <c r="P3"/>
  <c r="O3"/>
  <c r="S2"/>
  <c r="R2"/>
  <c r="Q2"/>
  <c r="P2"/>
  <c r="O2"/>
  <c r="F6"/>
  <c r="F5"/>
  <c r="F3"/>
  <c r="F2"/>
  <c r="H8"/>
  <c r="H7"/>
  <c r="H6"/>
  <c r="H5"/>
  <c r="H4"/>
  <c r="H3"/>
  <c r="H2"/>
  <c r="G8"/>
  <c r="G7"/>
  <c r="G6"/>
  <c r="G5"/>
  <c r="G4"/>
  <c r="G3"/>
  <c r="G2"/>
  <c r="N16" l="1"/>
  <c r="N2"/>
</calcChain>
</file>

<file path=xl/sharedStrings.xml><?xml version="1.0" encoding="utf-8"?>
<sst xmlns="http://schemas.openxmlformats.org/spreadsheetml/2006/main" count="39" uniqueCount="25">
  <si>
    <t>x</t>
  </si>
  <si>
    <t>y</t>
  </si>
  <si>
    <t>ey</t>
  </si>
  <si>
    <t>y=ax</t>
  </si>
  <si>
    <t>x*y/ey^2</t>
  </si>
  <si>
    <t>x^2/ey^2</t>
  </si>
  <si>
    <t>&lt;xy&gt;</t>
  </si>
  <si>
    <t>&lt;x2&gt;</t>
  </si>
  <si>
    <t>a</t>
  </si>
  <si>
    <t>chyba</t>
  </si>
  <si>
    <t>y=ax+b</t>
  </si>
  <si>
    <t>1/ey^2</t>
  </si>
  <si>
    <t>x/ey^2</t>
  </si>
  <si>
    <t>y/ey^2</t>
  </si>
  <si>
    <t>&lt;1&gt;</t>
  </si>
  <si>
    <t>&lt;x&gt;</t>
  </si>
  <si>
    <t>&lt;y&gt;</t>
  </si>
  <si>
    <t>b</t>
  </si>
  <si>
    <t>yfit</t>
  </si>
  <si>
    <t>((y-yfit)/ey)^2</t>
  </si>
  <si>
    <t>chi2</t>
  </si>
  <si>
    <t>stupnu volnosti</t>
  </si>
  <si>
    <t>k</t>
  </si>
  <si>
    <t>chi2/k</t>
  </si>
  <si>
    <t>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</si>
</sst>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0.136166850111478"/>
          <c:y val="5.4937189455091691E-2"/>
          <c:w val="0.68604464764485096"/>
          <c:h val="0.7603598606777926"/>
        </c:manualLayout>
      </c:layout>
      <c:scatterChart>
        <c:scatterStyle val="lineMarker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List1!$A$2:$A$8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List1!$B$2:$B$8</c:f>
              <c:numCache>
                <c:formatCode>General</c:formatCode>
                <c:ptCount val="7"/>
                <c:pt idx="0">
                  <c:v>18</c:v>
                </c:pt>
                <c:pt idx="1">
                  <c:v>33</c:v>
                </c:pt>
                <c:pt idx="2">
                  <c:v>41</c:v>
                </c:pt>
                <c:pt idx="3">
                  <c:v>66</c:v>
                </c:pt>
                <c:pt idx="4">
                  <c:v>70</c:v>
                </c:pt>
                <c:pt idx="5">
                  <c:v>91</c:v>
                </c:pt>
                <c:pt idx="6">
                  <c:v>104</c:v>
                </c:pt>
              </c:numCache>
            </c:numRef>
          </c:yVal>
        </c:ser>
        <c:ser>
          <c:idx val="1"/>
          <c:order val="1"/>
          <c:tx>
            <c:v>y=ax</c:v>
          </c:tx>
          <c:spPr>
            <a:ln w="31750">
              <a:solidFill>
                <a:srgbClr val="006600"/>
              </a:solidFill>
              <a:prstDash val="dash"/>
            </a:ln>
          </c:spPr>
          <c:marker>
            <c:symbol val="none"/>
          </c:marker>
          <c:xVal>
            <c:numRef>
              <c:f>List1!$A$2:$A$8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List1!$I$2:$I$8</c:f>
              <c:numCache>
                <c:formatCode>General</c:formatCode>
                <c:ptCount val="7"/>
                <c:pt idx="0">
                  <c:v>14.801208296455922</c:v>
                </c:pt>
                <c:pt idx="1">
                  <c:v>29.602416592911844</c:v>
                </c:pt>
                <c:pt idx="2">
                  <c:v>44.403624889367762</c:v>
                </c:pt>
                <c:pt idx="3">
                  <c:v>59.204833185823688</c:v>
                </c:pt>
                <c:pt idx="4">
                  <c:v>74.006041482279613</c:v>
                </c:pt>
                <c:pt idx="5">
                  <c:v>88.807249778735525</c:v>
                </c:pt>
                <c:pt idx="6">
                  <c:v>103.60845807519145</c:v>
                </c:pt>
              </c:numCache>
            </c:numRef>
          </c:yVal>
        </c:ser>
        <c:ser>
          <c:idx val="2"/>
          <c:order val="2"/>
          <c:tx>
            <c:v>y=ax+b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List1!$A$2:$A$8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List1!$T$2:$T$8</c:f>
              <c:numCache>
                <c:formatCode>General</c:formatCode>
                <c:ptCount val="7"/>
                <c:pt idx="0">
                  <c:v>16.953129012583393</c:v>
                </c:pt>
                <c:pt idx="1">
                  <c:v>31.350759983307579</c:v>
                </c:pt>
                <c:pt idx="2">
                  <c:v>45.748390954031763</c:v>
                </c:pt>
                <c:pt idx="3">
                  <c:v>60.146021924755949</c:v>
                </c:pt>
                <c:pt idx="4">
                  <c:v>74.543652895480136</c:v>
                </c:pt>
                <c:pt idx="5">
                  <c:v>88.941283866204316</c:v>
                </c:pt>
                <c:pt idx="6">
                  <c:v>103.33891483692851</c:v>
                </c:pt>
              </c:numCache>
            </c:numRef>
          </c:yVal>
        </c:ser>
        <c:axId val="66444672"/>
        <c:axId val="66443136"/>
      </c:scatterChart>
      <c:valAx>
        <c:axId val="66444672"/>
        <c:scaling>
          <c:orientation val="minMax"/>
        </c:scaling>
        <c:axPos val="b"/>
        <c:numFmt formatCode="General" sourceLinked="1"/>
        <c:tickLblPos val="nextTo"/>
        <c:crossAx val="66443136"/>
        <c:crosses val="autoZero"/>
        <c:crossBetween val="midCat"/>
      </c:valAx>
      <c:valAx>
        <c:axId val="66443136"/>
        <c:scaling>
          <c:orientation val="minMax"/>
        </c:scaling>
        <c:axPos val="l"/>
        <c:majorGridlines/>
        <c:numFmt formatCode="General" sourceLinked="1"/>
        <c:tickLblPos val="nextTo"/>
        <c:crossAx val="66444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64748492459935"/>
          <c:y val="9.7310289044058168E-2"/>
          <c:w val="0.20163689216267322"/>
          <c:h val="0.22745803001039963"/>
        </c:manualLayout>
      </c:layout>
    </c:legend>
    <c:plotVisOnly val="1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13</xdr:row>
      <xdr:rowOff>104775</xdr:rowOff>
    </xdr:from>
    <xdr:to>
      <xdr:col>8</xdr:col>
      <xdr:colOff>504825</xdr:colOff>
      <xdr:row>29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0.44444</cdr:x>
      <cdr:y>0.89308</cdr:y>
    </cdr:from>
    <cdr:to>
      <cdr:x>0.51971</cdr:x>
      <cdr:y>0.99057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362200" y="2705100"/>
          <a:ext cx="4000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  <a:endParaRPr lang="cs-CZ" sz="1100"/>
        </a:p>
      </cdr:txBody>
    </cdr:sp>
  </cdr:relSizeAnchor>
  <cdr:relSizeAnchor xmlns:cdr="http://schemas.openxmlformats.org/drawingml/2006/chartDrawing">
    <cdr:from>
      <cdr:x>0.01882</cdr:x>
      <cdr:y>0.38365</cdr:y>
    </cdr:from>
    <cdr:to>
      <cdr:x>0.07437</cdr:x>
      <cdr:y>0.49843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73818" y="1188244"/>
          <a:ext cx="347663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y</a:t>
          </a:r>
          <a:endParaRPr lang="cs-CZ" sz="1100"/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tabSelected="1" workbookViewId="0">
      <selection activeCell="N26" sqref="N26"/>
    </sheetView>
  </sheetViews>
  <sheetFormatPr defaultRowHeight="15"/>
  <cols>
    <col min="4" max="4" width="15.7109375" customWidth="1"/>
    <col min="12" max="12" width="15.85546875" customWidth="1"/>
  </cols>
  <sheetData>
    <row r="1" spans="1:21">
      <c r="A1" t="s">
        <v>0</v>
      </c>
      <c r="B1" t="s">
        <v>1</v>
      </c>
      <c r="C1" t="s">
        <v>2</v>
      </c>
      <c r="E1" s="1" t="s">
        <v>3</v>
      </c>
      <c r="G1" t="s">
        <v>4</v>
      </c>
      <c r="H1" t="s">
        <v>5</v>
      </c>
      <c r="I1" t="s">
        <v>18</v>
      </c>
      <c r="J1" t="s">
        <v>19</v>
      </c>
      <c r="M1" s="1" t="s">
        <v>10</v>
      </c>
      <c r="O1" t="s">
        <v>11</v>
      </c>
      <c r="P1" t="s">
        <v>12</v>
      </c>
      <c r="Q1" t="s">
        <v>5</v>
      </c>
      <c r="R1" t="s">
        <v>13</v>
      </c>
      <c r="S1" t="s">
        <v>4</v>
      </c>
      <c r="T1" t="s">
        <v>18</v>
      </c>
      <c r="U1" t="s">
        <v>19</v>
      </c>
    </row>
    <row r="2" spans="1:21">
      <c r="A2">
        <v>1</v>
      </c>
      <c r="B2">
        <v>18</v>
      </c>
      <c r="C2">
        <v>2</v>
      </c>
      <c r="E2" t="s">
        <v>6</v>
      </c>
      <c r="F2">
        <f>SUM(G2:G8)</f>
        <v>854.75333333333333</v>
      </c>
      <c r="G2">
        <f>A2*B2/C2^2</f>
        <v>4.5</v>
      </c>
      <c r="H2">
        <f>A2^2/C2^2</f>
        <v>0.25</v>
      </c>
      <c r="I2">
        <f>$F$5*A2</f>
        <v>14.801208296455922</v>
      </c>
      <c r="J2">
        <f>((B2-I2)/C2)^2</f>
        <v>2.558067090665606</v>
      </c>
      <c r="M2" t="s">
        <v>14</v>
      </c>
      <c r="N2">
        <f>SUM(O2:O8)</f>
        <v>1.7066666666666666</v>
      </c>
      <c r="O2">
        <f>1/C2^2</f>
        <v>0.25</v>
      </c>
      <c r="P2">
        <f>A2/C2^2</f>
        <v>0.25</v>
      </c>
      <c r="Q2">
        <f>A2^2/C2^2</f>
        <v>0.25</v>
      </c>
      <c r="R2">
        <f>B2/C2^2</f>
        <v>4.5</v>
      </c>
      <c r="S2">
        <f>A2*B2/C2^2</f>
        <v>4.5</v>
      </c>
      <c r="T2">
        <f>$N$8*A2+$N$10</f>
        <v>16.953129012583393</v>
      </c>
      <c r="U2">
        <f>((B2-T2)/C2)^2</f>
        <v>0.2739847160736556</v>
      </c>
    </row>
    <row r="3" spans="1:21">
      <c r="A3">
        <v>2</v>
      </c>
      <c r="B3">
        <v>33</v>
      </c>
      <c r="C3">
        <v>3</v>
      </c>
      <c r="E3" t="s">
        <v>7</v>
      </c>
      <c r="F3">
        <f>SUM(H2:H8)</f>
        <v>57.748888888888885</v>
      </c>
      <c r="G3">
        <f t="shared" ref="G3:G8" si="0">A3*B3/C3^2</f>
        <v>7.333333333333333</v>
      </c>
      <c r="H3">
        <f t="shared" ref="H3:H8" si="1">A3^2/C3^2</f>
        <v>0.44444444444444442</v>
      </c>
      <c r="I3">
        <f t="shared" ref="I3:I8" si="2">$F$5*A3</f>
        <v>29.602416592911844</v>
      </c>
      <c r="J3">
        <f t="shared" ref="J3:J8" si="3">((B3-I3)/C3)^2</f>
        <v>1.2826192231245295</v>
      </c>
      <c r="M3" t="s">
        <v>15</v>
      </c>
      <c r="N3">
        <f>SUM(P2:P8)</f>
        <v>9.120000000000001</v>
      </c>
      <c r="O3">
        <f t="shared" ref="O3:O8" si="4">1/C3^2</f>
        <v>0.1111111111111111</v>
      </c>
      <c r="P3">
        <f t="shared" ref="P3:P8" si="5">A3/C3^2</f>
        <v>0.22222222222222221</v>
      </c>
      <c r="Q3">
        <f t="shared" ref="Q3:Q8" si="6">A3^2/C3^2</f>
        <v>0.44444444444444442</v>
      </c>
      <c r="R3">
        <f t="shared" ref="R3:R8" si="7">B3/C3^2</f>
        <v>3.6666666666666665</v>
      </c>
      <c r="S3">
        <f t="shared" ref="S3:S8" si="8">A3*B3/C3^2</f>
        <v>7.333333333333333</v>
      </c>
      <c r="T3">
        <f t="shared" ref="T3:T8" si="9">$N$8*A3+$N$10</f>
        <v>31.350759983307579</v>
      </c>
      <c r="U3">
        <f t="shared" ref="U3:U8" si="10">((B3-T3)/C3)^2</f>
        <v>0.3022214036288462</v>
      </c>
    </row>
    <row r="4" spans="1:21">
      <c r="A4">
        <v>3</v>
      </c>
      <c r="B4">
        <v>41</v>
      </c>
      <c r="C4">
        <v>5</v>
      </c>
      <c r="G4">
        <f t="shared" si="0"/>
        <v>4.92</v>
      </c>
      <c r="H4">
        <f t="shared" si="1"/>
        <v>0.36</v>
      </c>
      <c r="I4">
        <f t="shared" si="2"/>
        <v>44.403624889367762</v>
      </c>
      <c r="J4">
        <f t="shared" si="3"/>
        <v>0.46338649550094851</v>
      </c>
      <c r="M4" t="s">
        <v>7</v>
      </c>
      <c r="N4">
        <f>SUM(Q2:Q8)</f>
        <v>57.748888888888885</v>
      </c>
      <c r="O4">
        <f t="shared" si="4"/>
        <v>0.04</v>
      </c>
      <c r="P4">
        <f t="shared" si="5"/>
        <v>0.12</v>
      </c>
      <c r="Q4">
        <f t="shared" si="6"/>
        <v>0.36</v>
      </c>
      <c r="R4">
        <f t="shared" si="7"/>
        <v>1.64</v>
      </c>
      <c r="S4">
        <f t="shared" si="8"/>
        <v>4.92</v>
      </c>
      <c r="T4">
        <f t="shared" si="9"/>
        <v>45.748390954031763</v>
      </c>
      <c r="U4">
        <f t="shared" si="10"/>
        <v>0.90188866609322693</v>
      </c>
    </row>
    <row r="5" spans="1:21">
      <c r="A5">
        <v>4</v>
      </c>
      <c r="B5">
        <v>66</v>
      </c>
      <c r="C5">
        <v>6</v>
      </c>
      <c r="E5" s="1" t="s">
        <v>8</v>
      </c>
      <c r="F5" s="1">
        <f>F2/F3</f>
        <v>14.801208296455922</v>
      </c>
      <c r="G5">
        <f t="shared" si="0"/>
        <v>7.333333333333333</v>
      </c>
      <c r="H5">
        <f t="shared" si="1"/>
        <v>0.44444444444444442</v>
      </c>
      <c r="I5">
        <f t="shared" si="2"/>
        <v>59.204833185823688</v>
      </c>
      <c r="J5">
        <f t="shared" si="3"/>
        <v>1.2826192231245295</v>
      </c>
      <c r="M5" s="2" t="s">
        <v>16</v>
      </c>
      <c r="N5">
        <f>SUM(R2:R8)</f>
        <v>135.66777777777779</v>
      </c>
      <c r="O5">
        <f t="shared" si="4"/>
        <v>2.7777777777777776E-2</v>
      </c>
      <c r="P5">
        <f t="shared" si="5"/>
        <v>0.1111111111111111</v>
      </c>
      <c r="Q5">
        <f t="shared" si="6"/>
        <v>0.44444444444444442</v>
      </c>
      <c r="R5">
        <f t="shared" si="7"/>
        <v>1.8333333333333333</v>
      </c>
      <c r="S5">
        <f t="shared" si="8"/>
        <v>7.333333333333333</v>
      </c>
      <c r="T5">
        <f t="shared" si="9"/>
        <v>60.146021924755949</v>
      </c>
      <c r="U5">
        <f t="shared" si="10"/>
        <v>0.95191831403994553</v>
      </c>
    </row>
    <row r="6" spans="1:21">
      <c r="A6">
        <v>5</v>
      </c>
      <c r="B6">
        <v>70</v>
      </c>
      <c r="C6">
        <v>2</v>
      </c>
      <c r="E6" t="s">
        <v>9</v>
      </c>
      <c r="F6">
        <f>SQRT(1/F3)</f>
        <v>0.13159160491054805</v>
      </c>
      <c r="G6">
        <f t="shared" si="0"/>
        <v>87.5</v>
      </c>
      <c r="H6">
        <f t="shared" si="1"/>
        <v>6.25</v>
      </c>
      <c r="I6">
        <f t="shared" si="2"/>
        <v>74.006041482279613</v>
      </c>
      <c r="J6">
        <f t="shared" si="3"/>
        <v>4.0120920894362602</v>
      </c>
      <c r="M6" t="s">
        <v>6</v>
      </c>
      <c r="N6">
        <f>SUM(S2:S8)</f>
        <v>854.75333333333333</v>
      </c>
      <c r="O6">
        <f t="shared" si="4"/>
        <v>0.25</v>
      </c>
      <c r="P6">
        <f t="shared" si="5"/>
        <v>1.25</v>
      </c>
      <c r="Q6">
        <f t="shared" si="6"/>
        <v>6.25</v>
      </c>
      <c r="R6">
        <f t="shared" si="7"/>
        <v>17.5</v>
      </c>
      <c r="S6">
        <f t="shared" si="8"/>
        <v>87.5</v>
      </c>
      <c r="T6">
        <f t="shared" si="9"/>
        <v>74.543652895480136</v>
      </c>
      <c r="U6">
        <f t="shared" si="10"/>
        <v>5.1611954086512561</v>
      </c>
    </row>
    <row r="7" spans="1:21">
      <c r="A7">
        <v>6</v>
      </c>
      <c r="B7">
        <v>91</v>
      </c>
      <c r="C7">
        <v>6</v>
      </c>
      <c r="G7">
        <f t="shared" si="0"/>
        <v>15.166666666666666</v>
      </c>
      <c r="H7">
        <f t="shared" si="1"/>
        <v>1</v>
      </c>
      <c r="I7">
        <f t="shared" si="2"/>
        <v>88.807249778735525</v>
      </c>
      <c r="J7">
        <f t="shared" si="3"/>
        <v>0.1335598203570946</v>
      </c>
      <c r="O7">
        <f t="shared" si="4"/>
        <v>2.7777777777777776E-2</v>
      </c>
      <c r="P7">
        <f t="shared" si="5"/>
        <v>0.16666666666666666</v>
      </c>
      <c r="Q7">
        <f t="shared" si="6"/>
        <v>1</v>
      </c>
      <c r="R7">
        <f t="shared" si="7"/>
        <v>2.5277777777777777</v>
      </c>
      <c r="S7">
        <f t="shared" si="8"/>
        <v>15.166666666666666</v>
      </c>
      <c r="T7">
        <f t="shared" si="9"/>
        <v>88.941283866204316</v>
      </c>
      <c r="U7">
        <f t="shared" si="10"/>
        <v>0.11773089220974026</v>
      </c>
    </row>
    <row r="8" spans="1:21">
      <c r="A8">
        <v>7</v>
      </c>
      <c r="B8">
        <v>104</v>
      </c>
      <c r="C8">
        <v>1</v>
      </c>
      <c r="E8" s="1" t="s">
        <v>20</v>
      </c>
      <c r="F8" s="1">
        <f>SUM(J2:J8)</f>
        <v>9.8856490210917514</v>
      </c>
      <c r="G8">
        <f t="shared" si="0"/>
        <v>728</v>
      </c>
      <c r="H8">
        <f t="shared" si="1"/>
        <v>49</v>
      </c>
      <c r="I8">
        <f t="shared" si="2"/>
        <v>103.60845807519145</v>
      </c>
      <c r="J8">
        <f t="shared" si="3"/>
        <v>0.15330507888278413</v>
      </c>
      <c r="M8" s="1" t="s">
        <v>8</v>
      </c>
      <c r="N8" s="1">
        <f>(N2*N6-N3*N5)/(N2*N4-N3^2)</f>
        <v>14.397630970724185</v>
      </c>
      <c r="O8">
        <f t="shared" si="4"/>
        <v>1</v>
      </c>
      <c r="P8">
        <f t="shared" si="5"/>
        <v>7</v>
      </c>
      <c r="Q8">
        <f t="shared" si="6"/>
        <v>49</v>
      </c>
      <c r="R8">
        <f t="shared" si="7"/>
        <v>104</v>
      </c>
      <c r="S8">
        <f t="shared" si="8"/>
        <v>728</v>
      </c>
      <c r="T8">
        <f t="shared" si="9"/>
        <v>103.33891483692851</v>
      </c>
      <c r="U8">
        <f t="shared" si="10"/>
        <v>0.43703359283325915</v>
      </c>
    </row>
    <row r="9" spans="1:21">
      <c r="D9" t="s">
        <v>21</v>
      </c>
      <c r="E9" t="s">
        <v>22</v>
      </c>
      <c r="F9">
        <v>6</v>
      </c>
      <c r="M9" t="s">
        <v>9</v>
      </c>
      <c r="N9">
        <f>SQRT(N2/(N2*N4-N3^2))</f>
        <v>0.33307642899202167</v>
      </c>
    </row>
    <row r="10" spans="1:21">
      <c r="E10" t="s">
        <v>23</v>
      </c>
      <c r="F10">
        <f>F8/F9</f>
        <v>1.6476081701819585</v>
      </c>
      <c r="M10" s="1" t="s">
        <v>17</v>
      </c>
      <c r="N10" s="1">
        <f>(N5*N4-N3*N6)/(N2*N4-N3^2)</f>
        <v>2.5554980418592081</v>
      </c>
    </row>
    <row r="11" spans="1:21">
      <c r="E11" s="1" t="s">
        <v>24</v>
      </c>
      <c r="F11" s="1">
        <f>CHIDIST(F8,F9)</f>
        <v>0.12955092303788046</v>
      </c>
      <c r="M11" t="s">
        <v>9</v>
      </c>
      <c r="N11">
        <f>SQRT(N4/(N2*N4-N3^2))</f>
        <v>1.937498446741265</v>
      </c>
    </row>
    <row r="13" spans="1:21">
      <c r="M13" s="1" t="s">
        <v>20</v>
      </c>
      <c r="N13" s="1">
        <f>SUM(U2:U8)</f>
        <v>8.1459729935299308</v>
      </c>
    </row>
    <row r="14" spans="1:21">
      <c r="L14" t="s">
        <v>21</v>
      </c>
      <c r="M14" t="s">
        <v>22</v>
      </c>
      <c r="N14">
        <v>5</v>
      </c>
    </row>
    <row r="15" spans="1:21">
      <c r="M15" t="s">
        <v>23</v>
      </c>
      <c r="N15">
        <f>N13/N14</f>
        <v>1.6291945987059862</v>
      </c>
    </row>
    <row r="16" spans="1:21">
      <c r="M16" s="1" t="s">
        <v>24</v>
      </c>
      <c r="N16" s="1">
        <f>CHIDIST(N13,N14)</f>
        <v>0.14837214735097418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2021-12-28T21:14:19Z</dcterms:created>
  <dcterms:modified xsi:type="dcterms:W3CDTF">2021-12-29T00:10:42Z</dcterms:modified>
</cp:coreProperties>
</file>