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8755" windowHeight="12600"/>
  </bookViews>
  <sheets>
    <sheet name="prumery" sheetId="1" r:id="rId1"/>
    <sheet name="rmk" sheetId="2" r:id="rId2"/>
  </sheets>
  <calcPr calcId="145621"/>
</workbook>
</file>

<file path=xl/calcChain.xml><?xml version="1.0" encoding="utf-8"?>
<calcChain xmlns="http://schemas.openxmlformats.org/spreadsheetml/2006/main">
  <c r="G15" i="1" l="1"/>
  <c r="J15" i="1"/>
  <c r="E3" i="1"/>
  <c r="E7" i="1"/>
  <c r="AE14" i="2"/>
  <c r="AD14" i="2"/>
  <c r="AC14" i="2"/>
  <c r="AB14" i="2"/>
  <c r="AA14" i="2"/>
  <c r="Z14" i="2"/>
  <c r="Y14" i="2"/>
  <c r="X14" i="2"/>
  <c r="W14" i="2"/>
  <c r="V14" i="2"/>
  <c r="AE13" i="2"/>
  <c r="AD13" i="2"/>
  <c r="AC13" i="2"/>
  <c r="AB13" i="2"/>
  <c r="AA13" i="2"/>
  <c r="Z13" i="2"/>
  <c r="Y13" i="2"/>
  <c r="X13" i="2"/>
  <c r="W13" i="2"/>
  <c r="V13" i="2"/>
  <c r="AE12" i="2"/>
  <c r="AD12" i="2"/>
  <c r="AC12" i="2"/>
  <c r="AB12" i="2"/>
  <c r="AA12" i="2"/>
  <c r="Z12" i="2"/>
  <c r="Y12" i="2"/>
  <c r="X12" i="2"/>
  <c r="W12" i="2"/>
  <c r="V12" i="2"/>
  <c r="AE11" i="2"/>
  <c r="AD11" i="2"/>
  <c r="AC11" i="2"/>
  <c r="AB11" i="2"/>
  <c r="AA11" i="2"/>
  <c r="Z11" i="2"/>
  <c r="Y11" i="2"/>
  <c r="X11" i="2"/>
  <c r="W11" i="2"/>
  <c r="V11" i="2"/>
  <c r="AE10" i="2"/>
  <c r="AD10" i="2"/>
  <c r="AC10" i="2"/>
  <c r="AB10" i="2"/>
  <c r="AA10" i="2"/>
  <c r="Z10" i="2"/>
  <c r="Y10" i="2"/>
  <c r="X10" i="2"/>
  <c r="W10" i="2"/>
  <c r="V10" i="2"/>
  <c r="AE9" i="2"/>
  <c r="AD9" i="2"/>
  <c r="AC9" i="2"/>
  <c r="AB9" i="2"/>
  <c r="AA9" i="2"/>
  <c r="Z9" i="2"/>
  <c r="Y9" i="2"/>
  <c r="X9" i="2"/>
  <c r="W9" i="2"/>
  <c r="V9" i="2"/>
  <c r="AE8" i="2"/>
  <c r="AD8" i="2"/>
  <c r="AC8" i="2"/>
  <c r="AB8" i="2"/>
  <c r="AA8" i="2"/>
  <c r="Z8" i="2"/>
  <c r="Y8" i="2"/>
  <c r="X8" i="2"/>
  <c r="W8" i="2"/>
  <c r="V8" i="2"/>
  <c r="AE7" i="2"/>
  <c r="AD7" i="2"/>
  <c r="AC7" i="2"/>
  <c r="AB7" i="2"/>
  <c r="AA7" i="2"/>
  <c r="Z7" i="2"/>
  <c r="Y7" i="2"/>
  <c r="X7" i="2"/>
  <c r="W7" i="2"/>
  <c r="V7" i="2"/>
  <c r="AE6" i="2"/>
  <c r="AD6" i="2"/>
  <c r="AC6" i="2"/>
  <c r="AB6" i="2"/>
  <c r="AA6" i="2"/>
  <c r="Z6" i="2"/>
  <c r="Y6" i="2"/>
  <c r="X6" i="2"/>
  <c r="W6" i="2"/>
  <c r="V6" i="2"/>
  <c r="AE5" i="2"/>
  <c r="AD5" i="2"/>
  <c r="AC5" i="2"/>
  <c r="AB5" i="2"/>
  <c r="AA5" i="2"/>
  <c r="Z5" i="2"/>
  <c r="Y5" i="2"/>
  <c r="X5" i="2"/>
  <c r="W5" i="2"/>
  <c r="V5" i="2"/>
  <c r="AE4" i="2"/>
  <c r="AD4" i="2"/>
  <c r="AC4" i="2"/>
  <c r="AB4" i="2"/>
  <c r="AA4" i="2"/>
  <c r="Z4" i="2"/>
  <c r="Y4" i="2"/>
  <c r="X4" i="2"/>
  <c r="W4" i="2"/>
  <c r="V4" i="2"/>
  <c r="AE3" i="2"/>
  <c r="AD3" i="2"/>
  <c r="AC3" i="2"/>
  <c r="AB3" i="2"/>
  <c r="AA3" i="2"/>
  <c r="Z3" i="2"/>
  <c r="Y3" i="2"/>
  <c r="Y16" i="2" s="1"/>
  <c r="Y17" i="2" s="1"/>
  <c r="X3" i="2"/>
  <c r="W3" i="2"/>
  <c r="V3" i="2"/>
  <c r="AE2" i="2"/>
  <c r="AD2" i="2"/>
  <c r="AC2" i="2"/>
  <c r="AB2" i="2"/>
  <c r="AA2" i="2"/>
  <c r="AA16" i="2" s="1"/>
  <c r="AA17" i="2" s="1"/>
  <c r="Z2" i="2"/>
  <c r="Y2" i="2"/>
  <c r="X2" i="2"/>
  <c r="W2" i="2"/>
  <c r="V2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U3" i="2"/>
  <c r="T3" i="2"/>
  <c r="S3" i="2"/>
  <c r="R3" i="2"/>
  <c r="R16" i="2" s="1"/>
  <c r="R17" i="2" s="1"/>
  <c r="Q3" i="2"/>
  <c r="Q16" i="2" s="1"/>
  <c r="Q17" i="2" s="1"/>
  <c r="P3" i="2"/>
  <c r="P16" i="2" s="1"/>
  <c r="P17" i="2" s="1"/>
  <c r="O3" i="2"/>
  <c r="O16" i="2" s="1"/>
  <c r="O17" i="2" s="1"/>
  <c r="N3" i="2"/>
  <c r="M3" i="2"/>
  <c r="L3" i="2"/>
  <c r="K3" i="2"/>
  <c r="J3" i="2"/>
  <c r="J16" i="2" s="1"/>
  <c r="J17" i="2" s="1"/>
  <c r="I3" i="2"/>
  <c r="I16" i="2" s="1"/>
  <c r="I17" i="2" s="1"/>
  <c r="H3" i="2"/>
  <c r="H16" i="2" s="1"/>
  <c r="H17" i="2" s="1"/>
  <c r="G3" i="2"/>
  <c r="G16" i="2" s="1"/>
  <c r="G17" i="2" s="1"/>
  <c r="F3" i="2"/>
  <c r="E3" i="2"/>
  <c r="D3" i="2"/>
  <c r="C3" i="2"/>
  <c r="B3" i="2"/>
  <c r="B16" i="2" s="1"/>
  <c r="B17" i="2" s="1"/>
  <c r="U2" i="2"/>
  <c r="U16" i="2" s="1"/>
  <c r="U17" i="2" s="1"/>
  <c r="T2" i="2"/>
  <c r="T16" i="2" s="1"/>
  <c r="T17" i="2" s="1"/>
  <c r="S2" i="2"/>
  <c r="S16" i="2" s="1"/>
  <c r="S17" i="2" s="1"/>
  <c r="R2" i="2"/>
  <c r="Q2" i="2"/>
  <c r="P2" i="2"/>
  <c r="O2" i="2"/>
  <c r="N2" i="2"/>
  <c r="N16" i="2" s="1"/>
  <c r="N17" i="2" s="1"/>
  <c r="M2" i="2"/>
  <c r="M16" i="2" s="1"/>
  <c r="M17" i="2" s="1"/>
  <c r="L2" i="2"/>
  <c r="L16" i="2" s="1"/>
  <c r="L17" i="2" s="1"/>
  <c r="K2" i="2"/>
  <c r="K16" i="2" s="1"/>
  <c r="K17" i="2" s="1"/>
  <c r="J2" i="2"/>
  <c r="I2" i="2"/>
  <c r="H2" i="2"/>
  <c r="G2" i="2"/>
  <c r="F2" i="2"/>
  <c r="F16" i="2" s="1"/>
  <c r="F17" i="2" s="1"/>
  <c r="E2" i="2"/>
  <c r="E16" i="2" s="1"/>
  <c r="E17" i="2" s="1"/>
  <c r="D2" i="2"/>
  <c r="D16" i="2" s="1"/>
  <c r="D17" i="2" s="1"/>
  <c r="C2" i="2"/>
  <c r="C16" i="2" s="1"/>
  <c r="C17" i="2" s="1"/>
  <c r="B2" i="2"/>
  <c r="AB3" i="1"/>
  <c r="AB2" i="1"/>
  <c r="AA3" i="1"/>
  <c r="AA2" i="1"/>
  <c r="Z3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7" i="1"/>
  <c r="C6" i="1"/>
  <c r="C5" i="1"/>
  <c r="C4" i="1"/>
  <c r="N10" i="1" s="1"/>
  <c r="C3" i="1"/>
  <c r="C2" i="1"/>
  <c r="AC3" i="1" l="1"/>
  <c r="M5" i="1"/>
  <c r="L9" i="1"/>
  <c r="M3" i="1"/>
  <c r="AB16" i="2"/>
  <c r="AB17" i="2" s="1"/>
  <c r="AC16" i="2"/>
  <c r="AC17" i="2" s="1"/>
  <c r="M6" i="1"/>
  <c r="M14" i="1"/>
  <c r="X16" i="2"/>
  <c r="X17" i="2" s="1"/>
  <c r="V16" i="2"/>
  <c r="V17" i="2" s="1"/>
  <c r="AD16" i="2"/>
  <c r="AD17" i="2" s="1"/>
  <c r="O7" i="1"/>
  <c r="W16" i="2"/>
  <c r="W17" i="2" s="1"/>
  <c r="AE16" i="2"/>
  <c r="AE17" i="2" s="1"/>
  <c r="L3" i="1"/>
  <c r="Z16" i="2"/>
  <c r="Z17" i="2" s="1"/>
  <c r="L5" i="1"/>
  <c r="N8" i="1"/>
  <c r="N7" i="1"/>
  <c r="L4" i="1"/>
  <c r="M4" i="1"/>
  <c r="N6" i="1"/>
  <c r="L15" i="1"/>
  <c r="M15" i="1"/>
  <c r="L2" i="1"/>
  <c r="L13" i="1"/>
  <c r="M13" i="1"/>
  <c r="O8" i="1"/>
  <c r="L12" i="1"/>
  <c r="M12" i="1"/>
  <c r="L11" i="1"/>
  <c r="M11" i="1"/>
  <c r="N14" i="1"/>
  <c r="L10" i="1"/>
  <c r="M7" i="1"/>
  <c r="N9" i="1"/>
  <c r="O3" i="1"/>
  <c r="O11" i="1"/>
  <c r="AD2" i="1"/>
  <c r="O10" i="1"/>
  <c r="AC2" i="1"/>
  <c r="O9" i="1"/>
  <c r="O2" i="1"/>
  <c r="L8" i="1"/>
  <c r="M2" i="1"/>
  <c r="M10" i="1"/>
  <c r="N4" i="1"/>
  <c r="N12" i="1"/>
  <c r="O6" i="1"/>
  <c r="O14" i="1"/>
  <c r="O15" i="1"/>
  <c r="N15" i="1"/>
  <c r="L7" i="1"/>
  <c r="M9" i="1"/>
  <c r="N3" i="1"/>
  <c r="N11" i="1"/>
  <c r="O5" i="1"/>
  <c r="O13" i="1"/>
  <c r="AD3" i="1"/>
  <c r="N5" i="1"/>
  <c r="N13" i="1"/>
  <c r="L6" i="1"/>
  <c r="L14" i="1"/>
  <c r="M8" i="1"/>
  <c r="N2" i="1"/>
  <c r="O4" i="1"/>
  <c r="O12" i="1"/>
  <c r="C8" i="1"/>
  <c r="C9" i="1"/>
  <c r="E8" i="1" l="1"/>
  <c r="E9" i="1" s="1"/>
  <c r="E4" i="1"/>
  <c r="E5" i="1"/>
  <c r="E6" i="1"/>
</calcChain>
</file>

<file path=xl/sharedStrings.xml><?xml version="1.0" encoding="utf-8"?>
<sst xmlns="http://schemas.openxmlformats.org/spreadsheetml/2006/main" count="27" uniqueCount="25">
  <si>
    <t>Data</t>
  </si>
  <si>
    <t>mean</t>
  </si>
  <si>
    <t>median</t>
  </si>
  <si>
    <t>rms</t>
  </si>
  <si>
    <t>rmc</t>
  </si>
  <si>
    <t>k=</t>
  </si>
  <si>
    <t>rmk</t>
  </si>
  <si>
    <t>prumer</t>
  </si>
  <si>
    <t>odchylka</t>
  </si>
  <si>
    <t>abs odchylka</t>
  </si>
  <si>
    <t>průměrná odchylka</t>
  </si>
  <si>
    <t>standardní odchylka</t>
  </si>
  <si>
    <t>absolutní odchylka</t>
  </si>
  <si>
    <t>abs odchylka od medianu</t>
  </si>
  <si>
    <t>absolutní odchylka od mediánu</t>
  </si>
  <si>
    <t>procent</t>
  </si>
  <si>
    <t>mean-stdev</t>
  </si>
  <si>
    <t>mean+stdev</t>
  </si>
  <si>
    <t>počet</t>
  </si>
  <si>
    <t>aritmetický průměr</t>
  </si>
  <si>
    <t>medián</t>
  </si>
  <si>
    <t>geometrický průměr</t>
  </si>
  <si>
    <t>harmonický průměr</t>
  </si>
  <si>
    <t>rozsah (max-min)</t>
  </si>
  <si>
    <t>počet hodnot mimo +/- 1 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</si>
</sst>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29690681188224"/>
          <c:y val="5.7094614510084685E-2"/>
          <c:w val="0.69303701523290862"/>
          <c:h val="0.761318230943057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prumery!$A$2:$A$14</c:f>
              <c:numCache>
                <c:formatCode>General</c:formatCode>
                <c:ptCount val="13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</c:numCache>
            </c:numRef>
          </c:yVal>
          <c:smooth val="0"/>
        </c:ser>
        <c:ser>
          <c:idx val="1"/>
          <c:order val="1"/>
          <c:tx>
            <c:v>prumer</c:v>
          </c:tx>
          <c:spPr>
            <a:ln w="28575">
              <a:solidFill>
                <a:srgbClr val="C00000"/>
              </a:solidFill>
            </a:ln>
          </c:spPr>
          <c:xVal>
            <c:numRef>
              <c:f>prumery!$Z$2:$Z$3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prumery!$AA$2:$AA$3</c:f>
              <c:numCache>
                <c:formatCode>General</c:formatCode>
                <c:ptCount val="2"/>
                <c:pt idx="0">
                  <c:v>1.7369230769230768</c:v>
                </c:pt>
                <c:pt idx="1">
                  <c:v>1.7369230769230768</c:v>
                </c:pt>
              </c:numCache>
            </c:numRef>
          </c:yVal>
          <c:smooth val="0"/>
        </c:ser>
        <c:ser>
          <c:idx val="2"/>
          <c:order val="2"/>
          <c:tx>
            <c:v>median</c:v>
          </c:tx>
          <c:spPr>
            <a:ln w="28575">
              <a:solidFill>
                <a:srgbClr val="92D050"/>
              </a:solidFill>
              <a:prstDash val="dash"/>
            </a:ln>
          </c:spPr>
          <c:xVal>
            <c:numRef>
              <c:f>prumery!$Z$2:$Z$3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prumery!$AB$2:$AB$3</c:f>
              <c:numCache>
                <c:formatCode>General</c:formatCode>
                <c:ptCount val="2"/>
                <c:pt idx="0">
                  <c:v>1.75</c:v>
                </c:pt>
                <c:pt idx="1">
                  <c:v>1.75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4688"/>
        <c:axId val="87915264"/>
      </c:scatterChart>
      <c:valAx>
        <c:axId val="87914688"/>
        <c:scaling>
          <c:orientation val="minMax"/>
        </c:scaling>
        <c:delete val="0"/>
        <c:axPos val="b"/>
        <c:majorTickMark val="out"/>
        <c:minorTickMark val="none"/>
        <c:tickLblPos val="low"/>
        <c:crossAx val="87915264"/>
        <c:crosses val="autoZero"/>
        <c:crossBetween val="midCat"/>
      </c:valAx>
      <c:valAx>
        <c:axId val="87915264"/>
        <c:scaling>
          <c:orientation val="minMax"/>
          <c:max val="2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4688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7013447150881886"/>
          <c:y val="0.13035973444495907"/>
          <c:w val="0.16961993769470404"/>
          <c:h val="0.128933428775948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29690681188224"/>
          <c:y val="5.7094614510084719E-2"/>
          <c:w val="0.6930370152329085"/>
          <c:h val="0.761318230943057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prumery!$A$2:$A$14</c:f>
              <c:numCache>
                <c:formatCode>General</c:formatCode>
                <c:ptCount val="13"/>
                <c:pt idx="0">
                  <c:v>1.9</c:v>
                </c:pt>
                <c:pt idx="1">
                  <c:v>1.8</c:v>
                </c:pt>
                <c:pt idx="2">
                  <c:v>1.71</c:v>
                </c:pt>
                <c:pt idx="3">
                  <c:v>1.7</c:v>
                </c:pt>
                <c:pt idx="4">
                  <c:v>1.74</c:v>
                </c:pt>
                <c:pt idx="5">
                  <c:v>1.59</c:v>
                </c:pt>
                <c:pt idx="6">
                  <c:v>1.78</c:v>
                </c:pt>
                <c:pt idx="7">
                  <c:v>1.75</c:v>
                </c:pt>
                <c:pt idx="8">
                  <c:v>1.78</c:v>
                </c:pt>
                <c:pt idx="9">
                  <c:v>1.9</c:v>
                </c:pt>
                <c:pt idx="10">
                  <c:v>1.65</c:v>
                </c:pt>
                <c:pt idx="11">
                  <c:v>1.5</c:v>
                </c:pt>
                <c:pt idx="12">
                  <c:v>1.78</c:v>
                </c:pt>
              </c:numCache>
            </c:numRef>
          </c:yVal>
          <c:smooth val="0"/>
        </c:ser>
        <c:ser>
          <c:idx val="1"/>
          <c:order val="1"/>
          <c:tx>
            <c:v>prumer-stdev</c:v>
          </c:tx>
          <c:spPr>
            <a:ln w="28575">
              <a:solidFill>
                <a:srgbClr val="C00000"/>
              </a:solidFill>
            </a:ln>
          </c:spPr>
          <c:xVal>
            <c:numRef>
              <c:f>prumery!$Z$2:$Z$3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prumery!$AC$2:$AC$3</c:f>
              <c:numCache>
                <c:formatCode>General</c:formatCode>
                <c:ptCount val="2"/>
                <c:pt idx="0">
                  <c:v>1.6250165224989639</c:v>
                </c:pt>
                <c:pt idx="1">
                  <c:v>1.6250165224989639</c:v>
                </c:pt>
              </c:numCache>
            </c:numRef>
          </c:yVal>
          <c:smooth val="0"/>
        </c:ser>
        <c:ser>
          <c:idx val="2"/>
          <c:order val="2"/>
          <c:tx>
            <c:v>prumer+stdev</c:v>
          </c:tx>
          <c:spPr>
            <a:ln w="28575">
              <a:solidFill>
                <a:srgbClr val="92D050"/>
              </a:solidFill>
              <a:prstDash val="dash"/>
            </a:ln>
          </c:spPr>
          <c:marker>
            <c:symbol val="square"/>
            <c:size val="7"/>
            <c:spPr>
              <a:solidFill>
                <a:srgbClr val="C00000"/>
              </a:solidFill>
            </c:spPr>
          </c:marker>
          <c:dPt>
            <c:idx val="0"/>
            <c:bubble3D val="0"/>
            <c:spPr>
              <a:ln w="28575">
                <a:solidFill>
                  <a:srgbClr val="C00000"/>
                </a:solidFill>
                <a:prstDash val="dash"/>
              </a:ln>
            </c:spPr>
          </c:dPt>
          <c:dPt>
            <c:idx val="1"/>
            <c:bubble3D val="0"/>
            <c:spPr>
              <a:ln w="28575">
                <a:solidFill>
                  <a:srgbClr val="C00000"/>
                </a:solidFill>
                <a:prstDash val="solid"/>
              </a:ln>
            </c:spPr>
          </c:dPt>
          <c:xVal>
            <c:numRef>
              <c:f>prumery!$Z$2:$Z$3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prumery!$AD$2:$AD$3</c:f>
              <c:numCache>
                <c:formatCode>General</c:formatCode>
                <c:ptCount val="2"/>
                <c:pt idx="0">
                  <c:v>1.8488296313471897</c:v>
                </c:pt>
                <c:pt idx="1">
                  <c:v>1.8488296313471897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19648"/>
        <c:axId val="218220224"/>
      </c:scatterChart>
      <c:valAx>
        <c:axId val="218219648"/>
        <c:scaling>
          <c:orientation val="minMax"/>
        </c:scaling>
        <c:delete val="0"/>
        <c:axPos val="b"/>
        <c:majorTickMark val="out"/>
        <c:minorTickMark val="none"/>
        <c:tickLblPos val="low"/>
        <c:crossAx val="218220224"/>
        <c:crosses val="autoZero"/>
        <c:crossBetween val="midCat"/>
      </c:valAx>
      <c:valAx>
        <c:axId val="218220224"/>
        <c:scaling>
          <c:orientation val="minMax"/>
          <c:max val="2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19648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7013447150881931"/>
          <c:y val="0.13035973444495907"/>
          <c:w val="0.16961993769470404"/>
          <c:h val="0.128933428775948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51" r="0.70000000000000051" t="0.7874015749999999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1610925934877E-2"/>
          <c:y val="5.1400554097404488E-2"/>
          <c:w val="0.86833217933647866"/>
          <c:h val="0.75391586468358185"/>
        </c:manualLayout>
      </c:layout>
      <c:scatterChart>
        <c:scatterStyle val="lineMarker"/>
        <c:varyColors val="0"/>
        <c:ser>
          <c:idx val="0"/>
          <c:order val="0"/>
          <c:tx>
            <c:strRef>
              <c:f>rmk!$A$17</c:f>
              <c:strCache>
                <c:ptCount val="1"/>
                <c:pt idx="0">
                  <c:v>rmk</c:v>
                </c:pt>
              </c:strCache>
            </c:strRef>
          </c:tx>
          <c:spPr>
            <a:ln w="28575">
              <a:noFill/>
            </a:ln>
          </c:spPr>
          <c:xVal>
            <c:numRef>
              <c:f>rmk!$B$1:$AE$1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rmk!$B$17:$AE$17</c:f>
              <c:numCache>
                <c:formatCode>General</c:formatCode>
                <c:ptCount val="30"/>
                <c:pt idx="0">
                  <c:v>1.6842857142857142</c:v>
                </c:pt>
                <c:pt idx="1">
                  <c:v>1.7190113437671082</c:v>
                </c:pt>
                <c:pt idx="2">
                  <c:v>1.7252826174006219</c:v>
                </c:pt>
                <c:pt idx="3">
                  <c:v>1.7285748831766024</c:v>
                </c:pt>
                <c:pt idx="4">
                  <c:v>1.7319780746894495</c:v>
                </c:pt>
                <c:pt idx="5">
                  <c:v>1.7357476650802264</c:v>
                </c:pt>
                <c:pt idx="6">
                  <c:v>1.7397122443772608</c:v>
                </c:pt>
                <c:pt idx="7">
                  <c:v>1.7436995498555401</c:v>
                </c:pt>
                <c:pt idx="8">
                  <c:v>1.7476000879956133</c:v>
                </c:pt>
                <c:pt idx="9">
                  <c:v>1.75135782014555</c:v>
                </c:pt>
                <c:pt idx="10">
                  <c:v>1.7549512743422417</c:v>
                </c:pt>
                <c:pt idx="11">
                  <c:v>1.7583785473238267</c:v>
                </c:pt>
                <c:pt idx="12">
                  <c:v>1.7616475678922854</c:v>
                </c:pt>
                <c:pt idx="13">
                  <c:v>1.7647703794710135</c:v>
                </c:pt>
                <c:pt idx="14">
                  <c:v>1.7677600327234095</c:v>
                </c:pt>
                <c:pt idx="15">
                  <c:v>1.7706290378613596</c:v>
                </c:pt>
                <c:pt idx="16">
                  <c:v>1.7733886951424813</c:v>
                </c:pt>
                <c:pt idx="17">
                  <c:v>1.7760488924238029</c:v>
                </c:pt>
                <c:pt idx="18">
                  <c:v>1.7786181338657225</c:v>
                </c:pt>
                <c:pt idx="19">
                  <c:v>1.7811036702104701</c:v>
                </c:pt>
                <c:pt idx="20">
                  <c:v>1.7835116627804524</c:v>
                </c:pt>
                <c:pt idx="21">
                  <c:v>1.7858473478821604</c:v>
                </c:pt>
                <c:pt idx="22">
                  <c:v>1.7881151869377783</c:v>
                </c:pt>
                <c:pt idx="23">
                  <c:v>1.7903189972922999</c:v>
                </c:pt>
                <c:pt idx="24">
                  <c:v>1.7924620633163306</c:v>
                </c:pt>
                <c:pt idx="25">
                  <c:v>1.794547229463719</c:v>
                </c:pt>
                <c:pt idx="26">
                  <c:v>1.7965769776407203</c:v>
                </c:pt>
                <c:pt idx="27">
                  <c:v>1.7985534912997359</c:v>
                </c:pt>
                <c:pt idx="28">
                  <c:v>1.8004787084531675</c:v>
                </c:pt>
                <c:pt idx="29">
                  <c:v>1.8023543654959118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2528"/>
        <c:axId val="218223104"/>
      </c:scatterChart>
      <c:valAx>
        <c:axId val="2182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223104"/>
        <c:crosses val="autoZero"/>
        <c:crossBetween val="midCat"/>
      </c:valAx>
      <c:valAx>
        <c:axId val="218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2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609599</xdr:colOff>
      <xdr:row>1</xdr:row>
      <xdr:rowOff>0</xdr:rowOff>
    </xdr:from>
    <xdr:to>
      <xdr:col>25</xdr:col>
      <xdr:colOff>219074</xdr:colOff>
      <xdr:row>19</xdr:row>
      <xdr:rowOff>133350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523875</xdr:colOff>
      <xdr:row>1</xdr:row>
      <xdr:rowOff>19050</xdr:rowOff>
    </xdr:from>
    <xdr:to>
      <xdr:col>39</xdr:col>
      <xdr:colOff>133350</xdr:colOff>
      <xdr:row>19</xdr:row>
      <xdr:rowOff>152400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0.39712</cdr:x>
      <cdr:y>0.88291</cdr:y>
    </cdr:from>
    <cdr:to>
      <cdr:x>0.59712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023666" y="3159286"/>
          <a:ext cx="1019175" cy="41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číslo měření</a:t>
          </a:r>
        </a:p>
      </cdr:txBody>
    </cdr:sp>
  </cdr:relSizeAnchor>
  <cdr:relSizeAnchor xmlns:cdr="http://schemas.openxmlformats.org/drawingml/2006/chartDrawing">
    <cdr:from>
      <cdr:x>0.00935</cdr:x>
      <cdr:y>0.3984</cdr:y>
    </cdr:from>
    <cdr:to>
      <cdr:x>0.0912</cdr:x>
      <cdr:y>0.59999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102891" y="1569741"/>
          <a:ext cx="718142" cy="41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s-CZ" sz="1100"/>
            <a:t>tloušťka (mm)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0.39712</cdr:x>
      <cdr:y>0.88291</cdr:y>
    </cdr:from>
    <cdr:to>
      <cdr:x>0.59712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2023666" y="3159286"/>
          <a:ext cx="1019175" cy="41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číslo měření</a:t>
          </a:r>
        </a:p>
      </cdr:txBody>
    </cdr:sp>
  </cdr:relSizeAnchor>
  <cdr:relSizeAnchor xmlns:cdr="http://schemas.openxmlformats.org/drawingml/2006/chartDrawing">
    <cdr:from>
      <cdr:x>0.00935</cdr:x>
      <cdr:y>0.3984</cdr:y>
    </cdr:from>
    <cdr:to>
      <cdr:x>0.0912</cdr:x>
      <cdr:y>0.59999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102891" y="1569741"/>
          <a:ext cx="718142" cy="41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s-CZ" sz="1100"/>
            <a:t>tloušťka (mm)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18</xdr:row>
      <xdr:rowOff>133350</xdr:rowOff>
    </xdr:from>
    <xdr:to>
      <xdr:col>16</xdr:col>
      <xdr:colOff>95250</xdr:colOff>
      <xdr:row>33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0.47546</cdr:x>
      <cdr:y>0.86806</cdr:y>
    </cdr:from>
    <cdr:to>
      <cdr:x>0.52045</cdr:x>
      <cdr:y>1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429125" y="2390775"/>
          <a:ext cx="4191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</a:t>
          </a:r>
          <a:endParaRPr lang="cs-CZ" sz="1100"/>
        </a:p>
      </cdr:txBody>
    </cdr:sp>
  </cdr:relSizeAnchor>
  <cdr:relSizeAnchor xmlns:cdr="http://schemas.openxmlformats.org/drawingml/2006/chartDrawing">
    <cdr:from>
      <cdr:x>0.00102</cdr:x>
      <cdr:y>0.36806</cdr:y>
    </cdr:from>
    <cdr:to>
      <cdr:x>0.03988</cdr:x>
      <cdr:y>0.51042</cdr:y>
    </cdr:to>
    <cdr:sp macro="" textlink="">
      <cdr:nvSpPr>
        <cdr:cNvPr id="3" name="TextovéPole 1"/>
        <cdr:cNvSpPr txBox="1"/>
      </cdr:nvSpPr>
      <cdr:spPr>
        <a:xfrm xmlns:a="http://schemas.openxmlformats.org/drawingml/2006/main" rot="16200000">
          <a:off x="-4761" y="1023940"/>
          <a:ext cx="390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rmk</a:t>
          </a:r>
          <a:endParaRPr lang="cs-CZ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J17" sqref="J17"/>
    </sheetView>
  </sheetViews>
  <sheetFormatPr defaultRowHeight="15" x14ac:dyDescent="0.25"/>
  <cols>
    <col min="2" max="2" width="20.5703125" customWidth="1"/>
    <col min="4" max="4" width="29.42578125" customWidth="1"/>
    <col min="5" max="5" width="12" bestFit="1" customWidth="1"/>
    <col min="6" max="6" width="4.140625" customWidth="1"/>
    <col min="8" max="8" width="4.7109375" customWidth="1"/>
    <col min="9" max="9" width="3.140625" customWidth="1"/>
    <col min="11" max="11" width="3.140625" customWidth="1"/>
    <col min="12" max="12" width="9.140625" style="2"/>
    <col min="13" max="13" width="12.85546875" style="2" customWidth="1"/>
    <col min="14" max="14" width="23.140625" style="2" customWidth="1"/>
  </cols>
  <sheetData>
    <row r="1" spans="1:30" x14ac:dyDescent="0.25">
      <c r="A1" s="1" t="s">
        <v>0</v>
      </c>
      <c r="H1" t="s">
        <v>5</v>
      </c>
      <c r="I1">
        <v>5</v>
      </c>
      <c r="L1" s="2" t="s">
        <v>8</v>
      </c>
      <c r="M1" s="2" t="s">
        <v>9</v>
      </c>
      <c r="N1" s="2" t="s">
        <v>13</v>
      </c>
      <c r="AA1" t="s">
        <v>1</v>
      </c>
      <c r="AB1" t="s">
        <v>2</v>
      </c>
      <c r="AC1" t="s">
        <v>16</v>
      </c>
      <c r="AD1" t="s">
        <v>17</v>
      </c>
    </row>
    <row r="2" spans="1:30" x14ac:dyDescent="0.25">
      <c r="A2">
        <v>1.9</v>
      </c>
      <c r="B2" s="1" t="s">
        <v>18</v>
      </c>
      <c r="C2" s="1">
        <f>COUNT(A2:A100)</f>
        <v>13</v>
      </c>
      <c r="G2">
        <f t="shared" ref="G2:G15" si="0">A2^3</f>
        <v>6.8589999999999991</v>
      </c>
      <c r="J2">
        <f>A2^$I$1</f>
        <v>24.76099</v>
      </c>
      <c r="L2" s="2">
        <f>A2-$C$3</f>
        <v>0.16307692307692312</v>
      </c>
      <c r="M2" s="2">
        <f>ABS(A2-$C$3)</f>
        <v>0.16307692307692312</v>
      </c>
      <c r="N2" s="2">
        <f>ABS(A2-$C$4)</f>
        <v>0.14999999999999991</v>
      </c>
      <c r="O2">
        <f>IF(ABS(A2-$C$3)&gt;$E$7,1,0)</f>
        <v>1</v>
      </c>
      <c r="Z2">
        <v>0</v>
      </c>
      <c r="AA2">
        <f>AVERAGE(A2:A100)</f>
        <v>1.7369230769230768</v>
      </c>
      <c r="AB2">
        <f>MEDIAN(A2:A100)</f>
        <v>1.75</v>
      </c>
      <c r="AC2">
        <f>C3-E7</f>
        <v>1.6250165224989639</v>
      </c>
      <c r="AD2">
        <f>C3+E7</f>
        <v>1.8488296313471897</v>
      </c>
    </row>
    <row r="3" spans="1:30" x14ac:dyDescent="0.25">
      <c r="A3">
        <v>1.8</v>
      </c>
      <c r="B3" s="1" t="s">
        <v>19</v>
      </c>
      <c r="C3" s="3">
        <f>AVERAGE(A1:A100)</f>
        <v>1.7369230769230768</v>
      </c>
      <c r="D3" s="4" t="s">
        <v>23</v>
      </c>
      <c r="E3" s="6">
        <f>MAX(A2:A100)-MIN(A2:A100)</f>
        <v>0.39999999999999991</v>
      </c>
      <c r="G3">
        <f t="shared" si="0"/>
        <v>5.8320000000000007</v>
      </c>
      <c r="J3">
        <f t="shared" ref="J3:J15" si="1">A3^$I$1</f>
        <v>18.895680000000006</v>
      </c>
      <c r="L3" s="2">
        <f t="shared" ref="L3:L15" si="2">A3-$C$3</f>
        <v>6.3076923076923253E-2</v>
      </c>
      <c r="M3" s="2">
        <f t="shared" ref="M3:M15" si="3">ABS(A3-$C$3)</f>
        <v>6.3076923076923253E-2</v>
      </c>
      <c r="N3" s="2">
        <f t="shared" ref="N3:N15" si="4">ABS(A3-$C$4)</f>
        <v>5.0000000000000044E-2</v>
      </c>
      <c r="O3">
        <f t="shared" ref="O3:O15" si="5">IF(ABS(A3-$C$3)&gt;$E$7,1,0)</f>
        <v>0</v>
      </c>
      <c r="Z3">
        <f>COUNT(A2:A100)</f>
        <v>13</v>
      </c>
      <c r="AA3">
        <f>AVERAGE(A2:A100)</f>
        <v>1.7369230769230768</v>
      </c>
      <c r="AB3">
        <f>MEDIAN(A2:A100)</f>
        <v>1.75</v>
      </c>
      <c r="AC3">
        <f>C3-E7</f>
        <v>1.6250165224989639</v>
      </c>
      <c r="AD3">
        <f>C3+E7</f>
        <v>1.8488296313471897</v>
      </c>
    </row>
    <row r="4" spans="1:30" x14ac:dyDescent="0.25">
      <c r="A4">
        <v>1.71</v>
      </c>
      <c r="B4" s="1" t="s">
        <v>20</v>
      </c>
      <c r="C4" s="3">
        <f>MEDIAN(A2:A100)</f>
        <v>1.75</v>
      </c>
      <c r="D4" s="4" t="s">
        <v>10</v>
      </c>
      <c r="E4" s="6">
        <f>AVERAGE(L2:L100)</f>
        <v>-0.12406593406593394</v>
      </c>
      <c r="G4">
        <f t="shared" si="0"/>
        <v>5.0002109999999993</v>
      </c>
      <c r="J4">
        <f t="shared" si="1"/>
        <v>14.621116985099999</v>
      </c>
      <c r="L4" s="2">
        <f t="shared" si="2"/>
        <v>-2.6923076923076827E-2</v>
      </c>
      <c r="M4" s="2">
        <f t="shared" si="3"/>
        <v>2.6923076923076827E-2</v>
      </c>
      <c r="N4" s="2">
        <f t="shared" si="4"/>
        <v>4.0000000000000036E-2</v>
      </c>
      <c r="O4">
        <f t="shared" si="5"/>
        <v>0</v>
      </c>
    </row>
    <row r="5" spans="1:30" x14ac:dyDescent="0.25">
      <c r="A5">
        <v>1.7</v>
      </c>
      <c r="B5" s="4" t="s">
        <v>21</v>
      </c>
      <c r="C5" s="5">
        <f>GEOMEAN(A2:A100)</f>
        <v>1.733510553752416</v>
      </c>
      <c r="D5" s="4" t="s">
        <v>12</v>
      </c>
      <c r="E5" s="6">
        <f>AVERAGE(M2:M100)</f>
        <v>0.20043956043956049</v>
      </c>
      <c r="G5">
        <f t="shared" si="0"/>
        <v>4.9129999999999994</v>
      </c>
      <c r="J5">
        <f t="shared" si="1"/>
        <v>14.198569999999997</v>
      </c>
      <c r="L5" s="2">
        <f t="shared" si="2"/>
        <v>-3.6923076923076836E-2</v>
      </c>
      <c r="M5" s="2">
        <f t="shared" si="3"/>
        <v>3.6923076923076836E-2</v>
      </c>
      <c r="N5" s="2">
        <f t="shared" si="4"/>
        <v>5.0000000000000044E-2</v>
      </c>
      <c r="O5">
        <f t="shared" si="5"/>
        <v>0</v>
      </c>
    </row>
    <row r="6" spans="1:30" x14ac:dyDescent="0.25">
      <c r="A6">
        <v>1.74</v>
      </c>
      <c r="B6" s="4" t="s">
        <v>22</v>
      </c>
      <c r="C6" s="5">
        <f>HARMEAN(A2:A100)</f>
        <v>1.7300093362690938</v>
      </c>
      <c r="D6" s="4" t="s">
        <v>14</v>
      </c>
      <c r="E6" s="6">
        <f>AVERAGE(N2:N100)</f>
        <v>0.19999999999999998</v>
      </c>
      <c r="G6">
        <f t="shared" si="0"/>
        <v>5.2680240000000005</v>
      </c>
      <c r="J6">
        <f t="shared" si="1"/>
        <v>15.949469462400002</v>
      </c>
      <c r="L6" s="2">
        <f t="shared" si="2"/>
        <v>3.0769230769231992E-3</v>
      </c>
      <c r="M6" s="2">
        <f t="shared" si="3"/>
        <v>3.0769230769231992E-3</v>
      </c>
      <c r="N6" s="2">
        <f t="shared" si="4"/>
        <v>1.0000000000000009E-2</v>
      </c>
      <c r="O6">
        <f t="shared" si="5"/>
        <v>0</v>
      </c>
    </row>
    <row r="7" spans="1:30" x14ac:dyDescent="0.25">
      <c r="A7">
        <v>1.59</v>
      </c>
      <c r="B7" s="4" t="s">
        <v>3</v>
      </c>
      <c r="C7" s="5">
        <f>SQRT(SUMSQ(A2:A100)/COUNT(A2:A100))</f>
        <v>1.7402475509138169</v>
      </c>
      <c r="D7" s="1" t="s">
        <v>11</v>
      </c>
      <c r="E7" s="7">
        <f>STDEVA(A2:A100)</f>
        <v>0.11190655442411281</v>
      </c>
      <c r="G7">
        <f t="shared" si="0"/>
        <v>4.0196790000000009</v>
      </c>
      <c r="J7">
        <f t="shared" si="1"/>
        <v>10.162150479900003</v>
      </c>
      <c r="L7" s="2">
        <f t="shared" si="2"/>
        <v>-0.14692307692307671</v>
      </c>
      <c r="M7" s="2">
        <f t="shared" si="3"/>
        <v>0.14692307692307671</v>
      </c>
      <c r="N7" s="2">
        <f t="shared" si="4"/>
        <v>0.15999999999999992</v>
      </c>
      <c r="O7">
        <f t="shared" si="5"/>
        <v>1</v>
      </c>
    </row>
    <row r="8" spans="1:30" x14ac:dyDescent="0.25">
      <c r="A8">
        <v>1.78</v>
      </c>
      <c r="B8" s="4" t="s">
        <v>4</v>
      </c>
      <c r="C8" s="5">
        <f>(SUM(G2:G100)/COUNT(G2:G100))^1/3</f>
        <v>1.6403969047619047</v>
      </c>
      <c r="D8" s="4" t="s">
        <v>24</v>
      </c>
      <c r="E8" s="8">
        <f>SUM(O2:O100)</f>
        <v>5</v>
      </c>
      <c r="G8">
        <f t="shared" si="0"/>
        <v>5.6397520000000005</v>
      </c>
      <c r="J8">
        <f t="shared" si="1"/>
        <v>17.868990236800002</v>
      </c>
      <c r="L8" s="2">
        <f t="shared" si="2"/>
        <v>4.3076923076923235E-2</v>
      </c>
      <c r="M8" s="2">
        <f t="shared" si="3"/>
        <v>4.3076923076923235E-2</v>
      </c>
      <c r="N8" s="2">
        <f t="shared" si="4"/>
        <v>3.0000000000000027E-2</v>
      </c>
      <c r="O8">
        <f t="shared" si="5"/>
        <v>0</v>
      </c>
    </row>
    <row r="9" spans="1:30" x14ac:dyDescent="0.25">
      <c r="A9">
        <v>1.75</v>
      </c>
      <c r="B9" s="4" t="s">
        <v>6</v>
      </c>
      <c r="C9" s="5">
        <f>(SUM(J2:J100)/COUNT(J2:J100))^(1/$I$1)</f>
        <v>1.7239664568367412</v>
      </c>
      <c r="D9" s="4" t="s">
        <v>15</v>
      </c>
      <c r="E9" s="6">
        <f>E8/C2*100</f>
        <v>38.461538461538467</v>
      </c>
      <c r="G9">
        <f t="shared" si="0"/>
        <v>5.359375</v>
      </c>
      <c r="J9">
        <f t="shared" si="1"/>
        <v>16.4130859375</v>
      </c>
      <c r="L9" s="2">
        <f t="shared" si="2"/>
        <v>1.3076923076923208E-2</v>
      </c>
      <c r="M9" s="2">
        <f t="shared" si="3"/>
        <v>1.3076923076923208E-2</v>
      </c>
      <c r="N9" s="2">
        <f t="shared" si="4"/>
        <v>0</v>
      </c>
      <c r="O9">
        <f t="shared" si="5"/>
        <v>0</v>
      </c>
    </row>
    <row r="10" spans="1:30" x14ac:dyDescent="0.25">
      <c r="A10">
        <v>1.78</v>
      </c>
      <c r="C10" s="4"/>
      <c r="E10" s="2"/>
      <c r="G10">
        <f t="shared" si="0"/>
        <v>5.6397520000000005</v>
      </c>
      <c r="J10">
        <f t="shared" si="1"/>
        <v>17.868990236800002</v>
      </c>
      <c r="L10" s="2">
        <f t="shared" si="2"/>
        <v>4.3076923076923235E-2</v>
      </c>
      <c r="M10" s="2">
        <f t="shared" si="3"/>
        <v>4.3076923076923235E-2</v>
      </c>
      <c r="N10" s="2">
        <f t="shared" si="4"/>
        <v>3.0000000000000027E-2</v>
      </c>
      <c r="O10">
        <f t="shared" si="5"/>
        <v>0</v>
      </c>
    </row>
    <row r="11" spans="1:30" x14ac:dyDescent="0.25">
      <c r="A11">
        <v>1.9</v>
      </c>
      <c r="G11">
        <f t="shared" si="0"/>
        <v>6.8589999999999991</v>
      </c>
      <c r="J11">
        <f t="shared" si="1"/>
        <v>24.76099</v>
      </c>
      <c r="L11" s="2">
        <f t="shared" si="2"/>
        <v>0.16307692307692312</v>
      </c>
      <c r="M11" s="2">
        <f t="shared" si="3"/>
        <v>0.16307692307692312</v>
      </c>
      <c r="N11" s="2">
        <f t="shared" si="4"/>
        <v>0.14999999999999991</v>
      </c>
      <c r="O11">
        <f t="shared" si="5"/>
        <v>1</v>
      </c>
    </row>
    <row r="12" spans="1:30" x14ac:dyDescent="0.25">
      <c r="A12">
        <v>1.65</v>
      </c>
      <c r="G12">
        <f t="shared" si="0"/>
        <v>4.4921249999999997</v>
      </c>
      <c r="J12">
        <f t="shared" si="1"/>
        <v>12.229810312499996</v>
      </c>
      <c r="L12" s="2">
        <f t="shared" si="2"/>
        <v>-8.6923076923076881E-2</v>
      </c>
      <c r="M12" s="2">
        <f t="shared" si="3"/>
        <v>8.6923076923076881E-2</v>
      </c>
      <c r="N12" s="2">
        <f t="shared" si="4"/>
        <v>0.10000000000000009</v>
      </c>
      <c r="O12">
        <f t="shared" si="5"/>
        <v>0</v>
      </c>
    </row>
    <row r="13" spans="1:30" x14ac:dyDescent="0.25">
      <c r="A13">
        <v>1.5</v>
      </c>
      <c r="G13">
        <f t="shared" si="0"/>
        <v>3.375</v>
      </c>
      <c r="J13">
        <f t="shared" si="1"/>
        <v>7.59375</v>
      </c>
      <c r="L13" s="2">
        <f t="shared" si="2"/>
        <v>-0.23692307692307679</v>
      </c>
      <c r="M13" s="2">
        <f t="shared" si="3"/>
        <v>0.23692307692307679</v>
      </c>
      <c r="N13" s="2">
        <f t="shared" si="4"/>
        <v>0.25</v>
      </c>
      <c r="O13">
        <f t="shared" si="5"/>
        <v>1</v>
      </c>
    </row>
    <row r="14" spans="1:30" x14ac:dyDescent="0.25">
      <c r="A14">
        <v>1.78</v>
      </c>
      <c r="G14">
        <f t="shared" si="0"/>
        <v>5.6397520000000005</v>
      </c>
      <c r="J14">
        <f t="shared" si="1"/>
        <v>17.868990236800002</v>
      </c>
      <c r="L14" s="2">
        <f t="shared" si="2"/>
        <v>4.3076923076923235E-2</v>
      </c>
      <c r="M14" s="2">
        <f t="shared" si="3"/>
        <v>4.3076923076923235E-2</v>
      </c>
      <c r="N14" s="2">
        <f t="shared" si="4"/>
        <v>3.0000000000000027E-2</v>
      </c>
      <c r="O14">
        <f t="shared" si="5"/>
        <v>0</v>
      </c>
    </row>
    <row r="15" spans="1:30" x14ac:dyDescent="0.25">
      <c r="G15">
        <f t="shared" si="0"/>
        <v>0</v>
      </c>
      <c r="J15">
        <f t="shared" si="1"/>
        <v>0</v>
      </c>
      <c r="L15" s="2">
        <f t="shared" si="2"/>
        <v>-1.7369230769230768</v>
      </c>
      <c r="M15" s="2">
        <f t="shared" si="3"/>
        <v>1.7369230769230768</v>
      </c>
      <c r="N15" s="2">
        <f t="shared" si="4"/>
        <v>1.75</v>
      </c>
      <c r="O15">
        <f t="shared" si="5"/>
        <v>1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C39" sqref="C39"/>
    </sheetView>
  </sheetViews>
  <sheetFormatPr defaultRowHeight="15" x14ac:dyDescent="0.25"/>
  <cols>
    <col min="2" max="2" width="11.85546875" bestFit="1" customWidth="1"/>
  </cols>
  <sheetData>
    <row r="1" spans="1:31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5">
      <c r="A2">
        <v>1.9</v>
      </c>
      <c r="B2">
        <f>$A2^(B$1)</f>
        <v>1.9</v>
      </c>
      <c r="C2">
        <f t="shared" ref="C2:V14" si="0">$A2^(C$1)</f>
        <v>3.61</v>
      </c>
      <c r="D2">
        <f t="shared" si="0"/>
        <v>6.8589999999999991</v>
      </c>
      <c r="E2">
        <f t="shared" si="0"/>
        <v>13.0321</v>
      </c>
      <c r="F2">
        <f t="shared" si="0"/>
        <v>24.76099</v>
      </c>
      <c r="G2">
        <f t="shared" si="0"/>
        <v>47.045880999999994</v>
      </c>
      <c r="H2">
        <f t="shared" si="0"/>
        <v>89.387173899999993</v>
      </c>
      <c r="I2">
        <f t="shared" si="0"/>
        <v>169.83563040999999</v>
      </c>
      <c r="J2">
        <f t="shared" si="0"/>
        <v>322.68769777899996</v>
      </c>
      <c r="K2">
        <f t="shared" si="0"/>
        <v>613.10662578009999</v>
      </c>
      <c r="L2">
        <f t="shared" si="0"/>
        <v>1164.9025889821899</v>
      </c>
      <c r="M2">
        <f t="shared" si="0"/>
        <v>2213.3149190661607</v>
      </c>
      <c r="N2">
        <f t="shared" si="0"/>
        <v>4205.2983462257052</v>
      </c>
      <c r="O2">
        <f t="shared" si="0"/>
        <v>7990.0668578288396</v>
      </c>
      <c r="P2">
        <f t="shared" si="0"/>
        <v>15181.127029874797</v>
      </c>
      <c r="Q2">
        <f t="shared" si="0"/>
        <v>28844.141356762113</v>
      </c>
      <c r="R2">
        <f t="shared" si="0"/>
        <v>54803.868577848014</v>
      </c>
      <c r="S2">
        <f t="shared" si="0"/>
        <v>104127.35029791122</v>
      </c>
      <c r="T2">
        <f t="shared" si="0"/>
        <v>197841.96556603131</v>
      </c>
      <c r="U2">
        <f t="shared" si="0"/>
        <v>375899.7345754595</v>
      </c>
      <c r="V2">
        <f t="shared" si="0"/>
        <v>714209.49569337314</v>
      </c>
      <c r="W2">
        <f t="shared" ref="V2:AE14" si="1">$A2^(W$1)</f>
        <v>1356998.0418174088</v>
      </c>
      <c r="X2">
        <f t="shared" si="1"/>
        <v>2578296.2794530769</v>
      </c>
      <c r="Y2">
        <f t="shared" si="1"/>
        <v>4898762.9309608461</v>
      </c>
      <c r="Z2">
        <f t="shared" si="1"/>
        <v>9307649.5688256063</v>
      </c>
      <c r="AA2">
        <f t="shared" si="1"/>
        <v>17684534.180768654</v>
      </c>
      <c r="AB2">
        <f t="shared" si="1"/>
        <v>33600614.943460442</v>
      </c>
      <c r="AC2">
        <f t="shared" si="1"/>
        <v>63841168.392574832</v>
      </c>
      <c r="AD2">
        <f t="shared" si="1"/>
        <v>121298219.94589218</v>
      </c>
      <c r="AE2">
        <f t="shared" si="1"/>
        <v>230466617.89719513</v>
      </c>
    </row>
    <row r="3" spans="1:31" x14ac:dyDescent="0.25">
      <c r="A3">
        <v>1.8</v>
      </c>
      <c r="B3">
        <f t="shared" ref="B3:B14" si="2">$A3^(B$1)</f>
        <v>1.8</v>
      </c>
      <c r="C3">
        <f t="shared" si="0"/>
        <v>3.24</v>
      </c>
      <c r="D3">
        <f t="shared" si="0"/>
        <v>5.8320000000000007</v>
      </c>
      <c r="E3">
        <f t="shared" si="0"/>
        <v>10.497600000000002</v>
      </c>
      <c r="F3">
        <f t="shared" si="0"/>
        <v>18.895680000000006</v>
      </c>
      <c r="G3">
        <f t="shared" si="0"/>
        <v>34.01222400000001</v>
      </c>
      <c r="H3">
        <f t="shared" si="0"/>
        <v>61.222003200000017</v>
      </c>
      <c r="I3">
        <f t="shared" si="0"/>
        <v>110.19960576000004</v>
      </c>
      <c r="J3">
        <f t="shared" si="0"/>
        <v>198.35929036800007</v>
      </c>
      <c r="K3">
        <f t="shared" si="0"/>
        <v>357.04672266240016</v>
      </c>
      <c r="L3">
        <f t="shared" si="0"/>
        <v>642.68410079232035</v>
      </c>
      <c r="M3">
        <f t="shared" si="0"/>
        <v>1156.8313814261767</v>
      </c>
      <c r="N3">
        <f t="shared" si="0"/>
        <v>2082.2964865671183</v>
      </c>
      <c r="O3">
        <f t="shared" si="0"/>
        <v>3748.1336758208126</v>
      </c>
      <c r="P3">
        <f t="shared" si="0"/>
        <v>6746.6406164774626</v>
      </c>
      <c r="Q3">
        <f t="shared" si="0"/>
        <v>12143.953109659435</v>
      </c>
      <c r="R3">
        <f t="shared" si="0"/>
        <v>21859.115597386983</v>
      </c>
      <c r="S3">
        <f t="shared" si="0"/>
        <v>39346.408075296567</v>
      </c>
      <c r="T3">
        <f t="shared" si="0"/>
        <v>70823.534535533836</v>
      </c>
      <c r="U3">
        <f t="shared" si="0"/>
        <v>127482.3621639609</v>
      </c>
      <c r="V3">
        <f t="shared" si="1"/>
        <v>229468.25189512965</v>
      </c>
      <c r="W3">
        <f t="shared" si="1"/>
        <v>413042.8534112334</v>
      </c>
      <c r="X3">
        <f t="shared" si="1"/>
        <v>743477.1361402201</v>
      </c>
      <c r="Y3">
        <f t="shared" si="1"/>
        <v>1338258.8450523962</v>
      </c>
      <c r="Z3">
        <f t="shared" si="1"/>
        <v>2408865.9210943133</v>
      </c>
      <c r="AA3">
        <f t="shared" si="1"/>
        <v>4335958.6579697644</v>
      </c>
      <c r="AB3">
        <f t="shared" si="1"/>
        <v>7804725.5843455764</v>
      </c>
      <c r="AC3">
        <f t="shared" si="1"/>
        <v>14048506.051822038</v>
      </c>
      <c r="AD3">
        <f t="shared" si="1"/>
        <v>25287310.893279672</v>
      </c>
      <c r="AE3">
        <f t="shared" si="1"/>
        <v>45517159.607903406</v>
      </c>
    </row>
    <row r="4" spans="1:31" x14ac:dyDescent="0.25">
      <c r="A4">
        <v>1.71</v>
      </c>
      <c r="B4">
        <f t="shared" si="2"/>
        <v>1.71</v>
      </c>
      <c r="C4">
        <f t="shared" si="0"/>
        <v>2.9240999999999997</v>
      </c>
      <c r="D4">
        <f t="shared" si="0"/>
        <v>5.0002109999999993</v>
      </c>
      <c r="E4">
        <f t="shared" si="0"/>
        <v>8.550360809999999</v>
      </c>
      <c r="F4">
        <f t="shared" si="0"/>
        <v>14.621116985099999</v>
      </c>
      <c r="G4">
        <f t="shared" si="0"/>
        <v>25.002110044520993</v>
      </c>
      <c r="H4">
        <f t="shared" si="0"/>
        <v>42.753608176130896</v>
      </c>
      <c r="I4">
        <f t="shared" si="0"/>
        <v>73.108669981183837</v>
      </c>
      <c r="J4">
        <f t="shared" si="0"/>
        <v>125.01582566782436</v>
      </c>
      <c r="K4">
        <f t="shared" si="0"/>
        <v>213.77706189197963</v>
      </c>
      <c r="L4">
        <f t="shared" si="0"/>
        <v>365.55877583528519</v>
      </c>
      <c r="M4">
        <f t="shared" si="0"/>
        <v>625.10550667833763</v>
      </c>
      <c r="N4">
        <f t="shared" si="0"/>
        <v>1068.9304164199575</v>
      </c>
      <c r="O4">
        <f t="shared" si="0"/>
        <v>1827.8710120781268</v>
      </c>
      <c r="P4">
        <f t="shared" si="0"/>
        <v>3125.6594306535967</v>
      </c>
      <c r="Q4">
        <f t="shared" si="0"/>
        <v>5344.8776264176504</v>
      </c>
      <c r="R4">
        <f t="shared" si="0"/>
        <v>9139.7407411741824</v>
      </c>
      <c r="S4">
        <f t="shared" si="0"/>
        <v>15628.956667407851</v>
      </c>
      <c r="T4">
        <f t="shared" si="0"/>
        <v>26725.515901267423</v>
      </c>
      <c r="U4">
        <f t="shared" si="0"/>
        <v>45700.632191167293</v>
      </c>
      <c r="V4">
        <f t="shared" si="1"/>
        <v>78148.08104689607</v>
      </c>
      <c r="W4">
        <f t="shared" si="1"/>
        <v>133633.21859019226</v>
      </c>
      <c r="X4">
        <f t="shared" si="1"/>
        <v>228512.80378922875</v>
      </c>
      <c r="Y4">
        <f t="shared" si="1"/>
        <v>390756.89447958121</v>
      </c>
      <c r="Z4">
        <f t="shared" si="1"/>
        <v>668194.28956008388</v>
      </c>
      <c r="AA4">
        <f t="shared" si="1"/>
        <v>1142612.2351477433</v>
      </c>
      <c r="AB4">
        <f t="shared" si="1"/>
        <v>1953866.9221026411</v>
      </c>
      <c r="AC4">
        <f t="shared" si="1"/>
        <v>3341112.4367955159</v>
      </c>
      <c r="AD4">
        <f t="shared" si="1"/>
        <v>5713302.2669203328</v>
      </c>
      <c r="AE4">
        <f t="shared" si="1"/>
        <v>9769746.8764337674</v>
      </c>
    </row>
    <row r="5" spans="1:31" x14ac:dyDescent="0.25">
      <c r="A5">
        <v>1.7</v>
      </c>
      <c r="B5">
        <f t="shared" si="2"/>
        <v>1.7</v>
      </c>
      <c r="C5">
        <f t="shared" si="0"/>
        <v>2.8899999999999997</v>
      </c>
      <c r="D5">
        <f t="shared" si="0"/>
        <v>4.9129999999999994</v>
      </c>
      <c r="E5">
        <f t="shared" si="0"/>
        <v>8.3520999999999983</v>
      </c>
      <c r="F5">
        <f t="shared" si="0"/>
        <v>14.198569999999997</v>
      </c>
      <c r="G5">
        <f t="shared" si="0"/>
        <v>24.137568999999992</v>
      </c>
      <c r="H5">
        <f t="shared" si="0"/>
        <v>41.033867299999983</v>
      </c>
      <c r="I5">
        <f t="shared" si="0"/>
        <v>69.757574409999975</v>
      </c>
      <c r="J5">
        <f t="shared" si="0"/>
        <v>118.58787649699995</v>
      </c>
      <c r="K5">
        <f t="shared" si="0"/>
        <v>201.59939004489991</v>
      </c>
      <c r="L5">
        <f t="shared" si="0"/>
        <v>342.71896307632983</v>
      </c>
      <c r="M5">
        <f t="shared" si="0"/>
        <v>582.62223722976069</v>
      </c>
      <c r="N5">
        <f t="shared" si="0"/>
        <v>990.45780329059312</v>
      </c>
      <c r="O5">
        <f t="shared" si="0"/>
        <v>1683.7782655940082</v>
      </c>
      <c r="P5">
        <f t="shared" si="0"/>
        <v>2862.4230515098134</v>
      </c>
      <c r="Q5">
        <f t="shared" si="0"/>
        <v>4866.1191875666836</v>
      </c>
      <c r="R5">
        <f t="shared" si="0"/>
        <v>8272.4026188633616</v>
      </c>
      <c r="S5">
        <f t="shared" si="0"/>
        <v>14063.084452067715</v>
      </c>
      <c r="T5">
        <f t="shared" si="0"/>
        <v>23907.243568515114</v>
      </c>
      <c r="U5">
        <f t="shared" si="0"/>
        <v>40642.314066475694</v>
      </c>
      <c r="V5">
        <f t="shared" si="1"/>
        <v>69091.933913008674</v>
      </c>
      <c r="W5">
        <f t="shared" si="1"/>
        <v>117456.28765211473</v>
      </c>
      <c r="X5">
        <f t="shared" si="1"/>
        <v>199675.68900859501</v>
      </c>
      <c r="Y5">
        <f t="shared" si="1"/>
        <v>339448.67131461157</v>
      </c>
      <c r="Z5">
        <f t="shared" si="1"/>
        <v>577062.74123483966</v>
      </c>
      <c r="AA5">
        <f t="shared" si="1"/>
        <v>981006.66009922733</v>
      </c>
      <c r="AB5">
        <f t="shared" si="1"/>
        <v>1667711.3221686864</v>
      </c>
      <c r="AC5">
        <f t="shared" si="1"/>
        <v>2835109.2476867666</v>
      </c>
      <c r="AD5">
        <f t="shared" si="1"/>
        <v>4819685.7210675031</v>
      </c>
      <c r="AE5">
        <f t="shared" si="1"/>
        <v>8193465.7258147551</v>
      </c>
    </row>
    <row r="6" spans="1:31" x14ac:dyDescent="0.25">
      <c r="A6">
        <v>1.74</v>
      </c>
      <c r="B6">
        <f t="shared" si="2"/>
        <v>1.74</v>
      </c>
      <c r="C6">
        <f t="shared" si="0"/>
        <v>3.0276000000000001</v>
      </c>
      <c r="D6">
        <f t="shared" si="0"/>
        <v>5.2680240000000005</v>
      </c>
      <c r="E6">
        <f t="shared" si="0"/>
        <v>9.1663617600000009</v>
      </c>
      <c r="F6">
        <f t="shared" si="0"/>
        <v>15.949469462400002</v>
      </c>
      <c r="G6">
        <f t="shared" si="0"/>
        <v>27.752076864576004</v>
      </c>
      <c r="H6">
        <f t="shared" si="0"/>
        <v>48.288613744362252</v>
      </c>
      <c r="I6">
        <f t="shared" si="0"/>
        <v>84.022187915190315</v>
      </c>
      <c r="J6">
        <f t="shared" si="0"/>
        <v>146.19860697243115</v>
      </c>
      <c r="K6">
        <f t="shared" si="0"/>
        <v>254.3855761320302</v>
      </c>
      <c r="L6">
        <f t="shared" si="0"/>
        <v>442.63090246973258</v>
      </c>
      <c r="M6">
        <f t="shared" si="0"/>
        <v>770.17777029733475</v>
      </c>
      <c r="N6">
        <f t="shared" si="0"/>
        <v>1340.1093203173623</v>
      </c>
      <c r="O6">
        <f t="shared" si="0"/>
        <v>2331.7902173522107</v>
      </c>
      <c r="P6">
        <f t="shared" si="0"/>
        <v>4057.3149781928469</v>
      </c>
      <c r="Q6">
        <f t="shared" si="0"/>
        <v>7059.7280620555539</v>
      </c>
      <c r="R6">
        <f t="shared" si="0"/>
        <v>12283.926827976664</v>
      </c>
      <c r="S6">
        <f t="shared" si="0"/>
        <v>21374.032680679396</v>
      </c>
      <c r="T6">
        <f t="shared" si="0"/>
        <v>37190.816864382148</v>
      </c>
      <c r="U6">
        <f t="shared" si="0"/>
        <v>64712.021344024943</v>
      </c>
      <c r="V6">
        <f t="shared" si="1"/>
        <v>112598.9171386034</v>
      </c>
      <c r="W6">
        <f t="shared" si="1"/>
        <v>195922.11582116992</v>
      </c>
      <c r="X6">
        <f t="shared" si="1"/>
        <v>340904.48152883572</v>
      </c>
      <c r="Y6">
        <f t="shared" si="1"/>
        <v>593173.79786017409</v>
      </c>
      <c r="Z6">
        <f t="shared" si="1"/>
        <v>1032122.408276703</v>
      </c>
      <c r="AA6">
        <f t="shared" si="1"/>
        <v>1795892.9904014631</v>
      </c>
      <c r="AB6">
        <f t="shared" si="1"/>
        <v>3124853.803298546</v>
      </c>
      <c r="AC6">
        <f t="shared" si="1"/>
        <v>5437245.6177394707</v>
      </c>
      <c r="AD6">
        <f t="shared" si="1"/>
        <v>9460807.3748666774</v>
      </c>
      <c r="AE6">
        <f t="shared" si="1"/>
        <v>16461804.83226802</v>
      </c>
    </row>
    <row r="7" spans="1:31" x14ac:dyDescent="0.25">
      <c r="A7">
        <v>1.59</v>
      </c>
      <c r="B7">
        <f t="shared" si="2"/>
        <v>1.59</v>
      </c>
      <c r="C7">
        <f t="shared" si="0"/>
        <v>2.5281000000000002</v>
      </c>
      <c r="D7">
        <f t="shared" si="0"/>
        <v>4.0196790000000009</v>
      </c>
      <c r="E7">
        <f t="shared" si="0"/>
        <v>6.3912896100000012</v>
      </c>
      <c r="F7">
        <f t="shared" si="0"/>
        <v>10.162150479900003</v>
      </c>
      <c r="G7">
        <f t="shared" si="0"/>
        <v>16.157819263041006</v>
      </c>
      <c r="H7">
        <f t="shared" si="0"/>
        <v>25.690932628235199</v>
      </c>
      <c r="I7">
        <f t="shared" si="0"/>
        <v>40.848582878893964</v>
      </c>
      <c r="J7">
        <f t="shared" si="0"/>
        <v>64.949246777441402</v>
      </c>
      <c r="K7">
        <f t="shared" si="0"/>
        <v>103.26930237613185</v>
      </c>
      <c r="L7">
        <f t="shared" si="0"/>
        <v>164.19819077804965</v>
      </c>
      <c r="M7">
        <f t="shared" si="0"/>
        <v>261.07512333709894</v>
      </c>
      <c r="N7">
        <f t="shared" si="0"/>
        <v>415.10944610598733</v>
      </c>
      <c r="O7">
        <f t="shared" si="0"/>
        <v>660.02401930851988</v>
      </c>
      <c r="P7">
        <f t="shared" si="0"/>
        <v>1049.4381907005466</v>
      </c>
      <c r="Q7">
        <f t="shared" si="0"/>
        <v>1668.6067232138691</v>
      </c>
      <c r="R7">
        <f t="shared" si="0"/>
        <v>2653.084689910052</v>
      </c>
      <c r="S7">
        <f t="shared" si="0"/>
        <v>4218.4046569569828</v>
      </c>
      <c r="T7">
        <f t="shared" si="0"/>
        <v>6707.2634045616041</v>
      </c>
      <c r="U7">
        <f t="shared" si="0"/>
        <v>10664.54881325295</v>
      </c>
      <c r="V7">
        <f t="shared" si="1"/>
        <v>16956.63261307219</v>
      </c>
      <c r="W7">
        <f t="shared" si="1"/>
        <v>26961.045854784788</v>
      </c>
      <c r="X7">
        <f t="shared" si="1"/>
        <v>42868.062909107808</v>
      </c>
      <c r="Y7">
        <f t="shared" si="1"/>
        <v>68160.220025481409</v>
      </c>
      <c r="Z7">
        <f t="shared" si="1"/>
        <v>108374.74984051545</v>
      </c>
      <c r="AA7">
        <f t="shared" si="1"/>
        <v>172315.85224641958</v>
      </c>
      <c r="AB7">
        <f t="shared" si="1"/>
        <v>273982.2050718072</v>
      </c>
      <c r="AC7">
        <f t="shared" si="1"/>
        <v>435631.70606417343</v>
      </c>
      <c r="AD7">
        <f t="shared" si="1"/>
        <v>692654.41264203575</v>
      </c>
      <c r="AE7">
        <f t="shared" si="1"/>
        <v>1101320.5161008369</v>
      </c>
    </row>
    <row r="8" spans="1:31" x14ac:dyDescent="0.25">
      <c r="A8">
        <v>1.78</v>
      </c>
      <c r="B8">
        <f t="shared" si="2"/>
        <v>1.78</v>
      </c>
      <c r="C8">
        <f t="shared" si="0"/>
        <v>3.1684000000000001</v>
      </c>
      <c r="D8">
        <f t="shared" si="0"/>
        <v>5.6397520000000005</v>
      </c>
      <c r="E8">
        <f t="shared" si="0"/>
        <v>10.038758560000002</v>
      </c>
      <c r="F8">
        <f t="shared" si="0"/>
        <v>17.868990236800002</v>
      </c>
      <c r="G8">
        <f t="shared" si="0"/>
        <v>31.806802621504005</v>
      </c>
      <c r="H8">
        <f t="shared" si="0"/>
        <v>56.616108666277135</v>
      </c>
      <c r="I8">
        <f t="shared" si="0"/>
        <v>100.7766734259733</v>
      </c>
      <c r="J8">
        <f t="shared" si="0"/>
        <v>179.38247869823249</v>
      </c>
      <c r="K8">
        <f t="shared" si="0"/>
        <v>319.30081208285384</v>
      </c>
      <c r="L8">
        <f t="shared" si="0"/>
        <v>568.35544550747977</v>
      </c>
      <c r="M8">
        <f t="shared" si="0"/>
        <v>1011.6726930033142</v>
      </c>
      <c r="N8">
        <f t="shared" si="0"/>
        <v>1800.777393545899</v>
      </c>
      <c r="O8">
        <f t="shared" si="0"/>
        <v>3205.3837605117005</v>
      </c>
      <c r="P8">
        <f t="shared" si="0"/>
        <v>5705.5830937108276</v>
      </c>
      <c r="Q8">
        <f t="shared" si="0"/>
        <v>10155.937906805273</v>
      </c>
      <c r="R8">
        <f t="shared" si="0"/>
        <v>18077.569474113385</v>
      </c>
      <c r="S8">
        <f t="shared" si="0"/>
        <v>32178.073663921827</v>
      </c>
      <c r="T8">
        <f t="shared" si="0"/>
        <v>57276.971121780858</v>
      </c>
      <c r="U8">
        <f t="shared" si="0"/>
        <v>101953.00859676993</v>
      </c>
      <c r="V8">
        <f t="shared" si="1"/>
        <v>181476.35530225048</v>
      </c>
      <c r="W8">
        <f t="shared" si="1"/>
        <v>323027.91243800585</v>
      </c>
      <c r="X8">
        <f t="shared" si="1"/>
        <v>574989.68413965055</v>
      </c>
      <c r="Y8">
        <f t="shared" si="1"/>
        <v>1023481.6377685779</v>
      </c>
      <c r="Z8">
        <f t="shared" si="1"/>
        <v>1821797.3152280687</v>
      </c>
      <c r="AA8">
        <f t="shared" si="1"/>
        <v>3242799.2211059625</v>
      </c>
      <c r="AB8">
        <f t="shared" si="1"/>
        <v>5772182.6135686124</v>
      </c>
      <c r="AC8">
        <f t="shared" si="1"/>
        <v>10274485.052152133</v>
      </c>
      <c r="AD8">
        <f t="shared" si="1"/>
        <v>18288583.392830793</v>
      </c>
      <c r="AE8">
        <f t="shared" si="1"/>
        <v>32553678.439238816</v>
      </c>
    </row>
    <row r="9" spans="1:31" x14ac:dyDescent="0.25">
      <c r="A9">
        <v>1.75</v>
      </c>
      <c r="B9">
        <f t="shared" si="2"/>
        <v>1.75</v>
      </c>
      <c r="C9">
        <f t="shared" si="0"/>
        <v>3.0625</v>
      </c>
      <c r="D9">
        <f t="shared" si="0"/>
        <v>5.359375</v>
      </c>
      <c r="E9">
        <f t="shared" si="0"/>
        <v>9.37890625</v>
      </c>
      <c r="F9">
        <f t="shared" si="0"/>
        <v>16.4130859375</v>
      </c>
      <c r="G9">
        <f t="shared" si="0"/>
        <v>28.722900390625</v>
      </c>
      <c r="H9">
        <f t="shared" si="0"/>
        <v>50.26507568359375</v>
      </c>
      <c r="I9">
        <f t="shared" si="0"/>
        <v>87.963882446289062</v>
      </c>
      <c r="J9">
        <f t="shared" si="0"/>
        <v>153.93679428100586</v>
      </c>
      <c r="K9">
        <f t="shared" si="0"/>
        <v>269.38938999176025</v>
      </c>
      <c r="L9">
        <f t="shared" si="0"/>
        <v>471.43143248558044</v>
      </c>
      <c r="M9">
        <f t="shared" si="0"/>
        <v>825.00500684976578</v>
      </c>
      <c r="N9">
        <f t="shared" si="0"/>
        <v>1443.7587619870901</v>
      </c>
      <c r="O9">
        <f t="shared" si="0"/>
        <v>2526.5778334774077</v>
      </c>
      <c r="P9">
        <f t="shared" si="0"/>
        <v>4421.5112085854635</v>
      </c>
      <c r="Q9">
        <f t="shared" si="0"/>
        <v>7737.6446150245611</v>
      </c>
      <c r="R9">
        <f t="shared" si="0"/>
        <v>13540.878076292982</v>
      </c>
      <c r="S9">
        <f t="shared" si="0"/>
        <v>23696.536633512718</v>
      </c>
      <c r="T9">
        <f t="shared" si="0"/>
        <v>41468.939108647261</v>
      </c>
      <c r="U9">
        <f t="shared" si="0"/>
        <v>72570.643440132699</v>
      </c>
      <c r="V9">
        <f t="shared" si="1"/>
        <v>126998.62602023223</v>
      </c>
      <c r="W9">
        <f t="shared" si="1"/>
        <v>222247.59553540641</v>
      </c>
      <c r="X9">
        <f t="shared" si="1"/>
        <v>388933.29218696116</v>
      </c>
      <c r="Y9">
        <f t="shared" si="1"/>
        <v>680633.26132718206</v>
      </c>
      <c r="Z9">
        <f t="shared" si="1"/>
        <v>1191108.2073225686</v>
      </c>
      <c r="AA9">
        <f t="shared" si="1"/>
        <v>2084439.3628144951</v>
      </c>
      <c r="AB9">
        <f t="shared" si="1"/>
        <v>3647768.8849253664</v>
      </c>
      <c r="AC9">
        <f t="shared" si="1"/>
        <v>6383595.5486193914</v>
      </c>
      <c r="AD9">
        <f t="shared" si="1"/>
        <v>11171292.210083935</v>
      </c>
      <c r="AE9">
        <f t="shared" si="1"/>
        <v>19549761.367646884</v>
      </c>
    </row>
    <row r="10" spans="1:31" x14ac:dyDescent="0.25">
      <c r="A10">
        <v>1.78</v>
      </c>
      <c r="B10">
        <f t="shared" si="2"/>
        <v>1.78</v>
      </c>
      <c r="C10">
        <f t="shared" si="0"/>
        <v>3.1684000000000001</v>
      </c>
      <c r="D10">
        <f t="shared" si="0"/>
        <v>5.6397520000000005</v>
      </c>
      <c r="E10">
        <f t="shared" si="0"/>
        <v>10.038758560000002</v>
      </c>
      <c r="F10">
        <f t="shared" si="0"/>
        <v>17.868990236800002</v>
      </c>
      <c r="G10">
        <f t="shared" si="0"/>
        <v>31.806802621504005</v>
      </c>
      <c r="H10">
        <f t="shared" si="0"/>
        <v>56.616108666277135</v>
      </c>
      <c r="I10">
        <f t="shared" si="0"/>
        <v>100.7766734259733</v>
      </c>
      <c r="J10">
        <f t="shared" si="0"/>
        <v>179.38247869823249</v>
      </c>
      <c r="K10">
        <f t="shared" si="0"/>
        <v>319.30081208285384</v>
      </c>
      <c r="L10">
        <f t="shared" si="0"/>
        <v>568.35544550747977</v>
      </c>
      <c r="M10">
        <f t="shared" si="0"/>
        <v>1011.6726930033142</v>
      </c>
      <c r="N10">
        <f t="shared" si="0"/>
        <v>1800.777393545899</v>
      </c>
      <c r="O10">
        <f t="shared" si="0"/>
        <v>3205.3837605117005</v>
      </c>
      <c r="P10">
        <f t="shared" si="0"/>
        <v>5705.5830937108276</v>
      </c>
      <c r="Q10">
        <f t="shared" si="0"/>
        <v>10155.937906805273</v>
      </c>
      <c r="R10">
        <f t="shared" si="0"/>
        <v>18077.569474113385</v>
      </c>
      <c r="S10">
        <f t="shared" si="0"/>
        <v>32178.073663921827</v>
      </c>
      <c r="T10">
        <f t="shared" si="0"/>
        <v>57276.971121780858</v>
      </c>
      <c r="U10">
        <f t="shared" si="0"/>
        <v>101953.00859676993</v>
      </c>
      <c r="V10">
        <f t="shared" si="1"/>
        <v>181476.35530225048</v>
      </c>
      <c r="W10">
        <f t="shared" si="1"/>
        <v>323027.91243800585</v>
      </c>
      <c r="X10">
        <f t="shared" si="1"/>
        <v>574989.68413965055</v>
      </c>
      <c r="Y10">
        <f t="shared" si="1"/>
        <v>1023481.6377685779</v>
      </c>
      <c r="Z10">
        <f t="shared" si="1"/>
        <v>1821797.3152280687</v>
      </c>
      <c r="AA10">
        <f t="shared" si="1"/>
        <v>3242799.2211059625</v>
      </c>
      <c r="AB10">
        <f t="shared" si="1"/>
        <v>5772182.6135686124</v>
      </c>
      <c r="AC10">
        <f t="shared" si="1"/>
        <v>10274485.052152133</v>
      </c>
      <c r="AD10">
        <f t="shared" si="1"/>
        <v>18288583.392830793</v>
      </c>
      <c r="AE10">
        <f t="shared" si="1"/>
        <v>32553678.439238816</v>
      </c>
    </row>
    <row r="11" spans="1:31" x14ac:dyDescent="0.25">
      <c r="A11">
        <v>1.9</v>
      </c>
      <c r="B11">
        <f t="shared" si="2"/>
        <v>1.9</v>
      </c>
      <c r="C11">
        <f t="shared" si="0"/>
        <v>3.61</v>
      </c>
      <c r="D11">
        <f t="shared" si="0"/>
        <v>6.8589999999999991</v>
      </c>
      <c r="E11">
        <f t="shared" si="0"/>
        <v>13.0321</v>
      </c>
      <c r="F11">
        <f t="shared" si="0"/>
        <v>24.76099</v>
      </c>
      <c r="G11">
        <f t="shared" si="0"/>
        <v>47.045880999999994</v>
      </c>
      <c r="H11">
        <f t="shared" si="0"/>
        <v>89.387173899999993</v>
      </c>
      <c r="I11">
        <f t="shared" si="0"/>
        <v>169.83563040999999</v>
      </c>
      <c r="J11">
        <f t="shared" si="0"/>
        <v>322.68769777899996</v>
      </c>
      <c r="K11">
        <f t="shared" si="0"/>
        <v>613.10662578009999</v>
      </c>
      <c r="L11">
        <f t="shared" si="0"/>
        <v>1164.9025889821899</v>
      </c>
      <c r="M11">
        <f t="shared" si="0"/>
        <v>2213.3149190661607</v>
      </c>
      <c r="N11">
        <f t="shared" si="0"/>
        <v>4205.2983462257052</v>
      </c>
      <c r="O11">
        <f t="shared" si="0"/>
        <v>7990.0668578288396</v>
      </c>
      <c r="P11">
        <f t="shared" si="0"/>
        <v>15181.127029874797</v>
      </c>
      <c r="Q11">
        <f t="shared" si="0"/>
        <v>28844.141356762113</v>
      </c>
      <c r="R11">
        <f t="shared" si="0"/>
        <v>54803.868577848014</v>
      </c>
      <c r="S11">
        <f t="shared" si="0"/>
        <v>104127.35029791122</v>
      </c>
      <c r="T11">
        <f t="shared" si="0"/>
        <v>197841.96556603131</v>
      </c>
      <c r="U11">
        <f t="shared" si="0"/>
        <v>375899.7345754595</v>
      </c>
      <c r="V11">
        <f t="shared" si="1"/>
        <v>714209.49569337314</v>
      </c>
      <c r="W11">
        <f t="shared" si="1"/>
        <v>1356998.0418174088</v>
      </c>
      <c r="X11">
        <f t="shared" si="1"/>
        <v>2578296.2794530769</v>
      </c>
      <c r="Y11">
        <f t="shared" si="1"/>
        <v>4898762.9309608461</v>
      </c>
      <c r="Z11">
        <f t="shared" si="1"/>
        <v>9307649.5688256063</v>
      </c>
      <c r="AA11">
        <f t="shared" si="1"/>
        <v>17684534.180768654</v>
      </c>
      <c r="AB11">
        <f t="shared" si="1"/>
        <v>33600614.943460442</v>
      </c>
      <c r="AC11">
        <f t="shared" si="1"/>
        <v>63841168.392574832</v>
      </c>
      <c r="AD11">
        <f t="shared" si="1"/>
        <v>121298219.94589218</v>
      </c>
      <c r="AE11">
        <f t="shared" si="1"/>
        <v>230466617.89719513</v>
      </c>
    </row>
    <row r="12" spans="1:31" x14ac:dyDescent="0.25">
      <c r="A12">
        <v>1.65</v>
      </c>
      <c r="B12">
        <f t="shared" si="2"/>
        <v>1.65</v>
      </c>
      <c r="C12">
        <f t="shared" si="0"/>
        <v>2.7224999999999997</v>
      </c>
      <c r="D12">
        <f t="shared" si="0"/>
        <v>4.4921249999999997</v>
      </c>
      <c r="E12">
        <f t="shared" si="0"/>
        <v>7.4120062499999984</v>
      </c>
      <c r="F12">
        <f t="shared" si="0"/>
        <v>12.229810312499996</v>
      </c>
      <c r="G12">
        <f t="shared" si="0"/>
        <v>20.179187015624994</v>
      </c>
      <c r="H12">
        <f t="shared" si="0"/>
        <v>33.295658575781239</v>
      </c>
      <c r="I12">
        <f t="shared" si="0"/>
        <v>54.937836650039038</v>
      </c>
      <c r="J12">
        <f t="shared" si="0"/>
        <v>90.647430472564409</v>
      </c>
      <c r="K12">
        <f t="shared" si="0"/>
        <v>149.56826027973128</v>
      </c>
      <c r="L12">
        <f t="shared" si="0"/>
        <v>246.78762946155661</v>
      </c>
      <c r="M12">
        <f t="shared" si="0"/>
        <v>407.19958861156834</v>
      </c>
      <c r="N12">
        <f t="shared" si="0"/>
        <v>671.87932120908772</v>
      </c>
      <c r="O12">
        <f t="shared" si="0"/>
        <v>1108.6008799949946</v>
      </c>
      <c r="P12">
        <f t="shared" si="0"/>
        <v>1829.1914519917411</v>
      </c>
      <c r="Q12">
        <f t="shared" si="0"/>
        <v>3018.1658957863724</v>
      </c>
      <c r="R12">
        <f t="shared" si="0"/>
        <v>4979.9737280475138</v>
      </c>
      <c r="S12">
        <f t="shared" si="0"/>
        <v>8216.9566512783986</v>
      </c>
      <c r="T12">
        <f t="shared" si="0"/>
        <v>13557.978474609357</v>
      </c>
      <c r="U12">
        <f t="shared" si="0"/>
        <v>22370.664483105436</v>
      </c>
      <c r="V12">
        <f t="shared" si="1"/>
        <v>36911.596397123969</v>
      </c>
      <c r="W12">
        <f t="shared" si="1"/>
        <v>60904.134055254544</v>
      </c>
      <c r="X12">
        <f t="shared" si="1"/>
        <v>100491.82119116999</v>
      </c>
      <c r="Y12">
        <f t="shared" si="1"/>
        <v>165811.50496543047</v>
      </c>
      <c r="Z12">
        <f t="shared" si="1"/>
        <v>273588.98319296027</v>
      </c>
      <c r="AA12">
        <f t="shared" si="1"/>
        <v>451421.82226838445</v>
      </c>
      <c r="AB12">
        <f t="shared" si="1"/>
        <v>744846.00674283435</v>
      </c>
      <c r="AC12">
        <f t="shared" si="1"/>
        <v>1228995.9111256765</v>
      </c>
      <c r="AD12">
        <f t="shared" si="1"/>
        <v>2027843.2533573662</v>
      </c>
      <c r="AE12">
        <f t="shared" si="1"/>
        <v>3345941.3680396536</v>
      </c>
    </row>
    <row r="13" spans="1:31" x14ac:dyDescent="0.25">
      <c r="A13">
        <v>1.5</v>
      </c>
      <c r="B13">
        <f t="shared" si="2"/>
        <v>1.5</v>
      </c>
      <c r="C13">
        <f t="shared" si="0"/>
        <v>2.25</v>
      </c>
      <c r="D13">
        <f t="shared" si="0"/>
        <v>3.375</v>
      </c>
      <c r="E13">
        <f t="shared" si="0"/>
        <v>5.0625</v>
      </c>
      <c r="F13">
        <f t="shared" si="0"/>
        <v>7.59375</v>
      </c>
      <c r="G13">
        <f t="shared" si="0"/>
        <v>11.390625</v>
      </c>
      <c r="H13">
        <f t="shared" si="0"/>
        <v>17.0859375</v>
      </c>
      <c r="I13">
        <f t="shared" si="0"/>
        <v>25.62890625</v>
      </c>
      <c r="J13">
        <f t="shared" si="0"/>
        <v>38.443359375</v>
      </c>
      <c r="K13">
        <f t="shared" si="0"/>
        <v>57.6650390625</v>
      </c>
      <c r="L13">
        <f t="shared" si="0"/>
        <v>86.49755859375</v>
      </c>
      <c r="M13">
        <f t="shared" si="0"/>
        <v>129.746337890625</v>
      </c>
      <c r="N13">
        <f t="shared" si="0"/>
        <v>194.6195068359375</v>
      </c>
      <c r="O13">
        <f t="shared" si="0"/>
        <v>291.92926025390625</v>
      </c>
      <c r="P13">
        <f t="shared" si="0"/>
        <v>437.89389038085937</v>
      </c>
      <c r="Q13">
        <f t="shared" si="0"/>
        <v>656.84083557128906</v>
      </c>
      <c r="R13">
        <f t="shared" si="0"/>
        <v>985.26125335693359</v>
      </c>
      <c r="S13">
        <f t="shared" si="0"/>
        <v>1477.8918800354004</v>
      </c>
      <c r="T13">
        <f t="shared" si="0"/>
        <v>2216.8378200531006</v>
      </c>
      <c r="U13">
        <f t="shared" si="0"/>
        <v>3325.2567300796509</v>
      </c>
      <c r="V13">
        <f t="shared" si="1"/>
        <v>4987.8850951194763</v>
      </c>
      <c r="W13">
        <f t="shared" si="1"/>
        <v>7481.8276426792145</v>
      </c>
      <c r="X13">
        <f t="shared" si="1"/>
        <v>11222.741464018822</v>
      </c>
      <c r="Y13">
        <f t="shared" si="1"/>
        <v>16834.112196028233</v>
      </c>
      <c r="Z13">
        <f t="shared" si="1"/>
        <v>25251.168294042349</v>
      </c>
      <c r="AA13">
        <f t="shared" si="1"/>
        <v>37876.752441063523</v>
      </c>
      <c r="AB13">
        <f t="shared" si="1"/>
        <v>56815.128661595285</v>
      </c>
      <c r="AC13">
        <f t="shared" si="1"/>
        <v>85222.692992392927</v>
      </c>
      <c r="AD13">
        <f t="shared" si="1"/>
        <v>127834.03948858939</v>
      </c>
      <c r="AE13">
        <f t="shared" si="1"/>
        <v>191751.05923288409</v>
      </c>
    </row>
    <row r="14" spans="1:31" x14ac:dyDescent="0.25">
      <c r="A14">
        <v>1.78</v>
      </c>
      <c r="B14">
        <f t="shared" si="2"/>
        <v>1.78</v>
      </c>
      <c r="C14">
        <f t="shared" si="0"/>
        <v>3.1684000000000001</v>
      </c>
      <c r="D14">
        <f t="shared" si="0"/>
        <v>5.6397520000000005</v>
      </c>
      <c r="E14">
        <f t="shared" si="0"/>
        <v>10.038758560000002</v>
      </c>
      <c r="F14">
        <f t="shared" si="0"/>
        <v>17.868990236800002</v>
      </c>
      <c r="G14">
        <f t="shared" si="0"/>
        <v>31.806802621504005</v>
      </c>
      <c r="H14">
        <f t="shared" si="0"/>
        <v>56.616108666277135</v>
      </c>
      <c r="I14">
        <f t="shared" si="0"/>
        <v>100.7766734259733</v>
      </c>
      <c r="J14">
        <f t="shared" si="0"/>
        <v>179.38247869823249</v>
      </c>
      <c r="K14">
        <f t="shared" si="0"/>
        <v>319.30081208285384</v>
      </c>
      <c r="L14">
        <f t="shared" si="0"/>
        <v>568.35544550747977</v>
      </c>
      <c r="M14">
        <f t="shared" si="0"/>
        <v>1011.6726930033142</v>
      </c>
      <c r="N14">
        <f t="shared" si="0"/>
        <v>1800.777393545899</v>
      </c>
      <c r="O14">
        <f t="shared" si="0"/>
        <v>3205.3837605117005</v>
      </c>
      <c r="P14">
        <f t="shared" si="0"/>
        <v>5705.5830937108276</v>
      </c>
      <c r="Q14">
        <f t="shared" si="0"/>
        <v>10155.937906805273</v>
      </c>
      <c r="R14">
        <f t="shared" si="0"/>
        <v>18077.569474113385</v>
      </c>
      <c r="S14">
        <f t="shared" si="0"/>
        <v>32178.073663921827</v>
      </c>
      <c r="T14">
        <f t="shared" si="0"/>
        <v>57276.971121780858</v>
      </c>
      <c r="U14">
        <f t="shared" si="0"/>
        <v>101953.00859676993</v>
      </c>
      <c r="V14">
        <f t="shared" si="1"/>
        <v>181476.35530225048</v>
      </c>
      <c r="W14">
        <f t="shared" si="1"/>
        <v>323027.91243800585</v>
      </c>
      <c r="X14">
        <f t="shared" si="1"/>
        <v>574989.68413965055</v>
      </c>
      <c r="Y14">
        <f t="shared" si="1"/>
        <v>1023481.6377685779</v>
      </c>
      <c r="Z14">
        <f t="shared" si="1"/>
        <v>1821797.3152280687</v>
      </c>
      <c r="AA14">
        <f t="shared" si="1"/>
        <v>3242799.2211059625</v>
      </c>
      <c r="AB14">
        <f t="shared" si="1"/>
        <v>5772182.6135686124</v>
      </c>
      <c r="AC14">
        <f t="shared" si="1"/>
        <v>10274485.052152133</v>
      </c>
      <c r="AD14">
        <f t="shared" si="1"/>
        <v>18288583.392830793</v>
      </c>
      <c r="AE14">
        <f t="shared" si="1"/>
        <v>32553678.439238816</v>
      </c>
    </row>
    <row r="16" spans="1:31" x14ac:dyDescent="0.25">
      <c r="A16" t="s">
        <v>7</v>
      </c>
      <c r="B16">
        <f>AVERAGE(B1:B15)</f>
        <v>1.6842857142857142</v>
      </c>
      <c r="C16">
        <f t="shared" ref="C16:U16" si="3">AVERAGE(C1:C15)</f>
        <v>2.9549999999999992</v>
      </c>
      <c r="D16">
        <f t="shared" si="3"/>
        <v>5.1354764285714296</v>
      </c>
      <c r="E16">
        <f t="shared" si="3"/>
        <v>8.927971454285716</v>
      </c>
      <c r="F16">
        <f t="shared" si="3"/>
        <v>15.585184563414288</v>
      </c>
      <c r="G16">
        <f t="shared" si="3"/>
        <v>27.347620103064287</v>
      </c>
      <c r="H16">
        <f t="shared" si="3"/>
        <v>48.232740757638183</v>
      </c>
      <c r="I16">
        <f t="shared" si="3"/>
        <v>85.46203767067972</v>
      </c>
      <c r="J16">
        <f t="shared" si="3"/>
        <v>152.04723300456888</v>
      </c>
      <c r="K16">
        <f t="shared" si="3"/>
        <v>271.48688787501391</v>
      </c>
      <c r="L16">
        <f t="shared" si="3"/>
        <v>486.31279056995885</v>
      </c>
      <c r="M16">
        <f t="shared" si="3"/>
        <v>873.67220496163816</v>
      </c>
      <c r="N16">
        <f t="shared" si="3"/>
        <v>1573.7921382730169</v>
      </c>
      <c r="O16">
        <f t="shared" si="3"/>
        <v>2842.0707257909116</v>
      </c>
      <c r="P16">
        <f t="shared" si="3"/>
        <v>5144.576868526744</v>
      </c>
      <c r="Q16">
        <f t="shared" si="3"/>
        <v>9333.4308920882486</v>
      </c>
      <c r="R16">
        <f t="shared" si="3"/>
        <v>16969.41636507463</v>
      </c>
      <c r="S16">
        <f t="shared" si="3"/>
        <v>30916.37094891593</v>
      </c>
      <c r="T16">
        <f t="shared" si="3"/>
        <v>56437.998155355352</v>
      </c>
      <c r="U16">
        <f t="shared" si="3"/>
        <v>103224.78129810203</v>
      </c>
      <c r="V16">
        <f t="shared" ref="V16" si="4">AVERAGE(V1:V15)</f>
        <v>189145.07010090593</v>
      </c>
      <c r="W16">
        <f t="shared" ref="W16" si="5">AVERAGE(W1:W15)</f>
        <v>347196.49282226217</v>
      </c>
      <c r="X16">
        <f t="shared" ref="X16" si="6">AVERAGE(X1:X15)</f>
        <v>638405.0456816603</v>
      </c>
      <c r="Y16">
        <f t="shared" ref="Y16" si="7">AVERAGE(Y1:Y15)</f>
        <v>1175790.8630320223</v>
      </c>
      <c r="Z16">
        <f t="shared" ref="Z16" si="8">AVERAGE(Z1:Z15)</f>
        <v>2168948.8965822458</v>
      </c>
      <c r="AA16">
        <f t="shared" ref="AA16" si="9">AVERAGE(AA1:AA15)</f>
        <v>4007072.5970174107</v>
      </c>
      <c r="AB16">
        <f t="shared" ref="AB16" si="10">AVERAGE(AB1:AB15)</f>
        <v>7413741.0417816993</v>
      </c>
      <c r="AC16">
        <f t="shared" ref="AC16" si="11">AVERAGE(AC1:AC15)</f>
        <v>13735802.796746535</v>
      </c>
      <c r="AD16">
        <f t="shared" ref="AD16" si="12">AVERAGE(AD1:AD15)</f>
        <v>25483067.802998777</v>
      </c>
      <c r="AE16">
        <f t="shared" ref="AE16" si="13">AVERAGE(AE1:AE15)</f>
        <v>47337518.033253334</v>
      </c>
    </row>
    <row r="17" spans="1:31" x14ac:dyDescent="0.25">
      <c r="A17" t="s">
        <v>6</v>
      </c>
      <c r="B17">
        <f>(B16)^(1/B$1)</f>
        <v>1.6842857142857142</v>
      </c>
      <c r="C17">
        <f t="shared" ref="C17:U17" si="14">(C16)^(1/C$1)</f>
        <v>1.7190113437671082</v>
      </c>
      <c r="D17">
        <f t="shared" si="14"/>
        <v>1.7252826174006219</v>
      </c>
      <c r="E17">
        <f t="shared" si="14"/>
        <v>1.7285748831766024</v>
      </c>
      <c r="F17">
        <f t="shared" si="14"/>
        <v>1.7319780746894495</v>
      </c>
      <c r="G17">
        <f t="shared" si="14"/>
        <v>1.7357476650802264</v>
      </c>
      <c r="H17">
        <f t="shared" si="14"/>
        <v>1.7397122443772608</v>
      </c>
      <c r="I17">
        <f t="shared" si="14"/>
        <v>1.7436995498555401</v>
      </c>
      <c r="J17">
        <f t="shared" si="14"/>
        <v>1.7476000879956133</v>
      </c>
      <c r="K17">
        <f t="shared" si="14"/>
        <v>1.75135782014555</v>
      </c>
      <c r="L17">
        <f t="shared" si="14"/>
        <v>1.7549512743422417</v>
      </c>
      <c r="M17">
        <f t="shared" si="14"/>
        <v>1.7583785473238267</v>
      </c>
      <c r="N17">
        <f t="shared" si="14"/>
        <v>1.7616475678922854</v>
      </c>
      <c r="O17">
        <f t="shared" si="14"/>
        <v>1.7647703794710135</v>
      </c>
      <c r="P17">
        <f t="shared" si="14"/>
        <v>1.7677600327234095</v>
      </c>
      <c r="Q17">
        <f t="shared" si="14"/>
        <v>1.7706290378613596</v>
      </c>
      <c r="R17">
        <f t="shared" si="14"/>
        <v>1.7733886951424813</v>
      </c>
      <c r="S17">
        <f t="shared" si="14"/>
        <v>1.7760488924238029</v>
      </c>
      <c r="T17">
        <f t="shared" si="14"/>
        <v>1.7786181338657225</v>
      </c>
      <c r="U17">
        <f t="shared" si="14"/>
        <v>1.7811036702104701</v>
      </c>
      <c r="V17">
        <f t="shared" ref="V17" si="15">(V16)^(1/V$1)</f>
        <v>1.7835116627804524</v>
      </c>
      <c r="W17">
        <f t="shared" ref="W17" si="16">(W16)^(1/W$1)</f>
        <v>1.7858473478821604</v>
      </c>
      <c r="X17">
        <f t="shared" ref="X17" si="17">(X16)^(1/X$1)</f>
        <v>1.7881151869377783</v>
      </c>
      <c r="Y17">
        <f t="shared" ref="Y17" si="18">(Y16)^(1/Y$1)</f>
        <v>1.7903189972922999</v>
      </c>
      <c r="Z17">
        <f t="shared" ref="Z17" si="19">(Z16)^(1/Z$1)</f>
        <v>1.7924620633163306</v>
      </c>
      <c r="AA17">
        <f t="shared" ref="AA17" si="20">(AA16)^(1/AA$1)</f>
        <v>1.794547229463719</v>
      </c>
      <c r="AB17">
        <f t="shared" ref="AB17" si="21">(AB16)^(1/AB$1)</f>
        <v>1.7965769776407203</v>
      </c>
      <c r="AC17">
        <f t="shared" ref="AC17" si="22">(AC16)^(1/AC$1)</f>
        <v>1.7985534912997359</v>
      </c>
      <c r="AD17">
        <f t="shared" ref="AD17" si="23">(AD16)^(1/AD$1)</f>
        <v>1.8004787084531675</v>
      </c>
      <c r="AE17">
        <f t="shared" ref="AE17" si="24">(AE16)^(1/AE$1)</f>
        <v>1.8023543654959118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prumery</vt:lpstr>
      <vt:lpstr>rmk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Vojtěch Chlan</cp:lastModifiedBy>
  <dcterms:created xsi:type="dcterms:W3CDTF">2019-09-16T14:52:27Z</dcterms:created>
  <dcterms:modified xsi:type="dcterms:W3CDTF">2021-09-24T12:16:16Z</dcterms:modified>
</cp:coreProperties>
</file>