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H6" i="1"/>
  <c r="E7"/>
  <c r="C25"/>
  <c r="C26" s="1"/>
  <c r="C27" s="1"/>
  <c r="B25"/>
  <c r="B26" s="1"/>
  <c r="B27" s="1"/>
  <c r="E21"/>
  <c r="E20"/>
  <c r="E19"/>
  <c r="E18"/>
  <c r="E17"/>
  <c r="E16"/>
  <c r="E15"/>
  <c r="E14"/>
  <c r="E13"/>
  <c r="E12"/>
  <c r="E11"/>
  <c r="E10"/>
  <c r="E9"/>
  <c r="E8"/>
  <c r="E6"/>
  <c r="E5"/>
  <c r="E4"/>
  <c r="E3"/>
  <c r="E2"/>
  <c r="C24"/>
  <c r="B24"/>
  <c r="B28" s="1"/>
  <c r="B29" l="1"/>
  <c r="B30" s="1"/>
  <c r="E24"/>
  <c r="H10" s="1"/>
  <c r="E25"/>
  <c r="E26" s="1"/>
  <c r="E27" l="1"/>
  <c r="H7"/>
  <c r="H11" s="1"/>
  <c r="H12" s="1"/>
</calcChain>
</file>

<file path=xl/sharedStrings.xml><?xml version="1.0" encoding="utf-8"?>
<sst xmlns="http://schemas.openxmlformats.org/spreadsheetml/2006/main" count="37" uniqueCount="22">
  <si>
    <t>I(A)</t>
  </si>
  <si>
    <t>U(V)</t>
  </si>
  <si>
    <t>mean</t>
  </si>
  <si>
    <t>R(Ohm)</t>
  </si>
  <si>
    <t>st dev</t>
  </si>
  <si>
    <t>err-mean</t>
  </si>
  <si>
    <t>R</t>
  </si>
  <si>
    <t>Ohm</t>
  </si>
  <si>
    <t>err-R</t>
  </si>
  <si>
    <t>d=</t>
  </si>
  <si>
    <t>mm</t>
  </si>
  <si>
    <t>l=</t>
  </si>
  <si>
    <t>err-d=</t>
  </si>
  <si>
    <t>err-l=</t>
  </si>
  <si>
    <t>rho=</t>
  </si>
  <si>
    <t>m</t>
  </si>
  <si>
    <t>Ohm m</t>
  </si>
  <si>
    <t>err-rho=</t>
  </si>
  <si>
    <t>po zaokrouhlení</t>
  </si>
  <si>
    <t>1e-6 Ohm m</t>
  </si>
  <si>
    <t>rel-err</t>
  </si>
  <si>
    <t>%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</si>
</sst>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20022432742782159"/>
          <c:y val="6.7760254308387419E-2"/>
          <c:w val="0.61899913877952784"/>
          <c:h val="0.7074973252976807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744176509186376"/>
                  <c:y val="4.5630190654320717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List1!$C$2:$C$21</c:f>
              <c:numCache>
                <c:formatCode>0.000</c:formatCode>
                <c:ptCount val="20"/>
                <c:pt idx="0">
                  <c:v>0.60099999999999998</c:v>
                </c:pt>
                <c:pt idx="1">
                  <c:v>0.45400000000000001</c:v>
                </c:pt>
                <c:pt idx="2">
                  <c:v>0.55400000000000005</c:v>
                </c:pt>
                <c:pt idx="3">
                  <c:v>0.501</c:v>
                </c:pt>
                <c:pt idx="4">
                  <c:v>0.56599999999999995</c:v>
                </c:pt>
                <c:pt idx="5">
                  <c:v>0.505</c:v>
                </c:pt>
                <c:pt idx="6">
                  <c:v>0.41099999999999998</c:v>
                </c:pt>
                <c:pt idx="7">
                  <c:v>0.497</c:v>
                </c:pt>
                <c:pt idx="8">
                  <c:v>0.498</c:v>
                </c:pt>
                <c:pt idx="9">
                  <c:v>0.46500000000000002</c:v>
                </c:pt>
                <c:pt idx="10">
                  <c:v>0.66800000000000004</c:v>
                </c:pt>
                <c:pt idx="11">
                  <c:v>0.377</c:v>
                </c:pt>
                <c:pt idx="12">
                  <c:v>0.51900000000000002</c:v>
                </c:pt>
                <c:pt idx="13">
                  <c:v>0.33</c:v>
                </c:pt>
                <c:pt idx="14">
                  <c:v>0.39400000000000002</c:v>
                </c:pt>
                <c:pt idx="15">
                  <c:v>0.36399999999999999</c:v>
                </c:pt>
                <c:pt idx="16">
                  <c:v>0.56899999999999995</c:v>
                </c:pt>
                <c:pt idx="17">
                  <c:v>0.45200000000000001</c:v>
                </c:pt>
                <c:pt idx="18">
                  <c:v>0.57799999999999996</c:v>
                </c:pt>
                <c:pt idx="19">
                  <c:v>0.47199999999999998</c:v>
                </c:pt>
              </c:numCache>
            </c:numRef>
          </c:xVal>
          <c:yVal>
            <c:numRef>
              <c:f>List1!$B$2:$B$21</c:f>
              <c:numCache>
                <c:formatCode>0.000</c:formatCode>
                <c:ptCount val="20"/>
                <c:pt idx="0">
                  <c:v>0.14099999999999999</c:v>
                </c:pt>
                <c:pt idx="1">
                  <c:v>0.104</c:v>
                </c:pt>
                <c:pt idx="2">
                  <c:v>0.11</c:v>
                </c:pt>
                <c:pt idx="3">
                  <c:v>0.112</c:v>
                </c:pt>
                <c:pt idx="4">
                  <c:v>0.111</c:v>
                </c:pt>
                <c:pt idx="5">
                  <c:v>0.11700000000000001</c:v>
                </c:pt>
                <c:pt idx="6">
                  <c:v>0.108</c:v>
                </c:pt>
                <c:pt idx="7">
                  <c:v>9.8000000000000004E-2</c:v>
                </c:pt>
                <c:pt idx="8">
                  <c:v>8.6999999999999994E-2</c:v>
                </c:pt>
                <c:pt idx="9">
                  <c:v>9.4E-2</c:v>
                </c:pt>
                <c:pt idx="10">
                  <c:v>0.151</c:v>
                </c:pt>
                <c:pt idx="11">
                  <c:v>0.105</c:v>
                </c:pt>
                <c:pt idx="12">
                  <c:v>8.5000000000000006E-2</c:v>
                </c:pt>
                <c:pt idx="13">
                  <c:v>5.8000000000000003E-2</c:v>
                </c:pt>
                <c:pt idx="14">
                  <c:v>6.9000000000000006E-2</c:v>
                </c:pt>
                <c:pt idx="15">
                  <c:v>6.6000000000000003E-2</c:v>
                </c:pt>
                <c:pt idx="16">
                  <c:v>0.11600000000000001</c:v>
                </c:pt>
                <c:pt idx="17">
                  <c:v>9.9000000000000005E-2</c:v>
                </c:pt>
                <c:pt idx="18">
                  <c:v>0.107</c:v>
                </c:pt>
                <c:pt idx="19">
                  <c:v>9.5000000000000001E-2</c:v>
                </c:pt>
              </c:numCache>
            </c:numRef>
          </c:yVal>
        </c:ser>
        <c:axId val="147810176"/>
        <c:axId val="147811712"/>
      </c:scatterChart>
      <c:valAx>
        <c:axId val="147810176"/>
        <c:scaling>
          <c:orientation val="minMax"/>
          <c:min val="0.30000000000000004"/>
        </c:scaling>
        <c:axPos val="b"/>
        <c:numFmt formatCode="0.000" sourceLinked="1"/>
        <c:tickLblPos val="nextTo"/>
        <c:crossAx val="147811712"/>
        <c:crosses val="autoZero"/>
        <c:crossBetween val="midCat"/>
      </c:valAx>
      <c:valAx>
        <c:axId val="147811712"/>
        <c:scaling>
          <c:orientation val="minMax"/>
        </c:scaling>
        <c:axPos val="l"/>
        <c:majorGridlines/>
        <c:numFmt formatCode="0.000" sourceLinked="1"/>
        <c:tickLblPos val="nextTo"/>
        <c:crossAx val="147810176"/>
        <c:crosses val="autoZero"/>
        <c:crossBetween val="midCat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152399</xdr:rowOff>
    </xdr:from>
    <xdr:to>
      <xdr:col>18</xdr:col>
      <xdr:colOff>190500</xdr:colOff>
      <xdr:row>17</xdr:row>
      <xdr:rowOff>161924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0.47852</cdr:x>
      <cdr:y>0.85337</cdr:y>
    </cdr:from>
    <cdr:to>
      <cdr:x>0.64844</cdr:x>
      <cdr:y>0.95601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333625" y="2771775"/>
          <a:ext cx="8286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 (A)</a:t>
          </a:r>
          <a:endParaRPr lang="cs-CZ" sz="1100"/>
        </a:p>
      </cdr:txBody>
    </cdr:sp>
  </cdr:relSizeAnchor>
  <cdr:relSizeAnchor xmlns:cdr="http://schemas.openxmlformats.org/drawingml/2006/chartDrawing">
    <cdr:from>
      <cdr:x>0.03516</cdr:x>
      <cdr:y>0.29619</cdr:y>
    </cdr:from>
    <cdr:to>
      <cdr:x>0.10352</cdr:x>
      <cdr:y>0.55132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76200" y="1209675"/>
          <a:ext cx="8286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U (V)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H25" sqref="H25"/>
    </sheetView>
  </sheetViews>
  <sheetFormatPr defaultRowHeight="15"/>
  <cols>
    <col min="8" max="8" width="12" bestFit="1" customWidth="1"/>
  </cols>
  <sheetData>
    <row r="1" spans="2:9">
      <c r="B1" t="s">
        <v>1</v>
      </c>
      <c r="C1" t="s">
        <v>0</v>
      </c>
      <c r="E1" t="s">
        <v>3</v>
      </c>
      <c r="G1" t="s">
        <v>11</v>
      </c>
      <c r="H1">
        <v>0.625</v>
      </c>
      <c r="I1" t="s">
        <v>15</v>
      </c>
    </row>
    <row r="2" spans="2:9">
      <c r="B2" s="2">
        <v>0.14099999999999999</v>
      </c>
      <c r="C2" s="2">
        <v>0.60099999999999998</v>
      </c>
      <c r="E2">
        <f>B2/C2</f>
        <v>0.23460898502495839</v>
      </c>
      <c r="G2" t="s">
        <v>13</v>
      </c>
      <c r="H2">
        <v>2E-3</v>
      </c>
      <c r="I2" t="s">
        <v>15</v>
      </c>
    </row>
    <row r="3" spans="2:9">
      <c r="B3" s="2">
        <v>0.104</v>
      </c>
      <c r="C3" s="2">
        <v>0.45400000000000001</v>
      </c>
      <c r="E3">
        <f t="shared" ref="E3:E21" si="0">B3/C3</f>
        <v>0.22907488986784139</v>
      </c>
      <c r="G3" t="s">
        <v>9</v>
      </c>
      <c r="H3">
        <v>1.4</v>
      </c>
      <c r="I3" t="s">
        <v>10</v>
      </c>
    </row>
    <row r="4" spans="2:9">
      <c r="B4" s="2">
        <v>0.11</v>
      </c>
      <c r="C4" s="2">
        <v>0.55400000000000005</v>
      </c>
      <c r="E4">
        <f t="shared" si="0"/>
        <v>0.19855595667870035</v>
      </c>
      <c r="G4" t="s">
        <v>12</v>
      </c>
      <c r="H4">
        <v>0.1</v>
      </c>
      <c r="I4" t="s">
        <v>10</v>
      </c>
    </row>
    <row r="5" spans="2:9">
      <c r="B5" s="2">
        <v>0.112</v>
      </c>
      <c r="C5" s="2">
        <v>0.501</v>
      </c>
      <c r="E5">
        <f t="shared" si="0"/>
        <v>0.22355289421157684</v>
      </c>
    </row>
    <row r="6" spans="2:9">
      <c r="B6" s="2">
        <v>0.111</v>
      </c>
      <c r="C6" s="2">
        <v>0.56599999999999995</v>
      </c>
      <c r="E6">
        <f t="shared" si="0"/>
        <v>0.19611307420494703</v>
      </c>
      <c r="G6" t="s">
        <v>14</v>
      </c>
      <c r="H6">
        <f>(PI()*E24*(H3/1000)^2)/(4*H1)</f>
        <v>5.1233320359510566E-7</v>
      </c>
      <c r="I6" t="s">
        <v>16</v>
      </c>
    </row>
    <row r="7" spans="2:9">
      <c r="B7" s="2">
        <v>0.11700000000000001</v>
      </c>
      <c r="C7" s="2">
        <v>0.505</v>
      </c>
      <c r="E7">
        <f>B7/C7</f>
        <v>0.23168316831683169</v>
      </c>
      <c r="G7" t="s">
        <v>17</v>
      </c>
      <c r="H7">
        <f>SQRT((E26/E24)^2+4*(H4/H3)^2+(H2/H1)^2)*H6</f>
        <v>7.506490207392384E-8</v>
      </c>
      <c r="I7" t="s">
        <v>16</v>
      </c>
    </row>
    <row r="8" spans="2:9">
      <c r="B8" s="2">
        <v>0.108</v>
      </c>
      <c r="C8" s="2">
        <v>0.41099999999999998</v>
      </c>
      <c r="E8">
        <f t="shared" si="0"/>
        <v>0.26277372262773724</v>
      </c>
    </row>
    <row r="9" spans="2:9">
      <c r="B9" s="2">
        <v>9.8000000000000004E-2</v>
      </c>
      <c r="C9" s="2">
        <v>0.497</v>
      </c>
      <c r="E9">
        <f t="shared" si="0"/>
        <v>0.19718309859154931</v>
      </c>
      <c r="G9" t="s">
        <v>18</v>
      </c>
    </row>
    <row r="10" spans="2:9">
      <c r="B10" s="2">
        <v>8.6999999999999994E-2</v>
      </c>
      <c r="C10" s="2">
        <v>0.498</v>
      </c>
      <c r="E10">
        <f t="shared" si="0"/>
        <v>0.17469879518072287</v>
      </c>
      <c r="G10" s="1" t="s">
        <v>14</v>
      </c>
      <c r="H10" s="1">
        <f>ROUND(H6*1000000,2)</f>
        <v>0.51</v>
      </c>
      <c r="I10" s="1" t="s">
        <v>19</v>
      </c>
    </row>
    <row r="11" spans="2:9">
      <c r="B11" s="2">
        <v>9.4E-2</v>
      </c>
      <c r="C11" s="2">
        <v>0.46500000000000002</v>
      </c>
      <c r="E11">
        <f t="shared" si="0"/>
        <v>0.2021505376344086</v>
      </c>
      <c r="G11" s="1" t="s">
        <v>17</v>
      </c>
      <c r="H11" s="1">
        <f>ROUND(H7*1000000,2)</f>
        <v>0.08</v>
      </c>
      <c r="I11" s="1" t="s">
        <v>19</v>
      </c>
    </row>
    <row r="12" spans="2:9">
      <c r="B12" s="2">
        <v>0.151</v>
      </c>
      <c r="C12" s="2">
        <v>0.66800000000000004</v>
      </c>
      <c r="E12">
        <f t="shared" si="0"/>
        <v>0.22604790419161674</v>
      </c>
      <c r="G12" t="s">
        <v>20</v>
      </c>
      <c r="H12">
        <f>ROUND(H11/H10*100,2)</f>
        <v>15.69</v>
      </c>
      <c r="I12" t="s">
        <v>21</v>
      </c>
    </row>
    <row r="13" spans="2:9">
      <c r="B13" s="2">
        <v>0.105</v>
      </c>
      <c r="C13" s="2">
        <v>0.377</v>
      </c>
      <c r="E13">
        <f t="shared" si="0"/>
        <v>0.27851458885941643</v>
      </c>
    </row>
    <row r="14" spans="2:9">
      <c r="B14" s="2">
        <v>8.5000000000000006E-2</v>
      </c>
      <c r="C14" s="2">
        <v>0.51900000000000002</v>
      </c>
      <c r="E14">
        <f t="shared" si="0"/>
        <v>0.16377649325626206</v>
      </c>
    </row>
    <row r="15" spans="2:9">
      <c r="B15" s="2">
        <v>5.8000000000000003E-2</v>
      </c>
      <c r="C15" s="2">
        <v>0.33</v>
      </c>
      <c r="E15">
        <f t="shared" si="0"/>
        <v>0.17575757575757575</v>
      </c>
    </row>
    <row r="16" spans="2:9">
      <c r="B16" s="2">
        <v>6.9000000000000006E-2</v>
      </c>
      <c r="C16" s="2">
        <v>0.39400000000000002</v>
      </c>
      <c r="E16">
        <f t="shared" si="0"/>
        <v>0.17512690355329949</v>
      </c>
    </row>
    <row r="17" spans="1:6">
      <c r="B17" s="2">
        <v>6.6000000000000003E-2</v>
      </c>
      <c r="C17" s="2">
        <v>0.36399999999999999</v>
      </c>
      <c r="E17">
        <f t="shared" si="0"/>
        <v>0.18131868131868134</v>
      </c>
    </row>
    <row r="18" spans="1:6">
      <c r="B18" s="2">
        <v>0.11600000000000001</v>
      </c>
      <c r="C18" s="2">
        <v>0.56899999999999995</v>
      </c>
      <c r="E18">
        <f t="shared" si="0"/>
        <v>0.20386643233743412</v>
      </c>
    </row>
    <row r="19" spans="1:6">
      <c r="B19" s="2">
        <v>9.9000000000000005E-2</v>
      </c>
      <c r="C19" s="2">
        <v>0.45200000000000001</v>
      </c>
      <c r="E19">
        <f t="shared" si="0"/>
        <v>0.21902654867256638</v>
      </c>
    </row>
    <row r="20" spans="1:6">
      <c r="B20" s="2">
        <v>0.107</v>
      </c>
      <c r="C20" s="2">
        <v>0.57799999999999996</v>
      </c>
      <c r="E20">
        <f t="shared" si="0"/>
        <v>0.18512110726643599</v>
      </c>
    </row>
    <row r="21" spans="1:6">
      <c r="B21" s="2">
        <v>9.5000000000000001E-2</v>
      </c>
      <c r="C21" s="2">
        <v>0.47199999999999998</v>
      </c>
      <c r="E21">
        <f t="shared" si="0"/>
        <v>0.20127118644067798</v>
      </c>
    </row>
    <row r="24" spans="1:6">
      <c r="A24" t="s">
        <v>2</v>
      </c>
      <c r="B24">
        <f>AVERAGE(B2:B21)</f>
        <v>0.10164999999999999</v>
      </c>
      <c r="C24">
        <f>AVERAGE(C2:C21)</f>
        <v>0.48874999999999991</v>
      </c>
      <c r="E24" s="1">
        <f>AVERAGE(E2:E21)</f>
        <v>0.20801112719966194</v>
      </c>
      <c r="F24" s="1" t="s">
        <v>7</v>
      </c>
    </row>
    <row r="25" spans="1:6">
      <c r="A25" t="s">
        <v>4</v>
      </c>
      <c r="B25">
        <f>STDEVA(B2:B21)</f>
        <v>2.251613456589462E-2</v>
      </c>
      <c r="C25">
        <f>STDEVA(C2:C21)</f>
        <v>8.660914926751194E-2</v>
      </c>
      <c r="E25">
        <f>STDEVA(E2:E21)</f>
        <v>3.0121739521809177E-2</v>
      </c>
      <c r="F25" t="s">
        <v>7</v>
      </c>
    </row>
    <row r="26" spans="1:6">
      <c r="A26" t="s">
        <v>5</v>
      </c>
      <c r="B26">
        <f>B25/SQRT(COUNT(B2:B21))</f>
        <v>5.0347607479873085E-3</v>
      </c>
      <c r="C26">
        <f>C25/SQRT(COUNT(C2:C21))</f>
        <v>1.9366394523558282E-2</v>
      </c>
      <c r="E26" s="1">
        <f>E25/SQRT(COUNT(E2:E21))</f>
        <v>6.735425717130733E-3</v>
      </c>
      <c r="F26" s="1" t="s">
        <v>7</v>
      </c>
    </row>
    <row r="27" spans="1:6">
      <c r="A27" t="s">
        <v>20</v>
      </c>
      <c r="B27">
        <f>ROUND(B26/B24*100,2)</f>
        <v>4.95</v>
      </c>
      <c r="C27">
        <f>ROUND(C26/C24*100,2)</f>
        <v>3.96</v>
      </c>
      <c r="D27" t="s">
        <v>21</v>
      </c>
      <c r="E27">
        <f>ROUND(E26/E24*100,2)</f>
        <v>3.24</v>
      </c>
      <c r="F27" t="s">
        <v>21</v>
      </c>
    </row>
    <row r="28" spans="1:6">
      <c r="A28" s="1" t="s">
        <v>6</v>
      </c>
      <c r="B28" s="1">
        <f>B24/C24</f>
        <v>0.20797953964194377</v>
      </c>
      <c r="C28" s="1" t="s">
        <v>7</v>
      </c>
    </row>
    <row r="29" spans="1:6">
      <c r="A29" s="1" t="s">
        <v>8</v>
      </c>
      <c r="B29" s="1">
        <f>SQRT((B26/B24)^2+(C26/C24)^2)*B28</f>
        <v>1.3192108389559804E-2</v>
      </c>
      <c r="C29" s="1" t="s">
        <v>7</v>
      </c>
    </row>
    <row r="30" spans="1:6">
      <c r="A30" t="s">
        <v>20</v>
      </c>
      <c r="B30">
        <f>ROUND(B29/B28*100,2)</f>
        <v>6.34</v>
      </c>
      <c r="C30" t="s">
        <v>21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cp:lastPrinted>2020-11-23T01:01:53Z</cp:lastPrinted>
  <dcterms:created xsi:type="dcterms:W3CDTF">2019-09-23T23:09:03Z</dcterms:created>
  <dcterms:modified xsi:type="dcterms:W3CDTF">2020-11-23T01:05:25Z</dcterms:modified>
</cp:coreProperties>
</file>