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F11" i="1"/>
  <c r="F10"/>
  <c r="F9"/>
  <c r="F8"/>
  <c r="F7"/>
  <c r="F6"/>
  <c r="F5"/>
  <c r="F4"/>
  <c r="F3"/>
  <c r="F2"/>
  <c r="Y11"/>
  <c r="X11"/>
  <c r="W11"/>
  <c r="V11"/>
  <c r="U11"/>
  <c r="Y10"/>
  <c r="X10"/>
  <c r="W10"/>
  <c r="V10"/>
  <c r="U10"/>
  <c r="Y9"/>
  <c r="X9"/>
  <c r="W9"/>
  <c r="V9"/>
  <c r="U9"/>
  <c r="Y8"/>
  <c r="X8"/>
  <c r="W8"/>
  <c r="V8"/>
  <c r="U8"/>
  <c r="Y7"/>
  <c r="X7"/>
  <c r="W7"/>
  <c r="V7"/>
  <c r="U7"/>
  <c r="Y6"/>
  <c r="X6"/>
  <c r="W6"/>
  <c r="V6"/>
  <c r="U6"/>
  <c r="Y5"/>
  <c r="X5"/>
  <c r="W5"/>
  <c r="V5"/>
  <c r="U5"/>
  <c r="Y4"/>
  <c r="X4"/>
  <c r="W4"/>
  <c r="V4"/>
  <c r="U4"/>
  <c r="Y3"/>
  <c r="X3"/>
  <c r="W3"/>
  <c r="V3"/>
  <c r="U3"/>
  <c r="Y2"/>
  <c r="X2"/>
  <c r="X14" s="1"/>
  <c r="W2"/>
  <c r="W14" s="1"/>
  <c r="V2"/>
  <c r="U2"/>
  <c r="E14"/>
  <c r="E13"/>
  <c r="E11"/>
  <c r="E10"/>
  <c r="E9"/>
  <c r="E8"/>
  <c r="E7"/>
  <c r="E6"/>
  <c r="E5"/>
  <c r="E4"/>
  <c r="E3"/>
  <c r="E2"/>
  <c r="D11"/>
  <c r="D10"/>
  <c r="D9"/>
  <c r="D8"/>
  <c r="D7"/>
  <c r="D6"/>
  <c r="D5"/>
  <c r="D4"/>
  <c r="D3"/>
  <c r="D2"/>
  <c r="L26"/>
  <c r="J23" a="1"/>
  <c r="J26" s="1"/>
  <c r="S30"/>
  <c r="S29"/>
  <c r="S27"/>
  <c r="S26"/>
  <c r="S24"/>
  <c r="S23"/>
  <c r="S21"/>
  <c r="S20"/>
  <c r="S18"/>
  <c r="S17"/>
  <c r="S15"/>
  <c r="S14"/>
  <c r="S12"/>
  <c r="S11"/>
  <c r="S9"/>
  <c r="S8"/>
  <c r="S6"/>
  <c r="S5"/>
  <c r="S3"/>
  <c r="S2"/>
  <c r="U14" l="1"/>
  <c r="V14"/>
  <c r="Y14"/>
  <c r="K26"/>
  <c r="K23"/>
  <c r="K24"/>
  <c r="J25"/>
  <c r="K25"/>
  <c r="J27"/>
  <c r="J23"/>
  <c r="K27"/>
  <c r="J24"/>
  <c r="K30" l="1"/>
  <c r="J30"/>
</calcChain>
</file>

<file path=xl/sharedStrings.xml><?xml version="1.0" encoding="utf-8"?>
<sst xmlns="http://schemas.openxmlformats.org/spreadsheetml/2006/main" count="20" uniqueCount="18">
  <si>
    <t>x</t>
  </si>
  <si>
    <t>y</t>
  </si>
  <si>
    <t>e-y</t>
  </si>
  <si>
    <t>y=ax+b</t>
  </si>
  <si>
    <t>a</t>
  </si>
  <si>
    <t>b</t>
  </si>
  <si>
    <t>parametry</t>
  </si>
  <si>
    <t>chyby</t>
  </si>
  <si>
    <t>primka</t>
  </si>
  <si>
    <t>&lt;1&gt;</t>
  </si>
  <si>
    <t>&lt;x&gt;</t>
  </si>
  <si>
    <t>&lt;y&gt;</t>
  </si>
  <si>
    <t>&lt;xy&gt;</t>
  </si>
  <si>
    <t>&lt;x2&gt;</t>
  </si>
  <si>
    <t>R2,e-y</t>
  </si>
  <si>
    <t>F,deg-freedom</t>
  </si>
  <si>
    <t>odchylka</t>
  </si>
  <si>
    <t>primka2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</si>
</sst>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1758352574349261"/>
          <c:y val="6.3709276696496009E-2"/>
          <c:w val="0.83212203737690682"/>
          <c:h val="0.7461753779293910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10"/>
          </c:marker>
          <c:trendline>
            <c:spPr>
              <a:ln w="22225"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17323643755056939"/>
                  <c:y val="-7.1450267529615183E-2"/>
                </c:manualLayout>
              </c:layout>
              <c:numFmt formatCode="General" sourceLinked="0"/>
            </c:trendlineLbl>
          </c:trendline>
          <c:xVal>
            <c:numRef>
              <c:f>List1!$A$2:$A$11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List1!$B$2:$B$11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30</c:v>
                </c:pt>
                <c:pt idx="6">
                  <c:v>30</c:v>
                </c:pt>
                <c:pt idx="7">
                  <c:v>45</c:v>
                </c:pt>
                <c:pt idx="8">
                  <c:v>42</c:v>
                </c:pt>
                <c:pt idx="9">
                  <c:v>50</c:v>
                </c:pt>
              </c:numCache>
            </c:numRef>
          </c:yVal>
        </c:ser>
        <c:ser>
          <c:idx val="1"/>
          <c:order val="1"/>
          <c:tx>
            <c:v>chyby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List1!$R$2:$R$30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</c:numCache>
            </c:numRef>
          </c:xVal>
          <c:yVal>
            <c:numRef>
              <c:f>List1!$S$2:$S$30</c:f>
              <c:numCache>
                <c:formatCode>General</c:formatCode>
                <c:ptCount val="29"/>
                <c:pt idx="0">
                  <c:v>2</c:v>
                </c:pt>
                <c:pt idx="1">
                  <c:v>6</c:v>
                </c:pt>
                <c:pt idx="3">
                  <c:v>6</c:v>
                </c:pt>
                <c:pt idx="4">
                  <c:v>10</c:v>
                </c:pt>
                <c:pt idx="6">
                  <c:v>12</c:v>
                </c:pt>
                <c:pt idx="7">
                  <c:v>20</c:v>
                </c:pt>
                <c:pt idx="9">
                  <c:v>15</c:v>
                </c:pt>
                <c:pt idx="10">
                  <c:v>21</c:v>
                </c:pt>
                <c:pt idx="12">
                  <c:v>17</c:v>
                </c:pt>
                <c:pt idx="13">
                  <c:v>23</c:v>
                </c:pt>
                <c:pt idx="15">
                  <c:v>27</c:v>
                </c:pt>
                <c:pt idx="16">
                  <c:v>33</c:v>
                </c:pt>
                <c:pt idx="18">
                  <c:v>25</c:v>
                </c:pt>
                <c:pt idx="19">
                  <c:v>35</c:v>
                </c:pt>
                <c:pt idx="21">
                  <c:v>39</c:v>
                </c:pt>
                <c:pt idx="22">
                  <c:v>51</c:v>
                </c:pt>
                <c:pt idx="24">
                  <c:v>38</c:v>
                </c:pt>
                <c:pt idx="25">
                  <c:v>46</c:v>
                </c:pt>
                <c:pt idx="27">
                  <c:v>45</c:v>
                </c:pt>
                <c:pt idx="28">
                  <c:v>55</c:v>
                </c:pt>
              </c:numCache>
            </c:numRef>
          </c:yVal>
        </c:ser>
        <c:ser>
          <c:idx val="2"/>
          <c:order val="2"/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List1!$A$2:$A$11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List1!$F$2:$F$11</c:f>
              <c:numCache>
                <c:formatCode>General</c:formatCode>
                <c:ptCount val="10"/>
                <c:pt idx="0">
                  <c:v>3.4529980788704844</c:v>
                </c:pt>
                <c:pt idx="1">
                  <c:v>8.4314803520707713</c:v>
                </c:pt>
                <c:pt idx="2">
                  <c:v>13.409962625271058</c:v>
                </c:pt>
                <c:pt idx="3">
                  <c:v>18.388444898471345</c:v>
                </c:pt>
                <c:pt idx="4">
                  <c:v>23.36692717167163</c:v>
                </c:pt>
                <c:pt idx="5">
                  <c:v>28.345409444871919</c:v>
                </c:pt>
                <c:pt idx="6">
                  <c:v>33.323891718072204</c:v>
                </c:pt>
                <c:pt idx="7">
                  <c:v>38.302373991272489</c:v>
                </c:pt>
                <c:pt idx="8">
                  <c:v>43.280856264472774</c:v>
                </c:pt>
                <c:pt idx="9">
                  <c:v>48.259338537673059</c:v>
                </c:pt>
              </c:numCache>
            </c:numRef>
          </c:yVal>
        </c:ser>
        <c:axId val="103443072"/>
        <c:axId val="103444864"/>
      </c:scatterChart>
      <c:valAx>
        <c:axId val="103443072"/>
        <c:scaling>
          <c:orientation val="minMax"/>
        </c:scaling>
        <c:axPos val="b"/>
        <c:numFmt formatCode="General" sourceLinked="1"/>
        <c:tickLblPos val="nextTo"/>
        <c:crossAx val="103444864"/>
        <c:crosses val="autoZero"/>
        <c:crossBetween val="midCat"/>
      </c:valAx>
      <c:valAx>
        <c:axId val="103444864"/>
        <c:scaling>
          <c:orientation val="minMax"/>
        </c:scaling>
        <c:axPos val="l"/>
        <c:majorGridlines/>
        <c:numFmt formatCode="General" sourceLinked="1"/>
        <c:tickLblPos val="nextTo"/>
        <c:crossAx val="103443072"/>
        <c:crosses val="autoZero"/>
        <c:crossBetween val="midCat"/>
      </c:valAx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4421062992125985"/>
          <c:y val="6.9919072615923006E-2"/>
          <c:w val="0.8111574803149606"/>
          <c:h val="0.76317512394284048"/>
        </c:manualLayout>
      </c:layout>
      <c:scatterChart>
        <c:scatterStyle val="lineMarker"/>
        <c:ser>
          <c:idx val="1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2.3840769903762033E-5"/>
                  <c:y val="-6.9335083114610688E-2"/>
                </c:manualLayout>
              </c:layout>
              <c:numFmt formatCode="General" sourceLinked="0"/>
            </c:trendlineLbl>
          </c:trendline>
          <c:xVal>
            <c:numRef>
              <c:f>List1!$B$2:$B$11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30</c:v>
                </c:pt>
                <c:pt idx="6">
                  <c:v>30</c:v>
                </c:pt>
                <c:pt idx="7">
                  <c:v>45</c:v>
                </c:pt>
                <c:pt idx="8">
                  <c:v>42</c:v>
                </c:pt>
                <c:pt idx="9">
                  <c:v>50</c:v>
                </c:pt>
              </c:numCache>
            </c:numRef>
          </c:xVal>
          <c:yVal>
            <c:numRef>
              <c:f>List1!$D$2:$D$11</c:f>
              <c:numCache>
                <c:formatCode>General</c:formatCode>
                <c:ptCount val="10"/>
                <c:pt idx="0">
                  <c:v>3.3090909090909113</c:v>
                </c:pt>
                <c:pt idx="1">
                  <c:v>8.4181818181818198</c:v>
                </c:pt>
                <c:pt idx="2">
                  <c:v>13.527272727272727</c:v>
                </c:pt>
                <c:pt idx="3">
                  <c:v>18.636363636363637</c:v>
                </c:pt>
                <c:pt idx="4">
                  <c:v>23.745454545454546</c:v>
                </c:pt>
                <c:pt idx="5">
                  <c:v>28.854545454545452</c:v>
                </c:pt>
                <c:pt idx="6">
                  <c:v>33.963636363636361</c:v>
                </c:pt>
                <c:pt idx="7">
                  <c:v>39.072727272727271</c:v>
                </c:pt>
                <c:pt idx="8">
                  <c:v>44.18181818181818</c:v>
                </c:pt>
                <c:pt idx="9">
                  <c:v>49.290909090909089</c:v>
                </c:pt>
              </c:numCache>
            </c:numRef>
          </c:yVal>
        </c:ser>
        <c:axId val="103457536"/>
        <c:axId val="103459072"/>
      </c:scatterChart>
      <c:valAx>
        <c:axId val="103457536"/>
        <c:scaling>
          <c:orientation val="minMax"/>
        </c:scaling>
        <c:axPos val="b"/>
        <c:numFmt formatCode="General" sourceLinked="1"/>
        <c:tickLblPos val="nextTo"/>
        <c:crossAx val="103459072"/>
        <c:crosses val="autoZero"/>
        <c:crossBetween val="midCat"/>
      </c:valAx>
      <c:valAx>
        <c:axId val="103459072"/>
        <c:scaling>
          <c:orientation val="minMax"/>
        </c:scaling>
        <c:axPos val="l"/>
        <c:majorGridlines/>
        <c:numFmt formatCode="General" sourceLinked="1"/>
        <c:tickLblPos val="nextTo"/>
        <c:crossAx val="103457536"/>
        <c:crosses val="autoZero"/>
        <c:crossBetween val="midCat"/>
      </c:valAx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9524</xdr:rowOff>
    </xdr:from>
    <xdr:to>
      <xdr:col>15</xdr:col>
      <xdr:colOff>57150</xdr:colOff>
      <xdr:row>18</xdr:row>
      <xdr:rowOff>171449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31</xdr:row>
      <xdr:rowOff>152400</xdr:rowOff>
    </xdr:from>
    <xdr:to>
      <xdr:col>13</xdr:col>
      <xdr:colOff>504825</xdr:colOff>
      <xdr:row>46</xdr:row>
      <xdr:rowOff>38100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0.46805</cdr:x>
      <cdr:y>0.89318</cdr:y>
    </cdr:from>
    <cdr:to>
      <cdr:x>0.54135</cdr:x>
      <cdr:y>0.97626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371725" y="2867025"/>
          <a:ext cx="371475" cy="266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x</a:t>
          </a:r>
          <a:endParaRPr lang="cs-CZ" sz="1100"/>
        </a:p>
      </cdr:txBody>
    </cdr:sp>
  </cdr:relSizeAnchor>
  <cdr:relSizeAnchor xmlns:cdr="http://schemas.openxmlformats.org/drawingml/2006/chartDrawing">
    <cdr:from>
      <cdr:x>0.00846</cdr:x>
      <cdr:y>0.38576</cdr:y>
    </cdr:from>
    <cdr:to>
      <cdr:x>0.06109</cdr:x>
      <cdr:y>0.48516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16669" y="1264444"/>
          <a:ext cx="319087" cy="266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y</a:t>
          </a:r>
          <a:endParaRPr lang="cs-CZ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0.52083</cdr:x>
      <cdr:y>0.88542</cdr:y>
    </cdr:from>
    <cdr:to>
      <cdr:x>0.61667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381250" y="2428875"/>
          <a:ext cx="4381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y</a:t>
          </a:r>
        </a:p>
      </cdr:txBody>
    </cdr:sp>
  </cdr:relSizeAnchor>
  <cdr:relSizeAnchor xmlns:cdr="http://schemas.openxmlformats.org/drawingml/2006/chartDrawing">
    <cdr:from>
      <cdr:x>0.01354</cdr:x>
      <cdr:y>0.35417</cdr:y>
    </cdr:from>
    <cdr:to>
      <cdr:x>0.08229</cdr:x>
      <cdr:y>0.49132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30957" y="1002506"/>
          <a:ext cx="376238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a x + b</a:t>
          </a:r>
        </a:p>
      </cdr:txBody>
    </cdr:sp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topLeftCell="A14" workbookViewId="0">
      <selection activeCell="Q38" sqref="Q38"/>
    </sheetView>
  </sheetViews>
  <sheetFormatPr defaultRowHeight="15"/>
  <cols>
    <col min="5" max="5" width="12" bestFit="1" customWidth="1"/>
    <col min="6" max="6" width="14.28515625" customWidth="1"/>
    <col min="9" max="9" width="17" customWidth="1"/>
    <col min="11" max="11" width="11.85546875" bestFit="1" customWidth="1"/>
    <col min="12" max="12" width="12" bestFit="1" customWidth="1"/>
    <col min="19" max="19" width="11.85546875" bestFit="1" customWidth="1"/>
    <col min="25" max="25" width="11" customWidth="1"/>
  </cols>
  <sheetData>
    <row r="1" spans="1:25">
      <c r="A1" t="s">
        <v>0</v>
      </c>
      <c r="B1" t="s">
        <v>1</v>
      </c>
      <c r="C1" t="s">
        <v>2</v>
      </c>
      <c r="D1" t="s">
        <v>8</v>
      </c>
      <c r="E1" t="s">
        <v>16</v>
      </c>
      <c r="F1" t="s">
        <v>17</v>
      </c>
      <c r="U1" t="s">
        <v>9</v>
      </c>
      <c r="V1" t="s">
        <v>10</v>
      </c>
      <c r="W1" t="s">
        <v>11</v>
      </c>
      <c r="X1" t="s">
        <v>13</v>
      </c>
      <c r="Y1" t="s">
        <v>12</v>
      </c>
    </row>
    <row r="2" spans="1:25">
      <c r="A2">
        <v>1</v>
      </c>
      <c r="B2">
        <v>4</v>
      </c>
      <c r="C2">
        <v>2</v>
      </c>
      <c r="D2">
        <f>$J$23*A2+$K$23</f>
        <v>3.3090909090909113</v>
      </c>
      <c r="E2">
        <f>B2-D2</f>
        <v>0.6909090909090887</v>
      </c>
      <c r="F2">
        <f>$J$30*A2+$K$30</f>
        <v>3.4529980788704844</v>
      </c>
      <c r="R2">
        <v>1</v>
      </c>
      <c r="S2">
        <f>B2-C2</f>
        <v>2</v>
      </c>
      <c r="U2">
        <f>1/C2^2</f>
        <v>0.25</v>
      </c>
      <c r="V2">
        <f>A2/C2^2</f>
        <v>0.25</v>
      </c>
      <c r="W2">
        <f>B2/C2^2</f>
        <v>1</v>
      </c>
      <c r="X2">
        <f>A2^2/C2^2</f>
        <v>0.25</v>
      </c>
      <c r="Y2">
        <f>A2*B2/C2^2</f>
        <v>1</v>
      </c>
    </row>
    <row r="3" spans="1:25">
      <c r="A3">
        <v>2</v>
      </c>
      <c r="B3">
        <v>8</v>
      </c>
      <c r="C3">
        <v>2</v>
      </c>
      <c r="D3">
        <f t="shared" ref="D3:D11" si="0">$J$23*A3+$K$23</f>
        <v>8.4181818181818198</v>
      </c>
      <c r="E3">
        <f t="shared" ref="E3:E11" si="1">B3-D3</f>
        <v>-0.41818181818181976</v>
      </c>
      <c r="F3">
        <f t="shared" ref="F3:F11" si="2">$J$30*A3+$K$30</f>
        <v>8.4314803520707713</v>
      </c>
      <c r="R3">
        <v>1</v>
      </c>
      <c r="S3">
        <f>B2+C2</f>
        <v>6</v>
      </c>
      <c r="U3">
        <f t="shared" ref="U3:U11" si="3">1/C3^2</f>
        <v>0.25</v>
      </c>
      <c r="V3">
        <f t="shared" ref="V3:V11" si="4">A3/C3^2</f>
        <v>0.5</v>
      </c>
      <c r="W3">
        <f t="shared" ref="W3:W11" si="5">B3/C3^2</f>
        <v>2</v>
      </c>
      <c r="X3">
        <f t="shared" ref="X3:X11" si="6">A3^2/C3^2</f>
        <v>1</v>
      </c>
      <c r="Y3">
        <f t="shared" ref="Y3:Y11" si="7">A3*B3/C3^2</f>
        <v>4</v>
      </c>
    </row>
    <row r="4" spans="1:25">
      <c r="A4">
        <v>3</v>
      </c>
      <c r="B4">
        <v>16</v>
      </c>
      <c r="C4">
        <v>4</v>
      </c>
      <c r="D4">
        <f t="shared" si="0"/>
        <v>13.527272727272727</v>
      </c>
      <c r="E4">
        <f t="shared" si="1"/>
        <v>2.4727272727272727</v>
      </c>
      <c r="F4">
        <f t="shared" si="2"/>
        <v>13.409962625271058</v>
      </c>
      <c r="U4">
        <f t="shared" si="3"/>
        <v>6.25E-2</v>
      </c>
      <c r="V4">
        <f t="shared" si="4"/>
        <v>0.1875</v>
      </c>
      <c r="W4">
        <f t="shared" si="5"/>
        <v>1</v>
      </c>
      <c r="X4">
        <f t="shared" si="6"/>
        <v>0.5625</v>
      </c>
      <c r="Y4">
        <f t="shared" si="7"/>
        <v>3</v>
      </c>
    </row>
    <row r="5" spans="1:25">
      <c r="A5">
        <v>4</v>
      </c>
      <c r="B5">
        <v>18</v>
      </c>
      <c r="C5">
        <v>3</v>
      </c>
      <c r="D5">
        <f t="shared" si="0"/>
        <v>18.636363636363637</v>
      </c>
      <c r="E5">
        <f t="shared" si="1"/>
        <v>-0.63636363636363669</v>
      </c>
      <c r="F5">
        <f t="shared" si="2"/>
        <v>18.388444898471345</v>
      </c>
      <c r="R5">
        <v>2</v>
      </c>
      <c r="S5">
        <f>B3-C3</f>
        <v>6</v>
      </c>
      <c r="U5">
        <f t="shared" si="3"/>
        <v>0.1111111111111111</v>
      </c>
      <c r="V5">
        <f t="shared" si="4"/>
        <v>0.44444444444444442</v>
      </c>
      <c r="W5">
        <f t="shared" si="5"/>
        <v>2</v>
      </c>
      <c r="X5">
        <f t="shared" si="6"/>
        <v>1.7777777777777777</v>
      </c>
      <c r="Y5">
        <f t="shared" si="7"/>
        <v>8</v>
      </c>
    </row>
    <row r="6" spans="1:25">
      <c r="A6">
        <v>5</v>
      </c>
      <c r="B6">
        <v>20</v>
      </c>
      <c r="C6">
        <v>3</v>
      </c>
      <c r="D6">
        <f t="shared" si="0"/>
        <v>23.745454545454546</v>
      </c>
      <c r="E6">
        <f t="shared" si="1"/>
        <v>-3.745454545454546</v>
      </c>
      <c r="F6">
        <f t="shared" si="2"/>
        <v>23.36692717167163</v>
      </c>
      <c r="R6">
        <v>2</v>
      </c>
      <c r="S6">
        <f>B3+C3</f>
        <v>10</v>
      </c>
      <c r="U6">
        <f t="shared" si="3"/>
        <v>0.1111111111111111</v>
      </c>
      <c r="V6">
        <f t="shared" si="4"/>
        <v>0.55555555555555558</v>
      </c>
      <c r="W6">
        <f t="shared" si="5"/>
        <v>2.2222222222222223</v>
      </c>
      <c r="X6">
        <f t="shared" si="6"/>
        <v>2.7777777777777777</v>
      </c>
      <c r="Y6">
        <f t="shared" si="7"/>
        <v>11.111111111111111</v>
      </c>
    </row>
    <row r="7" spans="1:25">
      <c r="A7">
        <v>6</v>
      </c>
      <c r="B7">
        <v>30</v>
      </c>
      <c r="C7">
        <v>3</v>
      </c>
      <c r="D7">
        <f t="shared" si="0"/>
        <v>28.854545454545452</v>
      </c>
      <c r="E7">
        <f t="shared" si="1"/>
        <v>1.1454545454545482</v>
      </c>
      <c r="F7">
        <f t="shared" si="2"/>
        <v>28.345409444871919</v>
      </c>
      <c r="U7">
        <f t="shared" si="3"/>
        <v>0.1111111111111111</v>
      </c>
      <c r="V7">
        <f t="shared" si="4"/>
        <v>0.66666666666666663</v>
      </c>
      <c r="W7">
        <f t="shared" si="5"/>
        <v>3.3333333333333335</v>
      </c>
      <c r="X7">
        <f t="shared" si="6"/>
        <v>4</v>
      </c>
      <c r="Y7">
        <f t="shared" si="7"/>
        <v>20</v>
      </c>
    </row>
    <row r="8" spans="1:25">
      <c r="A8">
        <v>7</v>
      </c>
      <c r="B8">
        <v>30</v>
      </c>
      <c r="C8">
        <v>5</v>
      </c>
      <c r="D8">
        <f t="shared" si="0"/>
        <v>33.963636363636361</v>
      </c>
      <c r="E8">
        <f t="shared" si="1"/>
        <v>-3.9636363636363612</v>
      </c>
      <c r="F8">
        <f t="shared" si="2"/>
        <v>33.323891718072204</v>
      </c>
      <c r="R8">
        <v>3</v>
      </c>
      <c r="S8">
        <f>B4-C4</f>
        <v>12</v>
      </c>
      <c r="U8">
        <f t="shared" si="3"/>
        <v>0.04</v>
      </c>
      <c r="V8">
        <f t="shared" si="4"/>
        <v>0.28000000000000003</v>
      </c>
      <c r="W8">
        <f t="shared" si="5"/>
        <v>1.2</v>
      </c>
      <c r="X8">
        <f t="shared" si="6"/>
        <v>1.96</v>
      </c>
      <c r="Y8">
        <f t="shared" si="7"/>
        <v>8.4</v>
      </c>
    </row>
    <row r="9" spans="1:25">
      <c r="A9">
        <v>8</v>
      </c>
      <c r="B9">
        <v>45</v>
      </c>
      <c r="C9">
        <v>6</v>
      </c>
      <c r="D9">
        <f t="shared" si="0"/>
        <v>39.072727272727271</v>
      </c>
      <c r="E9">
        <f t="shared" si="1"/>
        <v>5.9272727272727295</v>
      </c>
      <c r="F9">
        <f t="shared" si="2"/>
        <v>38.302373991272489</v>
      </c>
      <c r="R9">
        <v>3</v>
      </c>
      <c r="S9">
        <f>B4+C4</f>
        <v>20</v>
      </c>
      <c r="U9">
        <f t="shared" si="3"/>
        <v>2.7777777777777776E-2</v>
      </c>
      <c r="V9">
        <f t="shared" si="4"/>
        <v>0.22222222222222221</v>
      </c>
      <c r="W9">
        <f t="shared" si="5"/>
        <v>1.25</v>
      </c>
      <c r="X9">
        <f t="shared" si="6"/>
        <v>1.7777777777777777</v>
      </c>
      <c r="Y9">
        <f t="shared" si="7"/>
        <v>10</v>
      </c>
    </row>
    <row r="10" spans="1:25">
      <c r="A10">
        <v>9</v>
      </c>
      <c r="B10">
        <v>42</v>
      </c>
      <c r="C10">
        <v>4</v>
      </c>
      <c r="D10">
        <f t="shared" si="0"/>
        <v>44.18181818181818</v>
      </c>
      <c r="E10">
        <f t="shared" si="1"/>
        <v>-2.1818181818181799</v>
      </c>
      <c r="F10">
        <f t="shared" si="2"/>
        <v>43.280856264472774</v>
      </c>
      <c r="U10">
        <f t="shared" si="3"/>
        <v>6.25E-2</v>
      </c>
      <c r="V10">
        <f t="shared" si="4"/>
        <v>0.5625</v>
      </c>
      <c r="W10">
        <f t="shared" si="5"/>
        <v>2.625</v>
      </c>
      <c r="X10">
        <f t="shared" si="6"/>
        <v>5.0625</v>
      </c>
      <c r="Y10">
        <f t="shared" si="7"/>
        <v>23.625</v>
      </c>
    </row>
    <row r="11" spans="1:25">
      <c r="A11">
        <v>10</v>
      </c>
      <c r="B11">
        <v>50</v>
      </c>
      <c r="C11">
        <v>5</v>
      </c>
      <c r="D11">
        <f t="shared" si="0"/>
        <v>49.290909090909089</v>
      </c>
      <c r="E11">
        <f t="shared" si="1"/>
        <v>0.70909090909091077</v>
      </c>
      <c r="F11">
        <f t="shared" si="2"/>
        <v>48.259338537673059</v>
      </c>
      <c r="R11">
        <v>4</v>
      </c>
      <c r="S11">
        <f>B5-C5</f>
        <v>15</v>
      </c>
      <c r="U11">
        <f t="shared" si="3"/>
        <v>0.04</v>
      </c>
      <c r="V11">
        <f t="shared" si="4"/>
        <v>0.4</v>
      </c>
      <c r="W11">
        <f t="shared" si="5"/>
        <v>2</v>
      </c>
      <c r="X11">
        <f t="shared" si="6"/>
        <v>4</v>
      </c>
      <c r="Y11">
        <f t="shared" si="7"/>
        <v>20</v>
      </c>
    </row>
    <row r="12" spans="1:25">
      <c r="R12">
        <v>4</v>
      </c>
      <c r="S12">
        <f>B5+C5</f>
        <v>21</v>
      </c>
    </row>
    <row r="13" spans="1:25">
      <c r="E13">
        <f>SUM(E2:E12)</f>
        <v>6.2172489379008766E-15</v>
      </c>
    </row>
    <row r="14" spans="1:25">
      <c r="E14">
        <f>SUMSQ(E2:E11)</f>
        <v>78.618181818181839</v>
      </c>
      <c r="R14">
        <v>5</v>
      </c>
      <c r="S14">
        <f>B6-C6</f>
        <v>17</v>
      </c>
      <c r="U14">
        <f>SUM(U2:U13)</f>
        <v>1.0661111111111112</v>
      </c>
      <c r="V14">
        <f>SUM(V2:V13)</f>
        <v>4.068888888888889</v>
      </c>
      <c r="W14">
        <f>SUM(W2:W13)</f>
        <v>18.630555555555553</v>
      </c>
      <c r="X14">
        <f>SUM(X2:X13)</f>
        <v>23.168333333333333</v>
      </c>
      <c r="Y14">
        <f>SUM(Y2:Y13)</f>
        <v>109.13611111111112</v>
      </c>
    </row>
    <row r="15" spans="1:25">
      <c r="R15">
        <v>5</v>
      </c>
      <c r="S15">
        <f>B6+C6</f>
        <v>23</v>
      </c>
    </row>
    <row r="17" spans="6:19">
      <c r="R17">
        <v>6</v>
      </c>
      <c r="S17">
        <f>B7-C7</f>
        <v>27</v>
      </c>
    </row>
    <row r="18" spans="6:19">
      <c r="R18">
        <v>6</v>
      </c>
      <c r="S18">
        <f>B7+C7</f>
        <v>33</v>
      </c>
    </row>
    <row r="19" spans="6:19">
      <c r="F19" s="1"/>
      <c r="G19" s="1"/>
      <c r="H19" s="1"/>
    </row>
    <row r="20" spans="6:19">
      <c r="R20">
        <v>7</v>
      </c>
      <c r="S20">
        <f>B8-C8</f>
        <v>25</v>
      </c>
    </row>
    <row r="21" spans="6:19">
      <c r="R21">
        <v>7</v>
      </c>
      <c r="S21">
        <f>B8+C8</f>
        <v>35</v>
      </c>
    </row>
    <row r="22" spans="6:19">
      <c r="I22" t="s">
        <v>3</v>
      </c>
      <c r="J22" s="1" t="s">
        <v>4</v>
      </c>
      <c r="K22" s="1" t="s">
        <v>5</v>
      </c>
    </row>
    <row r="23" spans="6:19">
      <c r="I23" t="s">
        <v>6</v>
      </c>
      <c r="J23" s="1">
        <f t="array" ref="J23:K27">LINEST(B2:B11,A2:A11,TRUE,TRUE)</f>
        <v>5.1090909090909085</v>
      </c>
      <c r="K23" s="1">
        <v>-1.7999999999999972</v>
      </c>
      <c r="R23">
        <v>8</v>
      </c>
      <c r="S23">
        <f>B9-C9</f>
        <v>39</v>
      </c>
    </row>
    <row r="24" spans="6:19">
      <c r="I24" t="s">
        <v>7</v>
      </c>
      <c r="J24">
        <v>0.34513541878554788</v>
      </c>
      <c r="K24">
        <v>2.1415089554005156</v>
      </c>
      <c r="R24">
        <v>8</v>
      </c>
      <c r="S24">
        <f>B9+C9</f>
        <v>51</v>
      </c>
    </row>
    <row r="25" spans="6:19">
      <c r="I25" t="s">
        <v>14</v>
      </c>
      <c r="J25">
        <v>0.96477837829031776</v>
      </c>
      <c r="K25">
        <v>3.13484811869295</v>
      </c>
    </row>
    <row r="26" spans="6:19">
      <c r="G26" s="2"/>
      <c r="H26" s="2"/>
      <c r="I26" t="s">
        <v>15</v>
      </c>
      <c r="J26">
        <v>219.13320999074935</v>
      </c>
      <c r="K26">
        <v>8</v>
      </c>
      <c r="L26">
        <f>FDIST(J26,2,K26)</f>
        <v>1.0327212474327056E-7</v>
      </c>
      <c r="R26">
        <v>9</v>
      </c>
      <c r="S26">
        <f>B10-C10</f>
        <v>38</v>
      </c>
    </row>
    <row r="27" spans="6:19">
      <c r="G27" s="2"/>
      <c r="H27" s="2"/>
      <c r="J27">
        <v>2153.4818181818187</v>
      </c>
      <c r="K27">
        <v>78.618181818181824</v>
      </c>
      <c r="R27">
        <v>9</v>
      </c>
      <c r="S27">
        <f>B10+C10</f>
        <v>46</v>
      </c>
    </row>
    <row r="29" spans="6:19">
      <c r="J29" s="2" t="s">
        <v>4</v>
      </c>
      <c r="K29" s="2" t="s">
        <v>5</v>
      </c>
      <c r="R29">
        <v>10</v>
      </c>
      <c r="S29" s="1">
        <f>B11-C11</f>
        <v>45</v>
      </c>
    </row>
    <row r="30" spans="6:19">
      <c r="J30" s="2">
        <f>(U14*Y14-V14*W14)/(U14*X14-V14^2)</f>
        <v>4.9784822732002869</v>
      </c>
      <c r="K30" s="2">
        <f>(W14*X14-V14*Y14)/(U14*X14-V14^2)</f>
        <v>-1.5254841943298028</v>
      </c>
      <c r="R30">
        <v>10</v>
      </c>
      <c r="S30" s="1">
        <f>B11+C11</f>
        <v>55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2020-12-08T07:10:26Z</dcterms:created>
  <dcterms:modified xsi:type="dcterms:W3CDTF">2020-12-08T20:41:06Z</dcterms:modified>
</cp:coreProperties>
</file>