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ml.chartshap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prumery" sheetId="1" r:id="rId1"/>
    <sheet name="rmk" sheetId="2" r:id="rId2"/>
  </sheets>
  <calcPr calcId="125725"/>
</workbook>
</file>

<file path=xl/calcChain.xml><?xml version="1.0" encoding="utf-8"?>
<calcChain xmlns="http://schemas.openxmlformats.org/spreadsheetml/2006/main">
  <c r="AE16" i="2"/>
  <c r="AD16"/>
  <c r="AC16"/>
  <c r="AB16"/>
  <c r="AA16"/>
  <c r="Z16"/>
  <c r="Y16"/>
  <c r="X16"/>
  <c r="W16"/>
  <c r="V16"/>
  <c r="U16"/>
  <c r="T16"/>
  <c r="S16"/>
  <c r="R16"/>
  <c r="Q16"/>
  <c r="P16"/>
  <c r="O16"/>
  <c r="N16"/>
  <c r="M16"/>
  <c r="L16"/>
  <c r="K16"/>
  <c r="J16"/>
  <c r="I16"/>
  <c r="H16"/>
  <c r="G16"/>
  <c r="F16"/>
  <c r="E16"/>
  <c r="D16"/>
  <c r="C16"/>
  <c r="B16"/>
  <c r="A14"/>
  <c r="R14" s="1"/>
  <c r="A13"/>
  <c r="S13" s="1"/>
  <c r="A12"/>
  <c r="AC12" s="1"/>
  <c r="A11"/>
  <c r="A10"/>
  <c r="A9"/>
  <c r="A8"/>
  <c r="A7"/>
  <c r="A6"/>
  <c r="E6" s="1"/>
  <c r="A5"/>
  <c r="Y5" s="1"/>
  <c r="A4"/>
  <c r="V4" s="1"/>
  <c r="A3"/>
  <c r="V3" s="1"/>
  <c r="A2"/>
  <c r="AE2" s="1"/>
  <c r="AB11"/>
  <c r="T10"/>
  <c r="V9"/>
  <c r="AC8"/>
  <c r="G14" i="1"/>
  <c r="G13"/>
  <c r="G12"/>
  <c r="G11"/>
  <c r="G10"/>
  <c r="G9"/>
  <c r="G8"/>
  <c r="G7"/>
  <c r="G6"/>
  <c r="G5"/>
  <c r="G4"/>
  <c r="G3"/>
  <c r="G2"/>
  <c r="B7" i="2"/>
  <c r="E3" i="1"/>
  <c r="E7"/>
  <c r="AD10" i="2"/>
  <c r="AC10"/>
  <c r="AB10"/>
  <c r="AA10"/>
  <c r="Y10"/>
  <c r="X10"/>
  <c r="AE9"/>
  <c r="AD9"/>
  <c r="AC9"/>
  <c r="AA9"/>
  <c r="Z9"/>
  <c r="Y9"/>
  <c r="X9"/>
  <c r="AD8"/>
  <c r="AA8"/>
  <c r="Z8"/>
  <c r="Y8"/>
  <c r="V8"/>
  <c r="AE7"/>
  <c r="AD7"/>
  <c r="AC7"/>
  <c r="AB7"/>
  <c r="AA7"/>
  <c r="Z7"/>
  <c r="Y7"/>
  <c r="X7"/>
  <c r="W7"/>
  <c r="V7"/>
  <c r="AE4"/>
  <c r="Y4"/>
  <c r="X4"/>
  <c r="Z3"/>
  <c r="Y3"/>
  <c r="X3"/>
  <c r="P12"/>
  <c r="O12"/>
  <c r="N12"/>
  <c r="H12"/>
  <c r="G12"/>
  <c r="F12"/>
  <c r="U11"/>
  <c r="T11"/>
  <c r="S11"/>
  <c r="R11"/>
  <c r="M11"/>
  <c r="L11"/>
  <c r="K11"/>
  <c r="J11"/>
  <c r="E11"/>
  <c r="D11"/>
  <c r="C11"/>
  <c r="B11"/>
  <c r="S10"/>
  <c r="R10"/>
  <c r="Q10"/>
  <c r="P10"/>
  <c r="O10"/>
  <c r="N10"/>
  <c r="K10"/>
  <c r="J10"/>
  <c r="I10"/>
  <c r="H10"/>
  <c r="G10"/>
  <c r="F10"/>
  <c r="C10"/>
  <c r="B10"/>
  <c r="U9"/>
  <c r="T9"/>
  <c r="S9"/>
  <c r="R9"/>
  <c r="Q9"/>
  <c r="P9"/>
  <c r="O9"/>
  <c r="N9"/>
  <c r="M9"/>
  <c r="L9"/>
  <c r="K9"/>
  <c r="J9"/>
  <c r="I9"/>
  <c r="H9"/>
  <c r="G9"/>
  <c r="F9"/>
  <c r="E9"/>
  <c r="D9"/>
  <c r="C9"/>
  <c r="B9"/>
  <c r="U8"/>
  <c r="T8"/>
  <c r="S8"/>
  <c r="R8"/>
  <c r="Q8"/>
  <c r="P8"/>
  <c r="O8"/>
  <c r="N8"/>
  <c r="M8"/>
  <c r="L8"/>
  <c r="K8"/>
  <c r="J8"/>
  <c r="I8"/>
  <c r="H8"/>
  <c r="G8"/>
  <c r="F8"/>
  <c r="E8"/>
  <c r="D8"/>
  <c r="C8"/>
  <c r="B8"/>
  <c r="U7"/>
  <c r="T7"/>
  <c r="S7"/>
  <c r="R7"/>
  <c r="Q7"/>
  <c r="P7"/>
  <c r="O7"/>
  <c r="N7"/>
  <c r="M7"/>
  <c r="L7"/>
  <c r="K7"/>
  <c r="J7"/>
  <c r="I7"/>
  <c r="H7"/>
  <c r="G7"/>
  <c r="F7"/>
  <c r="E7"/>
  <c r="D7"/>
  <c r="C7"/>
  <c r="U6"/>
  <c r="P5"/>
  <c r="S4"/>
  <c r="R4"/>
  <c r="Q4"/>
  <c r="K4"/>
  <c r="J4"/>
  <c r="I4"/>
  <c r="C4"/>
  <c r="R3"/>
  <c r="Q3"/>
  <c r="P3"/>
  <c r="O3"/>
  <c r="N3"/>
  <c r="J3"/>
  <c r="I3"/>
  <c r="H3"/>
  <c r="G3"/>
  <c r="F3"/>
  <c r="B3"/>
  <c r="AA3" i="1"/>
  <c r="AA2"/>
  <c r="Z3"/>
  <c r="Z2"/>
  <c r="Y3"/>
  <c r="J14"/>
  <c r="J13"/>
  <c r="J12"/>
  <c r="J11"/>
  <c r="J10"/>
  <c r="J9"/>
  <c r="J8"/>
  <c r="J7"/>
  <c r="J6"/>
  <c r="J5"/>
  <c r="J4"/>
  <c r="J3"/>
  <c r="J2"/>
  <c r="F14"/>
  <c r="F13"/>
  <c r="F12"/>
  <c r="F11"/>
  <c r="F10"/>
  <c r="F9"/>
  <c r="F8"/>
  <c r="F7"/>
  <c r="F6"/>
  <c r="F5"/>
  <c r="F4"/>
  <c r="F3"/>
  <c r="F2"/>
  <c r="C7"/>
  <c r="C6"/>
  <c r="C5"/>
  <c r="C4"/>
  <c r="M10" s="1"/>
  <c r="C3"/>
  <c r="L3" s="1"/>
  <c r="C2"/>
  <c r="G14" i="2" l="1"/>
  <c r="R13"/>
  <c r="Q14"/>
  <c r="J13"/>
  <c r="E12"/>
  <c r="M12"/>
  <c r="C12"/>
  <c r="K12"/>
  <c r="S12"/>
  <c r="Z12"/>
  <c r="D12"/>
  <c r="L12"/>
  <c r="T12"/>
  <c r="B12"/>
  <c r="J12"/>
  <c r="R12"/>
  <c r="I12"/>
  <c r="Q12"/>
  <c r="I11"/>
  <c r="H11"/>
  <c r="P11"/>
  <c r="Q11"/>
  <c r="G11"/>
  <c r="O11"/>
  <c r="AA11"/>
  <c r="F11"/>
  <c r="N11"/>
  <c r="AE10"/>
  <c r="E10"/>
  <c r="M10"/>
  <c r="U10"/>
  <c r="W10"/>
  <c r="D10"/>
  <c r="L10"/>
  <c r="AB9"/>
  <c r="O5"/>
  <c r="H5"/>
  <c r="G5"/>
  <c r="H4"/>
  <c r="P4"/>
  <c r="W4"/>
  <c r="G4"/>
  <c r="O4"/>
  <c r="F4"/>
  <c r="N4"/>
  <c r="E4"/>
  <c r="M4"/>
  <c r="U4"/>
  <c r="D4"/>
  <c r="L4"/>
  <c r="T4"/>
  <c r="AD3"/>
  <c r="E3"/>
  <c r="M3"/>
  <c r="U3"/>
  <c r="AC3"/>
  <c r="D3"/>
  <c r="L3"/>
  <c r="T3"/>
  <c r="AB3"/>
  <c r="C8" i="1"/>
  <c r="C3" i="2"/>
  <c r="K3"/>
  <c r="S3"/>
  <c r="AA3"/>
  <c r="AE6"/>
  <c r="AB6"/>
  <c r="Z5"/>
  <c r="M6"/>
  <c r="I13"/>
  <c r="X11"/>
  <c r="AE11"/>
  <c r="X5"/>
  <c r="Q13"/>
  <c r="Y12"/>
  <c r="Z4"/>
  <c r="W12"/>
  <c r="AE3"/>
  <c r="B13"/>
  <c r="Z10"/>
  <c r="U12"/>
  <c r="W9"/>
  <c r="V10"/>
  <c r="P14"/>
  <c r="AA6"/>
  <c r="N5"/>
  <c r="C6"/>
  <c r="K6"/>
  <c r="S6"/>
  <c r="H13"/>
  <c r="P13"/>
  <c r="D14"/>
  <c r="M14"/>
  <c r="W5"/>
  <c r="Z6"/>
  <c r="D6"/>
  <c r="E14"/>
  <c r="E5"/>
  <c r="M5"/>
  <c r="U5"/>
  <c r="J6"/>
  <c r="R6"/>
  <c r="G13"/>
  <c r="O13"/>
  <c r="C14"/>
  <c r="L14"/>
  <c r="Y6"/>
  <c r="V12"/>
  <c r="AE14"/>
  <c r="AC6"/>
  <c r="F5"/>
  <c r="D5"/>
  <c r="L5"/>
  <c r="T5"/>
  <c r="I6"/>
  <c r="Q6"/>
  <c r="F13"/>
  <c r="N13"/>
  <c r="B14"/>
  <c r="K14"/>
  <c r="U14"/>
  <c r="AD4"/>
  <c r="W6"/>
  <c r="W14"/>
  <c r="AE5"/>
  <c r="L6"/>
  <c r="C5"/>
  <c r="K5"/>
  <c r="S5"/>
  <c r="H6"/>
  <c r="P6"/>
  <c r="E13"/>
  <c r="M13"/>
  <c r="U13"/>
  <c r="J14"/>
  <c r="T14"/>
  <c r="AB4"/>
  <c r="AC5"/>
  <c r="V14"/>
  <c r="AC4"/>
  <c r="X14"/>
  <c r="T6"/>
  <c r="J5"/>
  <c r="R5"/>
  <c r="G6"/>
  <c r="O6"/>
  <c r="D13"/>
  <c r="L13"/>
  <c r="T13"/>
  <c r="I14"/>
  <c r="S14"/>
  <c r="AA4"/>
  <c r="AB5"/>
  <c r="AD12"/>
  <c r="B4"/>
  <c r="AA13"/>
  <c r="I5"/>
  <c r="Q5"/>
  <c r="F6"/>
  <c r="N6"/>
  <c r="C13"/>
  <c r="K13"/>
  <c r="H14"/>
  <c r="AA12"/>
  <c r="AE13"/>
  <c r="AD14"/>
  <c r="B6"/>
  <c r="AB13"/>
  <c r="AC14"/>
  <c r="AA5"/>
  <c r="X6"/>
  <c r="Y13"/>
  <c r="AB14"/>
  <c r="B5"/>
  <c r="X13"/>
  <c r="AA14"/>
  <c r="Y14"/>
  <c r="O14"/>
  <c r="V5"/>
  <c r="V6"/>
  <c r="AD6"/>
  <c r="AC11"/>
  <c r="W13"/>
  <c r="Z14"/>
  <c r="F14"/>
  <c r="N14"/>
  <c r="AE12"/>
  <c r="I2"/>
  <c r="AB2"/>
  <c r="B2"/>
  <c r="G2"/>
  <c r="O2"/>
  <c r="AA2"/>
  <c r="R2"/>
  <c r="AD2"/>
  <c r="P2"/>
  <c r="F2"/>
  <c r="N2"/>
  <c r="Z2"/>
  <c r="V2"/>
  <c r="Q2"/>
  <c r="AC2"/>
  <c r="E2"/>
  <c r="M2"/>
  <c r="U2"/>
  <c r="Y2"/>
  <c r="H2"/>
  <c r="D2"/>
  <c r="L2"/>
  <c r="T2"/>
  <c r="X2"/>
  <c r="J2"/>
  <c r="C2"/>
  <c r="K2"/>
  <c r="S2"/>
  <c r="W2"/>
  <c r="AB8"/>
  <c r="V11"/>
  <c r="AD11"/>
  <c r="AB12"/>
  <c r="Z13"/>
  <c r="AD5"/>
  <c r="X8"/>
  <c r="Z11"/>
  <c r="X12"/>
  <c r="V13"/>
  <c r="AD13"/>
  <c r="W8"/>
  <c r="AE8"/>
  <c r="Y11"/>
  <c r="AC13"/>
  <c r="W3"/>
  <c r="W11"/>
  <c r="K3" i="1"/>
  <c r="N7"/>
  <c r="K5"/>
  <c r="L14"/>
  <c r="L6"/>
  <c r="L5"/>
  <c r="AB3"/>
  <c r="K9"/>
  <c r="M8"/>
  <c r="M7"/>
  <c r="K4"/>
  <c r="L4"/>
  <c r="M6"/>
  <c r="K2"/>
  <c r="K13"/>
  <c r="L13"/>
  <c r="N8"/>
  <c r="K12"/>
  <c r="L12"/>
  <c r="K11"/>
  <c r="L11"/>
  <c r="M14"/>
  <c r="K10"/>
  <c r="L7"/>
  <c r="M9"/>
  <c r="N3"/>
  <c r="N11"/>
  <c r="AC2"/>
  <c r="N10"/>
  <c r="AB2"/>
  <c r="N9"/>
  <c r="N2"/>
  <c r="K8"/>
  <c r="L2"/>
  <c r="L10"/>
  <c r="M4"/>
  <c r="M12"/>
  <c r="N6"/>
  <c r="N14"/>
  <c r="K7"/>
  <c r="L9"/>
  <c r="M3"/>
  <c r="M11"/>
  <c r="N5"/>
  <c r="N13"/>
  <c r="AC3"/>
  <c r="M5"/>
  <c r="M13"/>
  <c r="K6"/>
  <c r="K14"/>
  <c r="L8"/>
  <c r="M2"/>
  <c r="N4"/>
  <c r="N12"/>
  <c r="C9"/>
  <c r="E4" l="1"/>
  <c r="E5"/>
  <c r="E6"/>
  <c r="E8"/>
  <c r="E9" s="1"/>
</calcChain>
</file>

<file path=xl/sharedStrings.xml><?xml version="1.0" encoding="utf-8"?>
<sst xmlns="http://schemas.openxmlformats.org/spreadsheetml/2006/main" count="27" uniqueCount="24">
  <si>
    <t>Data</t>
  </si>
  <si>
    <t>mean</t>
  </si>
  <si>
    <t>median</t>
  </si>
  <si>
    <t>rms</t>
  </si>
  <si>
    <t>rmc</t>
  </si>
  <si>
    <t>k=</t>
  </si>
  <si>
    <t>rmk</t>
  </si>
  <si>
    <t>odchylka</t>
  </si>
  <si>
    <t>abs odchylka</t>
  </si>
  <si>
    <t>průměrná odchylka</t>
  </si>
  <si>
    <t>standardní odchylka</t>
  </si>
  <si>
    <t>absolutní odchylka</t>
  </si>
  <si>
    <t>absolutní odchylka od mediánu</t>
  </si>
  <si>
    <t>rozsah</t>
  </si>
  <si>
    <t>počet hodnot mimo +/- 1 st dev</t>
  </si>
  <si>
    <t>procent</t>
  </si>
  <si>
    <t>mean-stdev</t>
  </si>
  <si>
    <t>mean+stdev</t>
  </si>
  <si>
    <t>počet dat</t>
  </si>
  <si>
    <t>aritmetický průměr</t>
  </si>
  <si>
    <t>geometrický průměr</t>
  </si>
  <si>
    <t>harmonický průměr</t>
  </si>
  <si>
    <t>abs odch.od med.</t>
  </si>
  <si>
    <t>je mimo +/- st dev</t>
  </si>
</sst>
</file>

<file path=xl/styles.xml><?xml version="1.0" encoding="utf-8"?>
<styleSheet xmlns="http://schemas.openxmlformats.org/spreadsheetml/2006/main">
  <numFmts count="4">
    <numFmt numFmtId="164" formatCode="0.000"/>
    <numFmt numFmtId="165" formatCode="0.0000"/>
    <numFmt numFmtId="166" formatCode="0.000000"/>
    <numFmt numFmtId="167" formatCode="0.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6" fontId="1" fillId="0" borderId="0" xfId="0" applyNumberFormat="1" applyFont="1"/>
    <xf numFmtId="167" fontId="1" fillId="0" borderId="0" xfId="0" applyNumberFormat="1" applyFont="1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chart>
    <c:plotArea>
      <c:layout>
        <c:manualLayout>
          <c:layoutTarget val="inner"/>
          <c:xMode val="edge"/>
          <c:yMode val="edge"/>
          <c:x val="0.12829690681188224"/>
          <c:y val="5.7094614510084733E-2"/>
          <c:w val="0.6930370152329085"/>
          <c:h val="0.76131823094305762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yVal>
            <c:numRef>
              <c:f>prumery!$A$2:$A$14</c:f>
              <c:numCache>
                <c:formatCode>General</c:formatCode>
                <c:ptCount val="13"/>
                <c:pt idx="0">
                  <c:v>3.1070000000000002</c:v>
                </c:pt>
                <c:pt idx="1">
                  <c:v>3.0910000000000002</c:v>
                </c:pt>
                <c:pt idx="2">
                  <c:v>3.0910000000000002</c:v>
                </c:pt>
                <c:pt idx="3">
                  <c:v>3.0950000000000002</c:v>
                </c:pt>
                <c:pt idx="4">
                  <c:v>3.0880000000000001</c:v>
                </c:pt>
                <c:pt idx="5">
                  <c:v>3.0859999999999999</c:v>
                </c:pt>
                <c:pt idx="6">
                  <c:v>3.113</c:v>
                </c:pt>
                <c:pt idx="7">
                  <c:v>3.1139999999999999</c:v>
                </c:pt>
                <c:pt idx="8">
                  <c:v>3.089</c:v>
                </c:pt>
                <c:pt idx="9">
                  <c:v>3.0880000000000001</c:v>
                </c:pt>
                <c:pt idx="10">
                  <c:v>3.0990000000000002</c:v>
                </c:pt>
                <c:pt idx="11">
                  <c:v>3.09</c:v>
                </c:pt>
                <c:pt idx="12">
                  <c:v>3.08</c:v>
                </c:pt>
              </c:numCache>
            </c:numRef>
          </c:yVal>
        </c:ser>
        <c:ser>
          <c:idx val="1"/>
          <c:order val="1"/>
          <c:tx>
            <c:v>prumer</c:v>
          </c:tx>
          <c:spPr>
            <a:ln w="28575">
              <a:solidFill>
                <a:srgbClr val="C00000"/>
              </a:solidFill>
            </a:ln>
          </c:spPr>
          <c:xVal>
            <c:numRef>
              <c:f>prumery!$Y$2:$Y$3</c:f>
              <c:numCache>
                <c:formatCode>General</c:formatCode>
                <c:ptCount val="2"/>
                <c:pt idx="0">
                  <c:v>0</c:v>
                </c:pt>
                <c:pt idx="1">
                  <c:v>13</c:v>
                </c:pt>
              </c:numCache>
            </c:numRef>
          </c:xVal>
          <c:yVal>
            <c:numRef>
              <c:f>prumery!$Z$2:$Z$3</c:f>
              <c:numCache>
                <c:formatCode>General</c:formatCode>
                <c:ptCount val="2"/>
                <c:pt idx="0">
                  <c:v>3.0946923076923074</c:v>
                </c:pt>
                <c:pt idx="1">
                  <c:v>3.0946923076923074</c:v>
                </c:pt>
              </c:numCache>
            </c:numRef>
          </c:yVal>
        </c:ser>
        <c:ser>
          <c:idx val="2"/>
          <c:order val="2"/>
          <c:tx>
            <c:v>median</c:v>
          </c:tx>
          <c:spPr>
            <a:ln w="28575">
              <a:solidFill>
                <a:srgbClr val="92D050"/>
              </a:solidFill>
              <a:prstDash val="dash"/>
            </a:ln>
          </c:spPr>
          <c:xVal>
            <c:numRef>
              <c:f>prumery!$Y$2:$Y$3</c:f>
              <c:numCache>
                <c:formatCode>General</c:formatCode>
                <c:ptCount val="2"/>
                <c:pt idx="0">
                  <c:v>0</c:v>
                </c:pt>
                <c:pt idx="1">
                  <c:v>13</c:v>
                </c:pt>
              </c:numCache>
            </c:numRef>
          </c:xVal>
          <c:yVal>
            <c:numRef>
              <c:f>prumery!$AA$2:$AA$3</c:f>
              <c:numCache>
                <c:formatCode>General</c:formatCode>
                <c:ptCount val="2"/>
                <c:pt idx="0">
                  <c:v>3.0910000000000002</c:v>
                </c:pt>
                <c:pt idx="1">
                  <c:v>3.0910000000000002</c:v>
                </c:pt>
              </c:numCache>
            </c:numRef>
          </c:yVal>
        </c:ser>
        <c:axId val="177144960"/>
        <c:axId val="177146496"/>
      </c:scatterChart>
      <c:valAx>
        <c:axId val="177144960"/>
        <c:scaling>
          <c:orientation val="minMax"/>
        </c:scaling>
        <c:axPos val="b"/>
        <c:tickLblPos val="low"/>
        <c:crossAx val="177146496"/>
        <c:crosses val="autoZero"/>
        <c:crossBetween val="midCat"/>
      </c:valAx>
      <c:valAx>
        <c:axId val="177146496"/>
        <c:scaling>
          <c:orientation val="minMax"/>
        </c:scaling>
        <c:axPos val="l"/>
        <c:majorGridlines/>
        <c:numFmt formatCode="General" sourceLinked="1"/>
        <c:tickLblPos val="nextTo"/>
        <c:crossAx val="177144960"/>
        <c:crosses val="autoZero"/>
        <c:crossBetween val="midCat"/>
      </c:valAx>
    </c:plotArea>
    <c:legend>
      <c:legendPos val="r"/>
      <c:legendEntry>
        <c:idx val="0"/>
        <c:delete val="1"/>
      </c:legendEntry>
      <c:layout>
        <c:manualLayout>
          <c:xMode val="edge"/>
          <c:yMode val="edge"/>
          <c:x val="0.77013447150881953"/>
          <c:y val="0.13035973444495907"/>
          <c:w val="0.16961993769470404"/>
          <c:h val="0.12893342877594846"/>
        </c:manualLayout>
      </c:layout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chart>
    <c:plotArea>
      <c:layout>
        <c:manualLayout>
          <c:layoutTarget val="inner"/>
          <c:xMode val="edge"/>
          <c:yMode val="edge"/>
          <c:x val="0.12829690681188224"/>
          <c:y val="5.7094614510084761E-2"/>
          <c:w val="0.6930370152329085"/>
          <c:h val="0.76131823094305762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yVal>
            <c:numRef>
              <c:f>prumery!$A$2:$A$14</c:f>
              <c:numCache>
                <c:formatCode>General</c:formatCode>
                <c:ptCount val="13"/>
                <c:pt idx="0">
                  <c:v>3.1070000000000002</c:v>
                </c:pt>
                <c:pt idx="1">
                  <c:v>3.0910000000000002</c:v>
                </c:pt>
                <c:pt idx="2">
                  <c:v>3.0910000000000002</c:v>
                </c:pt>
                <c:pt idx="3">
                  <c:v>3.0950000000000002</c:v>
                </c:pt>
                <c:pt idx="4">
                  <c:v>3.0880000000000001</c:v>
                </c:pt>
                <c:pt idx="5">
                  <c:v>3.0859999999999999</c:v>
                </c:pt>
                <c:pt idx="6">
                  <c:v>3.113</c:v>
                </c:pt>
                <c:pt idx="7">
                  <c:v>3.1139999999999999</c:v>
                </c:pt>
                <c:pt idx="8">
                  <c:v>3.089</c:v>
                </c:pt>
                <c:pt idx="9">
                  <c:v>3.0880000000000001</c:v>
                </c:pt>
                <c:pt idx="10">
                  <c:v>3.0990000000000002</c:v>
                </c:pt>
                <c:pt idx="11">
                  <c:v>3.09</c:v>
                </c:pt>
                <c:pt idx="12">
                  <c:v>3.08</c:v>
                </c:pt>
              </c:numCache>
            </c:numRef>
          </c:yVal>
        </c:ser>
        <c:ser>
          <c:idx val="1"/>
          <c:order val="1"/>
          <c:tx>
            <c:v>prumer-stdev</c:v>
          </c:tx>
          <c:spPr>
            <a:ln w="28575">
              <a:solidFill>
                <a:srgbClr val="C00000"/>
              </a:solidFill>
            </a:ln>
          </c:spPr>
          <c:xVal>
            <c:numRef>
              <c:f>prumery!$Y$2:$Y$3</c:f>
              <c:numCache>
                <c:formatCode>General</c:formatCode>
                <c:ptCount val="2"/>
                <c:pt idx="0">
                  <c:v>0</c:v>
                </c:pt>
                <c:pt idx="1">
                  <c:v>13</c:v>
                </c:pt>
              </c:numCache>
            </c:numRef>
          </c:xVal>
          <c:yVal>
            <c:numRef>
              <c:f>prumery!$AB$2:$AB$3</c:f>
              <c:numCache>
                <c:formatCode>General</c:formatCode>
                <c:ptCount val="2"/>
                <c:pt idx="0">
                  <c:v>3.0841220300596826</c:v>
                </c:pt>
                <c:pt idx="1">
                  <c:v>3.0841220300596826</c:v>
                </c:pt>
              </c:numCache>
            </c:numRef>
          </c:yVal>
        </c:ser>
        <c:ser>
          <c:idx val="2"/>
          <c:order val="2"/>
          <c:tx>
            <c:v>prumer+stdev</c:v>
          </c:tx>
          <c:spPr>
            <a:ln w="28575">
              <a:solidFill>
                <a:srgbClr val="92D050"/>
              </a:solidFill>
              <a:prstDash val="dash"/>
            </a:ln>
          </c:spPr>
          <c:marker>
            <c:symbol val="square"/>
            <c:size val="7"/>
            <c:spPr>
              <a:solidFill>
                <a:srgbClr val="C00000"/>
              </a:solidFill>
            </c:spPr>
          </c:marker>
          <c:dPt>
            <c:idx val="0"/>
            <c:spPr>
              <a:ln w="28575">
                <a:solidFill>
                  <a:srgbClr val="C00000"/>
                </a:solidFill>
                <a:prstDash val="dash"/>
              </a:ln>
            </c:spPr>
          </c:dPt>
          <c:dPt>
            <c:idx val="1"/>
            <c:spPr>
              <a:ln w="28575">
                <a:solidFill>
                  <a:srgbClr val="C00000"/>
                </a:solidFill>
                <a:prstDash val="solid"/>
              </a:ln>
            </c:spPr>
          </c:dPt>
          <c:xVal>
            <c:numRef>
              <c:f>prumery!$Y$2:$Y$3</c:f>
              <c:numCache>
                <c:formatCode>General</c:formatCode>
                <c:ptCount val="2"/>
                <c:pt idx="0">
                  <c:v>0</c:v>
                </c:pt>
                <c:pt idx="1">
                  <c:v>13</c:v>
                </c:pt>
              </c:numCache>
            </c:numRef>
          </c:xVal>
          <c:yVal>
            <c:numRef>
              <c:f>prumery!$AC$2:$AC$3</c:f>
              <c:numCache>
                <c:formatCode>General</c:formatCode>
                <c:ptCount val="2"/>
                <c:pt idx="0">
                  <c:v>3.1052625853249323</c:v>
                </c:pt>
                <c:pt idx="1">
                  <c:v>3.1052625853249323</c:v>
                </c:pt>
              </c:numCache>
            </c:numRef>
          </c:yVal>
        </c:ser>
        <c:axId val="178013696"/>
        <c:axId val="178015232"/>
      </c:scatterChart>
      <c:valAx>
        <c:axId val="178013696"/>
        <c:scaling>
          <c:orientation val="minMax"/>
        </c:scaling>
        <c:axPos val="b"/>
        <c:tickLblPos val="low"/>
        <c:crossAx val="178015232"/>
        <c:crosses val="autoZero"/>
        <c:crossBetween val="midCat"/>
      </c:valAx>
      <c:valAx>
        <c:axId val="178015232"/>
        <c:scaling>
          <c:orientation val="minMax"/>
          <c:max val="3.14"/>
          <c:min val="3.06"/>
        </c:scaling>
        <c:axPos val="l"/>
        <c:majorGridlines/>
        <c:numFmt formatCode="General" sourceLinked="1"/>
        <c:tickLblPos val="nextTo"/>
        <c:crossAx val="178013696"/>
        <c:crosses val="autoZero"/>
        <c:crossBetween val="midCat"/>
      </c:valAx>
    </c:plotArea>
    <c:legend>
      <c:legendPos val="r"/>
      <c:legendEntry>
        <c:idx val="0"/>
        <c:delete val="1"/>
      </c:legendEntry>
      <c:layout>
        <c:manualLayout>
          <c:xMode val="edge"/>
          <c:yMode val="edge"/>
          <c:x val="0.77013447150881986"/>
          <c:y val="0.13035973444495907"/>
          <c:w val="0.16961993769470404"/>
          <c:h val="0.12893342877594846"/>
        </c:manualLayout>
      </c:layout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chart>
    <c:autoTitleDeleted val="1"/>
    <c:plotArea>
      <c:layout>
        <c:manualLayout>
          <c:layoutTarget val="inner"/>
          <c:xMode val="edge"/>
          <c:yMode val="edge"/>
          <c:x val="7.4316109259348853E-2"/>
          <c:y val="5.1400554097404488E-2"/>
          <c:w val="0.86833217933647866"/>
          <c:h val="0.75391586468358274"/>
        </c:manualLayout>
      </c:layout>
      <c:scatterChart>
        <c:scatterStyle val="lineMarker"/>
        <c:ser>
          <c:idx val="0"/>
          <c:order val="0"/>
          <c:tx>
            <c:strRef>
              <c:f>rmk!$A$17</c:f>
              <c:strCache>
                <c:ptCount val="1"/>
              </c:strCache>
            </c:strRef>
          </c:tx>
          <c:spPr>
            <a:ln w="28575">
              <a:noFill/>
            </a:ln>
          </c:spPr>
          <c:xVal>
            <c:numRef>
              <c:f>rmk!$B$1:$AE$1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rmk!$B$16:$AE$16</c:f>
              <c:numCache>
                <c:formatCode>General</c:formatCode>
                <c:ptCount val="30"/>
                <c:pt idx="0">
                  <c:v>3.0946923076923074</c:v>
                </c:pt>
                <c:pt idx="1">
                  <c:v>3.0947089710317863</c:v>
                </c:pt>
                <c:pt idx="2">
                  <c:v>3.0947256621116583</c:v>
                </c:pt>
                <c:pt idx="3">
                  <c:v>3.0947423808764571</c:v>
                </c:pt>
                <c:pt idx="4">
                  <c:v>3.0947591272696227</c:v>
                </c:pt>
                <c:pt idx="5">
                  <c:v>3.0947759012334939</c:v>
                </c:pt>
                <c:pt idx="6">
                  <c:v>3.0947927027093152</c:v>
                </c:pt>
                <c:pt idx="7">
                  <c:v>3.0948095316372268</c:v>
                </c:pt>
                <c:pt idx="8">
                  <c:v>3.094826387956263</c:v>
                </c:pt>
                <c:pt idx="9">
                  <c:v>3.0948432716043537</c:v>
                </c:pt>
                <c:pt idx="10">
                  <c:v>3.094860182518318</c:v>
                </c:pt>
                <c:pt idx="11">
                  <c:v>3.0948771206338619</c:v>
                </c:pt>
                <c:pt idx="12">
                  <c:v>3.0948940858855831</c:v>
                </c:pt>
                <c:pt idx="13">
                  <c:v>3.0949110782069575</c:v>
                </c:pt>
                <c:pt idx="14">
                  <c:v>3.0949280975303477</c:v>
                </c:pt>
                <c:pt idx="15">
                  <c:v>3.0949451437869948</c:v>
                </c:pt>
                <c:pt idx="16">
                  <c:v>3.0949622169070183</c:v>
                </c:pt>
                <c:pt idx="17">
                  <c:v>3.0949793168194164</c:v>
                </c:pt>
                <c:pt idx="18">
                  <c:v>3.0949964434520627</c:v>
                </c:pt>
                <c:pt idx="19">
                  <c:v>3.0950135967317021</c:v>
                </c:pt>
                <c:pt idx="20">
                  <c:v>3.0950307765839549</c:v>
                </c:pt>
                <c:pt idx="21">
                  <c:v>3.0950479829333131</c:v>
                </c:pt>
                <c:pt idx="22">
                  <c:v>3.0950652157031362</c:v>
                </c:pt>
                <c:pt idx="23">
                  <c:v>3.095082474815654</c:v>
                </c:pt>
                <c:pt idx="24">
                  <c:v>3.0950997601919656</c:v>
                </c:pt>
                <c:pt idx="25">
                  <c:v>3.0951170717520347</c:v>
                </c:pt>
                <c:pt idx="26">
                  <c:v>3.095134409414694</c:v>
                </c:pt>
                <c:pt idx="27">
                  <c:v>3.0951517730976392</c:v>
                </c:pt>
                <c:pt idx="28">
                  <c:v>3.0951691627174336</c:v>
                </c:pt>
                <c:pt idx="29">
                  <c:v>3.095186578189502</c:v>
                </c:pt>
              </c:numCache>
            </c:numRef>
          </c:yVal>
        </c:ser>
        <c:axId val="178048000"/>
        <c:axId val="178287360"/>
      </c:scatterChart>
      <c:valAx>
        <c:axId val="178048000"/>
        <c:scaling>
          <c:orientation val="minMax"/>
        </c:scaling>
        <c:axPos val="b"/>
        <c:numFmt formatCode="General" sourceLinked="1"/>
        <c:tickLblPos val="nextTo"/>
        <c:crossAx val="178287360"/>
        <c:crosses val="autoZero"/>
        <c:crossBetween val="midCat"/>
      </c:valAx>
      <c:valAx>
        <c:axId val="178287360"/>
        <c:scaling>
          <c:orientation val="minMax"/>
        </c:scaling>
        <c:axPos val="l"/>
        <c:majorGridlines/>
        <c:numFmt formatCode="General" sourceLinked="1"/>
        <c:tickLblPos val="nextTo"/>
        <c:crossAx val="178048000"/>
        <c:crosses val="autoZero"/>
        <c:crossBetween val="midCat"/>
      </c:valAx>
    </c:plotArea>
    <c:plotVisOnly val="1"/>
  </c:chart>
  <c:printSettings>
    <c:headerFooter/>
    <c:pageMargins b="0.78740157499999996" l="0.70000000000000051" r="0.70000000000000051" t="0.78740157499999996" header="0.30000000000000027" footer="0.30000000000000027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609599</xdr:colOff>
      <xdr:row>1</xdr:row>
      <xdr:rowOff>0</xdr:rowOff>
    </xdr:from>
    <xdr:to>
      <xdr:col>24</xdr:col>
      <xdr:colOff>219074</xdr:colOff>
      <xdr:row>19</xdr:row>
      <xdr:rowOff>133350</xdr:rowOff>
    </xdr:to>
    <xdr:graphicFrame macro="">
      <xdr:nvGraphicFramePr>
        <xdr:cNvPr id="2" name="Graf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523875</xdr:colOff>
      <xdr:row>1</xdr:row>
      <xdr:rowOff>19050</xdr:rowOff>
    </xdr:from>
    <xdr:to>
      <xdr:col>38</xdr:col>
      <xdr:colOff>133350</xdr:colOff>
      <xdr:row>19</xdr:row>
      <xdr:rowOff>152400</xdr:rowOff>
    </xdr:to>
    <xdr:graphicFrame macro="">
      <xdr:nvGraphicFramePr>
        <xdr:cNvPr id="3" name="Graf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0.39712</cdr:x>
      <cdr:y>0.88291</cdr:y>
    </cdr:from>
    <cdr:to>
      <cdr:x>0.59712</cdr:x>
      <cdr:y>1</cdr:y>
    </cdr:to>
    <cdr:sp macro="" textlink="">
      <cdr:nvSpPr>
        <cdr:cNvPr id="2" name="TextovéPole 1"/>
        <cdr:cNvSpPr txBox="1"/>
      </cdr:nvSpPr>
      <cdr:spPr>
        <a:xfrm xmlns:a="http://schemas.openxmlformats.org/drawingml/2006/main">
          <a:off x="2023666" y="3159286"/>
          <a:ext cx="1019175" cy="4171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cs-CZ" sz="1100"/>
            <a:t>číslo měření</a:t>
          </a:r>
        </a:p>
      </cdr:txBody>
    </cdr:sp>
  </cdr:relSizeAnchor>
  <cdr:relSizeAnchor xmlns:cdr="http://schemas.openxmlformats.org/drawingml/2006/chartDrawing">
    <cdr:from>
      <cdr:x>0.00935</cdr:x>
      <cdr:y>0.3984</cdr:y>
    </cdr:from>
    <cdr:to>
      <cdr:x>0.0912</cdr:x>
      <cdr:y>0.59999</cdr:y>
    </cdr:to>
    <cdr:sp macro="" textlink="">
      <cdr:nvSpPr>
        <cdr:cNvPr id="3" name="TextovéPole 1"/>
        <cdr:cNvSpPr txBox="1"/>
      </cdr:nvSpPr>
      <cdr:spPr>
        <a:xfrm xmlns:a="http://schemas.openxmlformats.org/drawingml/2006/main" rot="16200000">
          <a:off x="-102891" y="1569741"/>
          <a:ext cx="718142" cy="4171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cs-CZ" sz="1100"/>
            <a:t>tloušťka (mm)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0.39712</cdr:x>
      <cdr:y>0.88291</cdr:y>
    </cdr:from>
    <cdr:to>
      <cdr:x>0.59712</cdr:x>
      <cdr:y>1</cdr:y>
    </cdr:to>
    <cdr:sp macro="" textlink="">
      <cdr:nvSpPr>
        <cdr:cNvPr id="2" name="TextovéPole 1"/>
        <cdr:cNvSpPr txBox="1"/>
      </cdr:nvSpPr>
      <cdr:spPr>
        <a:xfrm xmlns:a="http://schemas.openxmlformats.org/drawingml/2006/main">
          <a:off x="2023666" y="3159286"/>
          <a:ext cx="1019175" cy="4171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cs-CZ" sz="1100"/>
            <a:t>číslo měření</a:t>
          </a:r>
        </a:p>
      </cdr:txBody>
    </cdr:sp>
  </cdr:relSizeAnchor>
  <cdr:relSizeAnchor xmlns:cdr="http://schemas.openxmlformats.org/drawingml/2006/chartDrawing">
    <cdr:from>
      <cdr:x>0.00935</cdr:x>
      <cdr:y>0.3984</cdr:y>
    </cdr:from>
    <cdr:to>
      <cdr:x>0.0912</cdr:x>
      <cdr:y>0.59999</cdr:y>
    </cdr:to>
    <cdr:sp macro="" textlink="">
      <cdr:nvSpPr>
        <cdr:cNvPr id="3" name="TextovéPole 1"/>
        <cdr:cNvSpPr txBox="1"/>
      </cdr:nvSpPr>
      <cdr:spPr>
        <a:xfrm xmlns:a="http://schemas.openxmlformats.org/drawingml/2006/main" rot="16200000">
          <a:off x="-102891" y="1569741"/>
          <a:ext cx="718142" cy="4171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cs-CZ" sz="1100"/>
            <a:t>tloušťka (mm)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18</xdr:row>
      <xdr:rowOff>133350</xdr:rowOff>
    </xdr:from>
    <xdr:to>
      <xdr:col>16</xdr:col>
      <xdr:colOff>95250</xdr:colOff>
      <xdr:row>33</xdr:row>
      <xdr:rowOff>19050</xdr:rowOff>
    </xdr:to>
    <xdr:graphicFrame macro="">
      <xdr:nvGraphicFramePr>
        <xdr:cNvPr id="2" name="Graf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0.47546</cdr:x>
      <cdr:y>0.86806</cdr:y>
    </cdr:from>
    <cdr:to>
      <cdr:x>0.52045</cdr:x>
      <cdr:y>1</cdr:y>
    </cdr:to>
    <cdr:sp macro="" textlink="">
      <cdr:nvSpPr>
        <cdr:cNvPr id="2" name="TextovéPole 1"/>
        <cdr:cNvSpPr txBox="1"/>
      </cdr:nvSpPr>
      <cdr:spPr>
        <a:xfrm xmlns:a="http://schemas.openxmlformats.org/drawingml/2006/main">
          <a:off x="4429125" y="2390775"/>
          <a:ext cx="419100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k</a:t>
          </a:r>
          <a:endParaRPr lang="cs-CZ" sz="1100"/>
        </a:p>
      </cdr:txBody>
    </cdr:sp>
  </cdr:relSizeAnchor>
  <cdr:relSizeAnchor xmlns:cdr="http://schemas.openxmlformats.org/drawingml/2006/chartDrawing">
    <cdr:from>
      <cdr:x>0.00102</cdr:x>
      <cdr:y>0.36806</cdr:y>
    </cdr:from>
    <cdr:to>
      <cdr:x>0.03988</cdr:x>
      <cdr:y>0.51042</cdr:y>
    </cdr:to>
    <cdr:sp macro="" textlink="">
      <cdr:nvSpPr>
        <cdr:cNvPr id="3" name="TextovéPole 1"/>
        <cdr:cNvSpPr txBox="1"/>
      </cdr:nvSpPr>
      <cdr:spPr>
        <a:xfrm xmlns:a="http://schemas.openxmlformats.org/drawingml/2006/main" rot="16200000">
          <a:off x="-4761" y="1023940"/>
          <a:ext cx="390525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/>
            <a:t>rmk</a:t>
          </a:r>
          <a:endParaRPr lang="cs-CZ" sz="1100"/>
        </a:p>
      </cdr:txBody>
    </cdr:sp>
  </cdr:relSizeAnchor>
</c:userShape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4"/>
  <sheetViews>
    <sheetView tabSelected="1" workbookViewId="0">
      <selection activeCell="A14" sqref="A14"/>
    </sheetView>
  </sheetViews>
  <sheetFormatPr defaultRowHeight="15"/>
  <cols>
    <col min="2" max="2" width="20.5703125" customWidth="1"/>
    <col min="4" max="4" width="30.28515625" customWidth="1"/>
    <col min="5" max="5" width="12" bestFit="1" customWidth="1"/>
    <col min="12" max="12" width="12.7109375" customWidth="1"/>
    <col min="13" max="13" width="17.140625" customWidth="1"/>
  </cols>
  <sheetData>
    <row r="1" spans="1:29">
      <c r="A1" s="1" t="s">
        <v>0</v>
      </c>
      <c r="H1" t="s">
        <v>5</v>
      </c>
      <c r="I1">
        <v>5</v>
      </c>
      <c r="K1" t="s">
        <v>7</v>
      </c>
      <c r="L1" t="s">
        <v>8</v>
      </c>
      <c r="M1" t="s">
        <v>22</v>
      </c>
      <c r="N1" t="s">
        <v>23</v>
      </c>
      <c r="Z1" t="s">
        <v>1</v>
      </c>
      <c r="AA1" t="s">
        <v>2</v>
      </c>
      <c r="AB1" t="s">
        <v>16</v>
      </c>
      <c r="AC1" t="s">
        <v>17</v>
      </c>
    </row>
    <row r="2" spans="1:29">
      <c r="A2">
        <v>3.1070000000000002</v>
      </c>
      <c r="B2" s="1" t="s">
        <v>18</v>
      </c>
      <c r="C2" s="1">
        <f>COUNT(A2:A100)</f>
        <v>13</v>
      </c>
      <c r="F2">
        <f>A2^3</f>
        <v>29.993266043000009</v>
      </c>
      <c r="G2">
        <f>2+A2</f>
        <v>5.1070000000000002</v>
      </c>
      <c r="J2">
        <f>A2^$I$1</f>
        <v>289.53846408953245</v>
      </c>
      <c r="K2">
        <f>A2-$C$3</f>
        <v>1.2307692307692797E-2</v>
      </c>
      <c r="L2">
        <f>ABS(A2-$C$3)</f>
        <v>1.2307692307692797E-2</v>
      </c>
      <c r="M2">
        <f>ABS(A2-$C$4)</f>
        <v>1.6000000000000014E-2</v>
      </c>
      <c r="N2">
        <f>IF(ABS(A2-$C$3)&gt;$E$7,1,0)</f>
        <v>1</v>
      </c>
      <c r="Y2">
        <v>0</v>
      </c>
      <c r="Z2">
        <f>AVERAGE(A2:A100)</f>
        <v>3.0946923076923074</v>
      </c>
      <c r="AA2">
        <f>MEDIAN(A2:A100)</f>
        <v>3.0910000000000002</v>
      </c>
      <c r="AB2">
        <f>C3-E7</f>
        <v>3.0841220300596826</v>
      </c>
      <c r="AC2">
        <f>C3+E7</f>
        <v>3.1052625853249323</v>
      </c>
    </row>
    <row r="3" spans="1:29">
      <c r="A3">
        <v>3.0910000000000002</v>
      </c>
      <c r="B3" s="1" t="s">
        <v>19</v>
      </c>
      <c r="C3" s="6">
        <f>AVERAGE(A1:A100)</f>
        <v>3.0946923076923074</v>
      </c>
      <c r="D3" s="1" t="s">
        <v>13</v>
      </c>
      <c r="E3" s="5">
        <f>MAX(A2:A100)-MIN(A2:A100)</f>
        <v>3.3999999999999808E-2</v>
      </c>
      <c r="F3">
        <f t="shared" ref="F3:F14" si="0">A3^3</f>
        <v>29.532282571000007</v>
      </c>
      <c r="G3">
        <f t="shared" ref="G3:G14" si="1">2+A3</f>
        <v>5.0910000000000002</v>
      </c>
      <c r="J3">
        <f t="shared" ref="J3:J14" si="2">A3^$I$1</f>
        <v>282.15972625473654</v>
      </c>
      <c r="K3">
        <f t="shared" ref="K3:K14" si="3">A3-$C$3</f>
        <v>-3.6923076923072173E-3</v>
      </c>
      <c r="L3">
        <f t="shared" ref="L3:L14" si="4">ABS(A3-$C$3)</f>
        <v>3.6923076923072173E-3</v>
      </c>
      <c r="M3">
        <f t="shared" ref="M3:M14" si="5">ABS(A3-$C$4)</f>
        <v>0</v>
      </c>
      <c r="N3">
        <f t="shared" ref="N3:N14" si="6">IF(ABS(A3-$C$3)&gt;$E$7,1,0)</f>
        <v>0</v>
      </c>
      <c r="Y3">
        <f>COUNT(A2:A100)</f>
        <v>13</v>
      </c>
      <c r="Z3">
        <f>AVERAGE(A2:A100)</f>
        <v>3.0946923076923074</v>
      </c>
      <c r="AA3">
        <f>MEDIAN(A2:A100)</f>
        <v>3.0910000000000002</v>
      </c>
      <c r="AB3">
        <f>C3-E7</f>
        <v>3.0841220300596826</v>
      </c>
      <c r="AC3">
        <f>C3+E7</f>
        <v>3.1052625853249323</v>
      </c>
    </row>
    <row r="4" spans="1:29">
      <c r="A4">
        <v>3.0910000000000002</v>
      </c>
      <c r="B4" s="1" t="s">
        <v>2</v>
      </c>
      <c r="C4" s="6">
        <f>MEDIAN(A2:A100)</f>
        <v>3.0910000000000002</v>
      </c>
      <c r="D4" s="1" t="s">
        <v>9</v>
      </c>
      <c r="E4" s="5">
        <f>AVERAGE(K2:K100)</f>
        <v>3.4160708450004819E-16</v>
      </c>
      <c r="F4">
        <f t="shared" si="0"/>
        <v>29.532282571000007</v>
      </c>
      <c r="G4">
        <f t="shared" si="1"/>
        <v>5.0910000000000002</v>
      </c>
      <c r="J4">
        <f t="shared" si="2"/>
        <v>282.15972625473654</v>
      </c>
      <c r="K4">
        <f t="shared" si="3"/>
        <v>-3.6923076923072173E-3</v>
      </c>
      <c r="L4">
        <f t="shared" si="4"/>
        <v>3.6923076923072173E-3</v>
      </c>
      <c r="M4">
        <f t="shared" si="5"/>
        <v>0</v>
      </c>
      <c r="N4">
        <f t="shared" si="6"/>
        <v>0</v>
      </c>
    </row>
    <row r="5" spans="1:29">
      <c r="A5">
        <v>3.0950000000000002</v>
      </c>
      <c r="B5" s="1" t="s">
        <v>20</v>
      </c>
      <c r="C5" s="6">
        <f>GEOMEAN(A2:A100)</f>
        <v>3.0946756721475994</v>
      </c>
      <c r="D5" s="1" t="s">
        <v>11</v>
      </c>
      <c r="E5" s="5">
        <f>AVERAGE(L2:L100)</f>
        <v>8.3905325443786472E-3</v>
      </c>
      <c r="F5">
        <f t="shared" si="0"/>
        <v>29.647082375000007</v>
      </c>
      <c r="G5">
        <f t="shared" si="1"/>
        <v>5.0950000000000006</v>
      </c>
      <c r="J5">
        <f t="shared" si="2"/>
        <v>283.99014324718451</v>
      </c>
      <c r="K5">
        <f t="shared" si="3"/>
        <v>3.0769230769278622E-4</v>
      </c>
      <c r="L5">
        <f t="shared" si="4"/>
        <v>3.0769230769278622E-4</v>
      </c>
      <c r="M5">
        <f t="shared" si="5"/>
        <v>4.0000000000000036E-3</v>
      </c>
      <c r="N5">
        <f t="shared" si="6"/>
        <v>0</v>
      </c>
    </row>
    <row r="6" spans="1:29">
      <c r="A6">
        <v>3.0880000000000001</v>
      </c>
      <c r="B6" s="1" t="s">
        <v>21</v>
      </c>
      <c r="C6" s="6">
        <f>HARMEAN(A2:A100)</f>
        <v>3.0946590644509486</v>
      </c>
      <c r="D6" s="1" t="s">
        <v>12</v>
      </c>
      <c r="E6" s="5">
        <f>AVERAGE(M2:M100)</f>
        <v>7.5384615384615963E-3</v>
      </c>
      <c r="F6">
        <f t="shared" si="0"/>
        <v>29.446377472000005</v>
      </c>
      <c r="G6">
        <f t="shared" si="1"/>
        <v>5.0880000000000001</v>
      </c>
      <c r="J6">
        <f t="shared" si="2"/>
        <v>280.79311730035926</v>
      </c>
      <c r="K6">
        <f t="shared" si="3"/>
        <v>-6.692307692307331E-3</v>
      </c>
      <c r="L6">
        <f t="shared" si="4"/>
        <v>6.692307692307331E-3</v>
      </c>
      <c r="M6">
        <f t="shared" si="5"/>
        <v>3.0000000000001137E-3</v>
      </c>
      <c r="N6">
        <f t="shared" si="6"/>
        <v>0</v>
      </c>
    </row>
    <row r="7" spans="1:29">
      <c r="A7">
        <v>3.0859999999999999</v>
      </c>
      <c r="B7" s="1" t="s">
        <v>3</v>
      </c>
      <c r="C7" s="6">
        <f>SQRT(SUMSQ(A2:A100)/COUNT(A2:A100))</f>
        <v>3.0947089710317863</v>
      </c>
      <c r="D7" s="1" t="s">
        <v>10</v>
      </c>
      <c r="E7" s="5">
        <f>STDEVA(A2:A100)</f>
        <v>1.0570277632624848E-2</v>
      </c>
      <c r="F7">
        <f t="shared" si="0"/>
        <v>29.389200056</v>
      </c>
      <c r="G7">
        <f t="shared" si="1"/>
        <v>5.0860000000000003</v>
      </c>
      <c r="J7">
        <f t="shared" si="2"/>
        <v>279.88499025651015</v>
      </c>
      <c r="K7">
        <f t="shared" si="3"/>
        <v>-8.6923076923075548E-3</v>
      </c>
      <c r="L7">
        <f t="shared" si="4"/>
        <v>8.6923076923075548E-3</v>
      </c>
      <c r="M7">
        <f t="shared" si="5"/>
        <v>5.0000000000003375E-3</v>
      </c>
      <c r="N7">
        <f t="shared" si="6"/>
        <v>0</v>
      </c>
    </row>
    <row r="8" spans="1:29">
      <c r="A8">
        <v>3.113</v>
      </c>
      <c r="B8" s="1" t="s">
        <v>4</v>
      </c>
      <c r="C8" s="6">
        <f>(SUM(F2:F100)/COUNT(F2:F100))^(1/3)</f>
        <v>3.0947256621116583</v>
      </c>
      <c r="D8" s="1" t="s">
        <v>14</v>
      </c>
      <c r="E8" s="3">
        <f>SUM(N2:N100)</f>
        <v>4</v>
      </c>
      <c r="F8">
        <f t="shared" si="0"/>
        <v>30.167363896999998</v>
      </c>
      <c r="G8">
        <f t="shared" si="1"/>
        <v>5.1129999999999995</v>
      </c>
      <c r="J8">
        <f t="shared" si="2"/>
        <v>292.34495486476675</v>
      </c>
      <c r="K8">
        <f t="shared" si="3"/>
        <v>1.830769230769258E-2</v>
      </c>
      <c r="L8">
        <f t="shared" si="4"/>
        <v>1.830769230769258E-2</v>
      </c>
      <c r="M8">
        <f t="shared" si="5"/>
        <v>2.1999999999999797E-2</v>
      </c>
      <c r="N8">
        <f t="shared" si="6"/>
        <v>1</v>
      </c>
    </row>
    <row r="9" spans="1:29">
      <c r="A9">
        <v>3.1139999999999999</v>
      </c>
      <c r="B9" s="1" t="s">
        <v>6</v>
      </c>
      <c r="C9" s="6">
        <f>(SUM(J2:J100)/COUNT(J2:J100))^(1/$I$1)</f>
        <v>3.0947591272696227</v>
      </c>
      <c r="D9" s="1" t="s">
        <v>15</v>
      </c>
      <c r="E9" s="3">
        <f>E8/C2*100</f>
        <v>30.76923076923077</v>
      </c>
      <c r="F9">
        <f t="shared" si="0"/>
        <v>30.196445543999996</v>
      </c>
      <c r="G9">
        <f t="shared" si="1"/>
        <v>5.1139999999999999</v>
      </c>
      <c r="J9">
        <f t="shared" si="2"/>
        <v>292.81481165438572</v>
      </c>
      <c r="K9">
        <f t="shared" si="3"/>
        <v>1.930769230769247E-2</v>
      </c>
      <c r="L9">
        <f t="shared" si="4"/>
        <v>1.930769230769247E-2</v>
      </c>
      <c r="M9">
        <f t="shared" si="5"/>
        <v>2.2999999999999687E-2</v>
      </c>
      <c r="N9">
        <f t="shared" si="6"/>
        <v>1</v>
      </c>
    </row>
    <row r="10" spans="1:29">
      <c r="A10">
        <v>3.089</v>
      </c>
      <c r="C10" s="4"/>
      <c r="E10" s="2"/>
      <c r="F10">
        <f t="shared" si="0"/>
        <v>29.474993969</v>
      </c>
      <c r="G10">
        <f t="shared" si="1"/>
        <v>5.0890000000000004</v>
      </c>
      <c r="J10">
        <f t="shared" si="2"/>
        <v>281.24806392767448</v>
      </c>
      <c r="K10">
        <f t="shared" si="3"/>
        <v>-5.6923076923074412E-3</v>
      </c>
      <c r="L10">
        <f t="shared" si="4"/>
        <v>5.6923076923074412E-3</v>
      </c>
      <c r="M10">
        <f t="shared" si="5"/>
        <v>2.0000000000002238E-3</v>
      </c>
      <c r="N10">
        <f t="shared" si="6"/>
        <v>0</v>
      </c>
    </row>
    <row r="11" spans="1:29">
      <c r="A11">
        <v>3.0880000000000001</v>
      </c>
      <c r="F11">
        <f t="shared" si="0"/>
        <v>29.446377472000005</v>
      </c>
      <c r="G11">
        <f t="shared" si="1"/>
        <v>5.0880000000000001</v>
      </c>
      <c r="J11">
        <f t="shared" si="2"/>
        <v>280.79311730035926</v>
      </c>
      <c r="K11">
        <f t="shared" si="3"/>
        <v>-6.692307692307331E-3</v>
      </c>
      <c r="L11">
        <f t="shared" si="4"/>
        <v>6.692307692307331E-3</v>
      </c>
      <c r="M11">
        <f t="shared" si="5"/>
        <v>3.0000000000001137E-3</v>
      </c>
      <c r="N11">
        <f t="shared" si="6"/>
        <v>0</v>
      </c>
    </row>
    <row r="12" spans="1:29">
      <c r="A12">
        <v>3.0990000000000002</v>
      </c>
      <c r="F12">
        <f t="shared" si="0"/>
        <v>29.762179299000003</v>
      </c>
      <c r="G12">
        <f t="shared" si="1"/>
        <v>5.0990000000000002</v>
      </c>
      <c r="J12">
        <f t="shared" si="2"/>
        <v>285.8300473139156</v>
      </c>
      <c r="K12">
        <f t="shared" si="3"/>
        <v>4.3076923076927898E-3</v>
      </c>
      <c r="L12">
        <f t="shared" si="4"/>
        <v>4.3076923076927898E-3</v>
      </c>
      <c r="M12">
        <f t="shared" si="5"/>
        <v>8.0000000000000071E-3</v>
      </c>
      <c r="N12">
        <f t="shared" si="6"/>
        <v>0</v>
      </c>
    </row>
    <row r="13" spans="1:29">
      <c r="A13">
        <v>3.09</v>
      </c>
      <c r="F13">
        <f t="shared" si="0"/>
        <v>29.503628999999997</v>
      </c>
      <c r="G13">
        <f t="shared" si="1"/>
        <v>5.09</v>
      </c>
      <c r="J13">
        <f t="shared" si="2"/>
        <v>281.70360005489999</v>
      </c>
      <c r="K13">
        <f t="shared" si="3"/>
        <v>-4.6923076923075513E-3</v>
      </c>
      <c r="L13">
        <f t="shared" si="4"/>
        <v>4.6923076923075513E-3</v>
      </c>
      <c r="M13">
        <f t="shared" si="5"/>
        <v>1.000000000000334E-3</v>
      </c>
      <c r="N13">
        <f t="shared" si="6"/>
        <v>0</v>
      </c>
    </row>
    <row r="14" spans="1:29">
      <c r="A14">
        <v>3.08</v>
      </c>
      <c r="F14">
        <f t="shared" si="0"/>
        <v>29.218112000000001</v>
      </c>
      <c r="G14">
        <f t="shared" si="1"/>
        <v>5.08</v>
      </c>
      <c r="J14">
        <f t="shared" si="2"/>
        <v>277.17469767679995</v>
      </c>
      <c r="K14">
        <f t="shared" si="3"/>
        <v>-1.4692307692307338E-2</v>
      </c>
      <c r="L14">
        <f t="shared" si="4"/>
        <v>1.4692307692307338E-2</v>
      </c>
      <c r="M14">
        <f t="shared" si="5"/>
        <v>1.1000000000000121E-2</v>
      </c>
      <c r="N14">
        <f t="shared" si="6"/>
        <v>1</v>
      </c>
    </row>
  </sheetData>
  <pageMargins left="0.7" right="0.7" top="0.78740157499999996" bottom="0.78740157499999996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6"/>
  <sheetViews>
    <sheetView workbookViewId="0">
      <selection activeCell="S24" sqref="S24"/>
    </sheetView>
  </sheetViews>
  <sheetFormatPr defaultRowHeight="15"/>
  <cols>
    <col min="2" max="2" width="11.85546875" bestFit="1" customWidth="1"/>
  </cols>
  <sheetData>
    <row r="1" spans="1:31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>
      <c r="A2">
        <f>prumery!A2</f>
        <v>3.1070000000000002</v>
      </c>
      <c r="B2">
        <f>$A2^(B$1)</f>
        <v>3.1070000000000002</v>
      </c>
      <c r="C2">
        <f t="shared" ref="C2:V14" si="0">$A2^(C$1)</f>
        <v>9.6534490000000019</v>
      </c>
      <c r="D2">
        <f t="shared" si="0"/>
        <v>29.993266043000009</v>
      </c>
      <c r="E2">
        <f t="shared" si="0"/>
        <v>93.189077595601034</v>
      </c>
      <c r="F2">
        <f t="shared" si="0"/>
        <v>289.53846408953245</v>
      </c>
      <c r="G2">
        <f t="shared" si="0"/>
        <v>899.59600792617744</v>
      </c>
      <c r="H2">
        <f t="shared" si="0"/>
        <v>2795.0447966266333</v>
      </c>
      <c r="I2">
        <f t="shared" si="0"/>
        <v>8684.2041831189508</v>
      </c>
      <c r="J2">
        <f t="shared" si="0"/>
        <v>26981.822396950582</v>
      </c>
      <c r="K2">
        <f t="shared" si="0"/>
        <v>83832.522187325463</v>
      </c>
      <c r="L2">
        <f t="shared" si="0"/>
        <v>260467.64643602027</v>
      </c>
      <c r="M2">
        <f t="shared" si="0"/>
        <v>809272.97747671499</v>
      </c>
      <c r="N2">
        <f t="shared" si="0"/>
        <v>2514411.1410201536</v>
      </c>
      <c r="O2">
        <f t="shared" si="0"/>
        <v>7812275.4151496189</v>
      </c>
      <c r="P2">
        <f t="shared" si="0"/>
        <v>24272739.714869868</v>
      </c>
      <c r="Q2">
        <f t="shared" si="0"/>
        <v>75415402.294100687</v>
      </c>
      <c r="R2">
        <f t="shared" si="0"/>
        <v>234315654.92777085</v>
      </c>
      <c r="S2">
        <f t="shared" si="0"/>
        <v>728018739.86058414</v>
      </c>
      <c r="T2">
        <f t="shared" si="0"/>
        <v>2261954224.7468352</v>
      </c>
      <c r="U2">
        <f t="shared" si="0"/>
        <v>7027891776.2884169</v>
      </c>
      <c r="V2">
        <f t="shared" si="0"/>
        <v>21835659748.928116</v>
      </c>
      <c r="W2">
        <f t="shared" ref="V2:AE14" si="1">$A2^(W$1)</f>
        <v>67843394839.919662</v>
      </c>
      <c r="X2">
        <f t="shared" si="1"/>
        <v>210789427767.6304</v>
      </c>
      <c r="Y2">
        <f t="shared" si="1"/>
        <v>654922752074.02771</v>
      </c>
      <c r="Z2">
        <f t="shared" si="1"/>
        <v>2034844990694.0042</v>
      </c>
      <c r="AA2">
        <f t="shared" si="1"/>
        <v>6322263386086.2715</v>
      </c>
      <c r="AB2">
        <f t="shared" si="1"/>
        <v>19643272340570.051</v>
      </c>
      <c r="AC2">
        <f t="shared" si="1"/>
        <v>61031647162151.148</v>
      </c>
      <c r="AD2">
        <f t="shared" si="1"/>
        <v>189625327732803.62</v>
      </c>
      <c r="AE2">
        <f t="shared" si="1"/>
        <v>589165893265821</v>
      </c>
    </row>
    <row r="3" spans="1:31">
      <c r="A3">
        <f>prumery!A3</f>
        <v>3.0910000000000002</v>
      </c>
      <c r="B3">
        <f t="shared" ref="B3:B14" si="2">$A3^(B$1)</f>
        <v>3.0910000000000002</v>
      </c>
      <c r="C3">
        <f t="shared" si="0"/>
        <v>9.5542810000000014</v>
      </c>
      <c r="D3">
        <f t="shared" si="0"/>
        <v>29.532282571000007</v>
      </c>
      <c r="E3">
        <f t="shared" si="0"/>
        <v>91.28428542696102</v>
      </c>
      <c r="F3">
        <f t="shared" si="0"/>
        <v>282.15972625473654</v>
      </c>
      <c r="G3">
        <f t="shared" si="0"/>
        <v>872.15571385339069</v>
      </c>
      <c r="H3">
        <f t="shared" si="0"/>
        <v>2695.8333115208306</v>
      </c>
      <c r="I3">
        <f t="shared" si="0"/>
        <v>8332.8207659108884</v>
      </c>
      <c r="J3">
        <f t="shared" si="0"/>
        <v>25756.748987430557</v>
      </c>
      <c r="K3">
        <f t="shared" si="0"/>
        <v>79614.111120147863</v>
      </c>
      <c r="L3">
        <f t="shared" si="0"/>
        <v>246087.21747237706</v>
      </c>
      <c r="M3">
        <f t="shared" si="0"/>
        <v>760655.58920711745</v>
      </c>
      <c r="N3">
        <f t="shared" si="0"/>
        <v>2351186.4262392004</v>
      </c>
      <c r="O3">
        <f t="shared" si="0"/>
        <v>7267517.2435053689</v>
      </c>
      <c r="P3">
        <f t="shared" si="0"/>
        <v>22463895.799675096</v>
      </c>
      <c r="Q3">
        <f t="shared" si="0"/>
        <v>69435901.916795731</v>
      </c>
      <c r="R3">
        <f t="shared" si="0"/>
        <v>214626372.82481563</v>
      </c>
      <c r="S3">
        <f t="shared" si="0"/>
        <v>663410118.40150511</v>
      </c>
      <c r="T3">
        <f t="shared" si="0"/>
        <v>2050600675.9790525</v>
      </c>
      <c r="U3">
        <f t="shared" si="0"/>
        <v>6338406689.451251</v>
      </c>
      <c r="V3">
        <f t="shared" si="1"/>
        <v>19592015077.093819</v>
      </c>
      <c r="W3">
        <f t="shared" si="1"/>
        <v>60558918603.296997</v>
      </c>
      <c r="X3">
        <f t="shared" si="1"/>
        <v>187187617402.79102</v>
      </c>
      <c r="Y3">
        <f t="shared" si="1"/>
        <v>578596925392.0271</v>
      </c>
      <c r="Z3">
        <f t="shared" si="1"/>
        <v>1788443096386.7559</v>
      </c>
      <c r="AA3">
        <f t="shared" si="1"/>
        <v>5528077610931.4629</v>
      </c>
      <c r="AB3">
        <f t="shared" si="1"/>
        <v>17087287895389.154</v>
      </c>
      <c r="AC3">
        <f t="shared" si="1"/>
        <v>52816806884647.875</v>
      </c>
      <c r="AD3">
        <f t="shared" si="1"/>
        <v>163256750080446.59</v>
      </c>
      <c r="AE3">
        <f t="shared" si="1"/>
        <v>504626614498660.5</v>
      </c>
    </row>
    <row r="4" spans="1:31">
      <c r="A4">
        <f>prumery!A4</f>
        <v>3.0910000000000002</v>
      </c>
      <c r="B4">
        <f t="shared" si="2"/>
        <v>3.0910000000000002</v>
      </c>
      <c r="C4">
        <f t="shared" si="0"/>
        <v>9.5542810000000014</v>
      </c>
      <c r="D4">
        <f t="shared" si="0"/>
        <v>29.532282571000007</v>
      </c>
      <c r="E4">
        <f t="shared" si="0"/>
        <v>91.28428542696102</v>
      </c>
      <c r="F4">
        <f t="shared" si="0"/>
        <v>282.15972625473654</v>
      </c>
      <c r="G4">
        <f t="shared" si="0"/>
        <v>872.15571385339069</v>
      </c>
      <c r="H4">
        <f t="shared" si="0"/>
        <v>2695.8333115208306</v>
      </c>
      <c r="I4">
        <f t="shared" si="0"/>
        <v>8332.8207659108884</v>
      </c>
      <c r="J4">
        <f t="shared" si="0"/>
        <v>25756.748987430557</v>
      </c>
      <c r="K4">
        <f t="shared" si="0"/>
        <v>79614.111120147863</v>
      </c>
      <c r="L4">
        <f t="shared" si="0"/>
        <v>246087.21747237706</v>
      </c>
      <c r="M4">
        <f t="shared" si="0"/>
        <v>760655.58920711745</v>
      </c>
      <c r="N4">
        <f t="shared" si="0"/>
        <v>2351186.4262392004</v>
      </c>
      <c r="O4">
        <f t="shared" si="0"/>
        <v>7267517.2435053689</v>
      </c>
      <c r="P4">
        <f t="shared" si="0"/>
        <v>22463895.799675096</v>
      </c>
      <c r="Q4">
        <f t="shared" si="0"/>
        <v>69435901.916795731</v>
      </c>
      <c r="R4">
        <f t="shared" si="0"/>
        <v>214626372.82481563</v>
      </c>
      <c r="S4">
        <f t="shared" si="0"/>
        <v>663410118.40150511</v>
      </c>
      <c r="T4">
        <f t="shared" si="0"/>
        <v>2050600675.9790525</v>
      </c>
      <c r="U4">
        <f t="shared" si="0"/>
        <v>6338406689.451251</v>
      </c>
      <c r="V4">
        <f t="shared" si="1"/>
        <v>19592015077.093819</v>
      </c>
      <c r="W4">
        <f t="shared" si="1"/>
        <v>60558918603.296997</v>
      </c>
      <c r="X4">
        <f t="shared" si="1"/>
        <v>187187617402.79102</v>
      </c>
      <c r="Y4">
        <f t="shared" si="1"/>
        <v>578596925392.0271</v>
      </c>
      <c r="Z4">
        <f t="shared" si="1"/>
        <v>1788443096386.7559</v>
      </c>
      <c r="AA4">
        <f t="shared" si="1"/>
        <v>5528077610931.4629</v>
      </c>
      <c r="AB4">
        <f t="shared" si="1"/>
        <v>17087287895389.154</v>
      </c>
      <c r="AC4">
        <f t="shared" si="1"/>
        <v>52816806884647.875</v>
      </c>
      <c r="AD4">
        <f t="shared" si="1"/>
        <v>163256750080446.59</v>
      </c>
      <c r="AE4">
        <f t="shared" si="1"/>
        <v>504626614498660.5</v>
      </c>
    </row>
    <row r="5" spans="1:31">
      <c r="A5">
        <f>prumery!A5</f>
        <v>3.0950000000000002</v>
      </c>
      <c r="B5">
        <f t="shared" si="2"/>
        <v>3.0950000000000002</v>
      </c>
      <c r="C5">
        <f t="shared" si="0"/>
        <v>9.5790250000000015</v>
      </c>
      <c r="D5">
        <f t="shared" si="0"/>
        <v>29.647082375000007</v>
      </c>
      <c r="E5">
        <f t="shared" si="0"/>
        <v>91.757719950625031</v>
      </c>
      <c r="F5">
        <f t="shared" si="0"/>
        <v>283.99014324718451</v>
      </c>
      <c r="G5">
        <f t="shared" si="0"/>
        <v>878.94949335003605</v>
      </c>
      <c r="H5">
        <f t="shared" si="0"/>
        <v>2720.3486819183618</v>
      </c>
      <c r="I5">
        <f t="shared" si="0"/>
        <v>8419.47917053733</v>
      </c>
      <c r="J5">
        <f t="shared" si="0"/>
        <v>26058.288032813038</v>
      </c>
      <c r="K5">
        <f t="shared" si="0"/>
        <v>80650.401461556365</v>
      </c>
      <c r="L5">
        <f t="shared" si="0"/>
        <v>249612.99252351696</v>
      </c>
      <c r="M5">
        <f t="shared" si="0"/>
        <v>772552.21186028502</v>
      </c>
      <c r="N5">
        <f t="shared" si="0"/>
        <v>2391049.0957075823</v>
      </c>
      <c r="O5">
        <f t="shared" si="0"/>
        <v>7400296.9512149682</v>
      </c>
      <c r="P5">
        <f t="shared" si="0"/>
        <v>22903919.064010326</v>
      </c>
      <c r="Q5">
        <f t="shared" si="0"/>
        <v>70887629.503111973</v>
      </c>
      <c r="R5">
        <f t="shared" si="0"/>
        <v>219397213.31213158</v>
      </c>
      <c r="S5">
        <f t="shared" si="0"/>
        <v>679034375.2010473</v>
      </c>
      <c r="T5">
        <f t="shared" si="0"/>
        <v>2101611391.2472415</v>
      </c>
      <c r="U5">
        <f t="shared" si="0"/>
        <v>6504487255.9102135</v>
      </c>
      <c r="V5">
        <f t="shared" si="1"/>
        <v>20131388057.04211</v>
      </c>
      <c r="W5">
        <f t="shared" si="1"/>
        <v>62306646036.545334</v>
      </c>
      <c r="X5">
        <f t="shared" si="1"/>
        <v>192839069483.10782</v>
      </c>
      <c r="Y5">
        <f t="shared" si="1"/>
        <v>596836920050.21875</v>
      </c>
      <c r="Z5">
        <f t="shared" si="1"/>
        <v>1847210267555.4272</v>
      </c>
      <c r="AA5">
        <f t="shared" si="1"/>
        <v>5717115778084.0479</v>
      </c>
      <c r="AB5">
        <f t="shared" si="1"/>
        <v>17694473333170.129</v>
      </c>
      <c r="AC5">
        <f t="shared" si="1"/>
        <v>54764394966161.555</v>
      </c>
      <c r="AD5">
        <f t="shared" si="1"/>
        <v>169495802420270.03</v>
      </c>
      <c r="AE5">
        <f t="shared" si="1"/>
        <v>524589508490735.75</v>
      </c>
    </row>
    <row r="6" spans="1:31">
      <c r="A6">
        <f>prumery!A6</f>
        <v>3.0880000000000001</v>
      </c>
      <c r="B6">
        <f t="shared" si="2"/>
        <v>3.0880000000000001</v>
      </c>
      <c r="C6">
        <f t="shared" si="0"/>
        <v>9.5357440000000011</v>
      </c>
      <c r="D6">
        <f t="shared" si="0"/>
        <v>29.446377472000005</v>
      </c>
      <c r="E6">
        <f t="shared" si="0"/>
        <v>90.93041363353602</v>
      </c>
      <c r="F6">
        <f t="shared" si="0"/>
        <v>280.79311730035926</v>
      </c>
      <c r="G6">
        <f t="shared" si="0"/>
        <v>867.08914622350937</v>
      </c>
      <c r="H6">
        <f t="shared" si="0"/>
        <v>2677.5712835381973</v>
      </c>
      <c r="I6">
        <f t="shared" si="0"/>
        <v>8268.340123565953</v>
      </c>
      <c r="J6">
        <f t="shared" si="0"/>
        <v>25532.634301571663</v>
      </c>
      <c r="K6">
        <f t="shared" si="0"/>
        <v>78844.7747232533</v>
      </c>
      <c r="L6">
        <f t="shared" si="0"/>
        <v>243472.66434540623</v>
      </c>
      <c r="M6">
        <f t="shared" si="0"/>
        <v>751843.58749861445</v>
      </c>
      <c r="N6">
        <f t="shared" si="0"/>
        <v>2321692.9981957218</v>
      </c>
      <c r="O6">
        <f t="shared" si="0"/>
        <v>7169387.978428388</v>
      </c>
      <c r="P6">
        <f t="shared" si="0"/>
        <v>22139070.077386867</v>
      </c>
      <c r="Q6">
        <f t="shared" si="0"/>
        <v>68365448.398970634</v>
      </c>
      <c r="R6">
        <f t="shared" si="0"/>
        <v>211112504.65602133</v>
      </c>
      <c r="S6">
        <f t="shared" si="0"/>
        <v>651915414.37779391</v>
      </c>
      <c r="T6">
        <f t="shared" si="0"/>
        <v>2013114799.5986278</v>
      </c>
      <c r="U6">
        <f t="shared" si="0"/>
        <v>6216498501.1605625</v>
      </c>
      <c r="V6">
        <f t="shared" si="1"/>
        <v>19196547371.58382</v>
      </c>
      <c r="W6">
        <f t="shared" si="1"/>
        <v>59278938283.450836</v>
      </c>
      <c r="X6">
        <f t="shared" si="1"/>
        <v>183053361419.2962</v>
      </c>
      <c r="Y6">
        <f t="shared" si="1"/>
        <v>565268780062.78662</v>
      </c>
      <c r="Z6">
        <f t="shared" si="1"/>
        <v>1745549992833.885</v>
      </c>
      <c r="AA6">
        <f t="shared" si="1"/>
        <v>5390258377871.0381</v>
      </c>
      <c r="AB6">
        <f t="shared" si="1"/>
        <v>16645117870865.768</v>
      </c>
      <c r="AC6">
        <f t="shared" si="1"/>
        <v>51400123985233.492</v>
      </c>
      <c r="AD6">
        <f t="shared" si="1"/>
        <v>158723582866401.03</v>
      </c>
      <c r="AE6">
        <f t="shared" si="1"/>
        <v>490138423891446.37</v>
      </c>
    </row>
    <row r="7" spans="1:31">
      <c r="A7">
        <f>prumery!A7</f>
        <v>3.0859999999999999</v>
      </c>
      <c r="B7">
        <f t="shared" si="2"/>
        <v>3.0859999999999999</v>
      </c>
      <c r="C7">
        <f t="shared" si="0"/>
        <v>9.523396</v>
      </c>
      <c r="D7">
        <f t="shared" si="0"/>
        <v>29.389200056</v>
      </c>
      <c r="E7">
        <f t="shared" si="0"/>
        <v>90.695071372816003</v>
      </c>
      <c r="F7">
        <f t="shared" si="0"/>
        <v>279.88499025651015</v>
      </c>
      <c r="G7">
        <f t="shared" si="0"/>
        <v>863.72507993159047</v>
      </c>
      <c r="H7">
        <f t="shared" si="0"/>
        <v>2665.4555966688881</v>
      </c>
      <c r="I7">
        <f t="shared" si="0"/>
        <v>8225.5959713201883</v>
      </c>
      <c r="J7">
        <f t="shared" si="0"/>
        <v>25384.1891674941</v>
      </c>
      <c r="K7">
        <f t="shared" si="0"/>
        <v>78335.607770886796</v>
      </c>
      <c r="L7">
        <f t="shared" si="0"/>
        <v>241743.68558095666</v>
      </c>
      <c r="M7">
        <f t="shared" si="0"/>
        <v>746021.01370283228</v>
      </c>
      <c r="N7">
        <f t="shared" si="0"/>
        <v>2302220.8482869403</v>
      </c>
      <c r="O7">
        <f t="shared" si="0"/>
        <v>7104653.5378134977</v>
      </c>
      <c r="P7">
        <f t="shared" si="0"/>
        <v>21924960.817692455</v>
      </c>
      <c r="Q7">
        <f t="shared" si="0"/>
        <v>67660429.083398908</v>
      </c>
      <c r="R7">
        <f t="shared" si="0"/>
        <v>208800084.15136904</v>
      </c>
      <c r="S7">
        <f t="shared" si="0"/>
        <v>644357059.6911248</v>
      </c>
      <c r="T7">
        <f t="shared" si="0"/>
        <v>1988485886.2068112</v>
      </c>
      <c r="U7">
        <f t="shared" si="0"/>
        <v>6136467444.8342199</v>
      </c>
      <c r="V7">
        <f t="shared" si="1"/>
        <v>18937138534.7584</v>
      </c>
      <c r="W7">
        <f t="shared" si="1"/>
        <v>58440009518.264427</v>
      </c>
      <c r="X7">
        <f t="shared" si="1"/>
        <v>180345869373.36401</v>
      </c>
      <c r="Y7">
        <f t="shared" si="1"/>
        <v>556547352886.20142</v>
      </c>
      <c r="Z7">
        <f t="shared" si="1"/>
        <v>1717505131006.8174</v>
      </c>
      <c r="AA7">
        <f t="shared" si="1"/>
        <v>5300220834287.0381</v>
      </c>
      <c r="AB7">
        <f t="shared" si="1"/>
        <v>16356481494609.801</v>
      </c>
      <c r="AC7">
        <f t="shared" si="1"/>
        <v>50476101892365.852</v>
      </c>
      <c r="AD7">
        <f t="shared" si="1"/>
        <v>155769250439841</v>
      </c>
      <c r="AE7">
        <f t="shared" si="1"/>
        <v>480703906857349.31</v>
      </c>
    </row>
    <row r="8" spans="1:31">
      <c r="A8">
        <f>prumery!A8</f>
        <v>3.113</v>
      </c>
      <c r="B8">
        <f t="shared" si="2"/>
        <v>3.113</v>
      </c>
      <c r="C8">
        <f t="shared" si="0"/>
        <v>9.6907689999999995</v>
      </c>
      <c r="D8">
        <f t="shared" si="0"/>
        <v>30.167363896999998</v>
      </c>
      <c r="E8">
        <f t="shared" si="0"/>
        <v>93.911003811360985</v>
      </c>
      <c r="F8">
        <f t="shared" si="0"/>
        <v>292.34495486476675</v>
      </c>
      <c r="G8">
        <f t="shared" si="0"/>
        <v>910.06984449401887</v>
      </c>
      <c r="H8">
        <f t="shared" si="0"/>
        <v>2833.0474259098805</v>
      </c>
      <c r="I8">
        <f t="shared" si="0"/>
        <v>8819.2766368574576</v>
      </c>
      <c r="J8">
        <f t="shared" si="0"/>
        <v>27454.408170537266</v>
      </c>
      <c r="K8">
        <f t="shared" si="0"/>
        <v>85465.572634882497</v>
      </c>
      <c r="L8">
        <f t="shared" si="0"/>
        <v>266054.32761238923</v>
      </c>
      <c r="M8">
        <f t="shared" si="0"/>
        <v>828227.12185736757</v>
      </c>
      <c r="N8">
        <f t="shared" si="0"/>
        <v>2578271.0303419852</v>
      </c>
      <c r="O8">
        <f t="shared" si="0"/>
        <v>8026157.7174546001</v>
      </c>
      <c r="P8">
        <f t="shared" si="0"/>
        <v>24985428.974436168</v>
      </c>
      <c r="Q8">
        <f t="shared" si="0"/>
        <v>77779640.39741978</v>
      </c>
      <c r="R8">
        <f t="shared" si="0"/>
        <v>242128020.55716777</v>
      </c>
      <c r="S8">
        <f t="shared" si="0"/>
        <v>753744527.99446321</v>
      </c>
      <c r="T8">
        <f t="shared" si="0"/>
        <v>2346406715.6467643</v>
      </c>
      <c r="U8">
        <f t="shared" si="0"/>
        <v>7304364105.8083754</v>
      </c>
      <c r="V8">
        <f t="shared" si="1"/>
        <v>22738485461.381474</v>
      </c>
      <c r="W8">
        <f t="shared" si="1"/>
        <v>70784905241.280533</v>
      </c>
      <c r="X8">
        <f t="shared" si="1"/>
        <v>220353410016.10626</v>
      </c>
      <c r="Y8">
        <f t="shared" si="1"/>
        <v>685960165380.13879</v>
      </c>
      <c r="Z8">
        <f t="shared" si="1"/>
        <v>2135393994828.3721</v>
      </c>
      <c r="AA8">
        <f t="shared" si="1"/>
        <v>6647481505900.7217</v>
      </c>
      <c r="AB8">
        <f t="shared" si="1"/>
        <v>20693609927868.945</v>
      </c>
      <c r="AC8">
        <f t="shared" si="1"/>
        <v>64419207705456.023</v>
      </c>
      <c r="AD8">
        <f t="shared" si="1"/>
        <v>200536993587084.59</v>
      </c>
      <c r="AE8">
        <f t="shared" si="1"/>
        <v>624271661036594.37</v>
      </c>
    </row>
    <row r="9" spans="1:31">
      <c r="A9">
        <f>prumery!A9</f>
        <v>3.1139999999999999</v>
      </c>
      <c r="B9">
        <f t="shared" si="2"/>
        <v>3.1139999999999999</v>
      </c>
      <c r="C9">
        <f t="shared" si="0"/>
        <v>9.6969959999999986</v>
      </c>
      <c r="D9">
        <f t="shared" si="0"/>
        <v>30.196445543999996</v>
      </c>
      <c r="E9">
        <f t="shared" si="0"/>
        <v>94.031731424015973</v>
      </c>
      <c r="F9">
        <f t="shared" si="0"/>
        <v>292.81481165438572</v>
      </c>
      <c r="G9">
        <f t="shared" si="0"/>
        <v>911.8253234917571</v>
      </c>
      <c r="H9">
        <f t="shared" si="0"/>
        <v>2839.4240573533316</v>
      </c>
      <c r="I9">
        <f t="shared" si="0"/>
        <v>8841.9665145982726</v>
      </c>
      <c r="J9">
        <f t="shared" si="0"/>
        <v>27533.883726459018</v>
      </c>
      <c r="K9">
        <f t="shared" si="0"/>
        <v>85740.513924193379</v>
      </c>
      <c r="L9">
        <f t="shared" si="0"/>
        <v>266995.96035993821</v>
      </c>
      <c r="M9">
        <f t="shared" si="0"/>
        <v>831425.42056084739</v>
      </c>
      <c r="N9">
        <f t="shared" si="0"/>
        <v>2589058.7596264784</v>
      </c>
      <c r="O9">
        <f t="shared" si="0"/>
        <v>8062328.9774768539</v>
      </c>
      <c r="P9">
        <f t="shared" si="0"/>
        <v>25106092.435862925</v>
      </c>
      <c r="Q9">
        <f t="shared" si="0"/>
        <v>78180371.845277131</v>
      </c>
      <c r="R9">
        <f t="shared" si="0"/>
        <v>243453677.92619297</v>
      </c>
      <c r="S9">
        <f t="shared" si="0"/>
        <v>758114753.0621649</v>
      </c>
      <c r="T9">
        <f t="shared" si="0"/>
        <v>2360769341.0355811</v>
      </c>
      <c r="U9">
        <f t="shared" si="0"/>
        <v>7351435727.9847994</v>
      </c>
      <c r="V9">
        <f t="shared" si="1"/>
        <v>22892370856.944664</v>
      </c>
      <c r="W9">
        <f t="shared" si="1"/>
        <v>71286842848.525681</v>
      </c>
      <c r="X9">
        <f t="shared" si="1"/>
        <v>221987228630.30896</v>
      </c>
      <c r="Y9">
        <f t="shared" si="1"/>
        <v>691268229954.78198</v>
      </c>
      <c r="Z9">
        <f t="shared" si="1"/>
        <v>2152609268079.1909</v>
      </c>
      <c r="AA9">
        <f t="shared" si="1"/>
        <v>6703225260798.5996</v>
      </c>
      <c r="AB9">
        <f t="shared" si="1"/>
        <v>20873843462126.844</v>
      </c>
      <c r="AC9">
        <f t="shared" si="1"/>
        <v>65001148541062.969</v>
      </c>
      <c r="AD9">
        <f t="shared" si="1"/>
        <v>202413576556870.06</v>
      </c>
      <c r="AE9">
        <f t="shared" si="1"/>
        <v>630315877398093.37</v>
      </c>
    </row>
    <row r="10" spans="1:31">
      <c r="A10">
        <f>prumery!A10</f>
        <v>3.089</v>
      </c>
      <c r="B10">
        <f t="shared" si="2"/>
        <v>3.089</v>
      </c>
      <c r="C10">
        <f t="shared" si="0"/>
        <v>9.5419210000000003</v>
      </c>
      <c r="D10">
        <f t="shared" si="0"/>
        <v>29.474993969</v>
      </c>
      <c r="E10">
        <f t="shared" si="0"/>
        <v>91.048256370241006</v>
      </c>
      <c r="F10">
        <f t="shared" si="0"/>
        <v>281.24806392767448</v>
      </c>
      <c r="G10">
        <f t="shared" si="0"/>
        <v>868.7752694725865</v>
      </c>
      <c r="H10">
        <f t="shared" si="0"/>
        <v>2683.6468074008194</v>
      </c>
      <c r="I10">
        <f t="shared" si="0"/>
        <v>8289.784988061132</v>
      </c>
      <c r="J10">
        <f t="shared" si="0"/>
        <v>25607.145828120836</v>
      </c>
      <c r="K10">
        <f t="shared" si="0"/>
        <v>79100.473463065267</v>
      </c>
      <c r="L10">
        <f t="shared" si="0"/>
        <v>244341.36252740861</v>
      </c>
      <c r="M10">
        <f t="shared" si="0"/>
        <v>754770.46884716523</v>
      </c>
      <c r="N10">
        <f t="shared" si="0"/>
        <v>2331485.9782688934</v>
      </c>
      <c r="O10">
        <f t="shared" si="0"/>
        <v>7201960.1868726127</v>
      </c>
      <c r="P10">
        <f t="shared" si="0"/>
        <v>22246855.017249499</v>
      </c>
      <c r="Q10">
        <f t="shared" si="0"/>
        <v>68720535.148283705</v>
      </c>
      <c r="R10">
        <f t="shared" si="0"/>
        <v>212277733.07304835</v>
      </c>
      <c r="S10">
        <f t="shared" si="0"/>
        <v>655725917.46264637</v>
      </c>
      <c r="T10">
        <f t="shared" si="0"/>
        <v>2025537359.0421147</v>
      </c>
      <c r="U10">
        <f t="shared" si="0"/>
        <v>6256884902.0810928</v>
      </c>
      <c r="V10">
        <f t="shared" si="1"/>
        <v>19327517462.528496</v>
      </c>
      <c r="W10">
        <f t="shared" si="1"/>
        <v>59702701441.750526</v>
      </c>
      <c r="X10">
        <f t="shared" si="1"/>
        <v>184421644753.56735</v>
      </c>
      <c r="Y10">
        <f t="shared" si="1"/>
        <v>569678460643.76965</v>
      </c>
      <c r="Z10">
        <f t="shared" si="1"/>
        <v>1759736764928.6042</v>
      </c>
      <c r="AA10">
        <f t="shared" si="1"/>
        <v>5435826866864.459</v>
      </c>
      <c r="AB10">
        <f t="shared" si="1"/>
        <v>16791269191744.314</v>
      </c>
      <c r="AC10">
        <f t="shared" si="1"/>
        <v>51868230533298.187</v>
      </c>
      <c r="AD10">
        <f t="shared" si="1"/>
        <v>160220964117358.12</v>
      </c>
      <c r="AE10">
        <f t="shared" si="1"/>
        <v>494922558158519.25</v>
      </c>
    </row>
    <row r="11" spans="1:31">
      <c r="A11">
        <f>prumery!A11</f>
        <v>3.0880000000000001</v>
      </c>
      <c r="B11">
        <f t="shared" si="2"/>
        <v>3.0880000000000001</v>
      </c>
      <c r="C11">
        <f t="shared" si="0"/>
        <v>9.5357440000000011</v>
      </c>
      <c r="D11">
        <f t="shared" si="0"/>
        <v>29.446377472000005</v>
      </c>
      <c r="E11">
        <f t="shared" si="0"/>
        <v>90.93041363353602</v>
      </c>
      <c r="F11">
        <f t="shared" si="0"/>
        <v>280.79311730035926</v>
      </c>
      <c r="G11">
        <f t="shared" si="0"/>
        <v>867.08914622350937</v>
      </c>
      <c r="H11">
        <f t="shared" si="0"/>
        <v>2677.5712835381973</v>
      </c>
      <c r="I11">
        <f t="shared" si="0"/>
        <v>8268.340123565953</v>
      </c>
      <c r="J11">
        <f t="shared" si="0"/>
        <v>25532.634301571663</v>
      </c>
      <c r="K11">
        <f t="shared" si="0"/>
        <v>78844.7747232533</v>
      </c>
      <c r="L11">
        <f t="shared" si="0"/>
        <v>243472.66434540623</v>
      </c>
      <c r="M11">
        <f t="shared" si="0"/>
        <v>751843.58749861445</v>
      </c>
      <c r="N11">
        <f t="shared" si="0"/>
        <v>2321692.9981957218</v>
      </c>
      <c r="O11">
        <f t="shared" si="0"/>
        <v>7169387.978428388</v>
      </c>
      <c r="P11">
        <f t="shared" si="0"/>
        <v>22139070.077386867</v>
      </c>
      <c r="Q11">
        <f t="shared" si="0"/>
        <v>68365448.398970634</v>
      </c>
      <c r="R11">
        <f t="shared" si="0"/>
        <v>211112504.65602133</v>
      </c>
      <c r="S11">
        <f t="shared" si="0"/>
        <v>651915414.37779391</v>
      </c>
      <c r="T11">
        <f t="shared" si="0"/>
        <v>2013114799.5986278</v>
      </c>
      <c r="U11">
        <f t="shared" si="0"/>
        <v>6216498501.1605625</v>
      </c>
      <c r="V11">
        <f t="shared" si="1"/>
        <v>19196547371.58382</v>
      </c>
      <c r="W11">
        <f t="shared" si="1"/>
        <v>59278938283.450836</v>
      </c>
      <c r="X11">
        <f t="shared" si="1"/>
        <v>183053361419.2962</v>
      </c>
      <c r="Y11">
        <f t="shared" si="1"/>
        <v>565268780062.78662</v>
      </c>
      <c r="Z11">
        <f t="shared" si="1"/>
        <v>1745549992833.885</v>
      </c>
      <c r="AA11">
        <f t="shared" si="1"/>
        <v>5390258377871.0381</v>
      </c>
      <c r="AB11">
        <f t="shared" si="1"/>
        <v>16645117870865.768</v>
      </c>
      <c r="AC11">
        <f t="shared" si="1"/>
        <v>51400123985233.492</v>
      </c>
      <c r="AD11">
        <f t="shared" si="1"/>
        <v>158723582866401.03</v>
      </c>
      <c r="AE11">
        <f t="shared" si="1"/>
        <v>490138423891446.37</v>
      </c>
    </row>
    <row r="12" spans="1:31">
      <c r="A12">
        <f>prumery!A12</f>
        <v>3.0990000000000002</v>
      </c>
      <c r="B12">
        <f t="shared" si="2"/>
        <v>3.0990000000000002</v>
      </c>
      <c r="C12">
        <f t="shared" si="0"/>
        <v>9.6038010000000007</v>
      </c>
      <c r="D12">
        <f t="shared" si="0"/>
        <v>29.762179299000003</v>
      </c>
      <c r="E12">
        <f t="shared" si="0"/>
        <v>92.23299364760102</v>
      </c>
      <c r="F12">
        <f t="shared" si="0"/>
        <v>285.8300473139156</v>
      </c>
      <c r="G12">
        <f t="shared" si="0"/>
        <v>885.78731662582436</v>
      </c>
      <c r="H12">
        <f t="shared" si="0"/>
        <v>2745.05489422343</v>
      </c>
      <c r="I12">
        <f t="shared" si="0"/>
        <v>8506.9251171984106</v>
      </c>
      <c r="J12">
        <f t="shared" si="0"/>
        <v>26362.960938197877</v>
      </c>
      <c r="K12">
        <f t="shared" si="0"/>
        <v>81698.815947475217</v>
      </c>
      <c r="L12">
        <f t="shared" si="0"/>
        <v>253184.63062122572</v>
      </c>
      <c r="M12">
        <f t="shared" si="0"/>
        <v>784619.17029517854</v>
      </c>
      <c r="N12">
        <f t="shared" si="0"/>
        <v>2431534.8087447588</v>
      </c>
      <c r="O12">
        <f t="shared" si="0"/>
        <v>7535326.3723000064</v>
      </c>
      <c r="P12">
        <f t="shared" si="0"/>
        <v>23351976.427757721</v>
      </c>
      <c r="Q12">
        <f t="shared" si="0"/>
        <v>72367774.949621186</v>
      </c>
      <c r="R12">
        <f t="shared" si="0"/>
        <v>224267734.56887606</v>
      </c>
      <c r="S12">
        <f t="shared" si="0"/>
        <v>695005709.42894697</v>
      </c>
      <c r="T12">
        <f t="shared" si="0"/>
        <v>2153822693.5203066</v>
      </c>
      <c r="U12">
        <f t="shared" si="0"/>
        <v>6674696527.2194309</v>
      </c>
      <c r="V12">
        <f t="shared" si="1"/>
        <v>20684884537.85302</v>
      </c>
      <c r="W12">
        <f t="shared" si="1"/>
        <v>64102457182.806503</v>
      </c>
      <c r="X12">
        <f t="shared" si="1"/>
        <v>198653514809.51736</v>
      </c>
      <c r="Y12">
        <f t="shared" si="1"/>
        <v>615627242394.69446</v>
      </c>
      <c r="Z12">
        <f t="shared" si="1"/>
        <v>1907828824181.1582</v>
      </c>
      <c r="AA12">
        <f t="shared" si="1"/>
        <v>5912361526137.4092</v>
      </c>
      <c r="AB12">
        <f t="shared" si="1"/>
        <v>18322408369499.832</v>
      </c>
      <c r="AC12">
        <f t="shared" si="1"/>
        <v>56781143537079.984</v>
      </c>
      <c r="AD12">
        <f t="shared" si="1"/>
        <v>175964763821410.91</v>
      </c>
      <c r="AE12">
        <f t="shared" si="1"/>
        <v>545314803082552.31</v>
      </c>
    </row>
    <row r="13" spans="1:31">
      <c r="A13">
        <f>prumery!A13</f>
        <v>3.09</v>
      </c>
      <c r="B13">
        <f t="shared" si="2"/>
        <v>3.09</v>
      </c>
      <c r="C13">
        <f t="shared" si="0"/>
        <v>9.5480999999999998</v>
      </c>
      <c r="D13">
        <f t="shared" si="0"/>
        <v>29.503628999999997</v>
      </c>
      <c r="E13">
        <f t="shared" si="0"/>
        <v>91.16621361</v>
      </c>
      <c r="F13">
        <f t="shared" si="0"/>
        <v>281.70360005489999</v>
      </c>
      <c r="G13">
        <f t="shared" si="0"/>
        <v>870.46412416964097</v>
      </c>
      <c r="H13">
        <f t="shared" si="0"/>
        <v>2689.7341436841903</v>
      </c>
      <c r="I13">
        <f t="shared" si="0"/>
        <v>8311.2785039841492</v>
      </c>
      <c r="J13">
        <f t="shared" si="0"/>
        <v>25681.850577311019</v>
      </c>
      <c r="K13">
        <f t="shared" si="0"/>
        <v>79356.918283891049</v>
      </c>
      <c r="L13">
        <f t="shared" si="0"/>
        <v>245212.87749722332</v>
      </c>
      <c r="M13">
        <f t="shared" si="0"/>
        <v>757707.79146642017</v>
      </c>
      <c r="N13">
        <f t="shared" si="0"/>
        <v>2341317.0756312385</v>
      </c>
      <c r="O13">
        <f t="shared" si="0"/>
        <v>7234669.7637005262</v>
      </c>
      <c r="P13">
        <f t="shared" si="0"/>
        <v>22355129.569834623</v>
      </c>
      <c r="Q13">
        <f t="shared" si="0"/>
        <v>69077350.370788991</v>
      </c>
      <c r="R13">
        <f t="shared" si="0"/>
        <v>213449012.64573798</v>
      </c>
      <c r="S13">
        <f t="shared" si="0"/>
        <v>659557449.07533038</v>
      </c>
      <c r="T13">
        <f t="shared" si="0"/>
        <v>2038032517.6427705</v>
      </c>
      <c r="U13">
        <f t="shared" si="0"/>
        <v>6297520479.5161619</v>
      </c>
      <c r="V13">
        <f t="shared" si="1"/>
        <v>19459338281.704941</v>
      </c>
      <c r="W13">
        <f t="shared" si="1"/>
        <v>60129355290.468262</v>
      </c>
      <c r="X13">
        <f t="shared" si="1"/>
        <v>185799707847.54691</v>
      </c>
      <c r="Y13">
        <f t="shared" si="1"/>
        <v>574121097248.92004</v>
      </c>
      <c r="Z13">
        <f t="shared" si="1"/>
        <v>1774034190499.1628</v>
      </c>
      <c r="AA13">
        <f t="shared" si="1"/>
        <v>5481765648642.4131</v>
      </c>
      <c r="AB13">
        <f t="shared" si="1"/>
        <v>16938655854305.055</v>
      </c>
      <c r="AC13">
        <f t="shared" si="1"/>
        <v>52340446589802.625</v>
      </c>
      <c r="AD13">
        <f t="shared" si="1"/>
        <v>161731979962490.12</v>
      </c>
      <c r="AE13">
        <f t="shared" si="1"/>
        <v>499751818084094.44</v>
      </c>
    </row>
    <row r="14" spans="1:31">
      <c r="A14">
        <f>prumery!A14</f>
        <v>3.08</v>
      </c>
      <c r="B14">
        <f t="shared" si="2"/>
        <v>3.08</v>
      </c>
      <c r="C14">
        <f t="shared" si="0"/>
        <v>9.4863999999999997</v>
      </c>
      <c r="D14">
        <f t="shared" si="0"/>
        <v>29.218112000000001</v>
      </c>
      <c r="E14">
        <f t="shared" si="0"/>
        <v>89.99178495999999</v>
      </c>
      <c r="F14">
        <f t="shared" si="0"/>
        <v>277.17469767679995</v>
      </c>
      <c r="G14">
        <f t="shared" si="0"/>
        <v>853.69806884454385</v>
      </c>
      <c r="H14">
        <f t="shared" si="0"/>
        <v>2629.3900520411953</v>
      </c>
      <c r="I14">
        <f t="shared" si="0"/>
        <v>8098.5213602868807</v>
      </c>
      <c r="J14">
        <f t="shared" si="0"/>
        <v>24943.445789683592</v>
      </c>
      <c r="K14">
        <f t="shared" si="0"/>
        <v>76825.813032225458</v>
      </c>
      <c r="L14">
        <f t="shared" si="0"/>
        <v>236623.50413925445</v>
      </c>
      <c r="M14">
        <f t="shared" si="0"/>
        <v>728800.3927489036</v>
      </c>
      <c r="N14">
        <f t="shared" si="0"/>
        <v>2244705.2096666228</v>
      </c>
      <c r="O14">
        <f t="shared" si="0"/>
        <v>6913692.0457731988</v>
      </c>
      <c r="P14">
        <f t="shared" si="0"/>
        <v>21294171.500981454</v>
      </c>
      <c r="Q14">
        <f t="shared" si="0"/>
        <v>65586048.223022871</v>
      </c>
      <c r="R14">
        <f t="shared" si="0"/>
        <v>202005028.52691045</v>
      </c>
      <c r="S14">
        <f t="shared" si="0"/>
        <v>622175487.86288416</v>
      </c>
      <c r="T14">
        <f t="shared" si="0"/>
        <v>1916300502.6176834</v>
      </c>
      <c r="U14">
        <f t="shared" si="0"/>
        <v>5902205548.0624638</v>
      </c>
      <c r="V14">
        <f t="shared" si="1"/>
        <v>18178793088.032387</v>
      </c>
      <c r="W14">
        <f t="shared" si="1"/>
        <v>55990682711.139755</v>
      </c>
      <c r="X14">
        <f t="shared" si="1"/>
        <v>172451302750.31046</v>
      </c>
      <c r="Y14">
        <f t="shared" si="1"/>
        <v>531150012470.95612</v>
      </c>
      <c r="Z14">
        <f t="shared" si="1"/>
        <v>1635942038410.5449</v>
      </c>
      <c r="AA14">
        <f t="shared" si="1"/>
        <v>5038701478304.4775</v>
      </c>
      <c r="AB14">
        <f t="shared" si="1"/>
        <v>15519200553177.795</v>
      </c>
      <c r="AC14">
        <f t="shared" si="1"/>
        <v>47799137703787.602</v>
      </c>
      <c r="AD14">
        <f t="shared" si="1"/>
        <v>147221344127665.78</v>
      </c>
      <c r="AE14">
        <f t="shared" si="1"/>
        <v>453441739913210.69</v>
      </c>
    </row>
    <row r="16" spans="1:31">
      <c r="A16" t="s">
        <v>6</v>
      </c>
      <c r="B16">
        <f>(AVERAGE(B2:B14))^(1/B$1)</f>
        <v>3.0946923076923074</v>
      </c>
      <c r="C16">
        <f t="shared" ref="C16:AE16" si="3">(AVERAGE(C2:C14))^(1/C$1)</f>
        <v>3.0947089710317863</v>
      </c>
      <c r="D16">
        <f t="shared" si="3"/>
        <v>3.0947256621116583</v>
      </c>
      <c r="E16">
        <f t="shared" si="3"/>
        <v>3.0947423808764571</v>
      </c>
      <c r="F16">
        <f t="shared" si="3"/>
        <v>3.0947591272696227</v>
      </c>
      <c r="G16">
        <f t="shared" si="3"/>
        <v>3.0947759012334939</v>
      </c>
      <c r="H16">
        <f t="shared" si="3"/>
        <v>3.0947927027093152</v>
      </c>
      <c r="I16">
        <f t="shared" si="3"/>
        <v>3.0948095316372268</v>
      </c>
      <c r="J16">
        <f t="shared" si="3"/>
        <v>3.094826387956263</v>
      </c>
      <c r="K16">
        <f t="shared" si="3"/>
        <v>3.0948432716043537</v>
      </c>
      <c r="L16">
        <f t="shared" si="3"/>
        <v>3.094860182518318</v>
      </c>
      <c r="M16">
        <f t="shared" si="3"/>
        <v>3.0948771206338619</v>
      </c>
      <c r="N16">
        <f t="shared" si="3"/>
        <v>3.0948940858855831</v>
      </c>
      <c r="O16">
        <f t="shared" si="3"/>
        <v>3.0949110782069575</v>
      </c>
      <c r="P16">
        <f t="shared" si="3"/>
        <v>3.0949280975303477</v>
      </c>
      <c r="Q16">
        <f t="shared" si="3"/>
        <v>3.0949451437869948</v>
      </c>
      <c r="R16">
        <f t="shared" si="3"/>
        <v>3.0949622169070183</v>
      </c>
      <c r="S16">
        <f t="shared" si="3"/>
        <v>3.0949793168194164</v>
      </c>
      <c r="T16">
        <f t="shared" si="3"/>
        <v>3.0949964434520627</v>
      </c>
      <c r="U16">
        <f t="shared" si="3"/>
        <v>3.0950135967317021</v>
      </c>
      <c r="V16">
        <f t="shared" si="3"/>
        <v>3.0950307765839549</v>
      </c>
      <c r="W16">
        <f t="shared" si="3"/>
        <v>3.0950479829333131</v>
      </c>
      <c r="X16">
        <f t="shared" si="3"/>
        <v>3.0950652157031362</v>
      </c>
      <c r="Y16">
        <f t="shared" si="3"/>
        <v>3.095082474815654</v>
      </c>
      <c r="Z16">
        <f t="shared" si="3"/>
        <v>3.0950997601919656</v>
      </c>
      <c r="AA16">
        <f t="shared" si="3"/>
        <v>3.0951170717520347</v>
      </c>
      <c r="AB16">
        <f t="shared" si="3"/>
        <v>3.095134409414694</v>
      </c>
      <c r="AC16">
        <f t="shared" si="3"/>
        <v>3.0951517730976392</v>
      </c>
      <c r="AD16">
        <f t="shared" si="3"/>
        <v>3.0951691627174336</v>
      </c>
      <c r="AE16">
        <f t="shared" si="3"/>
        <v>3.095186578189502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prumery</vt:lpstr>
      <vt:lpstr>rmk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</dc:creator>
  <cp:lastModifiedBy>Jakub</cp:lastModifiedBy>
  <dcterms:created xsi:type="dcterms:W3CDTF">2019-09-16T14:52:27Z</dcterms:created>
  <dcterms:modified xsi:type="dcterms:W3CDTF">2019-10-01T08:34:14Z</dcterms:modified>
</cp:coreProperties>
</file>