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KUB\VYSOKÁ ŠKOLA MATERIALY\ING\01\02 Letný semester\Databázy a získavanie znalostí\"/>
    </mc:Choice>
  </mc:AlternateContent>
  <xr:revisionPtr revIDLastSave="0" documentId="13_ncr:1_{E564C376-8C48-47EF-BC25-2A58AF719B75}" xr6:coauthVersionLast="47" xr6:coauthVersionMax="47" xr10:uidLastSave="{00000000-0000-0000-0000-000000000000}"/>
  <bookViews>
    <workbookView xWindow="-120" yWindow="-120" windowWidth="29040" windowHeight="15840" activeTab="3" xr2:uid="{13A47DE9-1D5C-4997-8A62-51742015D961}"/>
  </bookViews>
  <sheets>
    <sheet name="Hárok1" sheetId="1" r:id="rId1"/>
    <sheet name="1" sheetId="2" r:id="rId2"/>
    <sheet name="2" sheetId="3" r:id="rId3"/>
    <sheet name="TUTUTU" sheetId="4" r:id="rId4"/>
    <sheet name="4" sheetId="5" r:id="rId5"/>
    <sheet name="Hárok2" sheetId="7" r:id="rId6"/>
    <sheet name="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4" l="1"/>
  <c r="C31" i="4"/>
  <c r="Q25" i="4"/>
  <c r="C31" i="7"/>
  <c r="D23" i="7"/>
  <c r="C21" i="7"/>
  <c r="C36" i="7" l="1"/>
  <c r="D35" i="7"/>
  <c r="E35" i="7" s="1"/>
  <c r="C35" i="7"/>
  <c r="M27" i="7"/>
  <c r="L27" i="7"/>
  <c r="M23" i="7"/>
  <c r="L23" i="7"/>
  <c r="J23" i="7"/>
  <c r="J26" i="7" s="1"/>
  <c r="I23" i="7"/>
  <c r="I27" i="7" s="1"/>
  <c r="I26" i="7"/>
  <c r="I25" i="7"/>
  <c r="G26" i="7"/>
  <c r="G27" i="7"/>
  <c r="G25" i="7"/>
  <c r="F26" i="7"/>
  <c r="F27" i="7"/>
  <c r="F25" i="7"/>
  <c r="C26" i="7"/>
  <c r="C27" i="7"/>
  <c r="C25" i="7"/>
  <c r="M22" i="7"/>
  <c r="M21" i="7"/>
  <c r="L22" i="7"/>
  <c r="L21" i="7"/>
  <c r="J22" i="7"/>
  <c r="J21" i="7"/>
  <c r="I22" i="7"/>
  <c r="I21" i="7"/>
  <c r="G21" i="7"/>
  <c r="G22" i="7"/>
  <c r="G23" i="7"/>
  <c r="F23" i="7"/>
  <c r="F22" i="7"/>
  <c r="F21" i="7"/>
  <c r="K9" i="4"/>
  <c r="L9" i="4"/>
  <c r="J9" i="4"/>
  <c r="M5" i="4"/>
  <c r="Q5" i="4"/>
  <c r="P5" i="4"/>
  <c r="N5" i="4"/>
  <c r="K5" i="4"/>
  <c r="J5" i="4"/>
  <c r="J3" i="4"/>
  <c r="O25" i="4"/>
  <c r="F21" i="4"/>
  <c r="C21" i="4"/>
  <c r="D27" i="7"/>
  <c r="C23" i="7"/>
  <c r="C22" i="7"/>
  <c r="D22" i="7"/>
  <c r="D21" i="7"/>
  <c r="C22" i="4"/>
  <c r="D26" i="7" l="1"/>
  <c r="D36" i="7"/>
  <c r="E36" i="7" s="1"/>
  <c r="D25" i="7"/>
  <c r="C32" i="7" s="1"/>
  <c r="D32" i="7" s="1"/>
  <c r="J27" i="7"/>
  <c r="L26" i="7"/>
  <c r="M26" i="7"/>
  <c r="J25" i="7"/>
  <c r="L25" i="7"/>
  <c r="M25" i="7"/>
  <c r="D35" i="4"/>
  <c r="C35" i="4"/>
  <c r="C34" i="4"/>
  <c r="P26" i="4"/>
  <c r="O26" i="4"/>
  <c r="P25" i="4"/>
  <c r="R25" i="4"/>
  <c r="R21" i="4"/>
  <c r="Q21" i="4"/>
  <c r="P23" i="4"/>
  <c r="O23" i="4"/>
  <c r="P22" i="4"/>
  <c r="O22" i="4"/>
  <c r="P21" i="4"/>
  <c r="O21" i="4"/>
  <c r="I26" i="4"/>
  <c r="J26" i="4"/>
  <c r="I27" i="4"/>
  <c r="J27" i="4"/>
  <c r="L26" i="4"/>
  <c r="M26" i="4"/>
  <c r="L27" i="4"/>
  <c r="M27" i="4"/>
  <c r="M25" i="4"/>
  <c r="L25" i="4"/>
  <c r="J25" i="4"/>
  <c r="I25" i="4"/>
  <c r="F26" i="4"/>
  <c r="G26" i="4"/>
  <c r="G25" i="4"/>
  <c r="F25" i="4"/>
  <c r="D26" i="4"/>
  <c r="D25" i="4"/>
  <c r="C26" i="4"/>
  <c r="C25" i="4"/>
  <c r="L22" i="4"/>
  <c r="M22" i="4"/>
  <c r="L23" i="4"/>
  <c r="M23" i="4"/>
  <c r="M21" i="4"/>
  <c r="I22" i="4"/>
  <c r="J22" i="4"/>
  <c r="I23" i="4"/>
  <c r="J23" i="4"/>
  <c r="J21" i="4"/>
  <c r="I21" i="4"/>
  <c r="L21" i="4"/>
  <c r="F22" i="4"/>
  <c r="G22" i="4"/>
  <c r="G21" i="4"/>
  <c r="D22" i="4"/>
  <c r="D21" i="4"/>
  <c r="D31" i="7" l="1"/>
  <c r="D34" i="4"/>
  <c r="E35" i="4" s="1"/>
  <c r="E34" i="4" l="1"/>
  <c r="D31" i="4"/>
  <c r="D30" i="4"/>
</calcChain>
</file>

<file path=xl/sharedStrings.xml><?xml version="1.0" encoding="utf-8"?>
<sst xmlns="http://schemas.openxmlformats.org/spreadsheetml/2006/main" count="289" uniqueCount="60">
  <si>
    <t xml:space="preserve"> </t>
  </si>
  <si>
    <t>test - c mean zhlukovanie (euklyd, dostaneme pociatocne centra a vlastnosti asi - suradnice)</t>
  </si>
  <si>
    <t>Aké je rozdiel medzi klasifikáciou a zhlukovaním. Aké sú algoritmu známe?</t>
  </si>
  <si>
    <t>Aké sú nevýhody a výhody: (a) metódy Bayesovej klasifikácii, (b) rozhodovacích
stromov, (c) iných klasifikačných metód.....</t>
  </si>
  <si>
    <t>Dát predpoveď pre novu situáciu (Áno, Slobodný, Nízky, Mladý/25)</t>
  </si>
  <si>
    <t>Nezavisle atributy</t>
  </si>
  <si>
    <t>Uver bude splateny</t>
  </si>
  <si>
    <t>No</t>
  </si>
  <si>
    <t>Vlastnik</t>
  </si>
  <si>
    <t>Stav</t>
  </si>
  <si>
    <t>Prijem</t>
  </si>
  <si>
    <t>Vek</t>
  </si>
  <si>
    <t>Nie</t>
  </si>
  <si>
    <t>Áno</t>
  </si>
  <si>
    <t>Ženatý</t>
  </si>
  <si>
    <t>Vysoký</t>
  </si>
  <si>
    <t>Dospelý</t>
  </si>
  <si>
    <t>Nízky</t>
  </si>
  <si>
    <t>Starý</t>
  </si>
  <si>
    <t>Slobodný</t>
  </si>
  <si>
    <t>Stredný</t>
  </si>
  <si>
    <t>Mladý</t>
  </si>
  <si>
    <t>Pocetnosti</t>
  </si>
  <si>
    <t>Ppsti</t>
  </si>
  <si>
    <t>p(Ano)</t>
  </si>
  <si>
    <t>p(Nie)</t>
  </si>
  <si>
    <t>Citatel</t>
  </si>
  <si>
    <t>Norm</t>
  </si>
  <si>
    <t xml:space="preserve">Uver </t>
  </si>
  <si>
    <t>Mean</t>
  </si>
  <si>
    <t>stdev</t>
  </si>
  <si>
    <t>Ling</t>
  </si>
  <si>
    <t>Neling</t>
  </si>
  <si>
    <t>Normal dist</t>
  </si>
  <si>
    <t>Čo je Under-fitting a over-fitting v metóde najbližších susedov a iných.</t>
  </si>
  <si>
    <t>Aká je idea metód klasifikácie: kNN, SVM a pod.</t>
  </si>
  <si>
    <t>tumor</t>
  </si>
  <si>
    <t>history</t>
  </si>
  <si>
    <t>heredity</t>
  </si>
  <si>
    <t>cancer</t>
  </si>
  <si>
    <t>s numerick7mi hodnotami je to algoritmus c4d5</t>
  </si>
  <si>
    <t>high</t>
  </si>
  <si>
    <t>medium</t>
  </si>
  <si>
    <t>low</t>
  </si>
  <si>
    <t>yes</t>
  </si>
  <si>
    <t>no</t>
  </si>
  <si>
    <t>youger</t>
  </si>
  <si>
    <t>elder</t>
  </si>
  <si>
    <t>confirmed</t>
  </si>
  <si>
    <t>?</t>
  </si>
  <si>
    <t>historz</t>
  </si>
  <si>
    <t>age</t>
  </si>
  <si>
    <t>non confirmed</t>
  </si>
  <si>
    <t>slovom</t>
  </si>
  <si>
    <t>číslom</t>
  </si>
  <si>
    <t>slobodný</t>
  </si>
  <si>
    <t>nízky</t>
  </si>
  <si>
    <t>mladý</t>
  </si>
  <si>
    <t xml:space="preserve">moje </t>
  </si>
  <si>
    <t>Príjem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</si>
</sst>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/>
    <xf numFmtId="0" fontId="0" fillId="0" borderId="1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7" xfId="0" applyFont="1" applyBorder="1"/>
    <xf numFmtId="0" fontId="3" fillId="0" borderId="0" xfId="0" applyFont="1" applyBorder="1"/>
    <xf numFmtId="0" fontId="5" fillId="0" borderId="0" xfId="0" applyFont="1" applyBorder="1"/>
    <xf numFmtId="0" fontId="5" fillId="0" borderId="18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Border="1"/>
    <xf numFmtId="0" fontId="0" fillId="0" borderId="33" xfId="0" applyBorder="1"/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" fillId="0" borderId="24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42" xfId="0" applyFont="1" applyBorder="1"/>
    <xf numFmtId="0" fontId="0" fillId="0" borderId="42" xfId="0" applyBorder="1"/>
    <xf numFmtId="0" fontId="0" fillId="0" borderId="45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738D-2B61-4225-9CA0-B08AFC663FC7}">
  <dimension ref="A1:B1"/>
  <sheetViews>
    <sheetView workbookViewId="0"/>
  </sheetViews>
  <sheetFormatPr defaultColWidth="8.85546875"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9381-1C9B-4B16-82FC-A6BCC530568A}">
  <dimension ref="A1"/>
  <sheetViews>
    <sheetView workbookViewId="0">
      <selection activeCell="D33" sqref="D33"/>
    </sheetView>
  </sheetViews>
  <sheetFormatPr defaultColWidth="8.85546875" defaultRowHeight="15" x14ac:dyDescent="0.25"/>
  <sheetData>
    <row r="1" spans="1:1" x14ac:dyDescent="0.25">
      <c r="A1" s="1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B60F-DB2D-4743-BD24-45A7AB5EA48E}">
  <dimension ref="A1"/>
  <sheetViews>
    <sheetView workbookViewId="0"/>
  </sheetViews>
  <sheetFormatPr defaultColWidth="8.85546875" defaultRowHeight="15" x14ac:dyDescent="0.25"/>
  <sheetData>
    <row r="1" spans="1:1" x14ac:dyDescent="0.25">
      <c r="A1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8734-6DE2-44DD-BC6F-AAB47321BECE}">
  <dimension ref="A1:R35"/>
  <sheetViews>
    <sheetView tabSelected="1" workbookViewId="0">
      <selection activeCell="C30" sqref="C30"/>
    </sheetView>
  </sheetViews>
  <sheetFormatPr defaultColWidth="8.85546875" defaultRowHeight="15" x14ac:dyDescent="0.25"/>
  <cols>
    <col min="1" max="1" width="10.85546875" customWidth="1"/>
    <col min="3" max="3" width="11.85546875" customWidth="1"/>
    <col min="7" max="7" width="10.42578125" customWidth="1"/>
    <col min="15" max="16" width="9.42578125" bestFit="1" customWidth="1"/>
  </cols>
  <sheetData>
    <row r="1" spans="1:17" x14ac:dyDescent="0.25">
      <c r="A1" s="1" t="s">
        <v>4</v>
      </c>
      <c r="J1" t="s">
        <v>58</v>
      </c>
    </row>
    <row r="2" spans="1:17" ht="15.75" thickBot="1" x14ac:dyDescent="0.3"/>
    <row r="3" spans="1:17" x14ac:dyDescent="0.25">
      <c r="A3" s="74" t="s">
        <v>7</v>
      </c>
      <c r="B3" s="78" t="s">
        <v>5</v>
      </c>
      <c r="C3" s="79"/>
      <c r="D3" s="79"/>
      <c r="E3" s="79"/>
      <c r="F3" s="79"/>
      <c r="G3" s="76" t="s">
        <v>6</v>
      </c>
      <c r="J3" s="53" t="str">
        <f>B4</f>
        <v>Vlastnik</v>
      </c>
      <c r="M3" s="53" t="s">
        <v>9</v>
      </c>
      <c r="P3" s="53" t="s">
        <v>59</v>
      </c>
    </row>
    <row r="4" spans="1:17" ht="15.75" thickBot="1" x14ac:dyDescent="0.3">
      <c r="A4" s="75"/>
      <c r="B4" s="10" t="s">
        <v>8</v>
      </c>
      <c r="C4" s="6" t="s">
        <v>9</v>
      </c>
      <c r="D4" s="6" t="s">
        <v>10</v>
      </c>
      <c r="E4" s="6" t="s">
        <v>11</v>
      </c>
      <c r="F4" s="6" t="s">
        <v>11</v>
      </c>
      <c r="G4" s="77"/>
      <c r="J4" s="54" t="s">
        <v>13</v>
      </c>
      <c r="K4" s="54" t="s">
        <v>12</v>
      </c>
      <c r="M4" s="54" t="s">
        <v>14</v>
      </c>
      <c r="N4" s="54" t="s">
        <v>19</v>
      </c>
      <c r="P4" s="54" t="s">
        <v>15</v>
      </c>
      <c r="Q4" s="54" t="s">
        <v>17</v>
      </c>
    </row>
    <row r="5" spans="1:17" x14ac:dyDescent="0.25">
      <c r="A5" s="13">
        <v>1</v>
      </c>
      <c r="B5" s="11" t="s">
        <v>13</v>
      </c>
      <c r="C5" s="8" t="s">
        <v>14</v>
      </c>
      <c r="D5" s="8" t="s">
        <v>15</v>
      </c>
      <c r="E5" s="8" t="s">
        <v>16</v>
      </c>
      <c r="F5" s="8">
        <v>38</v>
      </c>
      <c r="G5" s="9" t="s">
        <v>13</v>
      </c>
      <c r="J5" s="45">
        <f>COUNTIF(B5:B14,$J$4)</f>
        <v>5</v>
      </c>
      <c r="K5" s="45">
        <f>COUNTIF(B5:B14,$K$4)</f>
        <v>5</v>
      </c>
      <c r="M5" s="45">
        <f>COUNTIF($C$5:$C$14,M4)</f>
        <v>6</v>
      </c>
      <c r="N5" s="45">
        <f>COUNTIF($C$5:$C$14,N4)</f>
        <v>4</v>
      </c>
      <c r="P5" s="45">
        <f>COUNTIF($D$5:$D$14,P4)</f>
        <v>4</v>
      </c>
      <c r="Q5" s="45">
        <f>COUNTIF($D$5:$D$14,Q4)</f>
        <v>4</v>
      </c>
    </row>
    <row r="6" spans="1:17" x14ac:dyDescent="0.25">
      <c r="A6" s="14">
        <v>2</v>
      </c>
      <c r="B6" s="12" t="s">
        <v>13</v>
      </c>
      <c r="C6" s="4" t="s">
        <v>14</v>
      </c>
      <c r="D6" s="4" t="s">
        <v>17</v>
      </c>
      <c r="E6" s="4" t="s">
        <v>18</v>
      </c>
      <c r="F6" s="4">
        <v>73</v>
      </c>
      <c r="G6" s="5" t="s">
        <v>12</v>
      </c>
    </row>
    <row r="7" spans="1:17" x14ac:dyDescent="0.25">
      <c r="A7" s="14">
        <v>3</v>
      </c>
      <c r="B7" s="12" t="s">
        <v>12</v>
      </c>
      <c r="C7" s="4" t="s">
        <v>19</v>
      </c>
      <c r="D7" s="4" t="s">
        <v>20</v>
      </c>
      <c r="E7" s="4" t="s">
        <v>16</v>
      </c>
      <c r="F7" s="4">
        <v>36</v>
      </c>
      <c r="G7" s="5" t="s">
        <v>12</v>
      </c>
      <c r="J7" s="53" t="s">
        <v>11</v>
      </c>
    </row>
    <row r="8" spans="1:17" x14ac:dyDescent="0.25">
      <c r="A8" s="14">
        <v>4</v>
      </c>
      <c r="B8" s="12" t="s">
        <v>13</v>
      </c>
      <c r="C8" s="4" t="s">
        <v>14</v>
      </c>
      <c r="D8" s="4" t="s">
        <v>20</v>
      </c>
      <c r="E8" s="4" t="s">
        <v>16</v>
      </c>
      <c r="F8" s="4">
        <v>35</v>
      </c>
      <c r="G8" s="5" t="s">
        <v>13</v>
      </c>
      <c r="J8" s="54" t="s">
        <v>21</v>
      </c>
      <c r="K8" s="54" t="s">
        <v>18</v>
      </c>
      <c r="L8" s="54" t="s">
        <v>16</v>
      </c>
    </row>
    <row r="9" spans="1:17" x14ac:dyDescent="0.25">
      <c r="A9" s="14">
        <v>5</v>
      </c>
      <c r="B9" s="12" t="s">
        <v>12</v>
      </c>
      <c r="C9" s="4" t="s">
        <v>19</v>
      </c>
      <c r="D9" s="4" t="s">
        <v>17</v>
      </c>
      <c r="E9" s="4" t="s">
        <v>16</v>
      </c>
      <c r="F9" s="4">
        <v>38</v>
      </c>
      <c r="G9" s="5" t="s">
        <v>12</v>
      </c>
      <c r="J9" s="45">
        <f>COUNTIF($E$5:$E$14,J8)</f>
        <v>3</v>
      </c>
      <c r="K9" s="45">
        <f t="shared" ref="K9:L9" si="0">COUNTIF($E$5:$E$14,K8)</f>
        <v>2</v>
      </c>
      <c r="L9" s="45">
        <f t="shared" si="0"/>
        <v>5</v>
      </c>
    </row>
    <row r="10" spans="1:17" x14ac:dyDescent="0.25">
      <c r="A10" s="14">
        <v>6</v>
      </c>
      <c r="B10" s="12" t="s">
        <v>13</v>
      </c>
      <c r="C10" s="4" t="s">
        <v>14</v>
      </c>
      <c r="D10" s="4" t="s">
        <v>15</v>
      </c>
      <c r="E10" s="4" t="s">
        <v>18</v>
      </c>
      <c r="F10" s="4">
        <v>45</v>
      </c>
      <c r="G10" s="5" t="s">
        <v>13</v>
      </c>
    </row>
    <row r="11" spans="1:17" x14ac:dyDescent="0.25">
      <c r="A11" s="14">
        <v>7</v>
      </c>
      <c r="B11" s="12" t="s">
        <v>12</v>
      </c>
      <c r="C11" s="4" t="s">
        <v>19</v>
      </c>
      <c r="D11" s="4" t="s">
        <v>17</v>
      </c>
      <c r="E11" s="4" t="s">
        <v>21</v>
      </c>
      <c r="F11" s="4">
        <v>21</v>
      </c>
      <c r="G11" s="5" t="s">
        <v>12</v>
      </c>
    </row>
    <row r="12" spans="1:17" x14ac:dyDescent="0.25">
      <c r="A12" s="14">
        <v>8</v>
      </c>
      <c r="B12" s="12" t="s">
        <v>12</v>
      </c>
      <c r="C12" s="4" t="s">
        <v>19</v>
      </c>
      <c r="D12" s="4" t="s">
        <v>15</v>
      </c>
      <c r="E12" s="4" t="s">
        <v>21</v>
      </c>
      <c r="F12" s="4">
        <v>27</v>
      </c>
      <c r="G12" s="5" t="s">
        <v>13</v>
      </c>
    </row>
    <row r="13" spans="1:17" x14ac:dyDescent="0.25">
      <c r="A13" s="14">
        <v>9</v>
      </c>
      <c r="B13" s="12" t="s">
        <v>13</v>
      </c>
      <c r="C13" s="4" t="s">
        <v>14</v>
      </c>
      <c r="D13" s="4" t="s">
        <v>17</v>
      </c>
      <c r="E13" s="4" t="s">
        <v>21</v>
      </c>
      <c r="F13" s="4">
        <v>20</v>
      </c>
      <c r="G13" s="5" t="s">
        <v>13</v>
      </c>
    </row>
    <row r="14" spans="1:17" ht="15.75" thickBot="1" x14ac:dyDescent="0.3">
      <c r="A14" s="15">
        <v>10</v>
      </c>
      <c r="B14" s="10" t="s">
        <v>12</v>
      </c>
      <c r="C14" s="6" t="s">
        <v>14</v>
      </c>
      <c r="D14" s="6" t="s">
        <v>15</v>
      </c>
      <c r="E14" s="6" t="s">
        <v>16</v>
      </c>
      <c r="F14" s="6">
        <v>37</v>
      </c>
      <c r="G14" s="7" t="s">
        <v>13</v>
      </c>
    </row>
    <row r="15" spans="1:17" x14ac:dyDescent="0.25">
      <c r="A15" s="49">
        <v>11</v>
      </c>
      <c r="B15" s="50" t="s">
        <v>13</v>
      </c>
      <c r="C15" s="50" t="s">
        <v>55</v>
      </c>
      <c r="D15" s="51" t="s">
        <v>56</v>
      </c>
      <c r="E15" s="51" t="s">
        <v>57</v>
      </c>
      <c r="F15" s="51">
        <v>25</v>
      </c>
      <c r="G15" s="52" t="s">
        <v>49</v>
      </c>
    </row>
    <row r="18" spans="1:18" ht="15.75" thickBot="1" x14ac:dyDescent="0.3">
      <c r="L18" s="48" t="s">
        <v>53</v>
      </c>
      <c r="O18" s="48" t="s">
        <v>54</v>
      </c>
    </row>
    <row r="19" spans="1:18" ht="15.75" thickBot="1" x14ac:dyDescent="0.3">
      <c r="B19" s="80" t="s">
        <v>8</v>
      </c>
      <c r="C19" s="81"/>
      <c r="D19" s="82"/>
      <c r="E19" s="80" t="s">
        <v>9</v>
      </c>
      <c r="F19" s="81"/>
      <c r="G19" s="82"/>
      <c r="H19" s="80" t="s">
        <v>10</v>
      </c>
      <c r="I19" s="81"/>
      <c r="J19" s="82"/>
      <c r="K19" s="80" t="s">
        <v>11</v>
      </c>
      <c r="L19" s="81"/>
      <c r="M19" s="82"/>
      <c r="N19" s="80" t="s">
        <v>11</v>
      </c>
      <c r="O19" s="81"/>
      <c r="P19" s="82"/>
      <c r="Q19" s="39" t="s">
        <v>28</v>
      </c>
      <c r="R19" s="40"/>
    </row>
    <row r="20" spans="1:18" x14ac:dyDescent="0.25">
      <c r="A20" s="83" t="s">
        <v>22</v>
      </c>
      <c r="B20" s="17"/>
      <c r="C20" s="16" t="s">
        <v>13</v>
      </c>
      <c r="D20" s="18" t="s">
        <v>12</v>
      </c>
      <c r="E20" s="17"/>
      <c r="F20" s="16" t="s">
        <v>13</v>
      </c>
      <c r="G20" s="18" t="s">
        <v>12</v>
      </c>
      <c r="H20" s="17"/>
      <c r="I20" s="16" t="s">
        <v>13</v>
      </c>
      <c r="J20" s="18" t="s">
        <v>12</v>
      </c>
      <c r="K20" s="17"/>
      <c r="L20" s="16" t="s">
        <v>13</v>
      </c>
      <c r="M20" s="18" t="s">
        <v>12</v>
      </c>
      <c r="N20" s="17"/>
      <c r="O20" s="16" t="s">
        <v>13</v>
      </c>
      <c r="P20" s="18" t="s">
        <v>12</v>
      </c>
      <c r="Q20" s="19" t="s">
        <v>13</v>
      </c>
      <c r="R20" s="18" t="s">
        <v>12</v>
      </c>
    </row>
    <row r="21" spans="1:18" x14ac:dyDescent="0.25">
      <c r="A21" s="84"/>
      <c r="B21" s="19" t="s">
        <v>13</v>
      </c>
      <c r="C21" s="20">
        <f>COUNTIFS($B$5:$B$14,$B21,$G$5:$G$14,C$20)</f>
        <v>4</v>
      </c>
      <c r="D21" s="20">
        <f>COUNTIFS($B$5:$B$14,$B21,$G$5:$G$14,D$20)</f>
        <v>1</v>
      </c>
      <c r="E21" s="17" t="s">
        <v>14</v>
      </c>
      <c r="F21" s="20">
        <f>COUNTIFS($C$5:$C$14,$E21,$G$5:$G$14,F$20)</f>
        <v>5</v>
      </c>
      <c r="G21" s="20">
        <f>COUNTIFS($C$5:$C$14,$E21,$G$5:$G$14,G$20)</f>
        <v>1</v>
      </c>
      <c r="H21" s="17" t="s">
        <v>17</v>
      </c>
      <c r="I21" s="20">
        <f>COUNTIFS($D$5:$D$14,$H21,$G$5:$G$14,I$20)</f>
        <v>1</v>
      </c>
      <c r="J21" s="21">
        <f>COUNTIFS($D$5:$D$14,$H21,$G$5:$G$14,J$20)</f>
        <v>3</v>
      </c>
      <c r="K21" s="17" t="s">
        <v>21</v>
      </c>
      <c r="L21" s="20">
        <f>COUNTIFS($E$5:$E$14,$K21,$G$5:$G$14,L$20)</f>
        <v>2</v>
      </c>
      <c r="M21" s="21">
        <f>COUNTIFS($E$5:$E$14,$K21,$G$5:$G$14,M$20)</f>
        <v>1</v>
      </c>
      <c r="N21" s="17" t="s">
        <v>21</v>
      </c>
      <c r="O21" s="20">
        <f>COUNTIFS($E$5:$E$14,$K21,$G$5:$G$14,O$20)</f>
        <v>2</v>
      </c>
      <c r="P21" s="21">
        <f>COUNTIFS($E$5:$E$14,$K21,$G$5:$G$14,P$20)</f>
        <v>1</v>
      </c>
      <c r="Q21" s="35">
        <f>COUNTIF($G$5:$G$14,Q20)</f>
        <v>6</v>
      </c>
      <c r="R21" s="36">
        <f>COUNTIF($G$5:$G$14,R20)</f>
        <v>4</v>
      </c>
    </row>
    <row r="22" spans="1:18" x14ac:dyDescent="0.25">
      <c r="A22" s="84"/>
      <c r="B22" s="19" t="s">
        <v>12</v>
      </c>
      <c r="C22" s="20">
        <f>COUNTIFS($B$5:$B$14,$B22,$G$5:$G$14,C$20)</f>
        <v>2</v>
      </c>
      <c r="D22" s="20">
        <f>COUNTIFS($B$5:$B$14,$B22,$G$5:$G$14,D$20)</f>
        <v>3</v>
      </c>
      <c r="E22" s="17" t="s">
        <v>19</v>
      </c>
      <c r="F22" s="20">
        <f>COUNTIFS($C$5:$C$14,$E22,$G$5:$G$14,F$20)</f>
        <v>1</v>
      </c>
      <c r="G22" s="20">
        <f>COUNTIFS($C$5:$C$14,$E22,$G$5:$G$14,G$20)</f>
        <v>3</v>
      </c>
      <c r="H22" s="17" t="s">
        <v>20</v>
      </c>
      <c r="I22" s="20">
        <f t="shared" ref="I22:J23" si="1">COUNTIFS($D$5:$D$14,$H22,$G$5:$G$14,I$20)</f>
        <v>1</v>
      </c>
      <c r="J22" s="21">
        <f t="shared" si="1"/>
        <v>1</v>
      </c>
      <c r="K22" s="17" t="s">
        <v>16</v>
      </c>
      <c r="L22" s="20">
        <f t="shared" ref="L22:P23" si="2">COUNTIFS($E$5:$E$14,$K22,$G$5:$G$14,L$20)</f>
        <v>3</v>
      </c>
      <c r="M22" s="21">
        <f t="shared" si="2"/>
        <v>2</v>
      </c>
      <c r="N22" s="17" t="s">
        <v>16</v>
      </c>
      <c r="O22" s="20">
        <f t="shared" si="2"/>
        <v>3</v>
      </c>
      <c r="P22" s="21">
        <f t="shared" si="2"/>
        <v>2</v>
      </c>
      <c r="Q22" s="17"/>
      <c r="R22" s="21"/>
    </row>
    <row r="23" spans="1:18" ht="15.75" thickBot="1" x14ac:dyDescent="0.3">
      <c r="A23" s="85"/>
      <c r="B23" s="22"/>
      <c r="C23" s="23"/>
      <c r="D23" s="24"/>
      <c r="E23" s="22"/>
      <c r="F23" s="23"/>
      <c r="G23" s="24"/>
      <c r="H23" s="22" t="s">
        <v>15</v>
      </c>
      <c r="I23" s="23">
        <f t="shared" si="1"/>
        <v>4</v>
      </c>
      <c r="J23" s="24">
        <f t="shared" si="1"/>
        <v>0</v>
      </c>
      <c r="K23" s="22" t="s">
        <v>18</v>
      </c>
      <c r="L23" s="23">
        <f t="shared" si="2"/>
        <v>1</v>
      </c>
      <c r="M23" s="24">
        <f t="shared" si="2"/>
        <v>1</v>
      </c>
      <c r="N23" s="22" t="s">
        <v>18</v>
      </c>
      <c r="O23" s="23">
        <f t="shared" si="2"/>
        <v>1</v>
      </c>
      <c r="P23" s="24">
        <f t="shared" si="2"/>
        <v>1</v>
      </c>
      <c r="Q23" s="17"/>
      <c r="R23" s="21"/>
    </row>
    <row r="24" spans="1:18" ht="15.75" thickTop="1" x14ac:dyDescent="0.25">
      <c r="A24" s="84" t="s">
        <v>23</v>
      </c>
      <c r="B24" s="17"/>
      <c r="C24" s="16" t="s">
        <v>13</v>
      </c>
      <c r="D24" s="18" t="s">
        <v>12</v>
      </c>
      <c r="E24" s="17"/>
      <c r="F24" s="16" t="s">
        <v>13</v>
      </c>
      <c r="G24" s="18" t="s">
        <v>12</v>
      </c>
      <c r="H24" s="25"/>
      <c r="I24" s="26" t="s">
        <v>13</v>
      </c>
      <c r="J24" s="27" t="s">
        <v>12</v>
      </c>
      <c r="K24" s="25"/>
      <c r="L24" s="26" t="s">
        <v>13</v>
      </c>
      <c r="M24" s="27" t="s">
        <v>12</v>
      </c>
      <c r="N24" s="25"/>
      <c r="O24" s="26" t="s">
        <v>13</v>
      </c>
      <c r="P24" s="26" t="s">
        <v>12</v>
      </c>
      <c r="Q24" s="37" t="s">
        <v>13</v>
      </c>
      <c r="R24" s="38" t="s">
        <v>12</v>
      </c>
    </row>
    <row r="25" spans="1:18" x14ac:dyDescent="0.25">
      <c r="A25" s="84"/>
      <c r="B25" s="28" t="s">
        <v>13</v>
      </c>
      <c r="C25" s="30">
        <f>C21/SUM($C$21:$C$22)</f>
        <v>0.66666666666666663</v>
      </c>
      <c r="D25" s="31">
        <f>D21/SUM($D$21:$D$22)</f>
        <v>0.25</v>
      </c>
      <c r="E25" s="17" t="s">
        <v>14</v>
      </c>
      <c r="F25" s="20">
        <f>F21/SUM($F$21:$F$22)</f>
        <v>0.83333333333333337</v>
      </c>
      <c r="G25" s="20">
        <f>G21/SUM($G$21:$G$22)</f>
        <v>0.25</v>
      </c>
      <c r="H25" s="29" t="s">
        <v>17</v>
      </c>
      <c r="I25" s="30">
        <f>I21/SUM($I$21:$I$23)</f>
        <v>0.16666666666666666</v>
      </c>
      <c r="J25" s="32">
        <f>J21/SUM($J$21:$J$23)</f>
        <v>0.75</v>
      </c>
      <c r="K25" s="29" t="s">
        <v>21</v>
      </c>
      <c r="L25" s="30">
        <f>L21/SUM($L$21:$L$23)</f>
        <v>0.33333333333333331</v>
      </c>
      <c r="M25" s="31">
        <f>M21/SUM($M$21:$M$23)</f>
        <v>0.25</v>
      </c>
      <c r="N25" s="29" t="s">
        <v>29</v>
      </c>
      <c r="O25" s="30">
        <f>AVERAGEIF(G5:$G$14,O24,F5:F14)</f>
        <v>33.666666666666664</v>
      </c>
      <c r="P25" s="30">
        <f>AVERAGEIF($G5:G$14,P24,F5:F14)</f>
        <v>42</v>
      </c>
      <c r="Q25" s="17">
        <f>Q21/10</f>
        <v>0.6</v>
      </c>
      <c r="R25" s="21">
        <f>R21/10</f>
        <v>0.4</v>
      </c>
    </row>
    <row r="26" spans="1:18" x14ac:dyDescent="0.25">
      <c r="A26" s="84"/>
      <c r="B26" s="19" t="s">
        <v>12</v>
      </c>
      <c r="C26" s="20">
        <f>C22/SUM($C$21:$C$22)</f>
        <v>0.33333333333333331</v>
      </c>
      <c r="D26" s="20">
        <f>D22/SUM($D$21:$D$22)</f>
        <v>0.75</v>
      </c>
      <c r="E26" s="29" t="s">
        <v>19</v>
      </c>
      <c r="F26" s="30">
        <f>F22/SUM($F$21:$F$22)</f>
        <v>0.16666666666666666</v>
      </c>
      <c r="G26" s="31">
        <f>G22/SUM($G$21:$G$22)</f>
        <v>0.75</v>
      </c>
      <c r="H26" s="17" t="s">
        <v>20</v>
      </c>
      <c r="I26" s="20">
        <f t="shared" ref="I26:I27" si="3">I22/SUM($I$21:$I$23)</f>
        <v>0.16666666666666666</v>
      </c>
      <c r="J26" s="21">
        <f t="shared" ref="J26:J27" si="4">J22/SUM($J$21:$J$23)</f>
        <v>0.25</v>
      </c>
      <c r="K26" s="17" t="s">
        <v>16</v>
      </c>
      <c r="L26" s="20">
        <f t="shared" ref="L26:L27" si="5">L22/SUM($L$21:$L$23)</f>
        <v>0.5</v>
      </c>
      <c r="M26" s="20">
        <f t="shared" ref="M26:M27" si="6">M22/SUM($M$21:$M$23)</f>
        <v>0.5</v>
      </c>
      <c r="N26" s="17" t="s">
        <v>30</v>
      </c>
      <c r="O26" s="20">
        <f>_xlfn.STDEV.S(F5,F8,F10,F12:F14)</f>
        <v>8.8468450120179352</v>
      </c>
      <c r="P26" s="20">
        <f>_xlfn.STDEV.S(F6,F7,F9,F11)</f>
        <v>22.015146301277824</v>
      </c>
      <c r="Q26" s="17"/>
      <c r="R26" s="21"/>
    </row>
    <row r="27" spans="1:18" ht="15.75" thickBot="1" x14ac:dyDescent="0.3">
      <c r="A27" s="86"/>
      <c r="B27" s="22"/>
      <c r="C27" s="23"/>
      <c r="D27" s="24"/>
      <c r="E27" s="22"/>
      <c r="F27" s="23"/>
      <c r="G27" s="24"/>
      <c r="H27" s="22" t="s">
        <v>15</v>
      </c>
      <c r="I27" s="23">
        <f t="shared" si="3"/>
        <v>0.66666666666666663</v>
      </c>
      <c r="J27" s="24">
        <f t="shared" si="4"/>
        <v>0</v>
      </c>
      <c r="K27" s="22" t="s">
        <v>16</v>
      </c>
      <c r="L27" s="23">
        <f t="shared" si="5"/>
        <v>0.16666666666666666</v>
      </c>
      <c r="M27" s="23">
        <f t="shared" si="6"/>
        <v>0.25</v>
      </c>
      <c r="N27" s="22"/>
      <c r="O27" s="23"/>
      <c r="P27" s="23"/>
      <c r="Q27" s="22"/>
      <c r="R27" s="24"/>
    </row>
    <row r="29" spans="1:18" x14ac:dyDescent="0.25">
      <c r="B29" s="3" t="s">
        <v>31</v>
      </c>
      <c r="C29" s="3" t="s">
        <v>26</v>
      </c>
      <c r="D29" s="41" t="s">
        <v>27</v>
      </c>
    </row>
    <row r="30" spans="1:18" x14ac:dyDescent="0.25">
      <c r="B30" s="33" t="s">
        <v>24</v>
      </c>
      <c r="C30" s="3">
        <f>C25*F26*I25*L25*Q25</f>
        <v>3.7037037037037034E-3</v>
      </c>
      <c r="D30" s="41">
        <f>$C30/SUM($C$30:$C$31)</f>
        <v>0.20846905537459282</v>
      </c>
    </row>
    <row r="31" spans="1:18" x14ac:dyDescent="0.25">
      <c r="B31" s="34" t="s">
        <v>25</v>
      </c>
      <c r="C31" s="3">
        <f>D25*G26*J25*M25*R25</f>
        <v>1.40625E-2</v>
      </c>
      <c r="D31" s="41">
        <f>$C31/SUM($C$30:$C$31)</f>
        <v>0.79153094462540718</v>
      </c>
    </row>
    <row r="33" spans="2:5" x14ac:dyDescent="0.25">
      <c r="B33" s="3" t="s">
        <v>32</v>
      </c>
      <c r="C33" t="s">
        <v>33</v>
      </c>
      <c r="D33" s="3" t="s">
        <v>26</v>
      </c>
      <c r="E33" s="41" t="s">
        <v>27</v>
      </c>
    </row>
    <row r="34" spans="2:5" x14ac:dyDescent="0.25">
      <c r="B34" s="33" t="s">
        <v>24</v>
      </c>
      <c r="C34">
        <f>_xlfn.NORM.DIST(25,O25,O26,0)</f>
        <v>2.7908040763163926E-2</v>
      </c>
      <c r="D34" s="3">
        <f>C25*F26*I25*C34*Q25</f>
        <v>3.100893418129325E-4</v>
      </c>
      <c r="E34" s="41">
        <f>$D34/SUM($D$34:$D$35)</f>
        <v>0.29072024191589291</v>
      </c>
    </row>
    <row r="35" spans="2:5" x14ac:dyDescent="0.25">
      <c r="B35" s="34" t="s">
        <v>25</v>
      </c>
      <c r="C35">
        <f>_xlfn.NORM.DIST(25,P25,P26,0)</f>
        <v>1.344951448221432E-2</v>
      </c>
      <c r="D35" s="3">
        <f>D25*G26*J25*C35*R25</f>
        <v>7.5653518962455555E-4</v>
      </c>
      <c r="E35" s="41">
        <f>$D35/SUM($D$34:$D$35)</f>
        <v>0.70927975808410693</v>
      </c>
    </row>
  </sheetData>
  <mergeCells count="10">
    <mergeCell ref="H19:J19"/>
    <mergeCell ref="K19:M19"/>
    <mergeCell ref="A20:A23"/>
    <mergeCell ref="A24:A27"/>
    <mergeCell ref="N19:P19"/>
    <mergeCell ref="A3:A4"/>
    <mergeCell ref="G3:G4"/>
    <mergeCell ref="B3:F3"/>
    <mergeCell ref="B19:D19"/>
    <mergeCell ref="E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6958-A9B1-46FF-9BC6-44349CC4656F}">
  <dimension ref="A1"/>
  <sheetViews>
    <sheetView workbookViewId="0">
      <selection activeCell="F25" sqref="F25"/>
    </sheetView>
  </sheetViews>
  <sheetFormatPr defaultColWidth="8.85546875" defaultRowHeight="15" x14ac:dyDescent="0.25"/>
  <sheetData>
    <row r="1" spans="1:1" x14ac:dyDescent="0.25">
      <c r="A1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26C6-D72E-5B41-9B23-77AAA82966DD}">
  <dimension ref="A1:M36"/>
  <sheetViews>
    <sheetView workbookViewId="0">
      <selection activeCell="C31" sqref="C31"/>
    </sheetView>
  </sheetViews>
  <sheetFormatPr defaultColWidth="11.42578125" defaultRowHeight="15" x14ac:dyDescent="0.25"/>
  <cols>
    <col min="2" max="2" width="14.28515625" customWidth="1"/>
  </cols>
  <sheetData>
    <row r="1" spans="1:8" x14ac:dyDescent="0.25">
      <c r="A1" s="74" t="s">
        <v>7</v>
      </c>
      <c r="B1" s="78" t="s">
        <v>5</v>
      </c>
      <c r="C1" s="79"/>
      <c r="D1" s="79"/>
      <c r="E1" s="79"/>
      <c r="F1" s="88"/>
      <c r="H1" t="s">
        <v>40</v>
      </c>
    </row>
    <row r="2" spans="1:8" ht="15.75" thickBot="1" x14ac:dyDescent="0.3">
      <c r="A2" s="87"/>
      <c r="B2" s="55" t="s">
        <v>36</v>
      </c>
      <c r="C2" s="47" t="s">
        <v>37</v>
      </c>
      <c r="D2" s="47" t="s">
        <v>38</v>
      </c>
      <c r="E2" s="47" t="s">
        <v>11</v>
      </c>
      <c r="F2" s="56" t="s">
        <v>39</v>
      </c>
    </row>
    <row r="3" spans="1:8" x14ac:dyDescent="0.25">
      <c r="A3" s="42">
        <v>1</v>
      </c>
      <c r="B3" s="57" t="s">
        <v>48</v>
      </c>
      <c r="C3" s="44" t="s">
        <v>41</v>
      </c>
      <c r="D3" s="44" t="s">
        <v>44</v>
      </c>
      <c r="E3" s="44" t="s">
        <v>46</v>
      </c>
      <c r="F3" s="58" t="s">
        <v>41</v>
      </c>
    </row>
    <row r="4" spans="1:8" x14ac:dyDescent="0.25">
      <c r="A4" s="14">
        <v>2</v>
      </c>
      <c r="B4" s="59" t="s">
        <v>48</v>
      </c>
      <c r="C4" s="45" t="s">
        <v>41</v>
      </c>
      <c r="D4" s="45" t="s">
        <v>44</v>
      </c>
      <c r="E4" s="45" t="s">
        <v>47</v>
      </c>
      <c r="F4" s="60" t="s">
        <v>41</v>
      </c>
    </row>
    <row r="5" spans="1:8" x14ac:dyDescent="0.25">
      <c r="A5" s="14">
        <v>3</v>
      </c>
      <c r="B5" s="59" t="s">
        <v>45</v>
      </c>
      <c r="C5" s="45" t="s">
        <v>41</v>
      </c>
      <c r="D5" s="45" t="s">
        <v>44</v>
      </c>
      <c r="E5" s="45" t="s">
        <v>46</v>
      </c>
      <c r="F5" s="60" t="s">
        <v>43</v>
      </c>
    </row>
    <row r="6" spans="1:8" x14ac:dyDescent="0.25">
      <c r="A6" s="14">
        <v>4</v>
      </c>
      <c r="B6" s="59" t="s">
        <v>52</v>
      </c>
      <c r="C6" s="45" t="s">
        <v>42</v>
      </c>
      <c r="D6" s="45" t="s">
        <v>44</v>
      </c>
      <c r="E6" s="45" t="s">
        <v>46</v>
      </c>
      <c r="F6" s="60" t="s">
        <v>43</v>
      </c>
    </row>
    <row r="7" spans="1:8" x14ac:dyDescent="0.25">
      <c r="A7" s="14">
        <v>5</v>
      </c>
      <c r="B7" s="59" t="s">
        <v>52</v>
      </c>
      <c r="C7" s="45" t="s">
        <v>43</v>
      </c>
      <c r="D7" s="45" t="s">
        <v>45</v>
      </c>
      <c r="E7" s="45" t="s">
        <v>46</v>
      </c>
      <c r="F7" s="60" t="s">
        <v>43</v>
      </c>
    </row>
    <row r="8" spans="1:8" x14ac:dyDescent="0.25">
      <c r="A8" s="14">
        <v>6</v>
      </c>
      <c r="B8" s="61" t="s">
        <v>52</v>
      </c>
      <c r="C8" s="45" t="s">
        <v>43</v>
      </c>
      <c r="D8" s="45" t="s">
        <v>45</v>
      </c>
      <c r="E8" s="45" t="s">
        <v>47</v>
      </c>
      <c r="F8" s="60" t="s">
        <v>41</v>
      </c>
    </row>
    <row r="9" spans="1:8" x14ac:dyDescent="0.25">
      <c r="A9" s="14">
        <v>7</v>
      </c>
      <c r="B9" s="59" t="s">
        <v>45</v>
      </c>
      <c r="C9" s="45" t="s">
        <v>43</v>
      </c>
      <c r="D9" s="45" t="s">
        <v>45</v>
      </c>
      <c r="E9" s="45" t="s">
        <v>47</v>
      </c>
      <c r="F9" s="60" t="s">
        <v>43</v>
      </c>
    </row>
    <row r="10" spans="1:8" x14ac:dyDescent="0.25">
      <c r="A10" s="14">
        <v>8</v>
      </c>
      <c r="B10" s="59" t="s">
        <v>48</v>
      </c>
      <c r="C10" s="45" t="s">
        <v>42</v>
      </c>
      <c r="D10" s="45" t="s">
        <v>44</v>
      </c>
      <c r="E10" s="45" t="s">
        <v>46</v>
      </c>
      <c r="F10" s="60" t="s">
        <v>41</v>
      </c>
    </row>
    <row r="11" spans="1:8" x14ac:dyDescent="0.25">
      <c r="A11" s="14">
        <v>9</v>
      </c>
      <c r="B11" s="61" t="s">
        <v>48</v>
      </c>
      <c r="C11" s="45" t="s">
        <v>43</v>
      </c>
      <c r="D11" s="45" t="s">
        <v>45</v>
      </c>
      <c r="E11" s="45" t="s">
        <v>46</v>
      </c>
      <c r="F11" s="60" t="s">
        <v>43</v>
      </c>
    </row>
    <row r="12" spans="1:8" x14ac:dyDescent="0.25">
      <c r="A12" s="14">
        <v>10</v>
      </c>
      <c r="B12" s="61" t="s">
        <v>52</v>
      </c>
      <c r="C12" s="45" t="s">
        <v>42</v>
      </c>
      <c r="D12" s="45" t="s">
        <v>45</v>
      </c>
      <c r="E12" s="45" t="s">
        <v>46</v>
      </c>
      <c r="F12" s="60" t="s">
        <v>43</v>
      </c>
    </row>
    <row r="13" spans="1:8" x14ac:dyDescent="0.25">
      <c r="A13" s="43">
        <v>11</v>
      </c>
      <c r="B13" s="62" t="s">
        <v>48</v>
      </c>
      <c r="C13" s="45" t="s">
        <v>42</v>
      </c>
      <c r="D13" s="45" t="s">
        <v>45</v>
      </c>
      <c r="E13" s="45" t="s">
        <v>47</v>
      </c>
      <c r="F13" s="60" t="s">
        <v>43</v>
      </c>
    </row>
    <row r="14" spans="1:8" x14ac:dyDescent="0.25">
      <c r="A14" s="43">
        <v>12</v>
      </c>
      <c r="B14" s="62" t="s">
        <v>45</v>
      </c>
      <c r="C14" s="45" t="s">
        <v>42</v>
      </c>
      <c r="D14" s="45" t="s">
        <v>44</v>
      </c>
      <c r="E14" s="45" t="s">
        <v>47</v>
      </c>
      <c r="F14" s="60" t="s">
        <v>43</v>
      </c>
    </row>
    <row r="15" spans="1:8" x14ac:dyDescent="0.25">
      <c r="A15" s="43">
        <v>13</v>
      </c>
      <c r="B15" s="62" t="s">
        <v>45</v>
      </c>
      <c r="C15" s="45" t="s">
        <v>41</v>
      </c>
      <c r="D15" s="45" t="s">
        <v>45</v>
      </c>
      <c r="E15" s="45" t="s">
        <v>46</v>
      </c>
      <c r="F15" s="60" t="s">
        <v>43</v>
      </c>
    </row>
    <row r="16" spans="1:8" ht="15.75" thickBot="1" x14ac:dyDescent="0.3">
      <c r="A16" s="46">
        <v>14</v>
      </c>
      <c r="B16" s="63" t="s">
        <v>52</v>
      </c>
      <c r="C16" s="47" t="s">
        <v>42</v>
      </c>
      <c r="D16" s="47" t="s">
        <v>44</v>
      </c>
      <c r="E16" s="47" t="s">
        <v>47</v>
      </c>
      <c r="F16" s="56" t="s">
        <v>41</v>
      </c>
    </row>
    <row r="17" spans="1:13" ht="15.75" thickBot="1" x14ac:dyDescent="0.3">
      <c r="A17" s="67">
        <v>15</v>
      </c>
      <c r="B17" s="64" t="s">
        <v>48</v>
      </c>
      <c r="C17" s="65" t="s">
        <v>43</v>
      </c>
      <c r="D17" s="65" t="s">
        <v>44</v>
      </c>
      <c r="E17" s="65" t="s">
        <v>47</v>
      </c>
      <c r="F17" s="66" t="s">
        <v>49</v>
      </c>
    </row>
    <row r="18" spans="1:13" ht="15.75" thickBot="1" x14ac:dyDescent="0.3"/>
    <row r="19" spans="1:13" ht="15.75" thickBot="1" x14ac:dyDescent="0.3">
      <c r="B19" s="80" t="s">
        <v>36</v>
      </c>
      <c r="C19" s="81"/>
      <c r="D19" s="82"/>
      <c r="E19" s="80" t="s">
        <v>50</v>
      </c>
      <c r="F19" s="81"/>
      <c r="G19" s="82"/>
      <c r="H19" s="80" t="s">
        <v>38</v>
      </c>
      <c r="I19" s="81"/>
      <c r="J19" s="82"/>
      <c r="K19" s="80" t="s">
        <v>51</v>
      </c>
      <c r="L19" s="81"/>
      <c r="M19" s="82"/>
    </row>
    <row r="20" spans="1:13" ht="15.75" thickBot="1" x14ac:dyDescent="0.3">
      <c r="A20" s="83" t="s">
        <v>22</v>
      </c>
      <c r="B20" s="17"/>
      <c r="C20" s="16" t="s">
        <v>41</v>
      </c>
      <c r="D20" s="18" t="s">
        <v>43</v>
      </c>
      <c r="E20" s="17"/>
      <c r="F20" s="16" t="s">
        <v>41</v>
      </c>
      <c r="G20" s="18" t="s">
        <v>43</v>
      </c>
      <c r="H20" s="17"/>
      <c r="I20" s="16" t="s">
        <v>41</v>
      </c>
      <c r="J20" s="18" t="s">
        <v>43</v>
      </c>
      <c r="K20" s="17"/>
      <c r="L20" s="16" t="s">
        <v>41</v>
      </c>
      <c r="M20" s="18" t="s">
        <v>43</v>
      </c>
    </row>
    <row r="21" spans="1:13" x14ac:dyDescent="0.25">
      <c r="A21" s="84"/>
      <c r="B21" s="19" t="s">
        <v>48</v>
      </c>
      <c r="C21" s="20">
        <f t="shared" ref="C21:D23" si="0">COUNTIFS($B$3:$B$16,$B21,$F$3:$F$16,C$20)</f>
        <v>3</v>
      </c>
      <c r="D21" s="20">
        <f t="shared" si="0"/>
        <v>2</v>
      </c>
      <c r="E21" s="17" t="s">
        <v>43</v>
      </c>
      <c r="F21" s="20">
        <f t="shared" ref="F21:G23" si="1">COUNTIFS($C$3:$C$16,$E21,$F$3:$F$16,F$20)</f>
        <v>1</v>
      </c>
      <c r="G21" s="20">
        <f t="shared" si="1"/>
        <v>3</v>
      </c>
      <c r="H21" s="17" t="s">
        <v>44</v>
      </c>
      <c r="I21" s="20">
        <f>COUNTIFS($D$3:$D$16,H21,$F$3:$F$16,I$20)</f>
        <v>4</v>
      </c>
      <c r="J21" s="21">
        <f>COUNTIFS($D$3:$D$16,H21,$F$3:$F$16,J$20)</f>
        <v>3</v>
      </c>
      <c r="K21" s="44" t="s">
        <v>46</v>
      </c>
      <c r="L21" s="20">
        <f>COUNTIFS($E$3:$E$16,K21,$F$3:$F$16,L$20)</f>
        <v>2</v>
      </c>
      <c r="M21" s="21">
        <f>COUNTIFS($E$3:$E$16,K21,$F$3:$F$16,M$20)</f>
        <v>6</v>
      </c>
    </row>
    <row r="22" spans="1:13" x14ac:dyDescent="0.25">
      <c r="A22" s="84"/>
      <c r="B22" s="19" t="s">
        <v>45</v>
      </c>
      <c r="C22" s="20">
        <f t="shared" si="0"/>
        <v>0</v>
      </c>
      <c r="D22" s="20">
        <f t="shared" si="0"/>
        <v>4</v>
      </c>
      <c r="E22" s="17" t="s">
        <v>42</v>
      </c>
      <c r="F22" s="20">
        <f t="shared" si="1"/>
        <v>2</v>
      </c>
      <c r="G22" s="20">
        <f t="shared" si="1"/>
        <v>4</v>
      </c>
      <c r="H22" s="17" t="s">
        <v>45</v>
      </c>
      <c r="I22" s="20">
        <f>COUNTIFS($D$3:$D$16,H22,$F$3:$F$16,I$20)</f>
        <v>1</v>
      </c>
      <c r="J22" s="21">
        <f>COUNTIFS($D$3:$D$16,H22,$F$3:$F$16,J$20)</f>
        <v>6</v>
      </c>
      <c r="K22" s="45" t="s">
        <v>47</v>
      </c>
      <c r="L22" s="20">
        <f>COUNTIFS($E$3:$E$16,K22,$F$3:$F$16,L$20)</f>
        <v>3</v>
      </c>
      <c r="M22" s="21">
        <f>COUNTIFS($E$3:$E$16,K22,$F$3:$F$16,M$20)</f>
        <v>3</v>
      </c>
    </row>
    <row r="23" spans="1:13" ht="15.75" thickBot="1" x14ac:dyDescent="0.3">
      <c r="A23" s="85"/>
      <c r="B23" s="22" t="s">
        <v>52</v>
      </c>
      <c r="C23" s="23">
        <f t="shared" si="0"/>
        <v>2</v>
      </c>
      <c r="D23" s="24">
        <f t="shared" si="0"/>
        <v>3</v>
      </c>
      <c r="E23" s="22" t="s">
        <v>41</v>
      </c>
      <c r="F23" s="23">
        <f t="shared" si="1"/>
        <v>2</v>
      </c>
      <c r="G23" s="23">
        <f t="shared" si="1"/>
        <v>2</v>
      </c>
      <c r="H23" s="22"/>
      <c r="I23" s="23">
        <f>COUNTIFS($D$3:$D$16,H23,$F$3:$F$16,I$20)</f>
        <v>0</v>
      </c>
      <c r="J23" s="24">
        <f>COUNTIFS($D$3:$D$16,H23,$F$3:$F$16,J$20)</f>
        <v>0</v>
      </c>
      <c r="K23" s="22"/>
      <c r="L23" s="23">
        <f>COUNTIFS($E$3:$E$16,K23,$F$3:$F$16,L$20)</f>
        <v>0</v>
      </c>
      <c r="M23" s="24">
        <f>COUNTIFS($E$3:$E$16,K23,$F$3:$F$16,M$20)</f>
        <v>0</v>
      </c>
    </row>
    <row r="24" spans="1:13" ht="16.5" thickTop="1" thickBot="1" x14ac:dyDescent="0.3">
      <c r="A24" s="84" t="s">
        <v>23</v>
      </c>
      <c r="B24" s="17"/>
      <c r="C24" s="16" t="s">
        <v>41</v>
      </c>
      <c r="D24" s="18" t="s">
        <v>43</v>
      </c>
      <c r="E24" s="17"/>
      <c r="F24" s="16" t="s">
        <v>41</v>
      </c>
      <c r="G24" s="18" t="s">
        <v>43</v>
      </c>
      <c r="H24" s="17"/>
      <c r="I24" s="16" t="s">
        <v>41</v>
      </c>
      <c r="J24" s="18" t="s">
        <v>43</v>
      </c>
      <c r="K24" s="17"/>
      <c r="L24" s="16" t="s">
        <v>41</v>
      </c>
      <c r="M24" s="18" t="s">
        <v>43</v>
      </c>
    </row>
    <row r="25" spans="1:13" x14ac:dyDescent="0.25">
      <c r="A25" s="84"/>
      <c r="B25" s="19" t="s">
        <v>48</v>
      </c>
      <c r="C25" s="30">
        <f>C21/SUM($C$21:$C$23)</f>
        <v>0.6</v>
      </c>
      <c r="D25" s="31">
        <f>D21/SUM($D$21:$D$23)</f>
        <v>0.22222222222222221</v>
      </c>
      <c r="E25" s="17" t="s">
        <v>43</v>
      </c>
      <c r="F25" s="20">
        <f>F21/SUM($F$21:$F$23)</f>
        <v>0.2</v>
      </c>
      <c r="G25" s="20">
        <f>G21/SUM($G$21:$G$23)</f>
        <v>0.33333333333333331</v>
      </c>
      <c r="H25" s="17" t="s">
        <v>44</v>
      </c>
      <c r="I25" s="30">
        <f>I21/SUM($I$21:$I$22)</f>
        <v>0.8</v>
      </c>
      <c r="J25" s="32">
        <f>J21/SUM($J$21:$J$23)</f>
        <v>0.33333333333333331</v>
      </c>
      <c r="K25" s="44" t="s">
        <v>46</v>
      </c>
      <c r="L25" s="30">
        <f>L21/SUM($L$21:$L$23)</f>
        <v>0.4</v>
      </c>
      <c r="M25" s="71">
        <f>M21/SUM($M$21:$M$23)</f>
        <v>0.66666666666666663</v>
      </c>
    </row>
    <row r="26" spans="1:13" x14ac:dyDescent="0.25">
      <c r="A26" s="84"/>
      <c r="B26" s="19" t="s">
        <v>45</v>
      </c>
      <c r="C26" s="30">
        <f t="shared" ref="C26:C27" si="2">C22/SUM($C$21:$C$23)</f>
        <v>0</v>
      </c>
      <c r="D26" s="31">
        <f t="shared" ref="D26:D27" si="3">D22/SUM($D$21:$D$23)</f>
        <v>0.44444444444444442</v>
      </c>
      <c r="E26" s="17" t="s">
        <v>42</v>
      </c>
      <c r="F26" s="20">
        <f t="shared" ref="F26:F27" si="4">F22/SUM($F$21:$F$23)</f>
        <v>0.4</v>
      </c>
      <c r="G26" s="20">
        <f t="shared" ref="G26:G27" si="5">G22/SUM($G$21:$G$23)</f>
        <v>0.44444444444444442</v>
      </c>
      <c r="H26" s="17" t="s">
        <v>45</v>
      </c>
      <c r="I26" s="30">
        <f t="shared" ref="I26:I27" si="6">I22/SUM($I$21:$I$22)</f>
        <v>0.2</v>
      </c>
      <c r="J26" s="32">
        <f t="shared" ref="J26:J27" si="7">J22/SUM($J$21:$J$23)</f>
        <v>0.66666666666666663</v>
      </c>
      <c r="K26" s="45" t="s">
        <v>47</v>
      </c>
      <c r="L26" s="20">
        <f t="shared" ref="L26:L27" si="8">L22/SUM($L$21:$L$23)</f>
        <v>0.6</v>
      </c>
      <c r="M26" s="72">
        <f t="shared" ref="M26:M27" si="9">M22/SUM($M$21:$M$23)</f>
        <v>0.33333333333333331</v>
      </c>
    </row>
    <row r="27" spans="1:13" ht="15.75" thickBot="1" x14ac:dyDescent="0.3">
      <c r="A27" s="86"/>
      <c r="B27" s="22" t="s">
        <v>52</v>
      </c>
      <c r="C27" s="68">
        <f t="shared" si="2"/>
        <v>0.4</v>
      </c>
      <c r="D27" s="69">
        <f t="shared" si="3"/>
        <v>0.33333333333333331</v>
      </c>
      <c r="E27" s="22" t="s">
        <v>41</v>
      </c>
      <c r="F27" s="23">
        <f t="shared" si="4"/>
        <v>0.4</v>
      </c>
      <c r="G27" s="23">
        <f t="shared" si="5"/>
        <v>0.22222222222222221</v>
      </c>
      <c r="H27" s="22"/>
      <c r="I27" s="68">
        <f t="shared" si="6"/>
        <v>0</v>
      </c>
      <c r="J27" s="70">
        <f t="shared" si="7"/>
        <v>0</v>
      </c>
      <c r="K27" s="22"/>
      <c r="L27" s="23">
        <f t="shared" si="8"/>
        <v>0</v>
      </c>
      <c r="M27" s="73">
        <f t="shared" si="9"/>
        <v>0</v>
      </c>
    </row>
    <row r="30" spans="1:13" x14ac:dyDescent="0.25">
      <c r="B30" s="3" t="s">
        <v>31</v>
      </c>
      <c r="C30" s="3" t="s">
        <v>26</v>
      </c>
      <c r="D30" s="41" t="s">
        <v>27</v>
      </c>
    </row>
    <row r="31" spans="1:13" x14ac:dyDescent="0.25">
      <c r="B31" s="33" t="s">
        <v>24</v>
      </c>
      <c r="C31" s="3">
        <f>C25*F25*I25*L26</f>
        <v>5.7599999999999998E-2</v>
      </c>
      <c r="D31" s="41">
        <f>$C31/SUM($C$31:$C$32)</f>
        <v>0.87497499499899978</v>
      </c>
    </row>
    <row r="32" spans="1:13" x14ac:dyDescent="0.25">
      <c r="B32" s="34" t="s">
        <v>25</v>
      </c>
      <c r="C32" s="3">
        <f>D25*G25*J25*M26</f>
        <v>8.2304526748971183E-3</v>
      </c>
      <c r="D32" s="41">
        <f>$C32/SUM($C$31:$C$32)</f>
        <v>0.12502500500100017</v>
      </c>
    </row>
    <row r="34" spans="2:5" x14ac:dyDescent="0.25">
      <c r="B34" s="3" t="s">
        <v>32</v>
      </c>
      <c r="C34" t="s">
        <v>33</v>
      </c>
      <c r="D34" s="3" t="s">
        <v>26</v>
      </c>
      <c r="E34" s="41" t="s">
        <v>27</v>
      </c>
    </row>
    <row r="35" spans="2:5" x14ac:dyDescent="0.25">
      <c r="B35" s="33" t="s">
        <v>24</v>
      </c>
      <c r="C35" t="e">
        <f>_xlfn.NORM.DIST(25,O26,O27,0)</f>
        <v>#NUM!</v>
      </c>
      <c r="D35" s="3" t="e">
        <f>C26*F27*I26*C35*Q26</f>
        <v>#NUM!</v>
      </c>
      <c r="E35" s="41" t="e">
        <f>$D35/SUM($D$34:$D$35)</f>
        <v>#NUM!</v>
      </c>
    </row>
    <row r="36" spans="2:5" x14ac:dyDescent="0.25">
      <c r="B36" s="34" t="s">
        <v>25</v>
      </c>
      <c r="C36" t="e">
        <f>_xlfn.NORM.DIST(25,P26,P27,0)</f>
        <v>#NUM!</v>
      </c>
      <c r="D36" s="3" t="e">
        <f>D26*G27*J26*C36*R26</f>
        <v>#NUM!</v>
      </c>
      <c r="E36" s="41" t="e">
        <f>$D36/SUM($D$34:$D$35)</f>
        <v>#NUM!</v>
      </c>
    </row>
  </sheetData>
  <mergeCells count="8">
    <mergeCell ref="K19:M19"/>
    <mergeCell ref="A20:A23"/>
    <mergeCell ref="A24:A27"/>
    <mergeCell ref="A1:A2"/>
    <mergeCell ref="B1:F1"/>
    <mergeCell ref="B19:D19"/>
    <mergeCell ref="E19:G19"/>
    <mergeCell ref="H19:J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CBC4-6316-45F9-AC39-997C41C9D9B4}">
  <dimension ref="A1"/>
  <sheetViews>
    <sheetView workbookViewId="0">
      <selection activeCell="E17" sqref="E17"/>
    </sheetView>
  </sheetViews>
  <sheetFormatPr defaultColWidth="8.85546875" defaultRowHeight="15" x14ac:dyDescent="0.25"/>
  <sheetData>
    <row r="1" spans="1:1" x14ac:dyDescent="0.25">
      <c r="A1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Hárok1</vt:lpstr>
      <vt:lpstr>1</vt:lpstr>
      <vt:lpstr>2</vt:lpstr>
      <vt:lpstr>TUTUTU</vt:lpstr>
      <vt:lpstr>4</vt:lpstr>
      <vt:lpstr>Hárok2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Držík</dc:creator>
  <cp:lastModifiedBy>Jakub Hôrečný</cp:lastModifiedBy>
  <dcterms:created xsi:type="dcterms:W3CDTF">2022-03-25T12:02:01Z</dcterms:created>
  <dcterms:modified xsi:type="dcterms:W3CDTF">2022-04-06T23:59:24Z</dcterms:modified>
</cp:coreProperties>
</file>