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/>
  <xr:revisionPtr revIDLastSave="0" documentId="8_{1443E17D-B544-4ACC-B2D1-215FADAB948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H10" i="1"/>
  <c r="P12" i="1"/>
  <c r="N12" i="1"/>
  <c r="P6" i="1"/>
  <c r="N6" i="1"/>
  <c r="H9" i="1"/>
  <c r="H8" i="1"/>
  <c r="H7" i="1"/>
  <c r="P7" i="1"/>
  <c r="N7" i="1"/>
  <c r="P29" i="1"/>
  <c r="N29" i="1"/>
  <c r="P10" i="1"/>
  <c r="N10" i="1"/>
  <c r="P11" i="1"/>
  <c r="N11" i="1"/>
  <c r="P18" i="1"/>
  <c r="N18" i="1"/>
  <c r="P19" i="1"/>
  <c r="N19" i="1"/>
  <c r="P20" i="1"/>
  <c r="N20" i="1"/>
  <c r="P21" i="1"/>
  <c r="N21" i="1"/>
  <c r="P22" i="1"/>
  <c r="N22" i="1"/>
  <c r="P23" i="1"/>
  <c r="N23" i="1"/>
  <c r="P24" i="1"/>
  <c r="N24" i="1"/>
  <c r="P25" i="1"/>
  <c r="N25" i="1"/>
  <c r="P26" i="1"/>
  <c r="N26" i="1"/>
  <c r="P27" i="1"/>
  <c r="N27" i="1"/>
  <c r="P28" i="1"/>
  <c r="N28" i="1"/>
  <c r="P5" i="1"/>
  <c r="N5" i="1"/>
  <c r="P16" i="1"/>
  <c r="N16" i="1"/>
  <c r="P8" i="1"/>
  <c r="N8" i="1"/>
  <c r="P9" i="1"/>
  <c r="N9" i="1"/>
  <c r="P14" i="1"/>
  <c r="N14" i="1"/>
  <c r="P17" i="1"/>
  <c r="N17" i="1"/>
  <c r="P15" i="1"/>
  <c r="N15" i="1"/>
  <c r="P13" i="1"/>
  <c r="N13" i="1"/>
  <c r="H15" i="1"/>
  <c r="H14" i="1"/>
  <c r="H13" i="1"/>
</calcChain>
</file>

<file path=xl/sharedStrings.xml><?xml version="1.0" encoding="utf-8"?>
<sst xmlns="http://schemas.openxmlformats.org/spreadsheetml/2006/main" count="51" uniqueCount="40">
  <si>
    <t>Lista gości</t>
  </si>
  <si>
    <t xml:space="preserve">Zakupy i przeliczniki </t>
  </si>
  <si>
    <t>Wykresy</t>
  </si>
  <si>
    <t>Imie Nazwisko</t>
  </si>
  <si>
    <t>Pije</t>
  </si>
  <si>
    <t xml:space="preserve">Nie pije </t>
  </si>
  <si>
    <t>Nie wiem czy napewno będe</t>
  </si>
  <si>
    <t>Będe napewno</t>
  </si>
  <si>
    <t>Zaplacili</t>
  </si>
  <si>
    <t>Produkt</t>
  </si>
  <si>
    <t>Szacowana cena</t>
  </si>
  <si>
    <t>Przelicznik na osobe</t>
  </si>
  <si>
    <t>Szacowny koszt</t>
  </si>
  <si>
    <t>Dotyczy</t>
  </si>
  <si>
    <t>Kupić tego</t>
  </si>
  <si>
    <t>Wódka</t>
  </si>
  <si>
    <t>pijący</t>
  </si>
  <si>
    <t>Pijący:</t>
  </si>
  <si>
    <t>Kiełbasa</t>
  </si>
  <si>
    <t>nie pijący</t>
  </si>
  <si>
    <t>Nie pijący</t>
  </si>
  <si>
    <t>Piwo</t>
  </si>
  <si>
    <t>Niepweni</t>
  </si>
  <si>
    <t>Napoje</t>
  </si>
  <si>
    <t>Pewni</t>
  </si>
  <si>
    <t>Chipsy</t>
  </si>
  <si>
    <t>Suma gości</t>
  </si>
  <si>
    <t>Paluszki</t>
  </si>
  <si>
    <t>Orzeszki</t>
  </si>
  <si>
    <t>Ketchup</t>
  </si>
  <si>
    <t>Koszty(całość)</t>
  </si>
  <si>
    <t>Chleb</t>
  </si>
  <si>
    <t>Składka nie pijący</t>
  </si>
  <si>
    <t>musztarda</t>
  </si>
  <si>
    <t>Składka pijący</t>
  </si>
  <si>
    <t>Piwo Bez Alko</t>
  </si>
  <si>
    <t>Piwo smakowe</t>
  </si>
  <si>
    <t>Sztudzce, kubki...</t>
  </si>
  <si>
    <t>orzeszki te</t>
  </si>
  <si>
    <t>https://zakupy.biedronka.pl/top-top-orzeszki-ziemne-prazone-smak-chili-and-limonka-240-g-0000009544.html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</si>
</sst>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zł&quot;"/>
  </numFmts>
  <fonts count="8">
    <font>
      <sz val="11"/>
      <color theme="1"/>
      <name val="Aptos Narrow"/>
      <family val="2"/>
      <scheme val="minor"/>
    </font>
    <font>
      <sz val="14"/>
      <color rgb="FF000000"/>
      <name val="Aptos Narrow"/>
      <scheme val="minor"/>
    </font>
    <font>
      <sz val="20"/>
      <color theme="1"/>
      <name val="Consolas"/>
    </font>
    <font>
      <sz val="14"/>
      <color rgb="FF000000"/>
      <name val="Consolas"/>
    </font>
    <font>
      <sz val="16"/>
      <color rgb="FF000000"/>
      <name val="Consolas"/>
    </font>
    <font>
      <sz val="11"/>
      <color theme="1"/>
      <name val="Consolas"/>
    </font>
    <font>
      <u/>
      <sz val="11"/>
      <color theme="10"/>
      <name val="Aptos Narrow"/>
      <family val="2"/>
      <scheme val="minor"/>
    </font>
    <font>
      <sz val="11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164" fontId="5" fillId="0" borderId="0" xfId="0" applyNumberFormat="1" applyFont="1"/>
    <xf numFmtId="164" fontId="5" fillId="0" borderId="0" xfId="0" applyNumberFormat="1" applyFont="1" applyAlignment="1">
      <alignment wrapText="1"/>
    </xf>
    <xf numFmtId="0" fontId="5" fillId="0" borderId="0" xfId="0" applyFont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6" fillId="0" borderId="0" xfId="1"/>
    <xf numFmtId="0" fontId="0" fillId="2" borderId="2" xfId="0" applyFill="1" applyBorder="1"/>
    <xf numFmtId="0" fontId="0" fillId="2" borderId="3" xfId="0" applyFill="1" applyBorder="1"/>
    <xf numFmtId="0" fontId="0" fillId="0" borderId="2" xfId="0" applyBorder="1"/>
    <xf numFmtId="0" fontId="0" fillId="0" borderId="3" xfId="0" applyBorder="1"/>
    <xf numFmtId="0" fontId="7" fillId="2" borderId="1" xfId="0" applyFont="1" applyFill="1" applyBorder="1"/>
    <xf numFmtId="0" fontId="7" fillId="2" borderId="2" xfId="0" applyFont="1" applyFill="1" applyBorder="1"/>
    <xf numFmtId="0" fontId="7" fillId="2" borderId="3" xfId="0" applyFont="1" applyFill="1" applyBorder="1"/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</cellXfs>
  <cellStyles count="2">
    <cellStyle name="Hyperlink" xfId="1" xr:uid="{00000000-000B-0000-0000-000008000000}"/>
    <cellStyle name="Normalny" xfId="0" builtinId="0"/>
  </cellStyles>
  <dxfs count="27">
    <dxf>
      <font>
        <name val="Consolas"/>
      </font>
      <numFmt numFmtId="0" formatCode="General"/>
      <alignment horizontal="center"/>
    </dxf>
    <dxf>
      <font>
        <name val="Consolas"/>
      </font>
      <alignment horizontal="center"/>
    </dxf>
    <dxf>
      <font>
        <name val="Consolas"/>
      </font>
      <numFmt numFmtId="0" formatCode="General"/>
      <alignment horizontal="center"/>
    </dxf>
    <dxf>
      <font>
        <name val="Consolas"/>
      </font>
      <alignment horizontal="center"/>
    </dxf>
    <dxf>
      <font>
        <name val="Consolas"/>
      </font>
      <alignment horizontal="center"/>
    </dxf>
    <dxf>
      <font>
        <name val="Consolas"/>
      </font>
    </dxf>
    <dxf>
      <font>
        <name val="Consolas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037-4502-B1B9-6CEB4D26662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037-4502-B1B9-6CEB4D266629}"/>
              </c:ext>
            </c:extLst>
          </c:dPt>
          <c:cat>
            <c:strRef>
              <c:f>Arkusz1!$G$6:$G$7</c:f>
              <c:strCache>
                <c:ptCount val="2"/>
                <c:pt idx="0">
                  <c:v>Pijący:</c:v>
                </c:pt>
                <c:pt idx="1">
                  <c:v>Nie pijący</c:v>
                </c:pt>
              </c:strCache>
            </c:strRef>
          </c:cat>
          <c:val>
            <c:numRef>
              <c:f>Arkusz1!$H$6:$H$7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1F-4022-93CE-D12F15839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onsolas"/>
              <a:ea typeface="Consolas"/>
              <a:cs typeface="Consola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 co wydajemy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Arkusz1!$K$5:$K$17</c:f>
              <c:strCache>
                <c:ptCount val="13"/>
                <c:pt idx="0">
                  <c:v>Wódka</c:v>
                </c:pt>
                <c:pt idx="1">
                  <c:v>Kiełbasa</c:v>
                </c:pt>
                <c:pt idx="2">
                  <c:v>Piwo</c:v>
                </c:pt>
                <c:pt idx="3">
                  <c:v>Napoje</c:v>
                </c:pt>
                <c:pt idx="4">
                  <c:v>Chipsy</c:v>
                </c:pt>
                <c:pt idx="5">
                  <c:v>Paluszki</c:v>
                </c:pt>
                <c:pt idx="6">
                  <c:v>Orzeszki</c:v>
                </c:pt>
                <c:pt idx="7">
                  <c:v>Ketchup</c:v>
                </c:pt>
                <c:pt idx="8">
                  <c:v>Chleb</c:v>
                </c:pt>
                <c:pt idx="9">
                  <c:v>musztarda</c:v>
                </c:pt>
                <c:pt idx="10">
                  <c:v>Piwo Bez Alko</c:v>
                </c:pt>
                <c:pt idx="11">
                  <c:v>Piwo smakowe</c:v>
                </c:pt>
                <c:pt idx="12">
                  <c:v>Sztudzce, kubki...</c:v>
                </c:pt>
              </c:strCache>
            </c:strRef>
          </c:cat>
          <c:val>
            <c:numRef>
              <c:f>Arkusz1!$N$5:$N$17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CE-4846-89C1-E9CC304509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8794120"/>
        <c:axId val="1587201031"/>
      </c:barChart>
      <c:catAx>
        <c:axId val="888794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87201031"/>
        <c:crosses val="autoZero"/>
        <c:auto val="1"/>
        <c:lblAlgn val="ctr"/>
        <c:lblOffset val="100"/>
        <c:noMultiLvlLbl val="0"/>
      </c:catAx>
      <c:valAx>
        <c:axId val="1587201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88794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657225</xdr:colOff>
      <xdr:row>4</xdr:row>
      <xdr:rowOff>9525</xdr:rowOff>
    </xdr:from>
    <xdr:to>
      <xdr:col>25</xdr:col>
      <xdr:colOff>0</xdr:colOff>
      <xdr:row>18</xdr:row>
      <xdr:rowOff>76200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45138702-81BC-D382-AF87-791AFD96F7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495300</xdr:colOff>
      <xdr:row>2</xdr:row>
      <xdr:rowOff>304800</xdr:rowOff>
    </xdr:from>
    <xdr:to>
      <xdr:col>38</xdr:col>
      <xdr:colOff>57150</xdr:colOff>
      <xdr:row>21</xdr:row>
      <xdr:rowOff>152400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0B7462F-DF42-A69B-9795-7D2904C2AEAA}"/>
            </a:ext>
            <a:ext uri="{147F2762-F138-4A5C-976F-8EAC2B608ADB}">
              <a16:predDERef xmlns:a16="http://schemas.microsoft.com/office/drawing/2014/main" pred="{45138702-81BC-D382-AF87-791AFD96F7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D1AC3E-5EA6-43C4-B541-B9E13083A924}" name="Tabela3" displayName="Tabela3" ref="K4:P29" totalsRowShown="0" dataDxfId="6">
  <autoFilter ref="K4:P29" xr:uid="{88D1AC3E-5EA6-43C4-B541-B9E13083A924}"/>
  <sortState xmlns:xlrd2="http://schemas.microsoft.com/office/spreadsheetml/2017/richdata2" ref="K5:P29">
    <sortCondition descending="1" ref="N4:N29"/>
  </sortState>
  <tableColumns count="6">
    <tableColumn id="1" xr3:uid="{2B5D11B6-5924-489B-99E3-C4548C927319}" name="Produkt" dataDxfId="5"/>
    <tableColumn id="5" xr3:uid="{2E5D0EEA-6B4E-40D1-94C2-14ADFD54BD7A}" name="Szacowana cena" dataDxfId="4"/>
    <tableColumn id="2" xr3:uid="{A5E78DE6-1FA5-4652-8768-BA456C5D0014}" name="Przelicznik na osobe" dataDxfId="3"/>
    <tableColumn id="3" xr3:uid="{743D2BA6-0426-4318-B982-91A2562A6DAB}" name="Szacowny koszt" dataDxfId="2">
      <calculatedColumnFormula>Tabela3[[#This Row],[Szacowana cena]] * Tabela3[[#This Row],[Kupić tego]]</calculatedColumnFormula>
    </tableColumn>
    <tableColumn id="6" xr3:uid="{41F6E3AF-FA68-4EB8-BF52-456A7F4B385D}" name="Dotyczy" dataDxfId="1"/>
    <tableColumn id="4" xr3:uid="{C97FAD54-D735-4F5E-B6C4-AB5AD26BE894}" name="Kupić tego" dataDxfId="0">
      <calculatedColumnFormula array="1">IF(Tabela3[Dotyczy]="nie pijący",Tabela3[Przelicznik na osobe]*$H$10,Tabela3[Przelicznik na osobe]*$H$6)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9FC520-E33B-42FE-AD22-1AA6140BE9D6}" name="Tabela1" displayName="Tabela1" ref="A4:F43" totalsRowShown="0">
  <autoFilter ref="A4:F43" xr:uid="{A29FC520-E33B-42FE-AD22-1AA6140BE9D6}"/>
  <sortState xmlns:xlrd2="http://schemas.microsoft.com/office/spreadsheetml/2017/richdata2" ref="A5:E43">
    <sortCondition ref="B4:B43"/>
  </sortState>
  <tableColumns count="6">
    <tableColumn id="1" xr3:uid="{1B328DB4-583D-4ED0-99C3-2E1A1F100A5E}" name="Imie Nazwisko"/>
    <tableColumn id="2" xr3:uid="{04F62454-94A3-463E-A035-B0D25100C6AB}" name="Pije"/>
    <tableColumn id="3" xr3:uid="{F21877DE-7738-4FBD-84B0-84037AFA9166}" name="Nie pije "/>
    <tableColumn id="4" xr3:uid="{F2FC722A-B59C-4A15-8D51-29103F79D7F6}" name="Nie wiem czy napewno będe"/>
    <tableColumn id="5" xr3:uid="{CA3C8E8F-FC2A-4144-B715-0FE821B10105}" name="Będe napewno"/>
    <tableColumn id="6" xr3:uid="{010D8E1B-56A2-47BD-B5C7-9B4771B41705}" name="Zaplacil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hyperlink" Target="https://zakupy.biedronka.pl/top-top-orzeszki-ziemne-prazone-smak-chili-and-limonka-240-g-0000009544.html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W35"/>
  <sheetViews>
    <sheetView showGridLines="0" tabSelected="1" topLeftCell="E1" workbookViewId="0">
      <selection activeCell="K5" sqref="K5:K17"/>
    </sheetView>
  </sheetViews>
  <sheetFormatPr defaultRowHeight="15"/>
  <cols>
    <col min="1" max="1" width="20.85546875" customWidth="1"/>
    <col min="2" max="2" width="12.140625" bestFit="1" customWidth="1"/>
    <col min="3" max="3" width="17.5703125" bestFit="1" customWidth="1"/>
    <col min="4" max="4" width="27.85546875" bestFit="1" customWidth="1"/>
    <col min="5" max="5" width="16.140625" bestFit="1" customWidth="1"/>
    <col min="6" max="6" width="17" customWidth="1"/>
    <col min="7" max="7" width="22.85546875" customWidth="1"/>
    <col min="8" max="8" width="11.42578125" bestFit="1" customWidth="1"/>
    <col min="11" max="11" width="20.5703125" customWidth="1"/>
    <col min="12" max="12" width="19" customWidth="1"/>
    <col min="13" max="13" width="21.5703125" customWidth="1"/>
    <col min="14" max="14" width="25.7109375" bestFit="1" customWidth="1"/>
    <col min="15" max="15" width="27.5703125" customWidth="1"/>
    <col min="16" max="16" width="32.140625" customWidth="1"/>
    <col min="18" max="18" width="14.42578125" bestFit="1" customWidth="1"/>
  </cols>
  <sheetData>
    <row r="3" spans="1:23" ht="35.25">
      <c r="C3" s="2" t="s">
        <v>0</v>
      </c>
      <c r="L3" s="3" t="s">
        <v>1</v>
      </c>
      <c r="V3" s="4" t="s">
        <v>2</v>
      </c>
      <c r="W3" s="1"/>
    </row>
    <row r="4" spans="1:2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</row>
    <row r="5" spans="1:23">
      <c r="A5" s="19"/>
      <c r="B5" s="20"/>
      <c r="C5" s="20"/>
      <c r="D5" s="20"/>
      <c r="E5" s="21"/>
      <c r="K5" s="5" t="s">
        <v>15</v>
      </c>
      <c r="L5" s="8">
        <v>65</v>
      </c>
      <c r="M5" s="8">
        <v>0.25</v>
      </c>
      <c r="N5" s="8">
        <f>Tabela3[[#This Row],[Szacowana cena]] * Tabela3[[#This Row],[Kupić tego]]</f>
        <v>0</v>
      </c>
      <c r="O5" s="8" t="s">
        <v>16</v>
      </c>
      <c r="P5" s="8">
        <f>IF(Tabela3[[#This Row],[Dotyczy]]="nie pijący",Tabela3[[#This Row],[Przelicznik na osobe]]*$H$10,Tabela3[[#This Row],[Przelicznik na osobe]]*$H$6)</f>
        <v>0</v>
      </c>
    </row>
    <row r="6" spans="1:23">
      <c r="A6" s="19"/>
      <c r="B6" s="20"/>
      <c r="C6" s="20"/>
      <c r="D6" s="20"/>
      <c r="E6" s="21"/>
      <c r="G6" s="5" t="s">
        <v>17</v>
      </c>
      <c r="H6" s="5">
        <f>SUM(Tabela1[Pije])</f>
        <v>0</v>
      </c>
      <c r="K6" s="5" t="s">
        <v>18</v>
      </c>
      <c r="L6" s="8">
        <v>27</v>
      </c>
      <c r="M6" s="8">
        <v>0.35</v>
      </c>
      <c r="N6" s="8">
        <f>Tabela3[[#This Row],[Szacowana cena]] * Tabela3[[#This Row],[Kupić tego]]</f>
        <v>0</v>
      </c>
      <c r="O6" s="8" t="s">
        <v>19</v>
      </c>
      <c r="P6" s="8">
        <f>IF(Tabela3[[#This Row],[Dotyczy]]="nie pijący",Tabela3[[#This Row],[Przelicznik na osobe]]*$H$10,Tabela3[[#This Row],[Przelicznik na osobe]]*$H$6)</f>
        <v>0</v>
      </c>
    </row>
    <row r="7" spans="1:23">
      <c r="A7" s="16"/>
      <c r="B7" s="17"/>
      <c r="C7" s="17"/>
      <c r="D7" s="17"/>
      <c r="E7" s="18"/>
      <c r="G7" s="5" t="s">
        <v>20</v>
      </c>
      <c r="H7" s="5">
        <f>SUM(Tabela1[[Nie pije ]])</f>
        <v>0</v>
      </c>
      <c r="K7" s="5" t="s">
        <v>21</v>
      </c>
      <c r="L7" s="8">
        <v>3.5</v>
      </c>
      <c r="M7" s="8">
        <v>4</v>
      </c>
      <c r="N7" s="8">
        <f>Tabela3[[#This Row],[Szacowana cena]] * Tabela3[[#This Row],[Kupić tego]]</f>
        <v>0</v>
      </c>
      <c r="O7" s="8" t="s">
        <v>16</v>
      </c>
      <c r="P7" s="8">
        <f>IF(Tabela3[[#This Row],[Dotyczy]]="nie pijący",Tabela3[[#This Row],[Przelicznik na osobe]]*$H$10,Tabela3[[#This Row],[Przelicznik na osobe]]*$H$6)</f>
        <v>0</v>
      </c>
    </row>
    <row r="8" spans="1:23">
      <c r="A8" s="19"/>
      <c r="B8" s="20"/>
      <c r="C8" s="20"/>
      <c r="D8" s="20"/>
      <c r="E8" s="21"/>
      <c r="G8" s="5" t="s">
        <v>22</v>
      </c>
      <c r="H8" s="5">
        <f>SUM(Tabela1[Nie wiem czy napewno będe])</f>
        <v>0</v>
      </c>
      <c r="K8" s="5" t="s">
        <v>23</v>
      </c>
      <c r="L8" s="8">
        <v>10</v>
      </c>
      <c r="M8" s="8">
        <v>0.5</v>
      </c>
      <c r="N8" s="8">
        <f>Tabela3[[#This Row],[Szacowana cena]] * Tabela3[[#This Row],[Kupić tego]]</f>
        <v>0</v>
      </c>
      <c r="O8" s="8" t="s">
        <v>19</v>
      </c>
      <c r="P8" s="8">
        <f>IF(Tabela3[[#This Row],[Dotyczy]]="nie pijący",Tabela3[[#This Row],[Przelicznik na osobe]]*$H$10,Tabela3[[#This Row],[Przelicznik na osobe]]*$H$6)</f>
        <v>0</v>
      </c>
    </row>
    <row r="9" spans="1:23">
      <c r="A9" s="16"/>
      <c r="B9" s="17"/>
      <c r="C9" s="17"/>
      <c r="D9" s="17"/>
      <c r="E9" s="18"/>
      <c r="G9" s="5" t="s">
        <v>24</v>
      </c>
      <c r="H9" s="5">
        <f>SUM(Tabela1[Będe napewno])</f>
        <v>0</v>
      </c>
      <c r="K9" s="5" t="s">
        <v>25</v>
      </c>
      <c r="L9" s="8">
        <v>6</v>
      </c>
      <c r="M9" s="8">
        <v>0.5</v>
      </c>
      <c r="N9" s="8">
        <f>Tabela3[[#This Row],[Szacowana cena]] * Tabela3[[#This Row],[Kupić tego]]</f>
        <v>0</v>
      </c>
      <c r="O9" s="8" t="s">
        <v>19</v>
      </c>
      <c r="P9" s="8">
        <f>IF(Tabela3[[#This Row],[Dotyczy]]="nie pijący",Tabela3[[#This Row],[Przelicznik na osobe]]*$H$10,Tabela3[[#This Row],[Przelicznik na osobe]]*$H$6)</f>
        <v>0</v>
      </c>
    </row>
    <row r="10" spans="1:23">
      <c r="A10" s="19"/>
      <c r="B10" s="20"/>
      <c r="C10" s="20"/>
      <c r="D10" s="20"/>
      <c r="E10" s="21"/>
      <c r="G10" s="5" t="s">
        <v>26</v>
      </c>
      <c r="H10" s="5">
        <f>COUNTA(Tabela1[Imie Nazwisko])</f>
        <v>0</v>
      </c>
      <c r="K10" s="5" t="s">
        <v>27</v>
      </c>
      <c r="L10" s="8">
        <v>8</v>
      </c>
      <c r="M10" s="8">
        <v>0.35</v>
      </c>
      <c r="N10" s="8">
        <f>Tabela3[[#This Row],[Szacowana cena]] * Tabela3[[#This Row],[Kupić tego]]</f>
        <v>0</v>
      </c>
      <c r="O10" s="8" t="s">
        <v>19</v>
      </c>
      <c r="P10" s="8">
        <f>IF(Tabela3[[#This Row],[Dotyczy]]="nie pijący",Tabela3[[#This Row],[Przelicznik na osobe]]*$H$10,Tabela3[[#This Row],[Przelicznik na osobe]]*$H$6)</f>
        <v>0</v>
      </c>
    </row>
    <row r="11" spans="1:23">
      <c r="A11" s="16"/>
      <c r="B11" s="17"/>
      <c r="C11" s="17"/>
      <c r="D11" s="17"/>
      <c r="E11" s="18"/>
      <c r="G11" s="5"/>
      <c r="H11" s="5"/>
      <c r="K11" s="5" t="s">
        <v>28</v>
      </c>
      <c r="L11" s="8">
        <v>6</v>
      </c>
      <c r="M11" s="8">
        <v>0.35</v>
      </c>
      <c r="N11" s="8">
        <f>Tabela3[[#This Row],[Szacowana cena]] * Tabela3[[#This Row],[Kupić tego]]</f>
        <v>0</v>
      </c>
      <c r="O11" s="8" t="s">
        <v>19</v>
      </c>
      <c r="P11" s="8">
        <f>IF(Tabela3[[#This Row],[Dotyczy]]="nie pijący",Tabela3[[#This Row],[Przelicznik na osobe]]*$H$10,Tabela3[[#This Row],[Przelicznik na osobe]]*$H$6)</f>
        <v>0</v>
      </c>
    </row>
    <row r="12" spans="1:23">
      <c r="A12" s="16"/>
      <c r="B12" s="17"/>
      <c r="C12" s="17"/>
      <c r="D12" s="17"/>
      <c r="E12" s="18"/>
      <c r="G12" s="5"/>
      <c r="H12" s="5"/>
      <c r="K12" s="5" t="s">
        <v>29</v>
      </c>
      <c r="L12" s="8">
        <v>12</v>
      </c>
      <c r="M12" s="8">
        <v>0.15</v>
      </c>
      <c r="N12" s="8">
        <f>Tabela3[[#This Row],[Szacowana cena]] * Tabela3[[#This Row],[Kupić tego]]</f>
        <v>0</v>
      </c>
      <c r="O12" s="8" t="s">
        <v>19</v>
      </c>
      <c r="P12" s="8">
        <f>IF(Tabela3[[#This Row],[Dotyczy]]="nie pijący",Tabela3[[#This Row],[Przelicznik na osobe]]*$H$10,Tabela3[[#This Row],[Przelicznik na osobe]]*$H$6)</f>
        <v>0</v>
      </c>
    </row>
    <row r="13" spans="1:23">
      <c r="A13" s="19"/>
      <c r="B13" s="20"/>
      <c r="C13" s="20"/>
      <c r="D13" s="20"/>
      <c r="E13" s="21"/>
      <c r="G13" s="5" t="s">
        <v>30</v>
      </c>
      <c r="H13" s="6">
        <f>SUM(Tabela3[Szacowny koszt])</f>
        <v>0</v>
      </c>
      <c r="K13" s="5" t="s">
        <v>31</v>
      </c>
      <c r="L13" s="8">
        <v>6</v>
      </c>
      <c r="M13" s="8">
        <v>0.25</v>
      </c>
      <c r="N13" s="8">
        <f>Tabela3[[#This Row],[Szacowana cena]] * Tabela3[[#This Row],[Kupić tego]]</f>
        <v>0</v>
      </c>
      <c r="O13" s="8" t="s">
        <v>19</v>
      </c>
      <c r="P13" s="8">
        <f>IF(Tabela3[[#This Row],[Dotyczy]]="nie pijący",Tabela3[[#This Row],[Przelicznik na osobe]]*$H$10,Tabela3[[#This Row],[Przelicznik na osobe]]*$H$6)</f>
        <v>0</v>
      </c>
    </row>
    <row r="14" spans="1:23">
      <c r="A14" s="16"/>
      <c r="B14" s="17"/>
      <c r="C14" s="17"/>
      <c r="D14" s="17"/>
      <c r="E14" s="18"/>
      <c r="G14" s="5" t="s">
        <v>32</v>
      </c>
      <c r="H14" s="6" t="e">
        <f>SUMIF(Tabela3[Dotyczy], "nie pijący", Tabela3[Szacowny koszt])/$H$10</f>
        <v>#DIV/0!</v>
      </c>
      <c r="K14" s="5" t="s">
        <v>33</v>
      </c>
      <c r="L14" s="8">
        <v>15</v>
      </c>
      <c r="M14" s="8">
        <v>0.1</v>
      </c>
      <c r="N14" s="8">
        <f>Tabela3[[#This Row],[Szacowana cena]] * Tabela3[[#This Row],[Kupić tego]]</f>
        <v>0</v>
      </c>
      <c r="O14" s="8" t="s">
        <v>19</v>
      </c>
      <c r="P14" s="8">
        <f>IF(Tabela3[[#This Row],[Dotyczy]]="nie pijący",Tabela3[[#This Row],[Przelicznik na osobe]]*$H$10,Tabela3[[#This Row],[Przelicznik na osobe]]*$H$6)</f>
        <v>0</v>
      </c>
    </row>
    <row r="15" spans="1:23" ht="15.75" customHeight="1">
      <c r="A15" s="9"/>
      <c r="B15" s="12"/>
      <c r="C15" s="12"/>
      <c r="D15" s="12"/>
      <c r="E15" s="13"/>
      <c r="G15" s="5" t="s">
        <v>34</v>
      </c>
      <c r="H15" s="7" t="e">
        <f>(SUMIF(Tabela3[Dotyczy], "nie pijący", Tabela3[Szacowny koszt])/$H$10)+(SUMIF(Tabela3[Dotyczy], "pijący",Tabela3[Szacowny koszt])/$H$6)</f>
        <v>#DIV/0!</v>
      </c>
      <c r="K15" s="5" t="s">
        <v>35</v>
      </c>
      <c r="L15" s="8">
        <v>5</v>
      </c>
      <c r="M15" s="8">
        <v>0.25</v>
      </c>
      <c r="N15" s="8">
        <f>Tabela3[[#This Row],[Szacowana cena]] * Tabela3[[#This Row],[Kupić tego]]</f>
        <v>0</v>
      </c>
      <c r="O15" s="8" t="s">
        <v>19</v>
      </c>
      <c r="P15" s="8">
        <f>IF(Tabela3[[#This Row],[Dotyczy]]="nie pijący",Tabela3[[#This Row],[Przelicznik na osobe]]*$H$10,Tabela3[[#This Row],[Przelicznik na osobe]]*$H$6)</f>
        <v>0</v>
      </c>
    </row>
    <row r="16" spans="1:23">
      <c r="A16" s="10"/>
      <c r="B16" s="14"/>
      <c r="C16" s="14"/>
      <c r="D16" s="14"/>
      <c r="E16" s="15"/>
      <c r="K16" s="5" t="s">
        <v>36</v>
      </c>
      <c r="L16" s="8">
        <v>4</v>
      </c>
      <c r="M16" s="8">
        <v>0.25</v>
      </c>
      <c r="N16" s="8">
        <f>Tabela3[[#This Row],[Szacowana cena]] * Tabela3[[#This Row],[Kupić tego]]</f>
        <v>0</v>
      </c>
      <c r="O16" s="8" t="s">
        <v>16</v>
      </c>
      <c r="P16" s="8">
        <f>IF(Tabela3[[#This Row],[Dotyczy]]="nie pijący",Tabela3[[#This Row],[Przelicznik na osobe]]*$H$10,Tabela3[[#This Row],[Przelicznik na osobe]]*$H$6)</f>
        <v>0</v>
      </c>
    </row>
    <row r="17" spans="1:16">
      <c r="A17" s="9"/>
      <c r="B17" s="12"/>
      <c r="C17" s="12"/>
      <c r="D17" s="12"/>
      <c r="E17" s="13"/>
      <c r="K17" s="5" t="s">
        <v>37</v>
      </c>
      <c r="L17" s="8">
        <v>0.5</v>
      </c>
      <c r="M17" s="8">
        <v>1</v>
      </c>
      <c r="N17" s="8">
        <f>Tabela3[[#This Row],[Szacowana cena]] * Tabela3[[#This Row],[Kupić tego]]</f>
        <v>0</v>
      </c>
      <c r="O17" s="8" t="s">
        <v>19</v>
      </c>
      <c r="P17" s="8">
        <f>IF(Tabela3[[#This Row],[Dotyczy]]="nie pijący",Tabela3[[#This Row],[Przelicznik na osobe]]*$H$10,Tabela3[[#This Row],[Przelicznik na osobe]]*$H$6)</f>
        <v>0</v>
      </c>
    </row>
    <row r="18" spans="1:16">
      <c r="K18" s="5"/>
      <c r="L18" s="8"/>
      <c r="M18" s="8"/>
      <c r="N18" s="8">
        <f>Tabela3[[#This Row],[Szacowana cena]] * Tabela3[[#This Row],[Kupić tego]]</f>
        <v>0</v>
      </c>
      <c r="O18" s="8"/>
      <c r="P18" s="8">
        <f>IF(Tabela3[[#This Row],[Dotyczy]]="nie pijący",Tabela3[[#This Row],[Przelicznik na osobe]]*$H$10,Tabela3[[#This Row],[Przelicznik na osobe]]*$H$6)</f>
        <v>0</v>
      </c>
    </row>
    <row r="19" spans="1:16">
      <c r="K19" s="5"/>
      <c r="L19" s="8"/>
      <c r="M19" s="8"/>
      <c r="N19" s="8">
        <f>Tabela3[[#This Row],[Szacowana cena]] * Tabela3[[#This Row],[Kupić tego]]</f>
        <v>0</v>
      </c>
      <c r="O19" s="8"/>
      <c r="P19" s="8">
        <f>IF(Tabela3[[#This Row],[Dotyczy]]="nie pijący",Tabela3[[#This Row],[Przelicznik na osobe]]*$H$10,Tabela3[[#This Row],[Przelicznik na osobe]]*$H$6)</f>
        <v>0</v>
      </c>
    </row>
    <row r="20" spans="1:16">
      <c r="K20" s="5"/>
      <c r="L20" s="8"/>
      <c r="M20" s="8"/>
      <c r="N20" s="8">
        <f>Tabela3[[#This Row],[Szacowana cena]] * Tabela3[[#This Row],[Kupić tego]]</f>
        <v>0</v>
      </c>
      <c r="O20" s="8"/>
      <c r="P20" s="8">
        <f>IF(Tabela3[[#This Row],[Dotyczy]]="nie pijący",Tabela3[[#This Row],[Przelicznik na osobe]]*$H$10,Tabela3[[#This Row],[Przelicznik na osobe]]*$H$6)</f>
        <v>0</v>
      </c>
    </row>
    <row r="21" spans="1:16">
      <c r="K21" s="5"/>
      <c r="L21" s="8"/>
      <c r="M21" s="8"/>
      <c r="N21" s="8">
        <f>Tabela3[[#This Row],[Szacowana cena]] * Tabela3[[#This Row],[Kupić tego]]</f>
        <v>0</v>
      </c>
      <c r="O21" s="8"/>
      <c r="P21" s="8">
        <f>IF(Tabela3[[#This Row],[Dotyczy]]="nie pijący",Tabela3[[#This Row],[Przelicznik na osobe]]*$H$10,Tabela3[[#This Row],[Przelicznik na osobe]]*$H$6)</f>
        <v>0</v>
      </c>
    </row>
    <row r="22" spans="1:16">
      <c r="K22" s="5"/>
      <c r="L22" s="8"/>
      <c r="M22" s="8"/>
      <c r="N22" s="8">
        <f>Tabela3[[#This Row],[Szacowana cena]] * Tabela3[[#This Row],[Kupić tego]]</f>
        <v>0</v>
      </c>
      <c r="O22" s="8"/>
      <c r="P22" s="8">
        <f>IF(Tabela3[[#This Row],[Dotyczy]]="nie pijący",Tabela3[[#This Row],[Przelicznik na osobe]]*$H$10,Tabela3[[#This Row],[Przelicznik na osobe]]*$H$6)</f>
        <v>0</v>
      </c>
    </row>
    <row r="23" spans="1:16">
      <c r="K23" s="5"/>
      <c r="L23" s="8"/>
      <c r="M23" s="8"/>
      <c r="N23" s="8">
        <f>Tabela3[[#This Row],[Szacowana cena]] * Tabela3[[#This Row],[Kupić tego]]</f>
        <v>0</v>
      </c>
      <c r="O23" s="8"/>
      <c r="P23" s="8">
        <f>IF(Tabela3[[#This Row],[Dotyczy]]="nie pijący",Tabela3[[#This Row],[Przelicznik na osobe]]*$H$10,Tabela3[[#This Row],[Przelicznik na osobe]]*$H$6)</f>
        <v>0</v>
      </c>
    </row>
    <row r="24" spans="1:16">
      <c r="K24" s="5"/>
      <c r="L24" s="8"/>
      <c r="M24" s="8"/>
      <c r="N24" s="8">
        <f>Tabela3[[#This Row],[Szacowana cena]] * Tabela3[[#This Row],[Kupić tego]]</f>
        <v>0</v>
      </c>
      <c r="O24" s="8"/>
      <c r="P24" s="8">
        <f>IF(Tabela3[[#This Row],[Dotyczy]]="nie pijący",Tabela3[[#This Row],[Przelicznik na osobe]]*$H$10,Tabela3[[#This Row],[Przelicznik na osobe]]*$H$6)</f>
        <v>0</v>
      </c>
    </row>
    <row r="25" spans="1:16">
      <c r="K25" s="5"/>
      <c r="L25" s="8"/>
      <c r="M25" s="8"/>
      <c r="N25" s="8">
        <f>Tabela3[[#This Row],[Szacowana cena]] * Tabela3[[#This Row],[Kupić tego]]</f>
        <v>0</v>
      </c>
      <c r="O25" s="8"/>
      <c r="P25" s="8">
        <f>IF(Tabela3[[#This Row],[Dotyczy]]="nie pijący",Tabela3[[#This Row],[Przelicznik na osobe]]*$H$10,Tabela3[[#This Row],[Przelicznik na osobe]]*$H$6)</f>
        <v>0</v>
      </c>
    </row>
    <row r="26" spans="1:16">
      <c r="K26" s="5"/>
      <c r="L26" s="8"/>
      <c r="M26" s="8"/>
      <c r="N26" s="8">
        <f>Tabela3[[#This Row],[Szacowana cena]] * Tabela3[[#This Row],[Kupić tego]]</f>
        <v>0</v>
      </c>
      <c r="O26" s="8"/>
      <c r="P26" s="8">
        <f>IF(Tabela3[[#This Row],[Dotyczy]]="nie pijący",Tabela3[[#This Row],[Przelicznik na osobe]]*$H$10,Tabela3[[#This Row],[Przelicznik na osobe]]*$H$6)</f>
        <v>0</v>
      </c>
    </row>
    <row r="27" spans="1:16">
      <c r="K27" s="5"/>
      <c r="L27" s="8"/>
      <c r="M27" s="8"/>
      <c r="N27" s="8">
        <f>Tabela3[[#This Row],[Szacowana cena]] * Tabela3[[#This Row],[Kupić tego]]</f>
        <v>0</v>
      </c>
      <c r="O27" s="8"/>
      <c r="P27" s="8">
        <f>IF(Tabela3[[#This Row],[Dotyczy]]="nie pijący",Tabela3[[#This Row],[Przelicznik na osobe]]*$H$10,Tabela3[[#This Row],[Przelicznik na osobe]]*$H$6)</f>
        <v>0</v>
      </c>
    </row>
    <row r="28" spans="1:16">
      <c r="K28" s="5"/>
      <c r="L28" s="8"/>
      <c r="M28" s="8"/>
      <c r="N28" s="8">
        <f>Tabela3[[#This Row],[Szacowana cena]] * Tabela3[[#This Row],[Kupić tego]]</f>
        <v>0</v>
      </c>
      <c r="O28" s="8"/>
      <c r="P28" s="8">
        <f>IF(Tabela3[[#This Row],[Dotyczy]]="nie pijący",Tabela3[[#This Row],[Przelicznik na osobe]]*$H$10,Tabela3[[#This Row],[Przelicznik na osobe]]*$H$6)</f>
        <v>0</v>
      </c>
    </row>
    <row r="29" spans="1:16">
      <c r="K29" s="5"/>
      <c r="L29" s="8"/>
      <c r="M29" s="8"/>
      <c r="N29" s="8">
        <f>Tabela3[[#This Row],[Szacowana cena]] * Tabela3[[#This Row],[Kupić tego]]</f>
        <v>0</v>
      </c>
      <c r="O29" s="8"/>
      <c r="P29" s="8">
        <f>IF(Tabela3[[#This Row],[Dotyczy]]="nie pijący",Tabela3[[#This Row],[Przelicznik na osobe]]*$H$10,Tabela3[[#This Row],[Przelicznik na osobe]]*$H$6)</f>
        <v>0</v>
      </c>
    </row>
    <row r="35" spans="12:13">
      <c r="L35" t="s">
        <v>38</v>
      </c>
      <c r="M35" s="11" t="s">
        <v>39</v>
      </c>
    </row>
  </sheetData>
  <conditionalFormatting sqref="A18:E43">
    <cfRule type="expression" dxfId="26" priority="65">
      <formula>$D18=1</formula>
    </cfRule>
  </conditionalFormatting>
  <conditionalFormatting sqref="A18:E43">
    <cfRule type="expression" dxfId="25" priority="66">
      <formula>$E18=1</formula>
    </cfRule>
  </conditionalFormatting>
  <conditionalFormatting sqref="B18:E43">
    <cfRule type="cellIs" dxfId="24" priority="60" operator="greaterThan">
      <formula>1</formula>
    </cfRule>
  </conditionalFormatting>
  <conditionalFormatting sqref="A18:E43">
    <cfRule type="cellIs" dxfId="23" priority="58" operator="lessThan">
      <formula>0</formula>
    </cfRule>
  </conditionalFormatting>
  <conditionalFormatting sqref="A18:E43">
    <cfRule type="expression" dxfId="22" priority="56">
      <formula>IF(ISBLANK($A18), FALSE, OR($B18=$C18, $D18=$E18))</formula>
    </cfRule>
  </conditionalFormatting>
  <conditionalFormatting sqref="A15:E17">
    <cfRule type="expression" dxfId="21" priority="24">
      <formula>$D15=1</formula>
    </cfRule>
  </conditionalFormatting>
  <conditionalFormatting sqref="A15:E17">
    <cfRule type="expression" dxfId="20" priority="25">
      <formula>$E15=1</formula>
    </cfRule>
  </conditionalFormatting>
  <conditionalFormatting sqref="B15:E17">
    <cfRule type="cellIs" dxfId="19" priority="23" operator="greaterThan">
      <formula>1</formula>
    </cfRule>
  </conditionalFormatting>
  <conditionalFormatting sqref="A15:E17">
    <cfRule type="cellIs" dxfId="18" priority="22" operator="lessThan">
      <formula>0</formula>
    </cfRule>
  </conditionalFormatting>
  <conditionalFormatting sqref="A15:E17">
    <cfRule type="expression" dxfId="17" priority="21">
      <formula>IF(ISBLANK($A15), FALSE, OR($B15=$C15, $D15=$E15))</formula>
    </cfRule>
  </conditionalFormatting>
  <conditionalFormatting sqref="A5:E10 A12:E14">
    <cfRule type="expression" dxfId="16" priority="9">
      <formula>$D5=1</formula>
    </cfRule>
  </conditionalFormatting>
  <conditionalFormatting sqref="A5:E10 A12:E14">
    <cfRule type="expression" dxfId="15" priority="10">
      <formula>$E5=1</formula>
    </cfRule>
  </conditionalFormatting>
  <conditionalFormatting sqref="B5:E10 B12:E14">
    <cfRule type="cellIs" dxfId="14" priority="8" operator="greaterThan">
      <formula>1</formula>
    </cfRule>
  </conditionalFormatting>
  <conditionalFormatting sqref="A5:E10 A12:E14">
    <cfRule type="cellIs" dxfId="13" priority="7" operator="lessThan">
      <formula>0</formula>
    </cfRule>
  </conditionalFormatting>
  <conditionalFormatting sqref="A5:E10 A12:E14">
    <cfRule type="expression" dxfId="12" priority="6">
      <formula>IF(ISBLANK($A5), FALSE, OR($B5=$C5, $D5=$E5))</formula>
    </cfRule>
  </conditionalFormatting>
  <conditionalFormatting sqref="A11:E11">
    <cfRule type="expression" dxfId="11" priority="4">
      <formula>$D11=1</formula>
    </cfRule>
  </conditionalFormatting>
  <conditionalFormatting sqref="A11:E11">
    <cfRule type="expression" dxfId="10" priority="5">
      <formula>$E11=1</formula>
    </cfRule>
  </conditionalFormatting>
  <conditionalFormatting sqref="B11:E11">
    <cfRule type="cellIs" dxfId="9" priority="3" operator="greaterThan">
      <formula>1</formula>
    </cfRule>
  </conditionalFormatting>
  <conditionalFormatting sqref="A11:E11">
    <cfRule type="cellIs" dxfId="8" priority="2" operator="lessThan">
      <formula>0</formula>
    </cfRule>
  </conditionalFormatting>
  <conditionalFormatting sqref="A11:E11">
    <cfRule type="expression" dxfId="7" priority="1">
      <formula>IF(ISBLANK($A11), FALSE, OR($B11=$C11, $D11=$E11))</formula>
    </cfRule>
  </conditionalFormatting>
  <hyperlinks>
    <hyperlink ref="M35" r:id="rId1" xr:uid="{A93F941F-1FB4-4156-A6CD-CFC6453D08A5}"/>
  </hyperlinks>
  <pageMargins left="0.7" right="0.7" top="0.75" bottom="0.75" header="0.3" footer="0.3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2025-04-14T10:17:20Z</dcterms:created>
  <dcterms:modified xsi:type="dcterms:W3CDTF">2025-05-19T16:59:58Z</dcterms:modified>
  <cp:category/>
  <cp:contentStatus/>
</cp:coreProperties>
</file>