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Papryka\"/>
    </mc:Choice>
  </mc:AlternateContent>
  <xr:revisionPtr revIDLastSave="0" documentId="13_ncr:1_{353556AF-0120-43C5-812F-00D3A2E5AA38}" xr6:coauthVersionLast="47" xr6:coauthVersionMax="47" xr10:uidLastSave="{00000000-0000-0000-0000-000000000000}"/>
  <bookViews>
    <workbookView xWindow="-108" yWindow="-108" windowWidth="23256" windowHeight="12576" xr2:uid="{8C31976E-A587-473D-906F-AF953DAB4F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 a="1"/>
  <c r="H28" i="1" s="1"/>
  <c r="F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W19" i="1"/>
  <c r="B28" i="1"/>
  <c r="U18" i="1"/>
  <c r="W18" i="1"/>
  <c r="W16" i="1"/>
  <c r="W17" i="1"/>
  <c r="W15" i="1"/>
  <c r="W14" i="1"/>
  <c r="W11" i="1"/>
  <c r="W12" i="1"/>
  <c r="W13" i="1"/>
  <c r="T6" i="1"/>
  <c r="W6" i="1" s="1"/>
  <c r="W2" i="1"/>
  <c r="W3" i="1"/>
  <c r="W4" i="1"/>
  <c r="W5" i="1"/>
  <c r="W7" i="1"/>
  <c r="W8" i="1"/>
  <c r="W9" i="1"/>
  <c r="W10" i="1"/>
  <c r="C28" i="1"/>
  <c r="E28" i="1"/>
  <c r="D28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W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<sst xmlns="http://schemas.openxmlformats.org/spreadsheetml/2006/main" count="97" uniqueCount="70">
  <si>
    <t>ID</t>
  </si>
  <si>
    <t>Suma</t>
  </si>
  <si>
    <t>Koral</t>
  </si>
  <si>
    <t>Yvona</t>
  </si>
  <si>
    <t>Nokturn</t>
  </si>
  <si>
    <t>PCR</t>
  </si>
  <si>
    <t>Ramiro</t>
  </si>
  <si>
    <t>Poseidon</t>
  </si>
  <si>
    <t>Cayenne</t>
  </si>
  <si>
    <t>Rokita</t>
  </si>
  <si>
    <t>Habanero RED</t>
  </si>
  <si>
    <t>Habanero YELLOW</t>
  </si>
  <si>
    <t>Habanero CHOCOLATE</t>
  </si>
  <si>
    <t>Carolina Reaper</t>
  </si>
  <si>
    <t>Anaheim</t>
  </si>
  <si>
    <t>Bhut Jolakia RED</t>
  </si>
  <si>
    <t>Bhut Jolakia PEACH</t>
  </si>
  <si>
    <t>Biquinto</t>
  </si>
  <si>
    <t>Habanero LEMON</t>
  </si>
  <si>
    <t>Nawodnienie</t>
  </si>
  <si>
    <t>Nawoz</t>
  </si>
  <si>
    <t>Ziemia 10l</t>
  </si>
  <si>
    <t>Karbid 1kg</t>
  </si>
  <si>
    <t>Cyklon</t>
  </si>
  <si>
    <t>Jalapeno</t>
  </si>
  <si>
    <t>Helikon</t>
  </si>
  <si>
    <t>Aj Amarillo</t>
  </si>
  <si>
    <t>Ziemia 5l</t>
  </si>
  <si>
    <t>Ziemia 25l</t>
  </si>
  <si>
    <t>Lampa</t>
  </si>
  <si>
    <t>Tunel 4x12</t>
  </si>
  <si>
    <t>Tunel 3x8</t>
  </si>
  <si>
    <t>Biohumus</t>
  </si>
  <si>
    <t>Konewka</t>
  </si>
  <si>
    <t>Paleta rozsadowa</t>
  </si>
  <si>
    <t>Doniczka torfowa</t>
  </si>
  <si>
    <t>Prąd w kWh</t>
  </si>
  <si>
    <t>Doniczka kwadrat</t>
  </si>
  <si>
    <t>Kubki</t>
  </si>
  <si>
    <t>Nasiona</t>
  </si>
  <si>
    <t>Serrano</t>
  </si>
  <si>
    <t>Scotch Bonet Yellow</t>
  </si>
  <si>
    <t>Scotch Bonet Red</t>
  </si>
  <si>
    <t>Okrasny Zvonek</t>
  </si>
  <si>
    <t>Scoville</t>
  </si>
  <si>
    <t>Mild</t>
  </si>
  <si>
    <t>Super Hot</t>
  </si>
  <si>
    <t>Hot</t>
  </si>
  <si>
    <t>Medium</t>
  </si>
  <si>
    <t>Trinidad Scorpion</t>
  </si>
  <si>
    <t>Sown Seeds</t>
  </si>
  <si>
    <t>Grown Plants</t>
  </si>
  <si>
    <t>Crops kg</t>
  </si>
  <si>
    <t>Amount per 1kg</t>
  </si>
  <si>
    <t>Amount of crops</t>
  </si>
  <si>
    <t>Price kg</t>
  </si>
  <si>
    <t>Season</t>
  </si>
  <si>
    <t>Spieces</t>
  </si>
  <si>
    <t>Cat_ID</t>
  </si>
  <si>
    <t>Category</t>
  </si>
  <si>
    <t>Equipment</t>
  </si>
  <si>
    <t>Protection</t>
  </si>
  <si>
    <t>Product</t>
  </si>
  <si>
    <t>Price</t>
  </si>
  <si>
    <t>Amount</t>
  </si>
  <si>
    <t>Cost</t>
  </si>
  <si>
    <t>Sustenance</t>
  </si>
  <si>
    <t>Custody</t>
  </si>
  <si>
    <t>Heat Rating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</si>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</sst>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\ &quot;zł&quot;"/>
    <numFmt numFmtId="165" formatCode="#,##0.0\ &quot;zł&quot;"/>
    <numFmt numFmtId="166" formatCode="#,##0\ &quot;zł&quot;"/>
    <numFmt numFmtId="167" formatCode="_-* #,##0_-;\-* #,##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49" fontId="0" fillId="6" borderId="0" xfId="0" applyNumberFormat="1" applyFill="1" applyAlignment="1"/>
    <xf numFmtId="0" fontId="0" fillId="8" borderId="0" xfId="0" applyFill="1"/>
    <xf numFmtId="0" fontId="0" fillId="5" borderId="0" xfId="0" applyFill="1"/>
    <xf numFmtId="165" fontId="0" fillId="5" borderId="0" xfId="0" applyNumberFormat="1" applyFill="1"/>
    <xf numFmtId="167" fontId="0" fillId="0" borderId="0" xfId="1" applyNumberFormat="1" applyFont="1"/>
    <xf numFmtId="167" fontId="0" fillId="7" borderId="0" xfId="1" applyNumberFormat="1" applyFont="1" applyFill="1"/>
    <xf numFmtId="167" fontId="0" fillId="5" borderId="0" xfId="1" applyNumberFormat="1" applyFont="1" applyFill="1" applyAlignment="1"/>
    <xf numFmtId="0" fontId="0" fillId="0" borderId="0" xfId="0" applyNumberFormat="1"/>
    <xf numFmtId="0" fontId="0" fillId="5" borderId="0" xfId="0" applyFont="1" applyFill="1"/>
  </cellXfs>
  <cellStyles count="2">
    <cellStyle name="Dziesiętny" xfId="1" builtinId="3"/>
    <cellStyle name="Normalny" xfId="0" builtinId="0"/>
  </cellStyles>
  <dxfs count="11">
    <dxf>
      <numFmt numFmtId="166" formatCode="#,##0\ &quot;zł&quot;"/>
    </dxf>
    <dxf>
      <numFmt numFmtId="166" formatCode="#,##0\ &quot;zł&quot;"/>
    </dxf>
    <dxf>
      <numFmt numFmtId="165" formatCode="#,##0.0\ &quot;zł&quot;"/>
    </dxf>
    <dxf>
      <numFmt numFmtId="165" formatCode="#,##0.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7" formatCode="_-* #,##0_-;\-* #,##0_-;_-* &quot;-&quot;??_-;_-@_-"/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164" formatCode="#,##0.00\ &quot;zł&quot;"/>
    </dxf>
    <dxf>
      <numFmt numFmtId="164" formatCode="#,##0.00\ &quot;zł&quot;"/>
    </dxf>
    <dxf>
      <numFmt numFmtId="166" formatCode="#,##0\ &quot;zł&quot;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25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16E6E-E384-4343-BFED-8FA0C72997BB}" name="Income" displayName="Income" ref="A1:I28" totalsRowCount="1">
  <autoFilter ref="A1:I27" xr:uid="{1C116E6E-E384-4343-BFED-8FA0C72997BB}"/>
  <sortState xmlns:xlrd2="http://schemas.microsoft.com/office/spreadsheetml/2017/richdata2" ref="A2:H27">
    <sortCondition ref="A1:A27"/>
  </sortState>
  <tableColumns count="9">
    <tableColumn id="1" xr3:uid="{F285737B-CD9C-48BE-9CF1-C5F10F4EF098}" name="ID" totalsRowLabel="Suma"/>
    <tableColumn id="2" xr3:uid="{9A71C244-A2DD-48F4-A159-036DDB9FDAF2}" name="Sown Seeds" totalsRowFunction="sum"/>
    <tableColumn id="3" xr3:uid="{5581030D-64B7-4719-A579-538A12864189}" name="Grown Plants" totalsRowFunction="sum"/>
    <tableColumn id="4" xr3:uid="{825F8D90-F20F-4523-B14A-0B84653269DB}" name="Amount of crops" totalsRowFunction="sum"/>
    <tableColumn id="5" xr3:uid="{89251A86-BC43-41BD-9E72-D6D35648D2A6}" name="Crops kg" totalsRowFunction="sum"/>
    <tableColumn id="6" xr3:uid="{F34ABBE8-0E1B-4E88-8142-EC11D509113B}" name="Amount per 1kg" dataDxfId="10" totalsRowDxfId="9">
      <calculatedColumnFormula>Income[[#This Row],[Amount of crops]]/Income[[#This Row],[Crops kg]]</calculatedColumnFormula>
    </tableColumn>
    <tableColumn id="7" xr3:uid="{1B80A760-4328-42ED-8B56-BA9EBE2E983D}" name="Price kg" dataDxfId="8"/>
    <tableColumn id="8" xr3:uid="{31324271-3BDA-43B7-A875-3B873672510A}" name="Income" totalsRowFunction="custom" dataDxfId="7" totalsRowDxfId="6">
      <calculatedColumnFormula>Income[[#This Row],[Crops kg]]*Income[[#This Row],[Crops kg]]</calculatedColumnFormula>
      <totalsRowFormula array="1">SUBTOTAL(Income[Crops kg],Income[Price kg])</totalsRowFormula>
    </tableColumn>
    <tableColumn id="9" xr3:uid="{D06004BB-61BC-4524-BEFF-C455A32ADB13}" name="Season"/>
  </tableColumns>
  <tableStyleInfo name="TableStyleMedium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772D8A-3B65-4D7E-B975-27B7416CAF55}" name="ID_Spieces" displayName="ID_Spieces" ref="K1:N27" totalsRowShown="0">
  <autoFilter ref="K1:N27" xr:uid="{16772D8A-3B65-4D7E-B975-27B7416CAF55}"/>
  <tableColumns count="4">
    <tableColumn id="1" xr3:uid="{9BAF8004-5886-481F-844E-7A25AF3F5669}" name="ID"/>
    <tableColumn id="2" xr3:uid="{82B5AA0C-FFBF-4036-988C-CB34C71749CA}" name="Spieces" dataDxfId="5"/>
    <tableColumn id="3" xr3:uid="{C6B2AC05-8AB0-4B00-AED9-230721CE810B}" name="Heat Rating"/>
    <tableColumn id="4" xr3:uid="{2FC9F456-BA30-4F4D-B41D-65606BC40EB0}" name="Scoville" dataDxfId="4" dataCellStyle="Dziesiętny"/>
  </tableColumns>
  <tableStyleInfo name="TableStyleMedium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BCCFA-BA16-4754-B509-6C9638AFB196}" name="Costs" displayName="Costs" ref="S1:X20" totalsRowCount="1">
  <autoFilter ref="S1:X19" xr:uid="{DDFBCCFA-BA16-4754-B509-6C9638AFB196}"/>
  <tableColumns count="6">
    <tableColumn id="1" xr3:uid="{9D0EBD11-1D17-4D30-B9B8-03E50B8ECA94}" name="Product" totalsRowLabel="Suma"/>
    <tableColumn id="2" xr3:uid="{B2674EDA-80A5-4D5A-8964-C626709E9120}" name="Price" dataDxfId="3" totalsRowDxfId="2"/>
    <tableColumn id="3" xr3:uid="{E2DE3077-0359-4881-B73C-89E3D4158510}" name="Amount"/>
    <tableColumn id="4" xr3:uid="{5E03F46A-7333-4678-80DC-090AFE9CF56A}" name="Cat_ID"/>
    <tableColumn id="5" xr3:uid="{D6F7CB6D-466F-4A4D-A898-D5FD010F3915}" name="Cost" totalsRowFunction="sum" dataDxfId="1" totalsRowDxfId="0">
      <calculatedColumnFormula>Costs[[#This Row],[Price]]*Costs[[#This Row],[Amount]]</calculatedColumnFormula>
    </tableColumn>
    <tableColumn id="6" xr3:uid="{5A9162F4-1616-4C83-896E-DA44170CF2A6}" name="Season"/>
  </tableColumns>
  <tableStyleInfo name="TableStyleMedium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B3960-C40F-4111-B353-B0D89F751F7B}" name="Categories" displayName="Categories" ref="P1:Q5" totalsRowShown="0">
  <autoFilter ref="P1:Q5" xr:uid="{59AB3960-C40F-4111-B353-B0D89F751F7B}"/>
  <tableColumns count="2">
    <tableColumn id="1" xr3:uid="{86D6F08D-EF7E-4A4F-B630-0EFFAAE02EA9}" name="Cat_ID"/>
    <tableColumn id="2" xr3:uid="{EA57D0F7-AE21-4F30-88D9-9B09E7858E46}" name="Category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7D84-C751-4D22-86F0-F0BC297CB989}">
  <dimension ref="A1:Y28"/>
  <sheetViews>
    <sheetView tabSelected="1" workbookViewId="0">
      <selection activeCell="N25" sqref="N25"/>
    </sheetView>
  </sheetViews>
  <sheetFormatPr defaultRowHeight="14.4" x14ac:dyDescent="0.3"/>
  <cols>
    <col min="1" max="1" width="8.77734375" bestFit="1" customWidth="1"/>
    <col min="2" max="2" width="13.21875" bestFit="1" customWidth="1"/>
    <col min="3" max="3" width="14.33203125" bestFit="1" customWidth="1"/>
    <col min="4" max="4" width="17.21875" bestFit="1" customWidth="1"/>
    <col min="5" max="5" width="11.44140625" bestFit="1" customWidth="1"/>
    <col min="6" max="6" width="16.88671875" style="19" bestFit="1" customWidth="1"/>
    <col min="7" max="7" width="9.77734375" bestFit="1" customWidth="1"/>
    <col min="8" max="8" width="11.109375" bestFit="1" customWidth="1"/>
    <col min="9" max="9" width="9.21875" bestFit="1" customWidth="1"/>
    <col min="10" max="10" width="2" customWidth="1"/>
    <col min="11" max="11" width="5" bestFit="1" customWidth="1"/>
    <col min="12" max="12" width="11.44140625" customWidth="1"/>
    <col min="13" max="13" width="12.88671875" style="16" bestFit="1" customWidth="1"/>
    <col min="14" max="14" width="10.88671875" bestFit="1" customWidth="1"/>
    <col min="15" max="15" width="1.109375" style="4" customWidth="1"/>
    <col min="16" max="16" width="16.21875" bestFit="1" customWidth="1"/>
    <col min="17" max="17" width="10.77734375" bestFit="1" customWidth="1"/>
    <col min="18" max="18" width="1.109375" customWidth="1"/>
    <col min="19" max="19" width="15.5546875" bestFit="1" customWidth="1"/>
    <col min="20" max="20" width="8.5546875" bestFit="1" customWidth="1"/>
    <col min="21" max="21" width="10.109375" bestFit="1" customWidth="1"/>
    <col min="22" max="22" width="8.21875" bestFit="1" customWidth="1"/>
    <col min="24" max="24" width="8.21875" bestFit="1" customWidth="1"/>
    <col min="25" max="25" width="1.44140625" customWidth="1"/>
  </cols>
  <sheetData>
    <row r="1" spans="1:25" x14ac:dyDescent="0.3">
      <c r="A1" t="s">
        <v>0</v>
      </c>
      <c r="B1" t="s">
        <v>50</v>
      </c>
      <c r="C1" t="s">
        <v>51</v>
      </c>
      <c r="D1" s="3" t="s">
        <v>54</v>
      </c>
      <c r="E1" s="3" t="s">
        <v>52</v>
      </c>
      <c r="F1" s="19" t="s">
        <v>53</v>
      </c>
      <c r="G1" s="2" t="s">
        <v>55</v>
      </c>
      <c r="H1" s="2" t="s">
        <v>69</v>
      </c>
      <c r="I1" t="s">
        <v>56</v>
      </c>
      <c r="J1" s="20"/>
      <c r="K1" t="s">
        <v>0</v>
      </c>
      <c r="L1" s="1" t="s">
        <v>57</v>
      </c>
      <c r="M1" s="1" t="s">
        <v>68</v>
      </c>
      <c r="N1" s="16" t="s">
        <v>44</v>
      </c>
      <c r="O1" s="10"/>
      <c r="P1" t="s">
        <v>58</v>
      </c>
      <c r="Q1" t="s">
        <v>59</v>
      </c>
      <c r="R1" s="10"/>
      <c r="S1" t="s">
        <v>62</v>
      </c>
      <c r="T1" s="4" t="s">
        <v>63</v>
      </c>
      <c r="U1" t="s">
        <v>64</v>
      </c>
      <c r="V1" t="s">
        <v>58</v>
      </c>
      <c r="W1" t="s">
        <v>65</v>
      </c>
      <c r="X1" t="s">
        <v>56</v>
      </c>
      <c r="Y1" s="10"/>
    </row>
    <row r="2" spans="1:25" x14ac:dyDescent="0.3">
      <c r="A2">
        <v>1</v>
      </c>
      <c r="B2">
        <v>40</v>
      </c>
      <c r="C2">
        <v>24</v>
      </c>
      <c r="F2" s="19" t="e">
        <f>Income[[#This Row],[Amount of crops]]/Income[[#This Row],[Crops kg]]</f>
        <v>#DIV/0!</v>
      </c>
      <c r="G2" s="5">
        <v>20</v>
      </c>
      <c r="H2" s="2">
        <f>Income[[#This Row],[Crops kg]]*Income[[#This Row],[Crops kg]]</f>
        <v>0</v>
      </c>
      <c r="I2">
        <v>2022</v>
      </c>
      <c r="J2" s="20"/>
      <c r="K2">
        <v>1</v>
      </c>
      <c r="L2" s="1" t="s">
        <v>2</v>
      </c>
      <c r="M2" s="7" t="s">
        <v>48</v>
      </c>
      <c r="N2" s="17">
        <v>25000</v>
      </c>
      <c r="O2" s="10"/>
      <c r="P2">
        <v>1</v>
      </c>
      <c r="Q2" t="s">
        <v>60</v>
      </c>
      <c r="R2" s="10"/>
      <c r="S2" t="s">
        <v>30</v>
      </c>
      <c r="T2" s="4">
        <v>1820</v>
      </c>
      <c r="U2">
        <v>1</v>
      </c>
      <c r="V2">
        <v>1</v>
      </c>
      <c r="W2" s="5">
        <f>Costs[[#This Row],[Price]]*Costs[[#This Row],[Amount]]</f>
        <v>1820</v>
      </c>
      <c r="X2">
        <v>2022</v>
      </c>
      <c r="Y2" s="10"/>
    </row>
    <row r="3" spans="1:25" x14ac:dyDescent="0.3">
      <c r="A3">
        <v>2</v>
      </c>
      <c r="B3">
        <v>60</v>
      </c>
      <c r="C3">
        <v>6</v>
      </c>
      <c r="F3" s="19" t="e">
        <f>Income[[#This Row],[Amount of crops]]/Income[[#This Row],[Crops kg]]</f>
        <v>#DIV/0!</v>
      </c>
      <c r="G3" s="5">
        <v>25</v>
      </c>
      <c r="H3" s="2">
        <f>Income[[#This Row],[Crops kg]]*Income[[#This Row],[Crops kg]]</f>
        <v>0</v>
      </c>
      <c r="I3">
        <v>2022</v>
      </c>
      <c r="J3" s="20"/>
      <c r="K3">
        <f>K2+1</f>
        <v>2</v>
      </c>
      <c r="L3" s="1" t="s">
        <v>3</v>
      </c>
      <c r="M3" s="7" t="s">
        <v>48</v>
      </c>
      <c r="N3" s="17">
        <v>20000</v>
      </c>
      <c r="O3" s="10"/>
      <c r="P3">
        <v>2</v>
      </c>
      <c r="Q3" t="s">
        <v>61</v>
      </c>
      <c r="R3" s="10"/>
      <c r="S3" t="s">
        <v>31</v>
      </c>
      <c r="T3" s="4">
        <v>820</v>
      </c>
      <c r="U3">
        <v>2</v>
      </c>
      <c r="V3">
        <v>1</v>
      </c>
      <c r="W3" s="5">
        <f>Costs[[#This Row],[Price]]*Costs[[#This Row],[Amount]]</f>
        <v>1640</v>
      </c>
      <c r="X3">
        <v>2022</v>
      </c>
      <c r="Y3" s="10"/>
    </row>
    <row r="4" spans="1:25" x14ac:dyDescent="0.3">
      <c r="A4">
        <v>3</v>
      </c>
      <c r="B4">
        <v>70</v>
      </c>
      <c r="C4">
        <v>39</v>
      </c>
      <c r="D4">
        <v>15</v>
      </c>
      <c r="F4" s="19" t="e">
        <f>Income[[#This Row],[Amount of crops]]/Income[[#This Row],[Crops kg]]</f>
        <v>#DIV/0!</v>
      </c>
      <c r="G4" s="5">
        <v>13</v>
      </c>
      <c r="H4" s="2">
        <f>Income[[#This Row],[Crops kg]]*Income[[#This Row],[Crops kg]]</f>
        <v>0</v>
      </c>
      <c r="I4">
        <v>2022</v>
      </c>
      <c r="J4" s="20"/>
      <c r="K4">
        <f>K3+1</f>
        <v>3</v>
      </c>
      <c r="L4" s="1" t="s">
        <v>4</v>
      </c>
      <c r="M4" s="8" t="s">
        <v>45</v>
      </c>
      <c r="N4" s="17">
        <v>500</v>
      </c>
      <c r="O4" s="10"/>
      <c r="P4">
        <v>3</v>
      </c>
      <c r="Q4" t="s">
        <v>67</v>
      </c>
      <c r="R4" s="10"/>
      <c r="S4" t="s">
        <v>19</v>
      </c>
      <c r="T4" s="4">
        <v>156</v>
      </c>
      <c r="U4">
        <v>2</v>
      </c>
      <c r="V4">
        <v>1</v>
      </c>
      <c r="W4" s="5">
        <f>Costs[[#This Row],[Price]]*Costs[[#This Row],[Amount]]</f>
        <v>312</v>
      </c>
      <c r="X4">
        <v>2022</v>
      </c>
      <c r="Y4" s="10"/>
    </row>
    <row r="5" spans="1:25" x14ac:dyDescent="0.3">
      <c r="A5">
        <v>4</v>
      </c>
      <c r="B5">
        <v>90</v>
      </c>
      <c r="C5">
        <v>62</v>
      </c>
      <c r="D5">
        <v>5</v>
      </c>
      <c r="F5" s="19" t="e">
        <f>Income[[#This Row],[Amount of crops]]/Income[[#This Row],[Crops kg]]</f>
        <v>#DIV/0!</v>
      </c>
      <c r="G5" s="5">
        <v>13</v>
      </c>
      <c r="H5" s="2">
        <f>Income[[#This Row],[Crops kg]]*Income[[#This Row],[Crops kg]]</f>
        <v>0</v>
      </c>
      <c r="I5">
        <v>2022</v>
      </c>
      <c r="J5" s="20"/>
      <c r="K5">
        <f t="shared" ref="K5:K27" si="0">K4+1</f>
        <v>4</v>
      </c>
      <c r="L5" s="1" t="s">
        <v>5</v>
      </c>
      <c r="M5" s="8" t="s">
        <v>45</v>
      </c>
      <c r="N5" s="17">
        <v>500</v>
      </c>
      <c r="O5" s="10"/>
      <c r="P5">
        <v>4</v>
      </c>
      <c r="Q5" t="s">
        <v>66</v>
      </c>
      <c r="R5" s="10"/>
      <c r="S5" t="s">
        <v>22</v>
      </c>
      <c r="T5" s="4">
        <v>24</v>
      </c>
      <c r="U5">
        <v>2</v>
      </c>
      <c r="V5">
        <v>2</v>
      </c>
      <c r="W5" s="5">
        <f>Costs[[#This Row],[Price]]*Costs[[#This Row],[Amount]]</f>
        <v>48</v>
      </c>
      <c r="X5">
        <v>2022</v>
      </c>
      <c r="Y5" s="10"/>
    </row>
    <row r="6" spans="1:25" x14ac:dyDescent="0.3">
      <c r="A6">
        <v>5</v>
      </c>
      <c r="B6">
        <v>10</v>
      </c>
      <c r="C6">
        <v>6</v>
      </c>
      <c r="F6" s="19" t="e">
        <f>Income[[#This Row],[Amount of crops]]/Income[[#This Row],[Crops kg]]</f>
        <v>#DIV/0!</v>
      </c>
      <c r="G6" s="5">
        <v>33</v>
      </c>
      <c r="H6" s="2">
        <f>Income[[#This Row],[Crops kg]]*Income[[#This Row],[Crops kg]]</f>
        <v>0</v>
      </c>
      <c r="I6">
        <v>2022</v>
      </c>
      <c r="J6" s="20"/>
      <c r="K6">
        <f t="shared" si="0"/>
        <v>5</v>
      </c>
      <c r="L6" s="1" t="s">
        <v>6</v>
      </c>
      <c r="M6" s="8" t="s">
        <v>45</v>
      </c>
      <c r="N6" s="17">
        <v>500</v>
      </c>
      <c r="O6" s="10"/>
      <c r="P6" s="15"/>
      <c r="Q6" s="14"/>
      <c r="R6" s="10"/>
      <c r="S6" t="s">
        <v>20</v>
      </c>
      <c r="T6" s="4">
        <f>130/11</f>
        <v>11.818181818181818</v>
      </c>
      <c r="U6">
        <v>11</v>
      </c>
      <c r="V6">
        <v>3</v>
      </c>
      <c r="W6" s="5">
        <f>Costs[[#This Row],[Price]]*Costs[[#This Row],[Amount]]</f>
        <v>130</v>
      </c>
      <c r="X6">
        <v>2022</v>
      </c>
      <c r="Y6" s="10"/>
    </row>
    <row r="7" spans="1:25" x14ac:dyDescent="0.3">
      <c r="A7">
        <v>6</v>
      </c>
      <c r="B7">
        <v>40</v>
      </c>
      <c r="C7">
        <v>22</v>
      </c>
      <c r="F7" s="19" t="e">
        <f>Income[[#This Row],[Amount of crops]]/Income[[#This Row],[Crops kg]]</f>
        <v>#DIV/0!</v>
      </c>
      <c r="G7" s="5">
        <v>40</v>
      </c>
      <c r="H7" s="2">
        <f>Income[[#This Row],[Crops kg]]*Income[[#This Row],[Crops kg]]</f>
        <v>0</v>
      </c>
      <c r="I7">
        <v>2022</v>
      </c>
      <c r="J7" s="20"/>
      <c r="K7">
        <f t="shared" si="0"/>
        <v>6</v>
      </c>
      <c r="L7" s="1" t="s">
        <v>40</v>
      </c>
      <c r="M7" s="7" t="s">
        <v>48</v>
      </c>
      <c r="N7" s="17">
        <v>15000</v>
      </c>
      <c r="O7" s="10"/>
      <c r="P7" s="4"/>
      <c r="R7" s="10"/>
      <c r="S7" t="s">
        <v>21</v>
      </c>
      <c r="T7" s="4">
        <v>20</v>
      </c>
      <c r="U7">
        <v>5</v>
      </c>
      <c r="V7">
        <v>3</v>
      </c>
      <c r="W7" s="5">
        <f>Costs[[#This Row],[Price]]*Costs[[#This Row],[Amount]]</f>
        <v>100</v>
      </c>
      <c r="X7">
        <v>2022</v>
      </c>
      <c r="Y7" s="10"/>
    </row>
    <row r="8" spans="1:25" x14ac:dyDescent="0.3">
      <c r="A8">
        <v>7</v>
      </c>
      <c r="B8">
        <v>90</v>
      </c>
      <c r="C8">
        <v>70</v>
      </c>
      <c r="F8" s="19" t="e">
        <f>Income[[#This Row],[Amount of crops]]/Income[[#This Row],[Crops kg]]</f>
        <v>#DIV/0!</v>
      </c>
      <c r="G8" s="5">
        <v>30</v>
      </c>
      <c r="H8" s="2">
        <f>Income[[#This Row],[Crops kg]]*Income[[#This Row],[Crops kg]]</f>
        <v>0</v>
      </c>
      <c r="I8">
        <v>2022</v>
      </c>
      <c r="J8" s="20"/>
      <c r="K8">
        <f t="shared" si="0"/>
        <v>7</v>
      </c>
      <c r="L8" s="1" t="s">
        <v>7</v>
      </c>
      <c r="M8" s="7" t="s">
        <v>48</v>
      </c>
      <c r="N8" s="17">
        <v>40000</v>
      </c>
      <c r="O8" s="10"/>
      <c r="P8" s="4"/>
      <c r="R8" s="10"/>
      <c r="S8" t="s">
        <v>37</v>
      </c>
      <c r="T8" s="4">
        <v>0.4</v>
      </c>
      <c r="U8">
        <v>50</v>
      </c>
      <c r="V8">
        <v>1</v>
      </c>
      <c r="W8" s="5">
        <f>Costs[[#This Row],[Price]]*Costs[[#This Row],[Amount]]</f>
        <v>20</v>
      </c>
      <c r="X8">
        <v>2022</v>
      </c>
      <c r="Y8" s="10"/>
    </row>
    <row r="9" spans="1:25" x14ac:dyDescent="0.3">
      <c r="A9">
        <v>8</v>
      </c>
      <c r="B9">
        <v>50</v>
      </c>
      <c r="C9">
        <v>30</v>
      </c>
      <c r="F9" s="19" t="e">
        <f>Income[[#This Row],[Amount of crops]]/Income[[#This Row],[Crops kg]]</f>
        <v>#DIV/0!</v>
      </c>
      <c r="G9" s="5">
        <v>35</v>
      </c>
      <c r="H9" s="2">
        <f>Income[[#This Row],[Crops kg]]*Income[[#This Row],[Crops kg]]</f>
        <v>0</v>
      </c>
      <c r="I9">
        <v>2022</v>
      </c>
      <c r="J9" s="20"/>
      <c r="K9">
        <f t="shared" si="0"/>
        <v>8</v>
      </c>
      <c r="L9" s="1" t="s">
        <v>8</v>
      </c>
      <c r="M9" s="7" t="s">
        <v>48</v>
      </c>
      <c r="N9" s="17">
        <v>40000</v>
      </c>
      <c r="O9" s="10"/>
      <c r="P9" s="4"/>
      <c r="R9" s="10"/>
      <c r="S9" t="s">
        <v>27</v>
      </c>
      <c r="T9" s="4">
        <v>10</v>
      </c>
      <c r="U9">
        <v>2</v>
      </c>
      <c r="V9">
        <v>3</v>
      </c>
      <c r="W9" s="5">
        <f>Costs[[#This Row],[Price]]*Costs[[#This Row],[Amount]]</f>
        <v>20</v>
      </c>
      <c r="X9">
        <v>2022</v>
      </c>
      <c r="Y9" s="10"/>
    </row>
    <row r="10" spans="1:25" x14ac:dyDescent="0.3">
      <c r="A10">
        <v>9</v>
      </c>
      <c r="B10">
        <v>70</v>
      </c>
      <c r="C10">
        <v>50</v>
      </c>
      <c r="F10" s="19" t="e">
        <f>Income[[#This Row],[Amount of crops]]/Income[[#This Row],[Crops kg]]</f>
        <v>#DIV/0!</v>
      </c>
      <c r="G10" s="5">
        <v>15</v>
      </c>
      <c r="H10" s="2">
        <f>Income[[#This Row],[Crops kg]]*Income[[#This Row],[Crops kg]]</f>
        <v>0</v>
      </c>
      <c r="I10">
        <v>2022</v>
      </c>
      <c r="J10" s="20"/>
      <c r="K10">
        <f t="shared" si="0"/>
        <v>9</v>
      </c>
      <c r="L10" s="1" t="s">
        <v>9</v>
      </c>
      <c r="M10" s="8" t="s">
        <v>45</v>
      </c>
      <c r="N10" s="17">
        <v>1000</v>
      </c>
      <c r="O10" s="10"/>
      <c r="P10" s="4"/>
      <c r="R10" s="10"/>
      <c r="S10" t="s">
        <v>28</v>
      </c>
      <c r="T10" s="4">
        <v>17</v>
      </c>
      <c r="U10">
        <v>2</v>
      </c>
      <c r="V10">
        <v>3</v>
      </c>
      <c r="W10" s="5">
        <f>Costs[[#This Row],[Price]]*Costs[[#This Row],[Amount]]</f>
        <v>34</v>
      </c>
      <c r="X10">
        <v>2022</v>
      </c>
      <c r="Y10" s="10"/>
    </row>
    <row r="11" spans="1:25" x14ac:dyDescent="0.3">
      <c r="A11">
        <v>10</v>
      </c>
      <c r="B11">
        <v>30</v>
      </c>
      <c r="C11">
        <v>2</v>
      </c>
      <c r="F11" s="19" t="e">
        <f>Income[[#This Row],[Amount of crops]]/Income[[#This Row],[Crops kg]]</f>
        <v>#DIV/0!</v>
      </c>
      <c r="G11" s="5">
        <v>50</v>
      </c>
      <c r="H11" s="2">
        <f>Income[[#This Row],[Crops kg]]*Income[[#This Row],[Crops kg]]</f>
        <v>0</v>
      </c>
      <c r="I11">
        <v>2022</v>
      </c>
      <c r="J11" s="20"/>
      <c r="K11">
        <f t="shared" si="0"/>
        <v>10</v>
      </c>
      <c r="L11" s="1" t="s">
        <v>43</v>
      </c>
      <c r="M11" s="13" t="s">
        <v>47</v>
      </c>
      <c r="N11" s="17">
        <v>200000</v>
      </c>
      <c r="O11" s="10"/>
      <c r="P11" s="4"/>
      <c r="R11" s="10"/>
      <c r="S11" t="s">
        <v>29</v>
      </c>
      <c r="T11" s="4">
        <v>50</v>
      </c>
      <c r="U11">
        <v>3</v>
      </c>
      <c r="V11">
        <v>1</v>
      </c>
      <c r="W11" s="5">
        <f>Costs[[#This Row],[Price]]*Costs[[#This Row],[Amount]]</f>
        <v>150</v>
      </c>
      <c r="X11">
        <v>2022</v>
      </c>
      <c r="Y11" s="10"/>
    </row>
    <row r="12" spans="1:25" x14ac:dyDescent="0.3">
      <c r="A12">
        <v>11</v>
      </c>
      <c r="B12">
        <v>50</v>
      </c>
      <c r="C12">
        <v>41</v>
      </c>
      <c r="F12" s="19" t="e">
        <f>Income[[#This Row],[Amount of crops]]/Income[[#This Row],[Crops kg]]</f>
        <v>#DIV/0!</v>
      </c>
      <c r="G12" s="5">
        <v>50</v>
      </c>
      <c r="H12" s="2">
        <f>Income[[#This Row],[Crops kg]]*Income[[#This Row],[Crops kg]]</f>
        <v>0</v>
      </c>
      <c r="I12">
        <v>2022</v>
      </c>
      <c r="J12" s="20"/>
      <c r="K12">
        <f t="shared" si="0"/>
        <v>11</v>
      </c>
      <c r="L12" s="1" t="s">
        <v>10</v>
      </c>
      <c r="M12" s="13" t="s">
        <v>47</v>
      </c>
      <c r="N12" s="17">
        <v>450000</v>
      </c>
      <c r="O12" s="10"/>
      <c r="P12" s="4"/>
      <c r="R12" s="10"/>
      <c r="S12" t="s">
        <v>36</v>
      </c>
      <c r="T12" s="4">
        <v>1</v>
      </c>
      <c r="U12">
        <v>15</v>
      </c>
      <c r="V12">
        <v>4</v>
      </c>
      <c r="W12" s="5">
        <f>Costs[[#This Row],[Price]]*Costs[[#This Row],[Amount]]</f>
        <v>15</v>
      </c>
      <c r="X12">
        <v>2022</v>
      </c>
      <c r="Y12" s="10"/>
    </row>
    <row r="13" spans="1:25" x14ac:dyDescent="0.3">
      <c r="A13">
        <v>12</v>
      </c>
      <c r="B13">
        <v>40</v>
      </c>
      <c r="C13">
        <v>20</v>
      </c>
      <c r="F13" s="19" t="e">
        <f>Income[[#This Row],[Amount of crops]]/Income[[#This Row],[Crops kg]]</f>
        <v>#DIV/0!</v>
      </c>
      <c r="G13" s="5">
        <v>45</v>
      </c>
      <c r="H13" s="2">
        <f>Income[[#This Row],[Crops kg]]*Income[[#This Row],[Crops kg]]</f>
        <v>0</v>
      </c>
      <c r="I13">
        <v>2022</v>
      </c>
      <c r="J13" s="20"/>
      <c r="K13">
        <f t="shared" si="0"/>
        <v>12</v>
      </c>
      <c r="L13" s="1" t="s">
        <v>11</v>
      </c>
      <c r="M13" s="13" t="s">
        <v>47</v>
      </c>
      <c r="N13" s="17">
        <v>300000</v>
      </c>
      <c r="O13" s="10"/>
      <c r="P13" s="4"/>
      <c r="R13" s="10"/>
      <c r="S13" t="s">
        <v>28</v>
      </c>
      <c r="T13" s="4">
        <v>17</v>
      </c>
      <c r="U13">
        <v>2</v>
      </c>
      <c r="V13">
        <v>3</v>
      </c>
      <c r="W13" s="5">
        <f>Costs[[#This Row],[Price]]*Costs[[#This Row],[Amount]]</f>
        <v>34</v>
      </c>
      <c r="X13">
        <v>2022</v>
      </c>
      <c r="Y13" s="10"/>
    </row>
    <row r="14" spans="1:25" x14ac:dyDescent="0.3">
      <c r="A14">
        <v>13</v>
      </c>
      <c r="B14">
        <v>50</v>
      </c>
      <c r="C14">
        <v>36</v>
      </c>
      <c r="F14" s="19" t="e">
        <f>Income[[#This Row],[Amount of crops]]/Income[[#This Row],[Crops kg]]</f>
        <v>#DIV/0!</v>
      </c>
      <c r="G14" s="5">
        <v>60</v>
      </c>
      <c r="H14" s="2">
        <f>Income[[#This Row],[Crops kg]]*Income[[#This Row],[Crops kg]]</f>
        <v>0</v>
      </c>
      <c r="I14">
        <v>2022</v>
      </c>
      <c r="J14" s="20"/>
      <c r="K14">
        <f t="shared" si="0"/>
        <v>13</v>
      </c>
      <c r="L14" s="1" t="s">
        <v>12</v>
      </c>
      <c r="M14" s="13" t="s">
        <v>47</v>
      </c>
      <c r="N14" s="17">
        <v>375000</v>
      </c>
      <c r="O14" s="10"/>
      <c r="P14" s="4"/>
      <c r="R14" s="10"/>
      <c r="S14" t="s">
        <v>32</v>
      </c>
      <c r="T14" s="4">
        <v>10</v>
      </c>
      <c r="U14">
        <v>3</v>
      </c>
      <c r="V14">
        <v>3</v>
      </c>
      <c r="W14" s="5">
        <f>Costs[[#This Row],[Price]]*Costs[[#This Row],[Amount]]</f>
        <v>30</v>
      </c>
      <c r="X14">
        <v>2022</v>
      </c>
      <c r="Y14" s="10"/>
    </row>
    <row r="15" spans="1:25" x14ac:dyDescent="0.3">
      <c r="A15">
        <v>14</v>
      </c>
      <c r="B15">
        <v>50</v>
      </c>
      <c r="C15">
        <v>25</v>
      </c>
      <c r="F15" s="19" t="e">
        <f>Income[[#This Row],[Amount of crops]]/Income[[#This Row],[Crops kg]]</f>
        <v>#DIV/0!</v>
      </c>
      <c r="G15" s="5">
        <v>45</v>
      </c>
      <c r="H15" s="2">
        <f>Income[[#This Row],[Crops kg]]*Income[[#This Row],[Crops kg]]</f>
        <v>0</v>
      </c>
      <c r="I15">
        <v>2022</v>
      </c>
      <c r="J15" s="20"/>
      <c r="K15">
        <f t="shared" si="0"/>
        <v>14</v>
      </c>
      <c r="L15" s="1" t="s">
        <v>18</v>
      </c>
      <c r="M15" s="13" t="s">
        <v>47</v>
      </c>
      <c r="N15" s="17">
        <v>235000</v>
      </c>
      <c r="O15" s="10"/>
      <c r="P15" s="4"/>
      <c r="R15" s="10"/>
      <c r="S15" t="s">
        <v>33</v>
      </c>
      <c r="T15" s="4">
        <v>20</v>
      </c>
      <c r="U15">
        <v>1</v>
      </c>
      <c r="V15">
        <v>1</v>
      </c>
      <c r="W15" s="5">
        <f>Costs[[#This Row],[Price]]*Costs[[#This Row],[Amount]]</f>
        <v>20</v>
      </c>
      <c r="X15">
        <v>2022</v>
      </c>
      <c r="Y15" s="10"/>
    </row>
    <row r="16" spans="1:25" x14ac:dyDescent="0.3">
      <c r="A16">
        <v>15</v>
      </c>
      <c r="B16">
        <v>40</v>
      </c>
      <c r="C16">
        <v>25</v>
      </c>
      <c r="F16" s="19" t="e">
        <f>Income[[#This Row],[Amount of crops]]/Income[[#This Row],[Crops kg]]</f>
        <v>#DIV/0!</v>
      </c>
      <c r="G16" s="5">
        <v>200</v>
      </c>
      <c r="H16" s="2">
        <f>Income[[#This Row],[Crops kg]]*Income[[#This Row],[Crops kg]]</f>
        <v>0</v>
      </c>
      <c r="I16">
        <v>2022</v>
      </c>
      <c r="J16" s="20"/>
      <c r="K16">
        <f t="shared" si="0"/>
        <v>15</v>
      </c>
      <c r="L16" s="1" t="s">
        <v>49</v>
      </c>
      <c r="M16" s="6" t="s">
        <v>46</v>
      </c>
      <c r="N16" s="17">
        <v>1700000</v>
      </c>
      <c r="O16" s="10"/>
      <c r="P16" s="4"/>
      <c r="R16" s="10"/>
      <c r="S16" t="s">
        <v>35</v>
      </c>
      <c r="T16" s="4">
        <v>0.59</v>
      </c>
      <c r="U16">
        <v>100</v>
      </c>
      <c r="V16">
        <v>3</v>
      </c>
      <c r="W16" s="5">
        <f>Costs[[#This Row],[Price]]*Costs[[#This Row],[Amount]]</f>
        <v>59</v>
      </c>
      <c r="X16">
        <v>2022</v>
      </c>
      <c r="Y16" s="10"/>
    </row>
    <row r="17" spans="1:25" x14ac:dyDescent="0.3">
      <c r="A17">
        <v>16</v>
      </c>
      <c r="B17">
        <v>20</v>
      </c>
      <c r="C17">
        <v>6</v>
      </c>
      <c r="F17" s="19" t="e">
        <f>Income[[#This Row],[Amount of crops]]/Income[[#This Row],[Crops kg]]</f>
        <v>#DIV/0!</v>
      </c>
      <c r="G17" s="5">
        <v>20</v>
      </c>
      <c r="H17" s="2">
        <f>Income[[#This Row],[Crops kg]]*Income[[#This Row],[Crops kg]]</f>
        <v>0</v>
      </c>
      <c r="I17">
        <v>2022</v>
      </c>
      <c r="J17" s="20"/>
      <c r="K17">
        <f t="shared" si="0"/>
        <v>16</v>
      </c>
      <c r="L17" s="1" t="s">
        <v>14</v>
      </c>
      <c r="M17" s="8" t="s">
        <v>45</v>
      </c>
      <c r="N17" s="17">
        <v>1250</v>
      </c>
      <c r="O17" s="10"/>
      <c r="P17" s="4"/>
      <c r="R17" s="10"/>
      <c r="S17" t="s">
        <v>34</v>
      </c>
      <c r="T17" s="4">
        <v>6.1</v>
      </c>
      <c r="U17">
        <v>4</v>
      </c>
      <c r="V17">
        <v>1</v>
      </c>
      <c r="W17" s="5">
        <f>Costs[[#This Row],[Price]]*Costs[[#This Row],[Amount]]</f>
        <v>24.4</v>
      </c>
      <c r="X17">
        <v>2022</v>
      </c>
      <c r="Y17" s="10"/>
    </row>
    <row r="18" spans="1:25" x14ac:dyDescent="0.3">
      <c r="A18">
        <v>17</v>
      </c>
      <c r="B18">
        <v>20</v>
      </c>
      <c r="C18">
        <v>16</v>
      </c>
      <c r="F18" s="19" t="e">
        <f>Income[[#This Row],[Amount of crops]]/Income[[#This Row],[Crops kg]]</f>
        <v>#DIV/0!</v>
      </c>
      <c r="G18" s="5">
        <v>120</v>
      </c>
      <c r="H18" s="2">
        <f>Income[[#This Row],[Crops kg]]*Income[[#This Row],[Crops kg]]</f>
        <v>0</v>
      </c>
      <c r="I18">
        <v>2022</v>
      </c>
      <c r="J18" s="20"/>
      <c r="K18">
        <f t="shared" si="0"/>
        <v>17</v>
      </c>
      <c r="L18" s="1" t="s">
        <v>15</v>
      </c>
      <c r="M18" s="6" t="s">
        <v>46</v>
      </c>
      <c r="N18" s="17">
        <v>900000</v>
      </c>
      <c r="O18" s="10"/>
      <c r="P18" s="4"/>
      <c r="R18" s="10"/>
      <c r="S18" t="s">
        <v>38</v>
      </c>
      <c r="T18" s="4">
        <v>0.22500000000000001</v>
      </c>
      <c r="U18">
        <f>180/0.225</f>
        <v>800</v>
      </c>
      <c r="V18">
        <v>1</v>
      </c>
      <c r="W18" s="5">
        <f>Costs[[#This Row],[Price]]*Costs[[#This Row],[Amount]]</f>
        <v>180</v>
      </c>
      <c r="X18">
        <v>2022</v>
      </c>
      <c r="Y18" s="10"/>
    </row>
    <row r="19" spans="1:25" x14ac:dyDescent="0.3">
      <c r="A19">
        <v>18</v>
      </c>
      <c r="B19">
        <v>20</v>
      </c>
      <c r="C19">
        <v>4</v>
      </c>
      <c r="F19" s="19" t="e">
        <f>Income[[#This Row],[Amount of crops]]/Income[[#This Row],[Crops kg]]</f>
        <v>#DIV/0!</v>
      </c>
      <c r="G19" s="5">
        <v>110</v>
      </c>
      <c r="H19" s="2">
        <f>Income[[#This Row],[Crops kg]]*Income[[#This Row],[Crops kg]]</f>
        <v>0</v>
      </c>
      <c r="I19">
        <v>2022</v>
      </c>
      <c r="J19" s="20"/>
      <c r="K19">
        <f t="shared" si="0"/>
        <v>18</v>
      </c>
      <c r="L19" s="1" t="s">
        <v>16</v>
      </c>
      <c r="M19" s="6" t="s">
        <v>46</v>
      </c>
      <c r="N19" s="17">
        <v>900000</v>
      </c>
      <c r="O19" s="10"/>
      <c r="P19" s="4"/>
      <c r="R19" s="10"/>
      <c r="S19" t="s">
        <v>39</v>
      </c>
      <c r="T19" s="4">
        <v>4.2</v>
      </c>
      <c r="U19">
        <v>26</v>
      </c>
      <c r="V19">
        <v>4</v>
      </c>
      <c r="W19" s="5">
        <f>Costs[[#This Row],[Price]]*Costs[[#This Row],[Amount]]</f>
        <v>109.2</v>
      </c>
      <c r="X19">
        <v>2022</v>
      </c>
      <c r="Y19" s="10"/>
    </row>
    <row r="20" spans="1:25" x14ac:dyDescent="0.3">
      <c r="A20">
        <v>19</v>
      </c>
      <c r="B20">
        <v>20</v>
      </c>
      <c r="C20">
        <v>12</v>
      </c>
      <c r="F20" s="19" t="e">
        <f>Income[[#This Row],[Amount of crops]]/Income[[#This Row],[Crops kg]]</f>
        <v>#DIV/0!</v>
      </c>
      <c r="G20" s="5">
        <v>30</v>
      </c>
      <c r="H20" s="2">
        <f>Income[[#This Row],[Crops kg]]*Income[[#This Row],[Crops kg]]</f>
        <v>0</v>
      </c>
      <c r="I20">
        <v>2022</v>
      </c>
      <c r="J20" s="20"/>
      <c r="K20">
        <f t="shared" si="0"/>
        <v>19</v>
      </c>
      <c r="L20" s="1" t="s">
        <v>17</v>
      </c>
      <c r="M20" s="8" t="s">
        <v>45</v>
      </c>
      <c r="N20" s="17">
        <v>1000</v>
      </c>
      <c r="O20" s="10"/>
      <c r="P20" s="4"/>
      <c r="R20" s="10"/>
      <c r="S20" t="s">
        <v>1</v>
      </c>
      <c r="T20" s="4"/>
      <c r="W20" s="5">
        <f>SUBTOTAL(109,Costs[Cost])</f>
        <v>4745.5999999999995</v>
      </c>
      <c r="Y20" s="10"/>
    </row>
    <row r="21" spans="1:25" x14ac:dyDescent="0.3">
      <c r="A21">
        <v>20</v>
      </c>
      <c r="B21">
        <v>30</v>
      </c>
      <c r="C21">
        <v>12</v>
      </c>
      <c r="F21" s="19" t="e">
        <f>Income[[#This Row],[Amount of crops]]/Income[[#This Row],[Crops kg]]</f>
        <v>#DIV/0!</v>
      </c>
      <c r="G21" s="5">
        <v>250</v>
      </c>
      <c r="H21" s="2">
        <f>Income[[#This Row],[Crops kg]]*Income[[#This Row],[Crops kg]]</f>
        <v>0</v>
      </c>
      <c r="I21">
        <v>2022</v>
      </c>
      <c r="J21" s="20"/>
      <c r="K21">
        <f t="shared" si="0"/>
        <v>20</v>
      </c>
      <c r="L21" s="1" t="s">
        <v>13</v>
      </c>
      <c r="M21" s="6" t="s">
        <v>46</v>
      </c>
      <c r="N21" s="17">
        <v>2000000</v>
      </c>
      <c r="O21" s="10"/>
      <c r="P21" s="4"/>
      <c r="Q21" s="9"/>
      <c r="R21" s="9"/>
      <c r="S21" s="9"/>
      <c r="T21" s="9"/>
      <c r="U21" s="9"/>
      <c r="V21" s="9"/>
      <c r="W21" s="9"/>
    </row>
    <row r="22" spans="1:25" x14ac:dyDescent="0.3">
      <c r="A22">
        <v>21</v>
      </c>
      <c r="B22">
        <v>60</v>
      </c>
      <c r="C22">
        <v>40</v>
      </c>
      <c r="F22" s="19" t="e">
        <f>Income[[#This Row],[Amount of crops]]/Income[[#This Row],[Crops kg]]</f>
        <v>#DIV/0!</v>
      </c>
      <c r="G22" s="5">
        <v>22</v>
      </c>
      <c r="H22" s="2">
        <f>Income[[#This Row],[Crops kg]]*Income[[#This Row],[Crops kg]]</f>
        <v>0</v>
      </c>
      <c r="I22">
        <v>2022</v>
      </c>
      <c r="J22" s="11"/>
      <c r="K22">
        <f t="shared" si="0"/>
        <v>21</v>
      </c>
      <c r="L22" s="12" t="s">
        <v>23</v>
      </c>
      <c r="M22" s="7" t="s">
        <v>48</v>
      </c>
      <c r="N22" s="17">
        <v>5000</v>
      </c>
      <c r="O22" s="10"/>
      <c r="P22" s="4"/>
    </row>
    <row r="23" spans="1:25" x14ac:dyDescent="0.3">
      <c r="A23">
        <v>22</v>
      </c>
      <c r="B23">
        <v>60</v>
      </c>
      <c r="C23">
        <v>42</v>
      </c>
      <c r="F23" s="19" t="e">
        <f>Income[[#This Row],[Amount of crops]]/Income[[#This Row],[Crops kg]]</f>
        <v>#DIV/0!</v>
      </c>
      <c r="G23" s="5">
        <v>20</v>
      </c>
      <c r="H23" s="2">
        <f>Income[[#This Row],[Crops kg]]*Income[[#This Row],[Crops kg]]</f>
        <v>0</v>
      </c>
      <c r="I23">
        <v>2022</v>
      </c>
      <c r="J23" s="11"/>
      <c r="K23">
        <f t="shared" si="0"/>
        <v>22</v>
      </c>
      <c r="L23" s="1" t="s">
        <v>24</v>
      </c>
      <c r="M23" s="7" t="s">
        <v>48</v>
      </c>
      <c r="N23" s="17">
        <v>5000</v>
      </c>
      <c r="O23" s="10"/>
      <c r="P23" s="4"/>
    </row>
    <row r="24" spans="1:25" x14ac:dyDescent="0.3">
      <c r="A24">
        <v>23</v>
      </c>
      <c r="B24">
        <v>10</v>
      </c>
      <c r="C24">
        <v>2</v>
      </c>
      <c r="F24" s="19" t="e">
        <f>Income[[#This Row],[Amount of crops]]/Income[[#This Row],[Crops kg]]</f>
        <v>#DIV/0!</v>
      </c>
      <c r="G24" s="5"/>
      <c r="H24" s="2">
        <f>Income[[#This Row],[Crops kg]]*Income[[#This Row],[Crops kg]]</f>
        <v>0</v>
      </c>
      <c r="I24">
        <v>2022</v>
      </c>
      <c r="J24" s="11"/>
      <c r="K24">
        <f t="shared" si="0"/>
        <v>23</v>
      </c>
      <c r="L24" s="1" t="s">
        <v>25</v>
      </c>
      <c r="M24" s="7" t="s">
        <v>48</v>
      </c>
      <c r="N24" s="17">
        <v>10000</v>
      </c>
      <c r="O24" s="10"/>
      <c r="P24" s="4"/>
    </row>
    <row r="25" spans="1:25" x14ac:dyDescent="0.3">
      <c r="A25">
        <v>24</v>
      </c>
      <c r="B25">
        <v>20</v>
      </c>
      <c r="C25">
        <v>16</v>
      </c>
      <c r="F25" s="19" t="e">
        <f>Income[[#This Row],[Amount of crops]]/Income[[#This Row],[Crops kg]]</f>
        <v>#DIV/0!</v>
      </c>
      <c r="G25" s="5">
        <v>30</v>
      </c>
      <c r="H25" s="2">
        <f>Income[[#This Row],[Crops kg]]*Income[[#This Row],[Crops kg]]</f>
        <v>0</v>
      </c>
      <c r="I25">
        <v>2022</v>
      </c>
      <c r="J25" s="11"/>
      <c r="K25">
        <f t="shared" si="0"/>
        <v>24</v>
      </c>
      <c r="L25" s="1" t="s">
        <v>26</v>
      </c>
      <c r="M25" s="7" t="s">
        <v>48</v>
      </c>
      <c r="N25" s="17">
        <v>40000</v>
      </c>
      <c r="O25" s="10"/>
      <c r="P25" s="4"/>
    </row>
    <row r="26" spans="1:25" x14ac:dyDescent="0.3">
      <c r="A26">
        <v>25</v>
      </c>
      <c r="B26">
        <v>10</v>
      </c>
      <c r="C26">
        <v>6</v>
      </c>
      <c r="F26" s="19" t="e">
        <f>Income[[#This Row],[Amount of crops]]/Income[[#This Row],[Crops kg]]</f>
        <v>#DIV/0!</v>
      </c>
      <c r="G26" s="5">
        <v>90</v>
      </c>
      <c r="H26" s="2">
        <f>Income[[#This Row],[Crops kg]]*Income[[#This Row],[Crops kg]]</f>
        <v>0</v>
      </c>
      <c r="I26">
        <v>2022</v>
      </c>
      <c r="J26" s="11"/>
      <c r="K26">
        <f t="shared" si="0"/>
        <v>25</v>
      </c>
      <c r="L26" t="s">
        <v>41</v>
      </c>
      <c r="M26" s="13" t="s">
        <v>47</v>
      </c>
      <c r="N26" s="17">
        <v>225000</v>
      </c>
      <c r="O26" s="10"/>
      <c r="P26" s="4"/>
    </row>
    <row r="27" spans="1:25" x14ac:dyDescent="0.3">
      <c r="A27">
        <v>26</v>
      </c>
      <c r="B27">
        <v>60</v>
      </c>
      <c r="C27">
        <v>29</v>
      </c>
      <c r="F27" s="19" t="e">
        <f>Income[[#This Row],[Amount of crops]]/Income[[#This Row],[Crops kg]]</f>
        <v>#DIV/0!</v>
      </c>
      <c r="G27" s="5">
        <v>70</v>
      </c>
      <c r="H27" s="2">
        <f>Income[[#This Row],[Crops kg]]*Income[[#This Row],[Crops kg]]</f>
        <v>0</v>
      </c>
      <c r="I27">
        <v>2022</v>
      </c>
      <c r="J27" s="11"/>
      <c r="K27">
        <f t="shared" si="0"/>
        <v>26</v>
      </c>
      <c r="L27" s="1" t="s">
        <v>42</v>
      </c>
      <c r="M27" s="13" t="s">
        <v>47</v>
      </c>
      <c r="N27" s="17">
        <v>225000</v>
      </c>
      <c r="O27" s="10"/>
      <c r="P27" s="4"/>
    </row>
    <row r="28" spans="1:25" x14ac:dyDescent="0.3">
      <c r="A28" t="s">
        <v>1</v>
      </c>
      <c r="B28">
        <f>SUBTOTAL(109,Income[Sown Seeds])</f>
        <v>1110</v>
      </c>
      <c r="C28">
        <f>SUBTOTAL(109,Income[Grown Plants])</f>
        <v>643</v>
      </c>
      <c r="D28">
        <f>SUBTOTAL(109,Income[Amount of crops])</f>
        <v>20</v>
      </c>
      <c r="E28">
        <f>SUBTOTAL(109,Income[Crops kg])</f>
        <v>0</v>
      </c>
      <c r="H28" s="2" t="e" cm="1" vm="1">
        <f t="array" aca="1" ref="H28" ca="1">SUBTOTAL(Income[Crops kg],Income[Price kg])</f>
        <v>#VALUE!</v>
      </c>
      <c r="J28" s="11"/>
      <c r="K28" s="11"/>
      <c r="L28" s="11"/>
      <c r="M28" s="11"/>
      <c r="N28" s="18"/>
      <c r="O28" s="10"/>
      <c r="P28" s="4"/>
    </row>
  </sheetData>
  <mergeCells count="1">
    <mergeCell ref="J1:J21"/>
  </mergeCells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2022-09-27T12:45:22Z</dcterms:created>
  <dcterms:modified xsi:type="dcterms:W3CDTF">2022-10-06T15:48:49Z</dcterms:modified>
</cp:coreProperties>
</file>