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kub\PycharmProjects\matury\matura 2015 maj\"/>
    </mc:Choice>
  </mc:AlternateContent>
  <xr:revisionPtr revIDLastSave="0" documentId="13_ncr:1_{BFAA3AAA-585B-4B47-9E9D-4F0F2ABFAD3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kraina" sheetId="2" r:id="rId1"/>
    <sheet name="5.1" sheetId="3" r:id="rId2"/>
    <sheet name="5.2" sheetId="4" r:id="rId3"/>
    <sheet name="5.3" sheetId="6" r:id="rId4"/>
  </sheets>
  <definedNames>
    <definedName name="ExternalData_1" localSheetId="1" hidden="1">'5.1'!$A$1:$E$51</definedName>
    <definedName name="ExternalData_1" localSheetId="2" hidden="1">'5.2'!$A$1:$E$51</definedName>
    <definedName name="ExternalData_1" localSheetId="3" hidden="1">'5.3'!$A$1:$E$51</definedName>
    <definedName name="ExternalData_1" localSheetId="0" hidden="1">kraina!$A$1:$E$51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U12" i="6" s="1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F13" i="6"/>
  <c r="F24" i="6"/>
  <c r="F37" i="6"/>
  <c r="H2" i="6"/>
  <c r="F2" i="6" s="1"/>
  <c r="H3" i="6"/>
  <c r="H4" i="6"/>
  <c r="H5" i="6"/>
  <c r="H6" i="6"/>
  <c r="H7" i="6"/>
  <c r="F7" i="6" s="1"/>
  <c r="H8" i="6"/>
  <c r="H9" i="6"/>
  <c r="H10" i="6"/>
  <c r="F10" i="6" s="1"/>
  <c r="H11" i="6"/>
  <c r="F11" i="6" s="1"/>
  <c r="H12" i="6"/>
  <c r="H13" i="6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H14" i="6"/>
  <c r="F14" i="6" s="1"/>
  <c r="H15" i="6"/>
  <c r="H16" i="6"/>
  <c r="H17" i="6"/>
  <c r="H18" i="6"/>
  <c r="H19" i="6"/>
  <c r="F19" i="6" s="1"/>
  <c r="H20" i="6"/>
  <c r="H21" i="6"/>
  <c r="H22" i="6"/>
  <c r="F22" i="6" s="1"/>
  <c r="H23" i="6"/>
  <c r="F23" i="6" s="1"/>
  <c r="H24" i="6"/>
  <c r="H25" i="6"/>
  <c r="H26" i="6"/>
  <c r="F26" i="6" s="1"/>
  <c r="H27" i="6"/>
  <c r="H28" i="6"/>
  <c r="H29" i="6"/>
  <c r="H30" i="6"/>
  <c r="H31" i="6"/>
  <c r="F31" i="6" s="1"/>
  <c r="H32" i="6"/>
  <c r="H33" i="6"/>
  <c r="H34" i="6"/>
  <c r="F34" i="6" s="1"/>
  <c r="H35" i="6"/>
  <c r="F35" i="6" s="1"/>
  <c r="H36" i="6"/>
  <c r="H37" i="6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H38" i="6"/>
  <c r="F38" i="6" s="1"/>
  <c r="H39" i="6"/>
  <c r="H40" i="6"/>
  <c r="H41" i="6"/>
  <c r="H42" i="6"/>
  <c r="H43" i="6"/>
  <c r="F43" i="6" s="1"/>
  <c r="H44" i="6"/>
  <c r="H45" i="6"/>
  <c r="H46" i="6"/>
  <c r="F46" i="6" s="1"/>
  <c r="H47" i="6"/>
  <c r="F47" i="6" s="1"/>
  <c r="H48" i="6"/>
  <c r="F48" i="6" s="1"/>
  <c r="H49" i="6"/>
  <c r="F49" i="6" s="1"/>
  <c r="H50" i="6"/>
  <c r="F50" i="6" s="1"/>
  <c r="H51" i="6"/>
  <c r="G2" i="6"/>
  <c r="G3" i="6"/>
  <c r="G4" i="6"/>
  <c r="G5" i="6"/>
  <c r="F5" i="6" s="1"/>
  <c r="G6" i="6"/>
  <c r="G7" i="6"/>
  <c r="G8" i="6"/>
  <c r="G9" i="6"/>
  <c r="G10" i="6"/>
  <c r="G11" i="6"/>
  <c r="G12" i="6"/>
  <c r="G13" i="6"/>
  <c r="G14" i="6"/>
  <c r="G15" i="6"/>
  <c r="G16" i="6"/>
  <c r="G17" i="6"/>
  <c r="F17" i="6" s="1"/>
  <c r="G18" i="6"/>
  <c r="G19" i="6"/>
  <c r="G20" i="6"/>
  <c r="G21" i="6"/>
  <c r="G22" i="6"/>
  <c r="G23" i="6"/>
  <c r="G24" i="6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G25" i="6"/>
  <c r="G26" i="6"/>
  <c r="G27" i="6"/>
  <c r="G28" i="6"/>
  <c r="G29" i="6"/>
  <c r="F29" i="6" s="1"/>
  <c r="G30" i="6"/>
  <c r="G31" i="6"/>
  <c r="G32" i="6"/>
  <c r="G33" i="6"/>
  <c r="G34" i="6"/>
  <c r="G35" i="6"/>
  <c r="G36" i="6"/>
  <c r="G37" i="6"/>
  <c r="G38" i="6"/>
  <c r="G39" i="6"/>
  <c r="G40" i="6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G41" i="6"/>
  <c r="F41" i="6" s="1"/>
  <c r="G42" i="6"/>
  <c r="G43" i="6"/>
  <c r="G44" i="6"/>
  <c r="G45" i="6"/>
  <c r="G46" i="6"/>
  <c r="G47" i="6"/>
  <c r="G48" i="6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G49" i="6"/>
  <c r="G50" i="6"/>
  <c r="G51" i="6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I42" i="6" l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I18" i="6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I28" i="6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I4" i="6"/>
  <c r="J4" i="6" s="1"/>
  <c r="K4" i="6" s="1"/>
  <c r="L4" i="6" s="1"/>
  <c r="M4" i="6" s="1"/>
  <c r="N4" i="6" s="1"/>
  <c r="O4" i="6" s="1"/>
  <c r="P4" i="6" s="1"/>
  <c r="Q4" i="6" s="1"/>
  <c r="R4" i="6" s="1"/>
  <c r="S4" i="6" s="1"/>
  <c r="I51" i="6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I25" i="6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I45" i="6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I33" i="6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I21" i="6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I9" i="6"/>
  <c r="J9" i="6" s="1"/>
  <c r="K9" i="6" s="1"/>
  <c r="L9" i="6" s="1"/>
  <c r="M9" i="6" s="1"/>
  <c r="N9" i="6" s="1"/>
  <c r="O9" i="6" s="1"/>
  <c r="P9" i="6" s="1"/>
  <c r="Q9" i="6" s="1"/>
  <c r="R9" i="6" s="1"/>
  <c r="S9" i="6" s="1"/>
  <c r="F36" i="6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F45" i="6"/>
  <c r="F33" i="6"/>
  <c r="F21" i="6"/>
  <c r="F9" i="6"/>
  <c r="F25" i="6"/>
  <c r="I43" i="6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I31" i="6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I19" i="6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I7" i="6"/>
  <c r="J7" i="6" s="1"/>
  <c r="K7" i="6" s="1"/>
  <c r="L7" i="6" s="1"/>
  <c r="M7" i="6" s="1"/>
  <c r="N7" i="6" s="1"/>
  <c r="O7" i="6" s="1"/>
  <c r="P7" i="6" s="1"/>
  <c r="Q7" i="6" s="1"/>
  <c r="R7" i="6" s="1"/>
  <c r="S7" i="6" s="1"/>
  <c r="I5" i="6"/>
  <c r="J5" i="6" s="1"/>
  <c r="K5" i="6" s="1"/>
  <c r="L5" i="6" s="1"/>
  <c r="M5" i="6" s="1"/>
  <c r="N5" i="6" s="1"/>
  <c r="O5" i="6" s="1"/>
  <c r="P5" i="6" s="1"/>
  <c r="Q5" i="6" s="1"/>
  <c r="R5" i="6" s="1"/>
  <c r="S5" i="6" s="1"/>
  <c r="F20" i="6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I41" i="6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F18" i="6"/>
  <c r="I17" i="6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F42" i="6"/>
  <c r="F6" i="6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F40" i="6"/>
  <c r="F28" i="6"/>
  <c r="F16" i="6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F4" i="6"/>
  <c r="I50" i="6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I38" i="6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I26" i="6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I14" i="6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I2" i="6"/>
  <c r="J2" i="6" s="1"/>
  <c r="K2" i="6" s="1"/>
  <c r="L2" i="6" s="1"/>
  <c r="M2" i="6" s="1"/>
  <c r="N2" i="6" s="1"/>
  <c r="O2" i="6" s="1"/>
  <c r="P2" i="6" s="1"/>
  <c r="Q2" i="6" s="1"/>
  <c r="R2" i="6" s="1"/>
  <c r="S2" i="6" s="1"/>
  <c r="F8" i="6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I29" i="6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F30" i="6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F12" i="6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F51" i="6"/>
  <c r="F39" i="6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F27" i="6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F15" i="6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F3" i="6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S52" i="6" s="1"/>
  <c r="I49" i="6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F32" i="6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F44" i="6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I47" i="6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I35" i="6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I23" i="6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I11" i="6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I46" i="6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I34" i="6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I22" i="6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I10" i="6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U11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FC7F7E-0119-46D8-8D2A-CAF773BA3FA3}" keepAlive="1" name="Zapytanie — kraina" description="Połączenie z zapytaniem „kraina” w skoroszycie." type="5" refreshedVersion="8" background="1" saveData="1">
    <dbPr connection="Provider=Microsoft.Mashup.OleDb.1;Data Source=$Workbook$;Location=kraina;Extended Properties=&quot;&quot;" command="SELECT * FROM [kraina]"/>
  </connection>
  <connection id="2" xr16:uid="{19AB4353-EAFF-4AD8-BA0F-8E1F9D773CDD}" keepAlive="1" name="Zapytanie — kraina (2)" description="Połączenie z zapytaniem „kraina (2)” w skoroszycie." type="5" refreshedVersion="8" background="1" saveData="1">
    <dbPr connection="Provider=Microsoft.Mashup.OleDb.1;Data Source=$Workbook$;Location=&quot;kraina (2)&quot;;Extended Properties=&quot;&quot;" command="SELECT * FROM [kraina (2)]"/>
  </connection>
  <connection id="3" xr16:uid="{7EB2326A-B323-447E-A0B9-CBD4EBC53700}" keepAlive="1" name="Zapytanie — kraina (3)" description="Połączenie z zapytaniem „kraina (3)” w skoroszycie." type="5" refreshedVersion="8" background="1" saveData="1">
    <dbPr connection="Provider=Microsoft.Mashup.OleDb.1;Data Source=$Workbook$;Location=&quot;kraina (3)&quot;;Extended Properties=&quot;&quot;" command="SELECT * FROM [kraina (3)]"/>
  </connection>
  <connection id="4" xr16:uid="{71686F2D-9401-460C-9B42-281340A1317C}" keepAlive="1" name="Zapytanie — kraina (4)" description="Połączenie z zapytaniem „kraina (4)” w skoroszycie." type="5" refreshedVersion="8" background="1" saveData="1">
    <dbPr connection="Provider=Microsoft.Mashup.OleDb.1;Data Source=$Workbook$;Location=&quot;kraina (4)&quot;;Extended Properties=&quot;&quot;" command="SELECT * FROM [kraina (4)]"/>
  </connection>
  <connection id="5" xr16:uid="{1CC09070-5E75-411E-95D2-6EAD6FEBE00C}" keepAlive="1" name="Zapytanie — kraina (5)" description="Połączenie z zapytaniem „kraina (5)” w skoroszycie." type="5" refreshedVersion="8" background="1" saveData="1">
    <dbPr connection="Provider=Microsoft.Mashup.OleDb.1;Data Source=$Workbook$;Location=&quot;kraina (5)&quot;;Extended Properties=&quot;&quot;" command="SELECT * FROM [kraina (5)]"/>
  </connection>
</connections>
</file>

<file path=xl/sharedStrings.xml><?xml version="1.0" encoding="utf-8"?>
<sst xmlns="http://schemas.openxmlformats.org/spreadsheetml/2006/main" count="256" uniqueCount="83">
  <si>
    <t>Nazwa_wojewodztwa</t>
  </si>
  <si>
    <t>Liczba_kobiet_w_2013</t>
  </si>
  <si>
    <t>Liczba_mezczyzn_w_2013</t>
  </si>
  <si>
    <t>Liczba_kobiet_w_2014</t>
  </si>
  <si>
    <t>Liczba_mezczyzn_w_2014</t>
  </si>
  <si>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</si>
  <si>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</si>
  <si>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</si>
  <si>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</si>
  <si>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</si>
  <si>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</si>
  <si>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</si>
  <si>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</si>
  <si>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</si>
  <si>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</si>
  <si>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</si>
  <si>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</si>
  <si>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</si>
  <si>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</si>
  <si>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</si>
  <si>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</si>
  <si>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</si>
  <si>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</si>
  <si>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</si>
  <si>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</si>
  <si>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</si>
  <si>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</si>
  <si>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</si>
  <si>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</si>
  <si>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</si>
  <si>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</si>
  <si>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</si>
  <si>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</si>
  <si>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</si>
  <si>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</si>
  <si>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</si>
  <si>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</si>
  <si>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</si>
  <si>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</si>
  <si>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</si>
  <si>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</si>
  <si>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</si>
  <si>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</si>
  <si>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</si>
  <si>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</si>
  <si>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</si>
  <si>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</si>
  <si>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</si>
  <si>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</si>
  <si>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</si>
  <si>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</si>
  <si>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</si>
  <si>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</si>
  <si>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</si>
  <si>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</si>
  <si>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Region</t>
  </si>
  <si>
    <t>Etykiety wierszy</t>
  </si>
  <si>
    <t>A</t>
  </si>
  <si>
    <t>B</t>
  </si>
  <si>
    <t>C</t>
  </si>
  <si>
    <t>D</t>
  </si>
  <si>
    <t>Suma końcowa</t>
  </si>
  <si>
    <t>Ludnosc_2013</t>
  </si>
  <si>
    <t>Ludnosc_2014</t>
  </si>
  <si>
    <t>Suma z Ludnosc_2014</t>
  </si>
  <si>
    <t>Województwo</t>
  </si>
  <si>
    <t>Czy_warunek</t>
  </si>
  <si>
    <t>NIE</t>
  </si>
  <si>
    <t>TAK</t>
  </si>
  <si>
    <t>Liczba z Czy_warunek</t>
  </si>
  <si>
    <t>Tempo_wzrostu</t>
  </si>
  <si>
    <t>Czy_przeludnienie</t>
  </si>
  <si>
    <t>L2015</t>
  </si>
  <si>
    <t>L2016</t>
  </si>
  <si>
    <t>L2017</t>
  </si>
  <si>
    <t>L2018</t>
  </si>
  <si>
    <t>L2019</t>
  </si>
  <si>
    <t>L2020</t>
  </si>
  <si>
    <t>L2021</t>
  </si>
  <si>
    <t>L2022</t>
  </si>
  <si>
    <t>L2023</t>
  </si>
  <si>
    <t>L2024</t>
  </si>
  <si>
    <t>L2025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</si>
</sst>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1" applyNumberFormat="1"/>
    <xf numFmtId="0" fontId="1" fillId="2" borderId="0" xfId="1"/>
  </cellXfs>
  <cellStyles count="2">
    <cellStyle name="Neutralny" xfId="1" builtinId="28"/>
    <cellStyle name="Normalny" xfId="0" builtinId="0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[excel.xlsx]5.1!Tabela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Ludność z</a:t>
            </a:r>
            <a:r>
              <a:rPr lang="en-GB" baseline="0"/>
              <a:t> podziałem na województwa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'5.1'!$J$2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'5.1'!$I$3:$I$7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'5.1'!$J$3:$J$7</c:f>
              <c:numCache>
                <c:formatCode>General</c:formatCode>
                <c:ptCount val="4"/>
                <c:pt idx="0">
                  <c:v>28049590</c:v>
                </c:pt>
                <c:pt idx="1">
                  <c:v>33942274</c:v>
                </c:pt>
                <c:pt idx="2">
                  <c:v>58300340</c:v>
                </c:pt>
                <c:pt idx="3">
                  <c:v>27478614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F-40CE-8C0F-66A93A76C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144383"/>
        <c:axId val="239144863"/>
      </c:barChart>
      <c:catAx>
        <c:axId val="23914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Województwo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44863"/>
        <c:crosses val="autoZero"/>
        <c:auto val="1"/>
        <c:lblAlgn val="ctr"/>
        <c:lblOffset val="100"/>
        <c:noMultiLvlLbl val="0"/>
      </c:catAx>
      <c:valAx>
        <c:axId val="2391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</a:t>
                </a:r>
                <a:r>
                  <a:rPr lang="en-GB" baseline="0"/>
                  <a:t> ludnośći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4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133351</xdr:rowOff>
    </xdr:from>
    <xdr:to>
      <xdr:col>15</xdr:col>
      <xdr:colOff>195262</xdr:colOff>
      <xdr:row>28</xdr:row>
      <xdr:rowOff>4763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14306E-EDB1-B65F-32CD-EF58D6BE5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35.99042962963" createdVersion="8" refreshedVersion="8" minRefreshableVersion="3" recordCount="50" xr:uid="{7B134916-508D-45B2-A1BE-E15CA7FE6FBC}">
  <cacheSource type="worksheet">
    <worksheetSource name="kraina3"/>
  </cacheSource>
  <cacheFields count="8">
    <cacheField name="Nazwa_wojewodztwa" numFmtId="0">
      <sharedItems/>
    </cacheField>
    <cacheField name="Liczba_kobiet_w_2013" numFmtId="0">
      <sharedItems containsSemiMixedTypes="0" containsString="0" containsNumber="1" containsInteger="1" minValue="76648" maxValue="3997724"/>
    </cacheField>
    <cacheField name="Liczba_mezczyzn_w_2013" numFmtId="0">
      <sharedItems containsSemiMixedTypes="0" containsString="0" containsNumber="1" containsInteger="1" minValue="81385" maxValue="3848394"/>
    </cacheField>
    <cacheField name="Liczba_kobiet_w_2014" numFmtId="0">
      <sharedItems containsSemiMixedTypes="0" containsString="0" containsNumber="1" containsInteger="1" minValue="15339" maxValue="4339393"/>
    </cacheField>
    <cacheField name="Liczba_mezczyzn_w_2014" numFmtId="0">
      <sharedItems containsSemiMixedTypes="0" containsString="0" containsNumber="1" containsInteger="1" minValue="14652" maxValue="4639643"/>
    </cacheField>
    <cacheField name="Region" numFmtId="0">
      <sharedItems count="4">
        <s v="D"/>
        <s v="C"/>
        <s v="A"/>
        <s v="B"/>
      </sharedItems>
    </cacheField>
    <cacheField name="Ludnosc_2013" numFmtId="0">
      <sharedItems containsSemiMixedTypes="0" containsString="0" containsNumber="1" containsInteger="1" minValue="158033" maxValue="7689971"/>
    </cacheField>
    <cacheField name="Ludnosc_2014" numFmtId="0">
      <sharedItems containsSemiMixedTypes="0" containsString="0" containsNumber="1" containsInteger="1" minValue="29991" maxValue="8979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35.996120833333" createdVersion="8" refreshedVersion="8" minRefreshableVersion="3" recordCount="50" xr:uid="{54F5A622-5F16-4FBB-8E1D-E087FEB94DDD}">
  <cacheSource type="worksheet">
    <worksheetSource name="kraina4"/>
  </cacheSource>
  <cacheFields count="8">
    <cacheField name="Nazwa_wojewodztwa" numFmtId="0">
      <sharedItems/>
    </cacheField>
    <cacheField name="Liczba_kobiet_w_2013" numFmtId="0">
      <sharedItems containsSemiMixedTypes="0" containsString="0" containsNumber="1" containsInteger="1" minValue="76648" maxValue="3997724"/>
    </cacheField>
    <cacheField name="Liczba_mezczyzn_w_2013" numFmtId="0">
      <sharedItems containsSemiMixedTypes="0" containsString="0" containsNumber="1" containsInteger="1" minValue="81385" maxValue="3848394"/>
    </cacheField>
    <cacheField name="Liczba_kobiet_w_2014" numFmtId="0">
      <sharedItems containsSemiMixedTypes="0" containsString="0" containsNumber="1" containsInteger="1" minValue="15339" maxValue="4339393"/>
    </cacheField>
    <cacheField name="Liczba_mezczyzn_w_2014" numFmtId="0">
      <sharedItems containsSemiMixedTypes="0" containsString="0" containsNumber="1" containsInteger="1" minValue="14652" maxValue="4639643"/>
    </cacheField>
    <cacheField name="Województwo" numFmtId="0">
      <sharedItems/>
    </cacheField>
    <cacheField name="Czy_warunek" numFmtId="0">
      <sharedItems count="2">
        <s v="TAK"/>
        <s v="NIE"/>
      </sharedItems>
    </cacheField>
    <cacheField name="Region" numFmtId="0">
      <sharedItems count="4">
        <s v="D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01D"/>
    <n v="1415007"/>
    <n v="1397195"/>
    <n v="1499070"/>
    <n v="1481105"/>
    <x v="0"/>
    <n v="2812202"/>
    <n v="2980175"/>
  </r>
  <r>
    <s v="w02D"/>
    <n v="1711390"/>
    <n v="1641773"/>
    <n v="1522030"/>
    <n v="1618733"/>
    <x v="0"/>
    <n v="3353163"/>
    <n v="3140763"/>
  </r>
  <r>
    <s v="w03C"/>
    <n v="1165105"/>
    <n v="1278732"/>
    <n v="1299953"/>
    <n v="1191621"/>
    <x v="1"/>
    <n v="2443837"/>
    <n v="2491574"/>
  </r>
  <r>
    <s v="w04D"/>
    <n v="949065"/>
    <n v="1026050"/>
    <n v="688027"/>
    <n v="723233"/>
    <x v="0"/>
    <n v="1975115"/>
    <n v="1411260"/>
  </r>
  <r>
    <s v="w05A"/>
    <n v="2436107"/>
    <n v="2228622"/>
    <n v="1831600"/>
    <n v="1960624"/>
    <x v="2"/>
    <n v="4664729"/>
    <n v="3792224"/>
  </r>
  <r>
    <s v="w06D"/>
    <n v="1846928"/>
    <n v="1851433"/>
    <n v="2125113"/>
    <n v="2028635"/>
    <x v="0"/>
    <n v="3698361"/>
    <n v="4153748"/>
  </r>
  <r>
    <s v="w07B"/>
    <n v="3841577"/>
    <n v="3848394"/>
    <n v="3595975"/>
    <n v="3123039"/>
    <x v="3"/>
    <n v="7689971"/>
    <n v="6719014"/>
  </r>
  <r>
    <s v="w08A"/>
    <n v="679557"/>
    <n v="655500"/>
    <n v="1012012"/>
    <n v="1067022"/>
    <x v="2"/>
    <n v="1335057"/>
    <n v="2079034"/>
  </r>
  <r>
    <s v="w09C"/>
    <n v="1660998"/>
    <n v="1630345"/>
    <n v="1130119"/>
    <n v="1080238"/>
    <x v="1"/>
    <n v="3291343"/>
    <n v="2210357"/>
  </r>
  <r>
    <s v="w10C"/>
    <n v="1157622"/>
    <n v="1182345"/>
    <n v="830785"/>
    <n v="833779"/>
    <x v="1"/>
    <n v="2339967"/>
    <n v="1664564"/>
  </r>
  <r>
    <s v="w11D"/>
    <n v="1987047"/>
    <n v="1996208"/>
    <n v="2053892"/>
    <n v="1697247"/>
    <x v="0"/>
    <n v="3983255"/>
    <n v="3751139"/>
  </r>
  <r>
    <s v="w12C"/>
    <n v="3997724"/>
    <n v="3690756"/>
    <n v="4339393"/>
    <n v="4639643"/>
    <x v="1"/>
    <n v="7688480"/>
    <n v="8979036"/>
  </r>
  <r>
    <s v="w13A"/>
    <n v="996113"/>
    <n v="964279"/>
    <n v="1012487"/>
    <n v="1128940"/>
    <x v="2"/>
    <n v="1960392"/>
    <n v="2141427"/>
  </r>
  <r>
    <s v="w14A"/>
    <n v="1143634"/>
    <n v="1033836"/>
    <n v="909534"/>
    <n v="856349"/>
    <x v="2"/>
    <n v="2177470"/>
    <n v="1765883"/>
  </r>
  <r>
    <s v="w15A"/>
    <n v="2549276"/>
    <n v="2584751"/>
    <n v="2033079"/>
    <n v="2066918"/>
    <x v="2"/>
    <n v="5134027"/>
    <n v="4099997"/>
  </r>
  <r>
    <s v="w16C"/>
    <n v="1367212"/>
    <n v="1361389"/>
    <n v="1572320"/>
    <n v="1836258"/>
    <x v="1"/>
    <n v="2728601"/>
    <n v="3408578"/>
  </r>
  <r>
    <s v="w17A"/>
    <n v="2567464"/>
    <n v="2441857"/>
    <n v="1524132"/>
    <n v="1496810"/>
    <x v="2"/>
    <n v="5009321"/>
    <n v="3020942"/>
  </r>
  <r>
    <s v="w18D"/>
    <n v="1334060"/>
    <n v="1395231"/>
    <n v="578655"/>
    <n v="677663"/>
    <x v="0"/>
    <n v="2729291"/>
    <n v="1256318"/>
  </r>
  <r>
    <s v="w19C"/>
    <n v="2976209"/>
    <n v="3199665"/>
    <n v="1666477"/>
    <n v="1759240"/>
    <x v="1"/>
    <n v="6175874"/>
    <n v="3425717"/>
  </r>
  <r>
    <s v="w20C"/>
    <n v="1443351"/>
    <n v="1565539"/>
    <n v="1355276"/>
    <n v="1423414"/>
    <x v="1"/>
    <n v="3008890"/>
    <n v="2778690"/>
  </r>
  <r>
    <s v="w21A"/>
    <n v="2486640"/>
    <n v="2265936"/>
    <n v="297424"/>
    <n v="274759"/>
    <x v="2"/>
    <n v="4752576"/>
    <n v="572183"/>
  </r>
  <r>
    <s v="w22B"/>
    <n v="685438"/>
    <n v="749124"/>
    <n v="2697677"/>
    <n v="2821550"/>
    <x v="3"/>
    <n v="1434562"/>
    <n v="5519227"/>
  </r>
  <r>
    <s v="w23B"/>
    <n v="2166753"/>
    <n v="2338698"/>
    <n v="1681433"/>
    <n v="1592443"/>
    <x v="3"/>
    <n v="4505451"/>
    <n v="3273876"/>
  </r>
  <r>
    <s v="w24C"/>
    <n v="643177"/>
    <n v="684187"/>
    <n v="796213"/>
    <n v="867904"/>
    <x v="1"/>
    <n v="1327364"/>
    <n v="1664117"/>
  </r>
  <r>
    <s v="w25B"/>
    <n v="450192"/>
    <n v="434755"/>
    <n v="1656446"/>
    <n v="1691000"/>
    <x v="3"/>
    <n v="884947"/>
    <n v="3347446"/>
  </r>
  <r>
    <s v="w26C"/>
    <n v="1037774"/>
    <n v="1113789"/>
    <n v="877464"/>
    <n v="990837"/>
    <x v="1"/>
    <n v="2151563"/>
    <n v="1868301"/>
  </r>
  <r>
    <s v="w27C"/>
    <n v="2351213"/>
    <n v="2358482"/>
    <n v="1098384"/>
    <n v="1121488"/>
    <x v="1"/>
    <n v="4709695"/>
    <n v="2219872"/>
  </r>
  <r>
    <s v="w28D"/>
    <n v="2613354"/>
    <n v="2837241"/>
    <n v="431144"/>
    <n v="434113"/>
    <x v="0"/>
    <n v="5450595"/>
    <n v="865257"/>
  </r>
  <r>
    <s v="w29A"/>
    <n v="1859691"/>
    <n v="1844250"/>
    <n v="1460134"/>
    <n v="1585258"/>
    <x v="2"/>
    <n v="3703941"/>
    <n v="3045392"/>
  </r>
  <r>
    <s v="w30C"/>
    <n v="2478386"/>
    <n v="2562144"/>
    <n v="30035"/>
    <n v="29396"/>
    <x v="1"/>
    <n v="5040530"/>
    <n v="59431"/>
  </r>
  <r>
    <s v="w31C"/>
    <n v="1938122"/>
    <n v="1816647"/>
    <n v="1602356"/>
    <n v="1875221"/>
    <x v="1"/>
    <n v="3754769"/>
    <n v="3477577"/>
  </r>
  <r>
    <s v="w32D"/>
    <n v="992523"/>
    <n v="1028501"/>
    <n v="1995446"/>
    <n v="1860524"/>
    <x v="0"/>
    <n v="2021024"/>
    <n v="3855970"/>
  </r>
  <r>
    <s v="w33B"/>
    <n v="2966291"/>
    <n v="2889963"/>
    <n v="462453"/>
    <n v="486354"/>
    <x v="3"/>
    <n v="5856254"/>
    <n v="948807"/>
  </r>
  <r>
    <s v="w34C"/>
    <n v="76648"/>
    <n v="81385"/>
    <n v="1374708"/>
    <n v="1379567"/>
    <x v="1"/>
    <n v="158033"/>
    <n v="2754275"/>
  </r>
  <r>
    <s v="w35C"/>
    <n v="2574432"/>
    <n v="2409710"/>
    <n v="987486"/>
    <n v="999043"/>
    <x v="1"/>
    <n v="4984142"/>
    <n v="1986529"/>
  </r>
  <r>
    <s v="w36B"/>
    <n v="1778590"/>
    <n v="1874844"/>
    <n v="111191"/>
    <n v="117846"/>
    <x v="3"/>
    <n v="3653434"/>
    <n v="229037"/>
  </r>
  <r>
    <s v="w37A"/>
    <n v="1506541"/>
    <n v="1414887"/>
    <n v="1216612"/>
    <n v="1166775"/>
    <x v="2"/>
    <n v="2921428"/>
    <n v="2383387"/>
  </r>
  <r>
    <s v="w38B"/>
    <n v="1598886"/>
    <n v="1687917"/>
    <n v="449788"/>
    <n v="427615"/>
    <x v="3"/>
    <n v="3286803"/>
    <n v="877403"/>
  </r>
  <r>
    <s v="w39D"/>
    <n v="548989"/>
    <n v="514636"/>
    <n v="2770344"/>
    <n v="3187897"/>
    <x v="0"/>
    <n v="1063625"/>
    <n v="5958241"/>
  </r>
  <r>
    <s v="w40A"/>
    <n v="1175198"/>
    <n v="1095440"/>
    <n v="2657174"/>
    <n v="2491947"/>
    <x v="2"/>
    <n v="2270638"/>
    <n v="5149121"/>
  </r>
  <r>
    <s v="w41D"/>
    <n v="2115336"/>
    <n v="2202769"/>
    <n v="15339"/>
    <n v="14652"/>
    <x v="0"/>
    <n v="4318105"/>
    <n v="29991"/>
  </r>
  <r>
    <s v="w42B"/>
    <n v="2346640"/>
    <n v="2197559"/>
    <n v="373470"/>
    <n v="353365"/>
    <x v="3"/>
    <n v="4544199"/>
    <n v="726835"/>
  </r>
  <r>
    <s v="w43D"/>
    <n v="2548438"/>
    <n v="2577213"/>
    <n v="37986"/>
    <n v="37766"/>
    <x v="0"/>
    <n v="5125651"/>
    <n v="75752"/>
  </r>
  <r>
    <s v="w44C"/>
    <n v="835495"/>
    <n v="837746"/>
    <n v="1106177"/>
    <n v="917781"/>
    <x v="1"/>
    <n v="1673241"/>
    <n v="2023958"/>
  </r>
  <r>
    <s v="w45B"/>
    <n v="1187448"/>
    <n v="1070426"/>
    <n v="1504608"/>
    <n v="1756990"/>
    <x v="3"/>
    <n v="2257874"/>
    <n v="3261598"/>
  </r>
  <r>
    <s v="w46C"/>
    <n v="140026"/>
    <n v="146354"/>
    <n v="2759991"/>
    <n v="2742120"/>
    <x v="1"/>
    <n v="286380"/>
    <n v="5502111"/>
  </r>
  <r>
    <s v="w47B"/>
    <n v="1198765"/>
    <n v="1304945"/>
    <n v="2786493"/>
    <n v="2602643"/>
    <x v="3"/>
    <n v="2503710"/>
    <n v="5389136"/>
  </r>
  <r>
    <s v="w48C"/>
    <n v="2619776"/>
    <n v="2749623"/>
    <n v="2888215"/>
    <n v="2800174"/>
    <x v="1"/>
    <n v="5369399"/>
    <n v="5688389"/>
  </r>
  <r>
    <s v="w49C"/>
    <n v="248398"/>
    <n v="268511"/>
    <n v="3110853"/>
    <n v="2986411"/>
    <x v="1"/>
    <n v="516909"/>
    <n v="6097264"/>
  </r>
  <r>
    <s v="w50B"/>
    <n v="2494207"/>
    <n v="2625207"/>
    <n v="1796293"/>
    <n v="1853602"/>
    <x v="3"/>
    <n v="5119414"/>
    <n v="36498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01D"/>
    <n v="1415007"/>
    <n v="1397195"/>
    <n v="1499070"/>
    <n v="1481105"/>
    <s v="01"/>
    <x v="0"/>
    <x v="0"/>
  </r>
  <r>
    <s v="w02D"/>
    <n v="1711390"/>
    <n v="1641773"/>
    <n v="1522030"/>
    <n v="1618733"/>
    <s v="02"/>
    <x v="1"/>
    <x v="0"/>
  </r>
  <r>
    <s v="w03C"/>
    <n v="1165105"/>
    <n v="1278732"/>
    <n v="1299953"/>
    <n v="1191621"/>
    <s v="03"/>
    <x v="1"/>
    <x v="1"/>
  </r>
  <r>
    <s v="w04D"/>
    <n v="949065"/>
    <n v="1026050"/>
    <n v="688027"/>
    <n v="723233"/>
    <s v="04"/>
    <x v="1"/>
    <x v="0"/>
  </r>
  <r>
    <s v="w05A"/>
    <n v="2436107"/>
    <n v="2228622"/>
    <n v="1831600"/>
    <n v="1960624"/>
    <s v="05"/>
    <x v="1"/>
    <x v="2"/>
  </r>
  <r>
    <s v="w06D"/>
    <n v="1846928"/>
    <n v="1851433"/>
    <n v="2125113"/>
    <n v="2028635"/>
    <s v="06"/>
    <x v="0"/>
    <x v="0"/>
  </r>
  <r>
    <s v="w07B"/>
    <n v="3841577"/>
    <n v="3848394"/>
    <n v="3595975"/>
    <n v="3123039"/>
    <s v="07"/>
    <x v="1"/>
    <x v="3"/>
  </r>
  <r>
    <s v="w08A"/>
    <n v="679557"/>
    <n v="655500"/>
    <n v="1012012"/>
    <n v="1067022"/>
    <s v="08"/>
    <x v="0"/>
    <x v="2"/>
  </r>
  <r>
    <s v="w09C"/>
    <n v="1660998"/>
    <n v="1630345"/>
    <n v="1130119"/>
    <n v="1080238"/>
    <s v="09"/>
    <x v="1"/>
    <x v="1"/>
  </r>
  <r>
    <s v="w10C"/>
    <n v="1157622"/>
    <n v="1182345"/>
    <n v="830785"/>
    <n v="833779"/>
    <s v="10"/>
    <x v="1"/>
    <x v="1"/>
  </r>
  <r>
    <s v="w11D"/>
    <n v="1987047"/>
    <n v="1996208"/>
    <n v="2053892"/>
    <n v="1697247"/>
    <s v="11"/>
    <x v="1"/>
    <x v="0"/>
  </r>
  <r>
    <s v="w12C"/>
    <n v="3997724"/>
    <n v="3690756"/>
    <n v="4339393"/>
    <n v="4639643"/>
    <s v="12"/>
    <x v="0"/>
    <x v="1"/>
  </r>
  <r>
    <s v="w13A"/>
    <n v="996113"/>
    <n v="964279"/>
    <n v="1012487"/>
    <n v="1128940"/>
    <s v="13"/>
    <x v="0"/>
    <x v="2"/>
  </r>
  <r>
    <s v="w14A"/>
    <n v="1143634"/>
    <n v="1033836"/>
    <n v="909534"/>
    <n v="856349"/>
    <s v="14"/>
    <x v="1"/>
    <x v="2"/>
  </r>
  <r>
    <s v="w15A"/>
    <n v="2549276"/>
    <n v="2584751"/>
    <n v="2033079"/>
    <n v="2066918"/>
    <s v="15"/>
    <x v="1"/>
    <x v="2"/>
  </r>
  <r>
    <s v="w16C"/>
    <n v="1367212"/>
    <n v="1361389"/>
    <n v="1572320"/>
    <n v="1836258"/>
    <s v="16"/>
    <x v="0"/>
    <x v="1"/>
  </r>
  <r>
    <s v="w17A"/>
    <n v="2567464"/>
    <n v="2441857"/>
    <n v="1524132"/>
    <n v="1496810"/>
    <s v="17"/>
    <x v="1"/>
    <x v="2"/>
  </r>
  <r>
    <s v="w18D"/>
    <n v="1334060"/>
    <n v="1395231"/>
    <n v="578655"/>
    <n v="677663"/>
    <s v="18"/>
    <x v="1"/>
    <x v="0"/>
  </r>
  <r>
    <s v="w19C"/>
    <n v="2976209"/>
    <n v="3199665"/>
    <n v="1666477"/>
    <n v="1759240"/>
    <s v="19"/>
    <x v="1"/>
    <x v="1"/>
  </r>
  <r>
    <s v="w20C"/>
    <n v="1443351"/>
    <n v="1565539"/>
    <n v="1355276"/>
    <n v="1423414"/>
    <s v="20"/>
    <x v="1"/>
    <x v="1"/>
  </r>
  <r>
    <s v="w21A"/>
    <n v="2486640"/>
    <n v="2265936"/>
    <n v="297424"/>
    <n v="274759"/>
    <s v="21"/>
    <x v="1"/>
    <x v="2"/>
  </r>
  <r>
    <s v="w22B"/>
    <n v="685438"/>
    <n v="749124"/>
    <n v="2697677"/>
    <n v="2821550"/>
    <s v="22"/>
    <x v="0"/>
    <x v="3"/>
  </r>
  <r>
    <s v="w23B"/>
    <n v="2166753"/>
    <n v="2338698"/>
    <n v="1681433"/>
    <n v="1592443"/>
    <s v="23"/>
    <x v="1"/>
    <x v="3"/>
  </r>
  <r>
    <s v="w24C"/>
    <n v="643177"/>
    <n v="684187"/>
    <n v="796213"/>
    <n v="867904"/>
    <s v="24"/>
    <x v="0"/>
    <x v="1"/>
  </r>
  <r>
    <s v="w25B"/>
    <n v="450192"/>
    <n v="434755"/>
    <n v="1656446"/>
    <n v="1691000"/>
    <s v="25"/>
    <x v="0"/>
    <x v="3"/>
  </r>
  <r>
    <s v="w26C"/>
    <n v="1037774"/>
    <n v="1113789"/>
    <n v="877464"/>
    <n v="990837"/>
    <s v="26"/>
    <x v="1"/>
    <x v="1"/>
  </r>
  <r>
    <s v="w27C"/>
    <n v="2351213"/>
    <n v="2358482"/>
    <n v="1098384"/>
    <n v="1121488"/>
    <s v="27"/>
    <x v="1"/>
    <x v="1"/>
  </r>
  <r>
    <s v="w28D"/>
    <n v="2613354"/>
    <n v="2837241"/>
    <n v="431144"/>
    <n v="434113"/>
    <s v="28"/>
    <x v="1"/>
    <x v="0"/>
  </r>
  <r>
    <s v="w29A"/>
    <n v="1859691"/>
    <n v="1844250"/>
    <n v="1460134"/>
    <n v="1585258"/>
    <s v="29"/>
    <x v="1"/>
    <x v="2"/>
  </r>
  <r>
    <s v="w30C"/>
    <n v="2478386"/>
    <n v="2562144"/>
    <n v="30035"/>
    <n v="29396"/>
    <s v="30"/>
    <x v="1"/>
    <x v="1"/>
  </r>
  <r>
    <s v="w31C"/>
    <n v="1938122"/>
    <n v="1816647"/>
    <n v="1602356"/>
    <n v="1875221"/>
    <s v="31"/>
    <x v="1"/>
    <x v="1"/>
  </r>
  <r>
    <s v="w32D"/>
    <n v="992523"/>
    <n v="1028501"/>
    <n v="1995446"/>
    <n v="1860524"/>
    <s v="32"/>
    <x v="0"/>
    <x v="0"/>
  </r>
  <r>
    <s v="w33B"/>
    <n v="2966291"/>
    <n v="2889963"/>
    <n v="462453"/>
    <n v="486354"/>
    <s v="33"/>
    <x v="1"/>
    <x v="3"/>
  </r>
  <r>
    <s v="w34C"/>
    <n v="76648"/>
    <n v="81385"/>
    <n v="1374708"/>
    <n v="1379567"/>
    <s v="34"/>
    <x v="0"/>
    <x v="1"/>
  </r>
  <r>
    <s v="w35C"/>
    <n v="2574432"/>
    <n v="2409710"/>
    <n v="987486"/>
    <n v="999043"/>
    <s v="35"/>
    <x v="1"/>
    <x v="1"/>
  </r>
  <r>
    <s v="w36B"/>
    <n v="1778590"/>
    <n v="1874844"/>
    <n v="111191"/>
    <n v="117846"/>
    <s v="36"/>
    <x v="1"/>
    <x v="3"/>
  </r>
  <r>
    <s v="w37A"/>
    <n v="1506541"/>
    <n v="1414887"/>
    <n v="1216612"/>
    <n v="1166775"/>
    <s v="37"/>
    <x v="1"/>
    <x v="2"/>
  </r>
  <r>
    <s v="w38B"/>
    <n v="1598886"/>
    <n v="1687917"/>
    <n v="449788"/>
    <n v="427615"/>
    <s v="38"/>
    <x v="1"/>
    <x v="3"/>
  </r>
  <r>
    <s v="w39D"/>
    <n v="548989"/>
    <n v="514636"/>
    <n v="2770344"/>
    <n v="3187897"/>
    <s v="39"/>
    <x v="0"/>
    <x v="0"/>
  </r>
  <r>
    <s v="w40A"/>
    <n v="1175198"/>
    <n v="1095440"/>
    <n v="2657174"/>
    <n v="2491947"/>
    <s v="40"/>
    <x v="0"/>
    <x v="2"/>
  </r>
  <r>
    <s v="w41D"/>
    <n v="2115336"/>
    <n v="2202769"/>
    <n v="15339"/>
    <n v="14652"/>
    <s v="41"/>
    <x v="1"/>
    <x v="0"/>
  </r>
  <r>
    <s v="w42B"/>
    <n v="2346640"/>
    <n v="2197559"/>
    <n v="373470"/>
    <n v="353365"/>
    <s v="42"/>
    <x v="1"/>
    <x v="3"/>
  </r>
  <r>
    <s v="w43D"/>
    <n v="2548438"/>
    <n v="2577213"/>
    <n v="37986"/>
    <n v="37766"/>
    <s v="43"/>
    <x v="1"/>
    <x v="0"/>
  </r>
  <r>
    <s v="w44C"/>
    <n v="835495"/>
    <n v="837746"/>
    <n v="1106177"/>
    <n v="917781"/>
    <s v="44"/>
    <x v="0"/>
    <x v="1"/>
  </r>
  <r>
    <s v="w45B"/>
    <n v="1187448"/>
    <n v="1070426"/>
    <n v="1504608"/>
    <n v="1756990"/>
    <s v="45"/>
    <x v="0"/>
    <x v="3"/>
  </r>
  <r>
    <s v="w46C"/>
    <n v="140026"/>
    <n v="146354"/>
    <n v="2759991"/>
    <n v="2742120"/>
    <s v="46"/>
    <x v="0"/>
    <x v="1"/>
  </r>
  <r>
    <s v="w47B"/>
    <n v="1198765"/>
    <n v="1304945"/>
    <n v="2786493"/>
    <n v="2602643"/>
    <s v="47"/>
    <x v="0"/>
    <x v="3"/>
  </r>
  <r>
    <s v="w48C"/>
    <n v="2619776"/>
    <n v="2749623"/>
    <n v="2888215"/>
    <n v="2800174"/>
    <s v="48"/>
    <x v="0"/>
    <x v="1"/>
  </r>
  <r>
    <s v="w49C"/>
    <n v="248398"/>
    <n v="268511"/>
    <n v="3110853"/>
    <n v="2986411"/>
    <s v="49"/>
    <x v="0"/>
    <x v="1"/>
  </r>
  <r>
    <s v="w50B"/>
    <n v="2494207"/>
    <n v="2625207"/>
    <n v="1796293"/>
    <n v="1853602"/>
    <s v="50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0CE45-59C3-4CF6-9B08-58103F307F7F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I2:J7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Ludnosc_2014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5454D-0A99-4F45-B677-DC7BA54B0E99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J2:K9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3">
        <item sd="0" x="1"/>
        <item x="0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</pivotFields>
  <rowFields count="2">
    <field x="6"/>
    <field x="7"/>
  </rowFields>
  <rowItems count="7">
    <i>
      <x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Liczba z Czy_warunek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7E4B3E-278D-4D65-94F9-6598291FF651}" autoFormatId="16" applyNumberFormats="0" applyBorderFormats="0" applyFontFormats="0" applyPatternFormats="0" applyAlignmentFormats="0" applyWidthHeightFormats="0">
  <queryTableRefresh nextId="6">
    <queryTableFields count="5">
      <queryTableField id="1" name="Nazwa_wojewodztwa" tableColumnId="1"/>
      <queryTableField id="2" name="Liczba_kobiet_w_2013" tableColumnId="2"/>
      <queryTableField id="3" name="Liczba_mezczyzn_w_2013" tableColumnId="3"/>
      <queryTableField id="4" name="Liczba_kobiet_w_2014" tableColumnId="4"/>
      <queryTableField id="5" name="Liczba_mezczyzn_w_2014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823049-011A-4C76-9085-B972278FD92E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1" name="Nazwa_wojewodztwa" tableColumnId="1"/>
      <queryTableField id="2" name="Liczba_kobiet_w_2013" tableColumnId="2"/>
      <queryTableField id="3" name="Liczba_mezczyzn_w_2013" tableColumnId="3"/>
      <queryTableField id="4" name="Liczba_kobiet_w_2014" tableColumnId="4"/>
      <queryTableField id="5" name="Liczba_mezczyzn_w_2014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529E960-E46A-4880-8BAF-67526B490BC3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zwa_wojewodztwa" tableColumnId="1"/>
      <queryTableField id="2" name="Liczba_kobiet_w_2013" tableColumnId="2"/>
      <queryTableField id="3" name="Liczba_mezczyzn_w_2013" tableColumnId="3"/>
      <queryTableField id="4" name="Liczba_kobiet_w_2014" tableColumnId="4"/>
      <queryTableField id="5" name="Liczba_mezczyzn_w_2014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69CD566-18E9-4D81-BF48-20803E6D4E42}" autoFormatId="16" applyNumberFormats="0" applyBorderFormats="0" applyFontFormats="0" applyPatternFormats="0" applyAlignmentFormats="0" applyWidthHeightFormats="0">
  <queryTableRefresh nextId="23" unboundColumnsRight="15">
    <queryTableFields count="20">
      <queryTableField id="1" name="Nazwa_wojewodztwa" tableColumnId="1"/>
      <queryTableField id="2" name="Liczba_kobiet_w_2013" tableColumnId="2"/>
      <queryTableField id="3" name="Liczba_mezczyzn_w_2013" tableColumnId="3"/>
      <queryTableField id="4" name="Liczba_kobiet_w_2014" tableColumnId="4"/>
      <queryTableField id="5" name="Liczba_mezczyzn_w_2014" tableColumnId="5"/>
      <queryTableField id="21" dataBound="0" tableColumnId="21"/>
      <queryTableField id="6" dataBound="0" tableColumnId="6"/>
      <queryTableField id="7" dataBound="0" tableColumnId="7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AD8B1-9EC0-4527-A0A7-C7BB80AA310D}" name="kraina" displayName="kraina" ref="A1:E51" tableType="queryTable" totalsRowShown="0">
  <autoFilter ref="A1:E51" xr:uid="{7F2AD8B1-9EC0-4527-A0A7-C7BB80AA310D}"/>
  <tableColumns count="5">
    <tableColumn id="1" xr3:uid="{0BEE2576-E77F-4127-8A38-4A6287AB2F8E}" uniqueName="1" name="Nazwa_wojewodztwa" queryTableFieldId="1" dataDxfId="42"/>
    <tableColumn id="2" xr3:uid="{69AFFCA5-B863-4F47-8695-9B76079ACC9B}" uniqueName="2" name="Liczba_kobiet_w_2013" queryTableFieldId="2"/>
    <tableColumn id="3" xr3:uid="{BCBAB6E2-BB9A-4371-B23B-CFD4E878F522}" uniqueName="3" name="Liczba_mezczyzn_w_2013" queryTableFieldId="3"/>
    <tableColumn id="4" xr3:uid="{E72EF503-7A10-4D04-981B-F2485748810A}" uniqueName="4" name="Liczba_kobiet_w_2014" queryTableFieldId="4"/>
    <tableColumn id="5" xr3:uid="{BE21DA61-3DC8-4BF2-8484-15885A149180}" uniqueName="5" name="Liczba_mezczyzn_w_2014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3B7D6F-DEE4-48BB-B7A2-86022B4018BF}" name="kraina3" displayName="kraina3" ref="A1:G51" tableType="queryTable" totalsRowShown="0">
  <autoFilter ref="A1:G51" xr:uid="{7F2AD8B1-9EC0-4527-A0A7-C7BB80AA310D}"/>
  <tableColumns count="7">
    <tableColumn id="1" xr3:uid="{BECC5530-9775-451B-A4FE-AF2F3EB7D168}" uniqueName="1" name="Nazwa_wojewodztwa" queryTableFieldId="1" dataDxfId="41"/>
    <tableColumn id="2" xr3:uid="{2D71D470-FE5F-492E-8FBB-7E7C611BDF3A}" uniqueName="2" name="Liczba_kobiet_w_2013" queryTableFieldId="2"/>
    <tableColumn id="3" xr3:uid="{82F5AE87-AD84-4ADD-B843-5F500FAD4516}" uniqueName="3" name="Liczba_mezczyzn_w_2013" queryTableFieldId="3"/>
    <tableColumn id="4" xr3:uid="{3854B308-4F43-4DFE-9191-BEC80CC40442}" uniqueName="4" name="Liczba_kobiet_w_2014" queryTableFieldId="4"/>
    <tableColumn id="5" xr3:uid="{2CE52A29-C565-4615-80AD-7687F936AAF7}" uniqueName="5" name="Liczba_mezczyzn_w_2014" queryTableFieldId="5"/>
    <tableColumn id="6" xr3:uid="{9CE10299-2AD7-4D9B-9EA8-98E9D7EE6BD2}" uniqueName="6" name="Region" queryTableFieldId="6" dataDxfId="40">
      <calculatedColumnFormula>RIGHT(A2,1)</calculatedColumnFormula>
    </tableColumn>
    <tableColumn id="7" xr3:uid="{CD269F55-5CC8-4715-89EB-715809E6CA06}" uniqueName="7" name="Ludnosc_2013" queryTableFieldId="7" dataDxfId="39">
      <calculatedColumnFormula>SUM(B2:C2)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5721EB-4447-475E-B864-52C35E3ADD96}" name="kraina4" displayName="kraina4" ref="A1:H52" tableType="queryTable" totalsRowCount="1">
  <autoFilter ref="A1:H51" xr:uid="{7F2AD8B1-9EC0-4527-A0A7-C7BB80AA310D}"/>
  <tableColumns count="8">
    <tableColumn id="1" xr3:uid="{1E50903A-5337-40FE-9354-28643B12A8F1}" uniqueName="1" name="Nazwa_wojewodztwa" queryTableFieldId="1" dataDxfId="38" totalsRowDxfId="37"/>
    <tableColumn id="2" xr3:uid="{730DDB49-A744-443F-9598-EE1EFD3E4540}" uniqueName="2" name="Liczba_kobiet_w_2013" queryTableFieldId="2"/>
    <tableColumn id="3" xr3:uid="{654362B2-8E1A-456E-A8F1-76D9B3415F78}" uniqueName="3" name="Liczba_mezczyzn_w_2013" queryTableFieldId="3"/>
    <tableColumn id="4" xr3:uid="{91178FDF-F55D-437B-8E0D-1692970B5504}" uniqueName="4" name="Liczba_kobiet_w_2014" queryTableFieldId="4"/>
    <tableColumn id="5" xr3:uid="{1ACD3DA8-F634-4D3D-87C7-756061EB0E65}" uniqueName="5" name="Liczba_mezczyzn_w_2014" queryTableFieldId="5"/>
    <tableColumn id="6" xr3:uid="{25DDFBD3-85E4-4397-AEA3-5722BA7A9E57}" uniqueName="6" name="Województwo" queryTableFieldId="6" dataDxfId="36" totalsRowDxfId="35">
      <calculatedColumnFormula>MID(kraina4[[#This Row],[Nazwa_wojewodztwa]],2,2)</calculatedColumnFormula>
    </tableColumn>
    <tableColumn id="7" xr3:uid="{30E9B44B-D015-4FB2-B342-58E7C7546057}" uniqueName="7" name="Czy_warunek" queryTableFieldId="7" dataDxfId="34" totalsRowDxfId="33">
      <calculatedColumnFormula>IF(AND(D2&gt;B2,E2&gt;C2),"TAK","NIE")</calculatedColumnFormula>
    </tableColumn>
    <tableColumn id="8" xr3:uid="{904CE730-67BE-42D7-A49E-1A21C5369D2D}" uniqueName="8" name="Region" queryTableFieldId="8" dataDxfId="32" totalsRowDxfId="31">
      <calculatedColumnFormula>RIGHT(A2,1)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9F32AE-C4B6-4448-BE97-49812CA04487}" name="kraina6" displayName="kraina6" ref="A1:T52" tableType="queryTable" totalsRowCount="1">
  <autoFilter ref="A1:T51" xr:uid="{7F2AD8B1-9EC0-4527-A0A7-C7BB80AA310D}"/>
  <tableColumns count="20">
    <tableColumn id="1" xr3:uid="{B9CD6DBC-D742-4F7C-9959-6E711D26D901}" uniqueName="1" name="Nazwa_wojewodztwa" queryTableFieldId="1" dataDxfId="30" totalsRowDxfId="15"/>
    <tableColumn id="2" xr3:uid="{919DCABD-A154-4354-9E1E-AE199BEEE8EA}" uniqueName="2" name="Liczba_kobiet_w_2013" queryTableFieldId="2"/>
    <tableColumn id="3" xr3:uid="{5C1D1540-AEEA-4C31-B985-8A1B325A7D08}" uniqueName="3" name="Liczba_mezczyzn_w_2013" queryTableFieldId="3"/>
    <tableColumn id="4" xr3:uid="{9E2F6C51-DBEC-4480-A8D4-113181F91D99}" uniqueName="4" name="Liczba_kobiet_w_2014" queryTableFieldId="4"/>
    <tableColumn id="5" xr3:uid="{DB6ED8B5-CE52-4E54-AE4B-2C7402A54DD8}" uniqueName="5" name="Liczba_mezczyzn_w_2014" queryTableFieldId="5"/>
    <tableColumn id="21" xr3:uid="{2C54D6F9-CEC0-4248-A7CB-DCE2D65CCC8A}" uniqueName="21" name="Tempo_wzrostu" queryTableFieldId="21" dataDxfId="17" totalsRowDxfId="14">
      <calculatedColumnFormula>ROUNDDOWN(H2/G2,4)</calculatedColumnFormula>
    </tableColumn>
    <tableColumn id="6" xr3:uid="{8B63C17F-F688-4F87-98C5-B30EEDB2C38B}" uniqueName="6" name="Ludnosc_2013" queryTableFieldId="6" dataDxfId="29" totalsRowDxfId="13">
      <calculatedColumnFormula>SUM(B2:C2)</calculatedColumnFormula>
    </tableColumn>
    <tableColumn id="7" xr3:uid="{3E6AD84E-48D9-4328-BB86-267C215B10B0}" uniqueName="7" name="Ludnosc_2014" queryTableFieldId="7" dataDxfId="28" totalsRowDxfId="12">
      <calculatedColumnFormula>SUM(D2:E2)</calculatedColumnFormula>
    </tableColumn>
    <tableColumn id="10" xr3:uid="{EAB4560B-D0DB-489A-9DC8-B16B8EB6AE47}" uniqueName="10" name="L2015" queryTableFieldId="10" dataDxfId="16" totalsRowDxfId="11">
      <calculatedColumnFormula>IF(H2&gt;2*$G2,H2,ROUNDDOWN($F2*H2,0))</calculatedColumnFormula>
    </tableColumn>
    <tableColumn id="11" xr3:uid="{2C491B2B-2BF8-4EDA-B824-9E7B080A3F12}" uniqueName="11" name="L2016" queryTableFieldId="11" dataDxfId="27" totalsRowDxfId="10">
      <calculatedColumnFormula>IF(I2&gt;2*$G2,I2,ROUNDDOWN($F2*I2,0))</calculatedColumnFormula>
    </tableColumn>
    <tableColumn id="12" xr3:uid="{65B96410-62E5-43C5-84AE-D518D0D8B759}" uniqueName="12" name="L2017" queryTableFieldId="12" dataDxfId="26" totalsRowDxfId="9">
      <calculatedColumnFormula>IF(J2&gt;2*$G2,J2,ROUNDDOWN($F2*J2,0))</calculatedColumnFormula>
    </tableColumn>
    <tableColumn id="13" xr3:uid="{E6C15DFC-C985-4BDF-8236-AFBD3ECA1C9F}" uniqueName="13" name="L2018" queryTableFieldId="13" dataDxfId="25" totalsRowDxfId="8">
      <calculatedColumnFormula>IF(K2&gt;2*$G2,K2,ROUNDDOWN($F2*K2,0))</calculatedColumnFormula>
    </tableColumn>
    <tableColumn id="14" xr3:uid="{772891F9-62DD-4AF7-BA7D-3D513AB2667F}" uniqueName="14" name="L2019" queryTableFieldId="14" dataDxfId="24" totalsRowDxfId="7">
      <calculatedColumnFormula>IF(L2&gt;2*$G2,L2,ROUNDDOWN($F2*L2,0))</calculatedColumnFormula>
    </tableColumn>
    <tableColumn id="15" xr3:uid="{C8AD2F82-5BFB-4B1D-AE76-E8E2CF4DB610}" uniqueName="15" name="L2020" queryTableFieldId="15" dataDxfId="23" totalsRowDxfId="6">
      <calculatedColumnFormula>IF(M2&gt;2*$G2,M2,ROUNDDOWN($F2*M2,0))</calculatedColumnFormula>
    </tableColumn>
    <tableColumn id="16" xr3:uid="{AF8AEE10-C1AE-4293-B679-8966C9DAD68B}" uniqueName="16" name="L2021" queryTableFieldId="16" dataDxfId="22" totalsRowDxfId="5">
      <calculatedColumnFormula>IF(N2&gt;2*$G2,N2,ROUNDDOWN($F2*N2,0))</calculatedColumnFormula>
    </tableColumn>
    <tableColumn id="17" xr3:uid="{994BFA7D-D2AF-4AF9-8514-D527AB1C0E2D}" uniqueName="17" name="L2022" queryTableFieldId="17" dataDxfId="21" totalsRowDxfId="4">
      <calculatedColumnFormula>IF(O2&gt;2*$G2,O2,ROUNDDOWN($F2*O2,0))</calculatedColumnFormula>
    </tableColumn>
    <tableColumn id="18" xr3:uid="{8DD3643D-FDE4-445B-8C43-1024FB8314BA}" uniqueName="18" name="L2023" queryTableFieldId="18" dataDxfId="20" totalsRowDxfId="3">
      <calculatedColumnFormula>IF(P2&gt;2*$G2,P2,ROUNDDOWN($F2*P2,0))</calculatedColumnFormula>
    </tableColumn>
    <tableColumn id="19" xr3:uid="{7D691120-5CF0-4436-BDA1-0694AA7F9834}" uniqueName="19" name="L2024" queryTableFieldId="19" dataDxfId="19" totalsRowDxfId="2">
      <calculatedColumnFormula>IF(Q2&gt;2*$G2,Q2,ROUNDDOWN($F2*Q2,0))</calculatedColumnFormula>
    </tableColumn>
    <tableColumn id="20" xr3:uid="{4A13C6A1-0A77-4724-8B03-4C6DA9B7E7BE}" uniqueName="20" name="L2025" totalsRowFunction="custom" queryTableFieldId="20" dataDxfId="18" totalsRowDxfId="1">
      <calculatedColumnFormula>IF(R2&gt;2*$G2,R2,ROUNDDOWN($F2*R2,0))</calculatedColumnFormula>
      <totalsRowFormula>SUM(S2:S51)</totalsRowFormula>
    </tableColumn>
    <tableColumn id="22" xr3:uid="{EC69BB8C-3D0D-4097-86EC-19145A00FF1B}" uniqueName="22" name="Czy_przeludnienie" queryTableFieldId="22" dataDxfId="0">
      <calculatedColumnFormula>IF(S2&gt;2*G2,"TAK","NIE")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7799-CF96-449E-85EA-6E7D621AE7B3}">
  <dimension ref="A1:E51"/>
  <sheetViews>
    <sheetView workbookViewId="0">
      <selection activeCell="I8" sqref="I8"/>
    </sheetView>
  </sheetViews>
  <sheetFormatPr defaultRowHeight="15" x14ac:dyDescent="0.25"/>
  <cols>
    <col min="1" max="1" width="22.85546875" bestFit="1" customWidth="1"/>
    <col min="2" max="2" width="23.140625" bestFit="1" customWidth="1"/>
    <col min="3" max="3" width="26" bestFit="1" customWidth="1"/>
    <col min="4" max="4" width="23.140625" bestFit="1" customWidth="1"/>
    <col min="5" max="5" width="2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1415007</v>
      </c>
      <c r="C2">
        <v>1397195</v>
      </c>
      <c r="D2">
        <v>1499070</v>
      </c>
      <c r="E2">
        <v>1481105</v>
      </c>
    </row>
    <row r="3" spans="1:5" x14ac:dyDescent="0.25">
      <c r="A3" t="s">
        <v>6</v>
      </c>
      <c r="B3">
        <v>1711390</v>
      </c>
      <c r="C3">
        <v>1641773</v>
      </c>
      <c r="D3">
        <v>1522030</v>
      </c>
      <c r="E3">
        <v>1618733</v>
      </c>
    </row>
    <row r="4" spans="1:5" x14ac:dyDescent="0.25">
      <c r="A4" t="s">
        <v>7</v>
      </c>
      <c r="B4">
        <v>1165105</v>
      </c>
      <c r="C4">
        <v>1278732</v>
      </c>
      <c r="D4">
        <v>1299953</v>
      </c>
      <c r="E4">
        <v>1191621</v>
      </c>
    </row>
    <row r="5" spans="1:5" x14ac:dyDescent="0.25">
      <c r="A5" t="s">
        <v>8</v>
      </c>
      <c r="B5">
        <v>949065</v>
      </c>
      <c r="C5">
        <v>1026050</v>
      </c>
      <c r="D5">
        <v>688027</v>
      </c>
      <c r="E5">
        <v>723233</v>
      </c>
    </row>
    <row r="6" spans="1:5" x14ac:dyDescent="0.25">
      <c r="A6" t="s">
        <v>9</v>
      </c>
      <c r="B6">
        <v>2436107</v>
      </c>
      <c r="C6">
        <v>2228622</v>
      </c>
      <c r="D6">
        <v>1831600</v>
      </c>
      <c r="E6">
        <v>1960624</v>
      </c>
    </row>
    <row r="7" spans="1:5" x14ac:dyDescent="0.25">
      <c r="A7" t="s">
        <v>10</v>
      </c>
      <c r="B7">
        <v>1846928</v>
      </c>
      <c r="C7">
        <v>1851433</v>
      </c>
      <c r="D7">
        <v>2125113</v>
      </c>
      <c r="E7">
        <v>2028635</v>
      </c>
    </row>
    <row r="8" spans="1:5" x14ac:dyDescent="0.25">
      <c r="A8" t="s">
        <v>11</v>
      </c>
      <c r="B8">
        <v>3841577</v>
      </c>
      <c r="C8">
        <v>3848394</v>
      </c>
      <c r="D8">
        <v>3595975</v>
      </c>
      <c r="E8">
        <v>3123039</v>
      </c>
    </row>
    <row r="9" spans="1:5" x14ac:dyDescent="0.25">
      <c r="A9" t="s">
        <v>12</v>
      </c>
      <c r="B9">
        <v>679557</v>
      </c>
      <c r="C9">
        <v>655500</v>
      </c>
      <c r="D9">
        <v>1012012</v>
      </c>
      <c r="E9">
        <v>1067022</v>
      </c>
    </row>
    <row r="10" spans="1:5" x14ac:dyDescent="0.25">
      <c r="A10" t="s">
        <v>13</v>
      </c>
      <c r="B10">
        <v>1660998</v>
      </c>
      <c r="C10">
        <v>1630345</v>
      </c>
      <c r="D10">
        <v>1130119</v>
      </c>
      <c r="E10">
        <v>1080238</v>
      </c>
    </row>
    <row r="11" spans="1:5" x14ac:dyDescent="0.25">
      <c r="A11" t="s">
        <v>14</v>
      </c>
      <c r="B11">
        <v>1157622</v>
      </c>
      <c r="C11">
        <v>1182345</v>
      </c>
      <c r="D11">
        <v>830785</v>
      </c>
      <c r="E11">
        <v>833779</v>
      </c>
    </row>
    <row r="12" spans="1:5" x14ac:dyDescent="0.25">
      <c r="A12" t="s">
        <v>15</v>
      </c>
      <c r="B12">
        <v>1987047</v>
      </c>
      <c r="C12">
        <v>1996208</v>
      </c>
      <c r="D12">
        <v>2053892</v>
      </c>
      <c r="E12">
        <v>1697247</v>
      </c>
    </row>
    <row r="13" spans="1:5" x14ac:dyDescent="0.25">
      <c r="A13" t="s">
        <v>16</v>
      </c>
      <c r="B13">
        <v>3997724</v>
      </c>
      <c r="C13">
        <v>3690756</v>
      </c>
      <c r="D13">
        <v>4339393</v>
      </c>
      <c r="E13">
        <v>4639643</v>
      </c>
    </row>
    <row r="14" spans="1:5" x14ac:dyDescent="0.25">
      <c r="A14" t="s">
        <v>17</v>
      </c>
      <c r="B14">
        <v>996113</v>
      </c>
      <c r="C14">
        <v>964279</v>
      </c>
      <c r="D14">
        <v>1012487</v>
      </c>
      <c r="E14">
        <v>1128940</v>
      </c>
    </row>
    <row r="15" spans="1:5" x14ac:dyDescent="0.25">
      <c r="A15" t="s">
        <v>18</v>
      </c>
      <c r="B15">
        <v>1143634</v>
      </c>
      <c r="C15">
        <v>1033836</v>
      </c>
      <c r="D15">
        <v>909534</v>
      </c>
      <c r="E15">
        <v>856349</v>
      </c>
    </row>
    <row r="16" spans="1:5" x14ac:dyDescent="0.25">
      <c r="A16" t="s">
        <v>19</v>
      </c>
      <c r="B16">
        <v>2549276</v>
      </c>
      <c r="C16">
        <v>2584751</v>
      </c>
      <c r="D16">
        <v>2033079</v>
      </c>
      <c r="E16">
        <v>2066918</v>
      </c>
    </row>
    <row r="17" spans="1:5" x14ac:dyDescent="0.25">
      <c r="A17" t="s">
        <v>20</v>
      </c>
      <c r="B17">
        <v>1367212</v>
      </c>
      <c r="C17">
        <v>1361389</v>
      </c>
      <c r="D17">
        <v>1572320</v>
      </c>
      <c r="E17">
        <v>1836258</v>
      </c>
    </row>
    <row r="18" spans="1:5" x14ac:dyDescent="0.25">
      <c r="A18" t="s">
        <v>21</v>
      </c>
      <c r="B18">
        <v>2567464</v>
      </c>
      <c r="C18">
        <v>2441857</v>
      </c>
      <c r="D18">
        <v>1524132</v>
      </c>
      <c r="E18">
        <v>1496810</v>
      </c>
    </row>
    <row r="19" spans="1:5" x14ac:dyDescent="0.25">
      <c r="A19" t="s">
        <v>22</v>
      </c>
      <c r="B19">
        <v>1334060</v>
      </c>
      <c r="C19">
        <v>1395231</v>
      </c>
      <c r="D19">
        <v>578655</v>
      </c>
      <c r="E19">
        <v>677663</v>
      </c>
    </row>
    <row r="20" spans="1:5" x14ac:dyDescent="0.25">
      <c r="A20" t="s">
        <v>23</v>
      </c>
      <c r="B20">
        <v>2976209</v>
      </c>
      <c r="C20">
        <v>3199665</v>
      </c>
      <c r="D20">
        <v>1666477</v>
      </c>
      <c r="E20">
        <v>1759240</v>
      </c>
    </row>
    <row r="21" spans="1:5" x14ac:dyDescent="0.25">
      <c r="A21" t="s">
        <v>24</v>
      </c>
      <c r="B21">
        <v>1443351</v>
      </c>
      <c r="C21">
        <v>1565539</v>
      </c>
      <c r="D21">
        <v>1355276</v>
      </c>
      <c r="E21">
        <v>1423414</v>
      </c>
    </row>
    <row r="22" spans="1:5" x14ac:dyDescent="0.25">
      <c r="A22" t="s">
        <v>25</v>
      </c>
      <c r="B22">
        <v>2486640</v>
      </c>
      <c r="C22">
        <v>2265936</v>
      </c>
      <c r="D22">
        <v>297424</v>
      </c>
      <c r="E22">
        <v>274759</v>
      </c>
    </row>
    <row r="23" spans="1:5" x14ac:dyDescent="0.25">
      <c r="A23" t="s">
        <v>26</v>
      </c>
      <c r="B23">
        <v>685438</v>
      </c>
      <c r="C23">
        <v>749124</v>
      </c>
      <c r="D23">
        <v>2697677</v>
      </c>
      <c r="E23">
        <v>2821550</v>
      </c>
    </row>
    <row r="24" spans="1:5" x14ac:dyDescent="0.25">
      <c r="A24" t="s">
        <v>27</v>
      </c>
      <c r="B24">
        <v>2166753</v>
      </c>
      <c r="C24">
        <v>2338698</v>
      </c>
      <c r="D24">
        <v>1681433</v>
      </c>
      <c r="E24">
        <v>1592443</v>
      </c>
    </row>
    <row r="25" spans="1:5" x14ac:dyDescent="0.25">
      <c r="A25" t="s">
        <v>28</v>
      </c>
      <c r="B25">
        <v>643177</v>
      </c>
      <c r="C25">
        <v>684187</v>
      </c>
      <c r="D25">
        <v>796213</v>
      </c>
      <c r="E25">
        <v>867904</v>
      </c>
    </row>
    <row r="26" spans="1:5" x14ac:dyDescent="0.25">
      <c r="A26" t="s">
        <v>29</v>
      </c>
      <c r="B26">
        <v>450192</v>
      </c>
      <c r="C26">
        <v>434755</v>
      </c>
      <c r="D26">
        <v>1656446</v>
      </c>
      <c r="E26">
        <v>1691000</v>
      </c>
    </row>
    <row r="27" spans="1:5" x14ac:dyDescent="0.25">
      <c r="A27" t="s">
        <v>30</v>
      </c>
      <c r="B27">
        <v>1037774</v>
      </c>
      <c r="C27">
        <v>1113789</v>
      </c>
      <c r="D27">
        <v>877464</v>
      </c>
      <c r="E27">
        <v>990837</v>
      </c>
    </row>
    <row r="28" spans="1:5" x14ac:dyDescent="0.25">
      <c r="A28" t="s">
        <v>31</v>
      </c>
      <c r="B28">
        <v>2351213</v>
      </c>
      <c r="C28">
        <v>2358482</v>
      </c>
      <c r="D28">
        <v>1098384</v>
      </c>
      <c r="E28">
        <v>1121488</v>
      </c>
    </row>
    <row r="29" spans="1:5" x14ac:dyDescent="0.25">
      <c r="A29" t="s">
        <v>32</v>
      </c>
      <c r="B29">
        <v>2613354</v>
      </c>
      <c r="C29">
        <v>2837241</v>
      </c>
      <c r="D29">
        <v>431144</v>
      </c>
      <c r="E29">
        <v>434113</v>
      </c>
    </row>
    <row r="30" spans="1:5" x14ac:dyDescent="0.25">
      <c r="A30" t="s">
        <v>33</v>
      </c>
      <c r="B30">
        <v>1859691</v>
      </c>
      <c r="C30">
        <v>1844250</v>
      </c>
      <c r="D30">
        <v>1460134</v>
      </c>
      <c r="E30">
        <v>1585258</v>
      </c>
    </row>
    <row r="31" spans="1:5" x14ac:dyDescent="0.25">
      <c r="A31" t="s">
        <v>34</v>
      </c>
      <c r="B31">
        <v>2478386</v>
      </c>
      <c r="C31">
        <v>2562144</v>
      </c>
      <c r="D31">
        <v>30035</v>
      </c>
      <c r="E31">
        <v>29396</v>
      </c>
    </row>
    <row r="32" spans="1:5" x14ac:dyDescent="0.25">
      <c r="A32" t="s">
        <v>35</v>
      </c>
      <c r="B32">
        <v>1938122</v>
      </c>
      <c r="C32">
        <v>1816647</v>
      </c>
      <c r="D32">
        <v>1602356</v>
      </c>
      <c r="E32">
        <v>1875221</v>
      </c>
    </row>
    <row r="33" spans="1:5" x14ac:dyDescent="0.25">
      <c r="A33" t="s">
        <v>36</v>
      </c>
      <c r="B33">
        <v>992523</v>
      </c>
      <c r="C33">
        <v>1028501</v>
      </c>
      <c r="D33">
        <v>1995446</v>
      </c>
      <c r="E33">
        <v>1860524</v>
      </c>
    </row>
    <row r="34" spans="1:5" x14ac:dyDescent="0.25">
      <c r="A34" t="s">
        <v>37</v>
      </c>
      <c r="B34">
        <v>2966291</v>
      </c>
      <c r="C34">
        <v>2889963</v>
      </c>
      <c r="D34">
        <v>462453</v>
      </c>
      <c r="E34">
        <v>486354</v>
      </c>
    </row>
    <row r="35" spans="1:5" x14ac:dyDescent="0.25">
      <c r="A35" t="s">
        <v>38</v>
      </c>
      <c r="B35">
        <v>76648</v>
      </c>
      <c r="C35">
        <v>81385</v>
      </c>
      <c r="D35">
        <v>1374708</v>
      </c>
      <c r="E35">
        <v>1379567</v>
      </c>
    </row>
    <row r="36" spans="1:5" x14ac:dyDescent="0.25">
      <c r="A36" t="s">
        <v>39</v>
      </c>
      <c r="B36">
        <v>2574432</v>
      </c>
      <c r="C36">
        <v>2409710</v>
      </c>
      <c r="D36">
        <v>987486</v>
      </c>
      <c r="E36">
        <v>999043</v>
      </c>
    </row>
    <row r="37" spans="1:5" x14ac:dyDescent="0.25">
      <c r="A37" t="s">
        <v>40</v>
      </c>
      <c r="B37">
        <v>1778590</v>
      </c>
      <c r="C37">
        <v>1874844</v>
      </c>
      <c r="D37">
        <v>111191</v>
      </c>
      <c r="E37">
        <v>117846</v>
      </c>
    </row>
    <row r="38" spans="1:5" x14ac:dyDescent="0.25">
      <c r="A38" t="s">
        <v>41</v>
      </c>
      <c r="B38">
        <v>1506541</v>
      </c>
      <c r="C38">
        <v>1414887</v>
      </c>
      <c r="D38">
        <v>1216612</v>
      </c>
      <c r="E38">
        <v>1166775</v>
      </c>
    </row>
    <row r="39" spans="1:5" x14ac:dyDescent="0.25">
      <c r="A39" t="s">
        <v>42</v>
      </c>
      <c r="B39">
        <v>1598886</v>
      </c>
      <c r="C39">
        <v>1687917</v>
      </c>
      <c r="D39">
        <v>449788</v>
      </c>
      <c r="E39">
        <v>427615</v>
      </c>
    </row>
    <row r="40" spans="1:5" x14ac:dyDescent="0.25">
      <c r="A40" t="s">
        <v>43</v>
      </c>
      <c r="B40">
        <v>548989</v>
      </c>
      <c r="C40">
        <v>514636</v>
      </c>
      <c r="D40">
        <v>2770344</v>
      </c>
      <c r="E40">
        <v>3187897</v>
      </c>
    </row>
    <row r="41" spans="1:5" x14ac:dyDescent="0.25">
      <c r="A41" t="s">
        <v>44</v>
      </c>
      <c r="B41">
        <v>1175198</v>
      </c>
      <c r="C41">
        <v>1095440</v>
      </c>
      <c r="D41">
        <v>2657174</v>
      </c>
      <c r="E41">
        <v>2491947</v>
      </c>
    </row>
    <row r="42" spans="1:5" x14ac:dyDescent="0.25">
      <c r="A42" t="s">
        <v>45</v>
      </c>
      <c r="B42">
        <v>2115336</v>
      </c>
      <c r="C42">
        <v>2202769</v>
      </c>
      <c r="D42">
        <v>15339</v>
      </c>
      <c r="E42">
        <v>14652</v>
      </c>
    </row>
    <row r="43" spans="1:5" x14ac:dyDescent="0.25">
      <c r="A43" t="s">
        <v>46</v>
      </c>
      <c r="B43">
        <v>2346640</v>
      </c>
      <c r="C43">
        <v>2197559</v>
      </c>
      <c r="D43">
        <v>373470</v>
      </c>
      <c r="E43">
        <v>353365</v>
      </c>
    </row>
    <row r="44" spans="1:5" x14ac:dyDescent="0.25">
      <c r="A44" t="s">
        <v>47</v>
      </c>
      <c r="B44">
        <v>2548438</v>
      </c>
      <c r="C44">
        <v>2577213</v>
      </c>
      <c r="D44">
        <v>37986</v>
      </c>
      <c r="E44">
        <v>37766</v>
      </c>
    </row>
    <row r="45" spans="1:5" x14ac:dyDescent="0.25">
      <c r="A45" t="s">
        <v>48</v>
      </c>
      <c r="B45">
        <v>835495</v>
      </c>
      <c r="C45">
        <v>837746</v>
      </c>
      <c r="D45">
        <v>1106177</v>
      </c>
      <c r="E45">
        <v>917781</v>
      </c>
    </row>
    <row r="46" spans="1:5" x14ac:dyDescent="0.25">
      <c r="A46" t="s">
        <v>49</v>
      </c>
      <c r="B46">
        <v>1187448</v>
      </c>
      <c r="C46">
        <v>1070426</v>
      </c>
      <c r="D46">
        <v>1504608</v>
      </c>
      <c r="E46">
        <v>1756990</v>
      </c>
    </row>
    <row r="47" spans="1:5" x14ac:dyDescent="0.25">
      <c r="A47" t="s">
        <v>50</v>
      </c>
      <c r="B47">
        <v>140026</v>
      </c>
      <c r="C47">
        <v>146354</v>
      </c>
      <c r="D47">
        <v>2759991</v>
      </c>
      <c r="E47">
        <v>2742120</v>
      </c>
    </row>
    <row r="48" spans="1:5" x14ac:dyDescent="0.25">
      <c r="A48" t="s">
        <v>51</v>
      </c>
      <c r="B48">
        <v>1198765</v>
      </c>
      <c r="C48">
        <v>1304945</v>
      </c>
      <c r="D48">
        <v>2786493</v>
      </c>
      <c r="E48">
        <v>2602643</v>
      </c>
    </row>
    <row r="49" spans="1:5" x14ac:dyDescent="0.25">
      <c r="A49" t="s">
        <v>52</v>
      </c>
      <c r="B49">
        <v>2619776</v>
      </c>
      <c r="C49">
        <v>2749623</v>
      </c>
      <c r="D49">
        <v>2888215</v>
      </c>
      <c r="E49">
        <v>2800174</v>
      </c>
    </row>
    <row r="50" spans="1:5" x14ac:dyDescent="0.25">
      <c r="A50" t="s">
        <v>53</v>
      </c>
      <c r="B50">
        <v>248398</v>
      </c>
      <c r="C50">
        <v>268511</v>
      </c>
      <c r="D50">
        <v>3110853</v>
      </c>
      <c r="E50">
        <v>2986411</v>
      </c>
    </row>
    <row r="51" spans="1:5" x14ac:dyDescent="0.25">
      <c r="A51" t="s">
        <v>54</v>
      </c>
      <c r="B51">
        <v>2494207</v>
      </c>
      <c r="C51">
        <v>2625207</v>
      </c>
      <c r="D51">
        <v>1796293</v>
      </c>
      <c r="E51">
        <v>1853602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73B9-B250-4A11-80C8-5B52088B203C}">
  <dimension ref="A1:J51"/>
  <sheetViews>
    <sheetView topLeftCell="C1" workbookViewId="0">
      <selection activeCell="G1" sqref="G1:G1048576"/>
    </sheetView>
  </sheetViews>
  <sheetFormatPr defaultRowHeight="15" x14ac:dyDescent="0.25"/>
  <cols>
    <col min="1" max="1" width="22.85546875" bestFit="1" customWidth="1"/>
    <col min="2" max="2" width="23.140625" bestFit="1" customWidth="1"/>
    <col min="3" max="3" width="26" bestFit="1" customWidth="1"/>
    <col min="4" max="4" width="23.140625" bestFit="1" customWidth="1"/>
    <col min="5" max="5" width="26" bestFit="1" customWidth="1"/>
    <col min="6" max="6" width="9.42578125" bestFit="1" customWidth="1"/>
    <col min="7" max="7" width="15.5703125" bestFit="1" customWidth="1"/>
    <col min="9" max="9" width="17.7109375" bestFit="1" customWidth="1"/>
    <col min="10" max="11" width="2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</v>
      </c>
      <c r="G1" t="s">
        <v>62</v>
      </c>
    </row>
    <row r="2" spans="1:10" x14ac:dyDescent="0.25">
      <c r="A2" t="s">
        <v>5</v>
      </c>
      <c r="B2">
        <v>1415007</v>
      </c>
      <c r="C2">
        <v>1397195</v>
      </c>
      <c r="D2">
        <v>1499070</v>
      </c>
      <c r="E2">
        <v>1481105</v>
      </c>
      <c r="F2" t="str">
        <f t="shared" ref="F2:F33" si="0">RIGHT(A2,1)</f>
        <v>D</v>
      </c>
      <c r="G2">
        <f t="shared" ref="G2:G33" si="1">SUM(B2:C2)</f>
        <v>2812202</v>
      </c>
      <c r="I2" s="1" t="s">
        <v>56</v>
      </c>
      <c r="J2" t="s">
        <v>64</v>
      </c>
    </row>
    <row r="3" spans="1:10" x14ac:dyDescent="0.25">
      <c r="A3" t="s">
        <v>6</v>
      </c>
      <c r="B3">
        <v>1711390</v>
      </c>
      <c r="C3">
        <v>1641773</v>
      </c>
      <c r="D3">
        <v>1522030</v>
      </c>
      <c r="E3">
        <v>1618733</v>
      </c>
      <c r="F3" t="str">
        <f t="shared" si="0"/>
        <v>D</v>
      </c>
      <c r="G3">
        <f t="shared" si="1"/>
        <v>3353163</v>
      </c>
      <c r="I3" s="2" t="s">
        <v>57</v>
      </c>
      <c r="J3">
        <v>28049590</v>
      </c>
    </row>
    <row r="4" spans="1:10" x14ac:dyDescent="0.25">
      <c r="A4" t="s">
        <v>7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>
        <f t="shared" si="1"/>
        <v>2443837</v>
      </c>
      <c r="I4" s="2" t="s">
        <v>58</v>
      </c>
      <c r="J4">
        <v>33942274</v>
      </c>
    </row>
    <row r="5" spans="1:10" x14ac:dyDescent="0.25">
      <c r="A5" t="s">
        <v>8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>
        <f t="shared" si="1"/>
        <v>1975115</v>
      </c>
      <c r="I5" s="2" t="s">
        <v>59</v>
      </c>
      <c r="J5">
        <v>58300340</v>
      </c>
    </row>
    <row r="6" spans="1:10" x14ac:dyDescent="0.25">
      <c r="A6" t="s">
        <v>9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>
        <f t="shared" si="1"/>
        <v>4664729</v>
      </c>
      <c r="I6" s="2" t="s">
        <v>60</v>
      </c>
      <c r="J6">
        <v>27478614</v>
      </c>
    </row>
    <row r="7" spans="1:10" x14ac:dyDescent="0.25">
      <c r="A7" t="s">
        <v>10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>
        <f t="shared" si="1"/>
        <v>3698361</v>
      </c>
      <c r="I7" s="2" t="s">
        <v>61</v>
      </c>
      <c r="J7">
        <v>147770818</v>
      </c>
    </row>
    <row r="8" spans="1:10" x14ac:dyDescent="0.25">
      <c r="A8" t="s">
        <v>11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>
        <f t="shared" si="1"/>
        <v>7689971</v>
      </c>
    </row>
    <row r="9" spans="1:10" x14ac:dyDescent="0.25">
      <c r="A9" t="s">
        <v>12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>
        <f t="shared" si="1"/>
        <v>1335057</v>
      </c>
    </row>
    <row r="10" spans="1:10" x14ac:dyDescent="0.25">
      <c r="A10" t="s">
        <v>13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>
        <f t="shared" si="1"/>
        <v>3291343</v>
      </c>
    </row>
    <row r="11" spans="1:10" x14ac:dyDescent="0.25">
      <c r="A11" t="s">
        <v>14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>
        <f t="shared" si="1"/>
        <v>2339967</v>
      </c>
    </row>
    <row r="12" spans="1:10" x14ac:dyDescent="0.25">
      <c r="A12" t="s">
        <v>15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>
        <f t="shared" si="1"/>
        <v>3983255</v>
      </c>
    </row>
    <row r="13" spans="1:10" x14ac:dyDescent="0.25">
      <c r="A13" t="s">
        <v>16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>
        <f t="shared" si="1"/>
        <v>7688480</v>
      </c>
    </row>
    <row r="14" spans="1:10" x14ac:dyDescent="0.25">
      <c r="A14" t="s">
        <v>17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>
        <f t="shared" si="1"/>
        <v>1960392</v>
      </c>
    </row>
    <row r="15" spans="1:10" x14ac:dyDescent="0.25">
      <c r="A15" t="s">
        <v>18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>
        <f t="shared" si="1"/>
        <v>2177470</v>
      </c>
    </row>
    <row r="16" spans="1:10" x14ac:dyDescent="0.25">
      <c r="A16" t="s">
        <v>19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>
        <f t="shared" si="1"/>
        <v>5134027</v>
      </c>
    </row>
    <row r="17" spans="1:7" x14ac:dyDescent="0.25">
      <c r="A17" t="s">
        <v>20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>
        <f t="shared" si="1"/>
        <v>2728601</v>
      </c>
    </row>
    <row r="18" spans="1:7" x14ac:dyDescent="0.25">
      <c r="A18" t="s">
        <v>21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>
        <f t="shared" si="1"/>
        <v>5009321</v>
      </c>
    </row>
    <row r="19" spans="1:7" x14ac:dyDescent="0.25">
      <c r="A19" t="s">
        <v>22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>
        <f t="shared" si="1"/>
        <v>2729291</v>
      </c>
    </row>
    <row r="20" spans="1:7" x14ac:dyDescent="0.25">
      <c r="A20" t="s">
        <v>23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>
        <f t="shared" si="1"/>
        <v>6175874</v>
      </c>
    </row>
    <row r="21" spans="1:7" x14ac:dyDescent="0.25">
      <c r="A21" t="s">
        <v>24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>
        <f t="shared" si="1"/>
        <v>3008890</v>
      </c>
    </row>
    <row r="22" spans="1:7" x14ac:dyDescent="0.25">
      <c r="A22" t="s">
        <v>25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>
        <f t="shared" si="1"/>
        <v>4752576</v>
      </c>
    </row>
    <row r="23" spans="1:7" x14ac:dyDescent="0.25">
      <c r="A23" t="s">
        <v>26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>
        <f t="shared" si="1"/>
        <v>1434562</v>
      </c>
    </row>
    <row r="24" spans="1:7" x14ac:dyDescent="0.25">
      <c r="A24" t="s">
        <v>27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>
        <f t="shared" si="1"/>
        <v>4505451</v>
      </c>
    </row>
    <row r="25" spans="1:7" x14ac:dyDescent="0.25">
      <c r="A25" t="s">
        <v>28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>
        <f t="shared" si="1"/>
        <v>1327364</v>
      </c>
    </row>
    <row r="26" spans="1:7" x14ac:dyDescent="0.25">
      <c r="A26" t="s">
        <v>29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>
        <f t="shared" si="1"/>
        <v>884947</v>
      </c>
    </row>
    <row r="27" spans="1:7" x14ac:dyDescent="0.25">
      <c r="A27" t="s">
        <v>30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>
        <f t="shared" si="1"/>
        <v>2151563</v>
      </c>
    </row>
    <row r="28" spans="1:7" x14ac:dyDescent="0.25">
      <c r="A28" t="s">
        <v>31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>
        <f t="shared" si="1"/>
        <v>4709695</v>
      </c>
    </row>
    <row r="29" spans="1:7" x14ac:dyDescent="0.25">
      <c r="A29" t="s">
        <v>32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>
        <f t="shared" si="1"/>
        <v>5450595</v>
      </c>
    </row>
    <row r="30" spans="1:7" x14ac:dyDescent="0.25">
      <c r="A30" t="s">
        <v>33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>
        <f t="shared" si="1"/>
        <v>3703941</v>
      </c>
    </row>
    <row r="31" spans="1:7" x14ac:dyDescent="0.25">
      <c r="A31" t="s">
        <v>34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>
        <f t="shared" si="1"/>
        <v>5040530</v>
      </c>
    </row>
    <row r="32" spans="1:7" x14ac:dyDescent="0.25">
      <c r="A32" t="s">
        <v>35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>
        <f t="shared" si="1"/>
        <v>3754769</v>
      </c>
    </row>
    <row r="33" spans="1:7" x14ac:dyDescent="0.25">
      <c r="A33" t="s">
        <v>36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>
        <f t="shared" si="1"/>
        <v>2021024</v>
      </c>
    </row>
    <row r="34" spans="1:7" x14ac:dyDescent="0.25">
      <c r="A34" t="s">
        <v>37</v>
      </c>
      <c r="B34">
        <v>2966291</v>
      </c>
      <c r="C34">
        <v>2889963</v>
      </c>
      <c r="D34">
        <v>462453</v>
      </c>
      <c r="E34">
        <v>486354</v>
      </c>
      <c r="F34" t="str">
        <f t="shared" ref="F34:F51" si="2">RIGHT(A34,1)</f>
        <v>B</v>
      </c>
      <c r="G34">
        <f t="shared" ref="G34:G51" si="3">SUM(B34:C34)</f>
        <v>5856254</v>
      </c>
    </row>
    <row r="35" spans="1:7" x14ac:dyDescent="0.25">
      <c r="A35" t="s">
        <v>38</v>
      </c>
      <c r="B35">
        <v>76648</v>
      </c>
      <c r="C35">
        <v>81385</v>
      </c>
      <c r="D35">
        <v>1374708</v>
      </c>
      <c r="E35">
        <v>1379567</v>
      </c>
      <c r="F35" t="str">
        <f t="shared" si="2"/>
        <v>C</v>
      </c>
      <c r="G35">
        <f t="shared" si="3"/>
        <v>158033</v>
      </c>
    </row>
    <row r="36" spans="1:7" x14ac:dyDescent="0.25">
      <c r="A36" t="s">
        <v>39</v>
      </c>
      <c r="B36">
        <v>2574432</v>
      </c>
      <c r="C36">
        <v>2409710</v>
      </c>
      <c r="D36">
        <v>987486</v>
      </c>
      <c r="E36">
        <v>999043</v>
      </c>
      <c r="F36" t="str">
        <f t="shared" si="2"/>
        <v>C</v>
      </c>
      <c r="G36">
        <f t="shared" si="3"/>
        <v>4984142</v>
      </c>
    </row>
    <row r="37" spans="1:7" x14ac:dyDescent="0.25">
      <c r="A37" t="s">
        <v>40</v>
      </c>
      <c r="B37">
        <v>1778590</v>
      </c>
      <c r="C37">
        <v>1874844</v>
      </c>
      <c r="D37">
        <v>111191</v>
      </c>
      <c r="E37">
        <v>117846</v>
      </c>
      <c r="F37" t="str">
        <f t="shared" si="2"/>
        <v>B</v>
      </c>
      <c r="G37">
        <f t="shared" si="3"/>
        <v>3653434</v>
      </c>
    </row>
    <row r="38" spans="1:7" x14ac:dyDescent="0.25">
      <c r="A38" t="s">
        <v>41</v>
      </c>
      <c r="B38">
        <v>1506541</v>
      </c>
      <c r="C38">
        <v>1414887</v>
      </c>
      <c r="D38">
        <v>1216612</v>
      </c>
      <c r="E38">
        <v>1166775</v>
      </c>
      <c r="F38" t="str">
        <f t="shared" si="2"/>
        <v>A</v>
      </c>
      <c r="G38">
        <f t="shared" si="3"/>
        <v>2921428</v>
      </c>
    </row>
    <row r="39" spans="1:7" x14ac:dyDescent="0.25">
      <c r="A39" t="s">
        <v>42</v>
      </c>
      <c r="B39">
        <v>1598886</v>
      </c>
      <c r="C39">
        <v>1687917</v>
      </c>
      <c r="D39">
        <v>449788</v>
      </c>
      <c r="E39">
        <v>427615</v>
      </c>
      <c r="F39" t="str">
        <f t="shared" si="2"/>
        <v>B</v>
      </c>
      <c r="G39">
        <f t="shared" si="3"/>
        <v>3286803</v>
      </c>
    </row>
    <row r="40" spans="1:7" x14ac:dyDescent="0.25">
      <c r="A40" t="s">
        <v>43</v>
      </c>
      <c r="B40">
        <v>548989</v>
      </c>
      <c r="C40">
        <v>514636</v>
      </c>
      <c r="D40">
        <v>2770344</v>
      </c>
      <c r="E40">
        <v>3187897</v>
      </c>
      <c r="F40" t="str">
        <f t="shared" si="2"/>
        <v>D</v>
      </c>
      <c r="G40">
        <f t="shared" si="3"/>
        <v>1063625</v>
      </c>
    </row>
    <row r="41" spans="1:7" x14ac:dyDescent="0.25">
      <c r="A41" t="s">
        <v>44</v>
      </c>
      <c r="B41">
        <v>1175198</v>
      </c>
      <c r="C41">
        <v>1095440</v>
      </c>
      <c r="D41">
        <v>2657174</v>
      </c>
      <c r="E41">
        <v>2491947</v>
      </c>
      <c r="F41" t="str">
        <f t="shared" si="2"/>
        <v>A</v>
      </c>
      <c r="G41">
        <f t="shared" si="3"/>
        <v>2270638</v>
      </c>
    </row>
    <row r="42" spans="1:7" x14ac:dyDescent="0.25">
      <c r="A42" t="s">
        <v>45</v>
      </c>
      <c r="B42">
        <v>2115336</v>
      </c>
      <c r="C42">
        <v>2202769</v>
      </c>
      <c r="D42">
        <v>15339</v>
      </c>
      <c r="E42">
        <v>14652</v>
      </c>
      <c r="F42" t="str">
        <f t="shared" si="2"/>
        <v>D</v>
      </c>
      <c r="G42">
        <f t="shared" si="3"/>
        <v>4318105</v>
      </c>
    </row>
    <row r="43" spans="1:7" x14ac:dyDescent="0.25">
      <c r="A43" t="s">
        <v>46</v>
      </c>
      <c r="B43">
        <v>2346640</v>
      </c>
      <c r="C43">
        <v>2197559</v>
      </c>
      <c r="D43">
        <v>373470</v>
      </c>
      <c r="E43">
        <v>353365</v>
      </c>
      <c r="F43" t="str">
        <f t="shared" si="2"/>
        <v>B</v>
      </c>
      <c r="G43">
        <f t="shared" si="3"/>
        <v>4544199</v>
      </c>
    </row>
    <row r="44" spans="1:7" x14ac:dyDescent="0.25">
      <c r="A44" t="s">
        <v>47</v>
      </c>
      <c r="B44">
        <v>2548438</v>
      </c>
      <c r="C44">
        <v>2577213</v>
      </c>
      <c r="D44">
        <v>37986</v>
      </c>
      <c r="E44">
        <v>37766</v>
      </c>
      <c r="F44" t="str">
        <f t="shared" si="2"/>
        <v>D</v>
      </c>
      <c r="G44">
        <f t="shared" si="3"/>
        <v>5125651</v>
      </c>
    </row>
    <row r="45" spans="1:7" x14ac:dyDescent="0.25">
      <c r="A45" t="s">
        <v>48</v>
      </c>
      <c r="B45">
        <v>835495</v>
      </c>
      <c r="C45">
        <v>837746</v>
      </c>
      <c r="D45">
        <v>1106177</v>
      </c>
      <c r="E45">
        <v>917781</v>
      </c>
      <c r="F45" t="str">
        <f t="shared" si="2"/>
        <v>C</v>
      </c>
      <c r="G45">
        <f t="shared" si="3"/>
        <v>1673241</v>
      </c>
    </row>
    <row r="46" spans="1:7" x14ac:dyDescent="0.25">
      <c r="A46" t="s">
        <v>49</v>
      </c>
      <c r="B46">
        <v>1187448</v>
      </c>
      <c r="C46">
        <v>1070426</v>
      </c>
      <c r="D46">
        <v>1504608</v>
      </c>
      <c r="E46">
        <v>1756990</v>
      </c>
      <c r="F46" t="str">
        <f t="shared" si="2"/>
        <v>B</v>
      </c>
      <c r="G46">
        <f t="shared" si="3"/>
        <v>2257874</v>
      </c>
    </row>
    <row r="47" spans="1:7" x14ac:dyDescent="0.25">
      <c r="A47" t="s">
        <v>50</v>
      </c>
      <c r="B47">
        <v>140026</v>
      </c>
      <c r="C47">
        <v>146354</v>
      </c>
      <c r="D47">
        <v>2759991</v>
      </c>
      <c r="E47">
        <v>2742120</v>
      </c>
      <c r="F47" t="str">
        <f t="shared" si="2"/>
        <v>C</v>
      </c>
      <c r="G47">
        <f t="shared" si="3"/>
        <v>286380</v>
      </c>
    </row>
    <row r="48" spans="1:7" x14ac:dyDescent="0.25">
      <c r="A48" t="s">
        <v>51</v>
      </c>
      <c r="B48">
        <v>1198765</v>
      </c>
      <c r="C48">
        <v>1304945</v>
      </c>
      <c r="D48">
        <v>2786493</v>
      </c>
      <c r="E48">
        <v>2602643</v>
      </c>
      <c r="F48" t="str">
        <f t="shared" si="2"/>
        <v>B</v>
      </c>
      <c r="G48">
        <f t="shared" si="3"/>
        <v>2503710</v>
      </c>
    </row>
    <row r="49" spans="1:7" x14ac:dyDescent="0.25">
      <c r="A49" t="s">
        <v>52</v>
      </c>
      <c r="B49">
        <v>2619776</v>
      </c>
      <c r="C49">
        <v>2749623</v>
      </c>
      <c r="D49">
        <v>2888215</v>
      </c>
      <c r="E49">
        <v>2800174</v>
      </c>
      <c r="F49" t="str">
        <f t="shared" si="2"/>
        <v>C</v>
      </c>
      <c r="G49">
        <f t="shared" si="3"/>
        <v>5369399</v>
      </c>
    </row>
    <row r="50" spans="1:7" x14ac:dyDescent="0.25">
      <c r="A50" t="s">
        <v>53</v>
      </c>
      <c r="B50">
        <v>248398</v>
      </c>
      <c r="C50">
        <v>268511</v>
      </c>
      <c r="D50">
        <v>3110853</v>
      </c>
      <c r="E50">
        <v>2986411</v>
      </c>
      <c r="F50" t="str">
        <f t="shared" si="2"/>
        <v>C</v>
      </c>
      <c r="G50">
        <f t="shared" si="3"/>
        <v>516909</v>
      </c>
    </row>
    <row r="51" spans="1:7" x14ac:dyDescent="0.25">
      <c r="A51" t="s">
        <v>54</v>
      </c>
      <c r="B51">
        <v>2494207</v>
      </c>
      <c r="C51">
        <v>2625207</v>
      </c>
      <c r="D51">
        <v>1796293</v>
      </c>
      <c r="E51">
        <v>1853602</v>
      </c>
      <c r="F51" t="str">
        <f t="shared" si="2"/>
        <v>B</v>
      </c>
      <c r="G51">
        <f t="shared" si="3"/>
        <v>5119414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0892D-0AFB-40F6-9438-9AF847E96410}">
  <dimension ref="A1:K51"/>
  <sheetViews>
    <sheetView workbookViewId="0">
      <selection activeCell="J4" sqref="J4:K4"/>
      <pivotSelection pane="bottomRight" showHeader="1" extendable="1" axis="axisRow" start="1" max="7" activeRow="3" activeCol="9" previousRow="3" previousCol="9" click="1" r:id="rId1">
        <pivotArea dataOnly="0" axis="axisRow" fieldPosition="0">
          <references count="1">
            <reference field="6" count="1">
              <x v="1"/>
            </reference>
          </references>
        </pivotArea>
      </pivotSelection>
    </sheetView>
  </sheetViews>
  <sheetFormatPr defaultRowHeight="15" x14ac:dyDescent="0.25"/>
  <cols>
    <col min="1" max="1" width="22.85546875" bestFit="1" customWidth="1"/>
    <col min="2" max="2" width="23.140625" bestFit="1" customWidth="1"/>
    <col min="3" max="3" width="26" bestFit="1" customWidth="1"/>
    <col min="4" max="4" width="23.140625" bestFit="1" customWidth="1"/>
    <col min="5" max="5" width="26" bestFit="1" customWidth="1"/>
    <col min="6" max="6" width="16.42578125" bestFit="1" customWidth="1"/>
    <col min="7" max="7" width="15" bestFit="1" customWidth="1"/>
    <col min="10" max="10" width="17.7109375" bestFit="1" customWidth="1"/>
    <col min="11" max="11" width="2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65</v>
      </c>
      <c r="G1" t="s">
        <v>66</v>
      </c>
      <c r="H1" t="s">
        <v>55</v>
      </c>
    </row>
    <row r="2" spans="1:11" x14ac:dyDescent="0.25">
      <c r="A2" t="s">
        <v>5</v>
      </c>
      <c r="B2">
        <v>1415007</v>
      </c>
      <c r="C2">
        <v>1397195</v>
      </c>
      <c r="D2">
        <v>1499070</v>
      </c>
      <c r="E2">
        <v>1481105</v>
      </c>
      <c r="F2" t="str">
        <f>MID(kraina4[[#This Row],[Nazwa_wojewodztwa]],2,2)</f>
        <v>01</v>
      </c>
      <c r="G2" t="str">
        <f t="shared" ref="G2:G33" si="0">IF(AND(D2&gt;B2,E2&gt;C2),"TAK","NIE")</f>
        <v>TAK</v>
      </c>
      <c r="H2" t="str">
        <f t="shared" ref="H2:H33" si="1">RIGHT(A2,1)</f>
        <v>D</v>
      </c>
      <c r="J2" s="1" t="s">
        <v>56</v>
      </c>
      <c r="K2" t="s">
        <v>69</v>
      </c>
    </row>
    <row r="3" spans="1:11" x14ac:dyDescent="0.25">
      <c r="A3" t="s">
        <v>6</v>
      </c>
      <c r="B3">
        <v>1711390</v>
      </c>
      <c r="C3">
        <v>1641773</v>
      </c>
      <c r="D3">
        <v>1522030</v>
      </c>
      <c r="E3">
        <v>1618733</v>
      </c>
      <c r="F3" t="str">
        <f>MID(kraina4[[#This Row],[Nazwa_wojewodztwa]],2,2)</f>
        <v>02</v>
      </c>
      <c r="G3" t="str">
        <f t="shared" si="0"/>
        <v>NIE</v>
      </c>
      <c r="H3" t="str">
        <f t="shared" si="1"/>
        <v>D</v>
      </c>
      <c r="J3" s="2" t="s">
        <v>67</v>
      </c>
      <c r="K3">
        <v>31</v>
      </c>
    </row>
    <row r="4" spans="1:11" x14ac:dyDescent="0.25">
      <c r="A4" t="s">
        <v>7</v>
      </c>
      <c r="B4">
        <v>1165105</v>
      </c>
      <c r="C4">
        <v>1278732</v>
      </c>
      <c r="D4">
        <v>1299953</v>
      </c>
      <c r="E4">
        <v>1191621</v>
      </c>
      <c r="F4" t="str">
        <f>MID(kraina4[[#This Row],[Nazwa_wojewodztwa]],2,2)</f>
        <v>03</v>
      </c>
      <c r="G4" t="str">
        <f t="shared" si="0"/>
        <v>NIE</v>
      </c>
      <c r="H4" t="str">
        <f t="shared" si="1"/>
        <v>C</v>
      </c>
      <c r="J4" s="2" t="s">
        <v>68</v>
      </c>
      <c r="K4">
        <v>19</v>
      </c>
    </row>
    <row r="5" spans="1:11" x14ac:dyDescent="0.25">
      <c r="A5" t="s">
        <v>8</v>
      </c>
      <c r="B5">
        <v>949065</v>
      </c>
      <c r="C5">
        <v>1026050</v>
      </c>
      <c r="D5">
        <v>688027</v>
      </c>
      <c r="E5">
        <v>723233</v>
      </c>
      <c r="F5" t="str">
        <f>MID(kraina4[[#This Row],[Nazwa_wojewodztwa]],2,2)</f>
        <v>04</v>
      </c>
      <c r="G5" t="str">
        <f t="shared" si="0"/>
        <v>NIE</v>
      </c>
      <c r="H5" t="str">
        <f t="shared" si="1"/>
        <v>D</v>
      </c>
      <c r="J5" s="3" t="s">
        <v>57</v>
      </c>
      <c r="K5">
        <v>3</v>
      </c>
    </row>
    <row r="6" spans="1:11" x14ac:dyDescent="0.25">
      <c r="A6" t="s">
        <v>9</v>
      </c>
      <c r="B6">
        <v>2436107</v>
      </c>
      <c r="C6">
        <v>2228622</v>
      </c>
      <c r="D6">
        <v>1831600</v>
      </c>
      <c r="E6">
        <v>1960624</v>
      </c>
      <c r="F6" t="str">
        <f>MID(kraina4[[#This Row],[Nazwa_wojewodztwa]],2,2)</f>
        <v>05</v>
      </c>
      <c r="G6" t="str">
        <f t="shared" si="0"/>
        <v>NIE</v>
      </c>
      <c r="H6" t="str">
        <f t="shared" si="1"/>
        <v>A</v>
      </c>
      <c r="J6" s="3" t="s">
        <v>58</v>
      </c>
      <c r="K6">
        <v>4</v>
      </c>
    </row>
    <row r="7" spans="1:11" x14ac:dyDescent="0.25">
      <c r="A7" t="s">
        <v>10</v>
      </c>
      <c r="B7">
        <v>1846928</v>
      </c>
      <c r="C7">
        <v>1851433</v>
      </c>
      <c r="D7">
        <v>2125113</v>
      </c>
      <c r="E7">
        <v>2028635</v>
      </c>
      <c r="F7" t="str">
        <f>MID(kraina4[[#This Row],[Nazwa_wojewodztwa]],2,2)</f>
        <v>06</v>
      </c>
      <c r="G7" t="str">
        <f t="shared" si="0"/>
        <v>TAK</v>
      </c>
      <c r="H7" t="str">
        <f t="shared" si="1"/>
        <v>D</v>
      </c>
      <c r="J7" s="3" t="s">
        <v>59</v>
      </c>
      <c r="K7">
        <v>8</v>
      </c>
    </row>
    <row r="8" spans="1:11" x14ac:dyDescent="0.25">
      <c r="A8" t="s">
        <v>11</v>
      </c>
      <c r="B8">
        <v>3841577</v>
      </c>
      <c r="C8">
        <v>3848394</v>
      </c>
      <c r="D8">
        <v>3595975</v>
      </c>
      <c r="E8">
        <v>3123039</v>
      </c>
      <c r="F8" t="str">
        <f>MID(kraina4[[#This Row],[Nazwa_wojewodztwa]],2,2)</f>
        <v>07</v>
      </c>
      <c r="G8" t="str">
        <f t="shared" si="0"/>
        <v>NIE</v>
      </c>
      <c r="H8" t="str">
        <f t="shared" si="1"/>
        <v>B</v>
      </c>
      <c r="J8" s="3" t="s">
        <v>60</v>
      </c>
      <c r="K8">
        <v>4</v>
      </c>
    </row>
    <row r="9" spans="1:11" x14ac:dyDescent="0.25">
      <c r="A9" t="s">
        <v>12</v>
      </c>
      <c r="B9">
        <v>679557</v>
      </c>
      <c r="C9">
        <v>655500</v>
      </c>
      <c r="D9">
        <v>1012012</v>
      </c>
      <c r="E9">
        <v>1067022</v>
      </c>
      <c r="F9" t="str">
        <f>MID(kraina4[[#This Row],[Nazwa_wojewodztwa]],2,2)</f>
        <v>08</v>
      </c>
      <c r="G9" t="str">
        <f t="shared" si="0"/>
        <v>TAK</v>
      </c>
      <c r="H9" t="str">
        <f t="shared" si="1"/>
        <v>A</v>
      </c>
      <c r="J9" s="2" t="s">
        <v>61</v>
      </c>
      <c r="K9">
        <v>50</v>
      </c>
    </row>
    <row r="10" spans="1:11" x14ac:dyDescent="0.25">
      <c r="A10" t="s">
        <v>13</v>
      </c>
      <c r="B10">
        <v>1660998</v>
      </c>
      <c r="C10">
        <v>1630345</v>
      </c>
      <c r="D10">
        <v>1130119</v>
      </c>
      <c r="E10">
        <v>1080238</v>
      </c>
      <c r="F10" t="str">
        <f>MID(kraina4[[#This Row],[Nazwa_wojewodztwa]],2,2)</f>
        <v>09</v>
      </c>
      <c r="G10" t="str">
        <f t="shared" si="0"/>
        <v>NIE</v>
      </c>
      <c r="H10" t="str">
        <f t="shared" si="1"/>
        <v>C</v>
      </c>
    </row>
    <row r="11" spans="1:11" x14ac:dyDescent="0.25">
      <c r="A11" t="s">
        <v>14</v>
      </c>
      <c r="B11">
        <v>1157622</v>
      </c>
      <c r="C11">
        <v>1182345</v>
      </c>
      <c r="D11">
        <v>830785</v>
      </c>
      <c r="E11">
        <v>833779</v>
      </c>
      <c r="F11" t="str">
        <f>MID(kraina4[[#This Row],[Nazwa_wojewodztwa]],2,2)</f>
        <v>10</v>
      </c>
      <c r="G11" t="str">
        <f t="shared" si="0"/>
        <v>NIE</v>
      </c>
      <c r="H11" t="str">
        <f t="shared" si="1"/>
        <v>C</v>
      </c>
    </row>
    <row r="12" spans="1:11" x14ac:dyDescent="0.25">
      <c r="A12" t="s">
        <v>15</v>
      </c>
      <c r="B12">
        <v>1987047</v>
      </c>
      <c r="C12">
        <v>1996208</v>
      </c>
      <c r="D12">
        <v>2053892</v>
      </c>
      <c r="E12">
        <v>1697247</v>
      </c>
      <c r="F12" t="str">
        <f>MID(kraina4[[#This Row],[Nazwa_wojewodztwa]],2,2)</f>
        <v>11</v>
      </c>
      <c r="G12" t="str">
        <f t="shared" si="0"/>
        <v>NIE</v>
      </c>
      <c r="H12" t="str">
        <f t="shared" si="1"/>
        <v>D</v>
      </c>
    </row>
    <row r="13" spans="1:11" x14ac:dyDescent="0.25">
      <c r="A13" t="s">
        <v>16</v>
      </c>
      <c r="B13">
        <v>3997724</v>
      </c>
      <c r="C13">
        <v>3690756</v>
      </c>
      <c r="D13">
        <v>4339393</v>
      </c>
      <c r="E13">
        <v>4639643</v>
      </c>
      <c r="F13" t="str">
        <f>MID(kraina4[[#This Row],[Nazwa_wojewodztwa]],2,2)</f>
        <v>12</v>
      </c>
      <c r="G13" t="str">
        <f t="shared" si="0"/>
        <v>TAK</v>
      </c>
      <c r="H13" t="str">
        <f t="shared" si="1"/>
        <v>C</v>
      </c>
    </row>
    <row r="14" spans="1:11" x14ac:dyDescent="0.25">
      <c r="A14" t="s">
        <v>17</v>
      </c>
      <c r="B14">
        <v>996113</v>
      </c>
      <c r="C14">
        <v>964279</v>
      </c>
      <c r="D14">
        <v>1012487</v>
      </c>
      <c r="E14">
        <v>1128940</v>
      </c>
      <c r="F14" t="str">
        <f>MID(kraina4[[#This Row],[Nazwa_wojewodztwa]],2,2)</f>
        <v>13</v>
      </c>
      <c r="G14" t="str">
        <f t="shared" si="0"/>
        <v>TAK</v>
      </c>
      <c r="H14" t="str">
        <f t="shared" si="1"/>
        <v>A</v>
      </c>
    </row>
    <row r="15" spans="1:11" x14ac:dyDescent="0.25">
      <c r="A15" t="s">
        <v>18</v>
      </c>
      <c r="B15">
        <v>1143634</v>
      </c>
      <c r="C15">
        <v>1033836</v>
      </c>
      <c r="D15">
        <v>909534</v>
      </c>
      <c r="E15">
        <v>856349</v>
      </c>
      <c r="F15" t="str">
        <f>MID(kraina4[[#This Row],[Nazwa_wojewodztwa]],2,2)</f>
        <v>14</v>
      </c>
      <c r="G15" t="str">
        <f t="shared" si="0"/>
        <v>NIE</v>
      </c>
      <c r="H15" t="str">
        <f t="shared" si="1"/>
        <v>A</v>
      </c>
    </row>
    <row r="16" spans="1:11" x14ac:dyDescent="0.25">
      <c r="A16" t="s">
        <v>19</v>
      </c>
      <c r="B16">
        <v>2549276</v>
      </c>
      <c r="C16">
        <v>2584751</v>
      </c>
      <c r="D16">
        <v>2033079</v>
      </c>
      <c r="E16">
        <v>2066918</v>
      </c>
      <c r="F16" t="str">
        <f>MID(kraina4[[#This Row],[Nazwa_wojewodztwa]],2,2)</f>
        <v>15</v>
      </c>
      <c r="G16" t="str">
        <f t="shared" si="0"/>
        <v>NIE</v>
      </c>
      <c r="H16" t="str">
        <f t="shared" si="1"/>
        <v>A</v>
      </c>
    </row>
    <row r="17" spans="1:8" x14ac:dyDescent="0.25">
      <c r="A17" t="s">
        <v>20</v>
      </c>
      <c r="B17">
        <v>1367212</v>
      </c>
      <c r="C17">
        <v>1361389</v>
      </c>
      <c r="D17">
        <v>1572320</v>
      </c>
      <c r="E17">
        <v>1836258</v>
      </c>
      <c r="F17" t="str">
        <f>MID(kraina4[[#This Row],[Nazwa_wojewodztwa]],2,2)</f>
        <v>16</v>
      </c>
      <c r="G17" t="str">
        <f t="shared" si="0"/>
        <v>TAK</v>
      </c>
      <c r="H17" t="str">
        <f t="shared" si="1"/>
        <v>C</v>
      </c>
    </row>
    <row r="18" spans="1:8" x14ac:dyDescent="0.25">
      <c r="A18" t="s">
        <v>21</v>
      </c>
      <c r="B18">
        <v>2567464</v>
      </c>
      <c r="C18">
        <v>2441857</v>
      </c>
      <c r="D18">
        <v>1524132</v>
      </c>
      <c r="E18">
        <v>1496810</v>
      </c>
      <c r="F18" t="str">
        <f>MID(kraina4[[#This Row],[Nazwa_wojewodztwa]],2,2)</f>
        <v>17</v>
      </c>
      <c r="G18" t="str">
        <f t="shared" si="0"/>
        <v>NIE</v>
      </c>
      <c r="H18" t="str">
        <f t="shared" si="1"/>
        <v>A</v>
      </c>
    </row>
    <row r="19" spans="1:8" x14ac:dyDescent="0.25">
      <c r="A19" t="s">
        <v>22</v>
      </c>
      <c r="B19">
        <v>1334060</v>
      </c>
      <c r="C19">
        <v>1395231</v>
      </c>
      <c r="D19">
        <v>578655</v>
      </c>
      <c r="E19">
        <v>677663</v>
      </c>
      <c r="F19" t="str">
        <f>MID(kraina4[[#This Row],[Nazwa_wojewodztwa]],2,2)</f>
        <v>18</v>
      </c>
      <c r="G19" t="str">
        <f t="shared" si="0"/>
        <v>NIE</v>
      </c>
      <c r="H19" t="str">
        <f t="shared" si="1"/>
        <v>D</v>
      </c>
    </row>
    <row r="20" spans="1:8" x14ac:dyDescent="0.25">
      <c r="A20" t="s">
        <v>23</v>
      </c>
      <c r="B20">
        <v>2976209</v>
      </c>
      <c r="C20">
        <v>3199665</v>
      </c>
      <c r="D20">
        <v>1666477</v>
      </c>
      <c r="E20">
        <v>1759240</v>
      </c>
      <c r="F20" t="str">
        <f>MID(kraina4[[#This Row],[Nazwa_wojewodztwa]],2,2)</f>
        <v>19</v>
      </c>
      <c r="G20" t="str">
        <f t="shared" si="0"/>
        <v>NIE</v>
      </c>
      <c r="H20" t="str">
        <f t="shared" si="1"/>
        <v>C</v>
      </c>
    </row>
    <row r="21" spans="1:8" x14ac:dyDescent="0.25">
      <c r="A21" t="s">
        <v>24</v>
      </c>
      <c r="B21">
        <v>1443351</v>
      </c>
      <c r="C21">
        <v>1565539</v>
      </c>
      <c r="D21">
        <v>1355276</v>
      </c>
      <c r="E21">
        <v>1423414</v>
      </c>
      <c r="F21" t="str">
        <f>MID(kraina4[[#This Row],[Nazwa_wojewodztwa]],2,2)</f>
        <v>20</v>
      </c>
      <c r="G21" t="str">
        <f t="shared" si="0"/>
        <v>NIE</v>
      </c>
      <c r="H21" t="str">
        <f t="shared" si="1"/>
        <v>C</v>
      </c>
    </row>
    <row r="22" spans="1:8" x14ac:dyDescent="0.25">
      <c r="A22" t="s">
        <v>25</v>
      </c>
      <c r="B22">
        <v>2486640</v>
      </c>
      <c r="C22">
        <v>2265936</v>
      </c>
      <c r="D22">
        <v>297424</v>
      </c>
      <c r="E22">
        <v>274759</v>
      </c>
      <c r="F22" t="str">
        <f>MID(kraina4[[#This Row],[Nazwa_wojewodztwa]],2,2)</f>
        <v>21</v>
      </c>
      <c r="G22" t="str">
        <f t="shared" si="0"/>
        <v>NIE</v>
      </c>
      <c r="H22" t="str">
        <f t="shared" si="1"/>
        <v>A</v>
      </c>
    </row>
    <row r="23" spans="1:8" x14ac:dyDescent="0.25">
      <c r="A23" t="s">
        <v>26</v>
      </c>
      <c r="B23">
        <v>685438</v>
      </c>
      <c r="C23">
        <v>749124</v>
      </c>
      <c r="D23">
        <v>2697677</v>
      </c>
      <c r="E23">
        <v>2821550</v>
      </c>
      <c r="F23" t="str">
        <f>MID(kraina4[[#This Row],[Nazwa_wojewodztwa]],2,2)</f>
        <v>22</v>
      </c>
      <c r="G23" t="str">
        <f t="shared" si="0"/>
        <v>TAK</v>
      </c>
      <c r="H23" t="str">
        <f t="shared" si="1"/>
        <v>B</v>
      </c>
    </row>
    <row r="24" spans="1:8" x14ac:dyDescent="0.25">
      <c r="A24" t="s">
        <v>27</v>
      </c>
      <c r="B24">
        <v>2166753</v>
      </c>
      <c r="C24">
        <v>2338698</v>
      </c>
      <c r="D24">
        <v>1681433</v>
      </c>
      <c r="E24">
        <v>1592443</v>
      </c>
      <c r="F24" t="str">
        <f>MID(kraina4[[#This Row],[Nazwa_wojewodztwa]],2,2)</f>
        <v>23</v>
      </c>
      <c r="G24" t="str">
        <f t="shared" si="0"/>
        <v>NIE</v>
      </c>
      <c r="H24" t="str">
        <f t="shared" si="1"/>
        <v>B</v>
      </c>
    </row>
    <row r="25" spans="1:8" x14ac:dyDescent="0.25">
      <c r="A25" t="s">
        <v>28</v>
      </c>
      <c r="B25">
        <v>643177</v>
      </c>
      <c r="C25">
        <v>684187</v>
      </c>
      <c r="D25">
        <v>796213</v>
      </c>
      <c r="E25">
        <v>867904</v>
      </c>
      <c r="F25" t="str">
        <f>MID(kraina4[[#This Row],[Nazwa_wojewodztwa]],2,2)</f>
        <v>24</v>
      </c>
      <c r="G25" t="str">
        <f t="shared" si="0"/>
        <v>TAK</v>
      </c>
      <c r="H25" t="str">
        <f t="shared" si="1"/>
        <v>C</v>
      </c>
    </row>
    <row r="26" spans="1:8" x14ac:dyDescent="0.25">
      <c r="A26" t="s">
        <v>29</v>
      </c>
      <c r="B26">
        <v>450192</v>
      </c>
      <c r="C26">
        <v>434755</v>
      </c>
      <c r="D26">
        <v>1656446</v>
      </c>
      <c r="E26">
        <v>1691000</v>
      </c>
      <c r="F26" t="str">
        <f>MID(kraina4[[#This Row],[Nazwa_wojewodztwa]],2,2)</f>
        <v>25</v>
      </c>
      <c r="G26" t="str">
        <f t="shared" si="0"/>
        <v>TAK</v>
      </c>
      <c r="H26" t="str">
        <f t="shared" si="1"/>
        <v>B</v>
      </c>
    </row>
    <row r="27" spans="1:8" x14ac:dyDescent="0.25">
      <c r="A27" t="s">
        <v>30</v>
      </c>
      <c r="B27">
        <v>1037774</v>
      </c>
      <c r="C27">
        <v>1113789</v>
      </c>
      <c r="D27">
        <v>877464</v>
      </c>
      <c r="E27">
        <v>990837</v>
      </c>
      <c r="F27" t="str">
        <f>MID(kraina4[[#This Row],[Nazwa_wojewodztwa]],2,2)</f>
        <v>26</v>
      </c>
      <c r="G27" t="str">
        <f t="shared" si="0"/>
        <v>NIE</v>
      </c>
      <c r="H27" t="str">
        <f t="shared" si="1"/>
        <v>C</v>
      </c>
    </row>
    <row r="28" spans="1:8" x14ac:dyDescent="0.25">
      <c r="A28" t="s">
        <v>31</v>
      </c>
      <c r="B28">
        <v>2351213</v>
      </c>
      <c r="C28">
        <v>2358482</v>
      </c>
      <c r="D28">
        <v>1098384</v>
      </c>
      <c r="E28">
        <v>1121488</v>
      </c>
      <c r="F28" t="str">
        <f>MID(kraina4[[#This Row],[Nazwa_wojewodztwa]],2,2)</f>
        <v>27</v>
      </c>
      <c r="G28" t="str">
        <f t="shared" si="0"/>
        <v>NIE</v>
      </c>
      <c r="H28" t="str">
        <f t="shared" si="1"/>
        <v>C</v>
      </c>
    </row>
    <row r="29" spans="1:8" x14ac:dyDescent="0.25">
      <c r="A29" t="s">
        <v>32</v>
      </c>
      <c r="B29">
        <v>2613354</v>
      </c>
      <c r="C29">
        <v>2837241</v>
      </c>
      <c r="D29">
        <v>431144</v>
      </c>
      <c r="E29">
        <v>434113</v>
      </c>
      <c r="F29" t="str">
        <f>MID(kraina4[[#This Row],[Nazwa_wojewodztwa]],2,2)</f>
        <v>28</v>
      </c>
      <c r="G29" t="str">
        <f t="shared" si="0"/>
        <v>NIE</v>
      </c>
      <c r="H29" t="str">
        <f t="shared" si="1"/>
        <v>D</v>
      </c>
    </row>
    <row r="30" spans="1:8" x14ac:dyDescent="0.25">
      <c r="A30" t="s">
        <v>33</v>
      </c>
      <c r="B30">
        <v>1859691</v>
      </c>
      <c r="C30">
        <v>1844250</v>
      </c>
      <c r="D30">
        <v>1460134</v>
      </c>
      <c r="E30">
        <v>1585258</v>
      </c>
      <c r="F30" t="str">
        <f>MID(kraina4[[#This Row],[Nazwa_wojewodztwa]],2,2)</f>
        <v>29</v>
      </c>
      <c r="G30" t="str">
        <f t="shared" si="0"/>
        <v>NIE</v>
      </c>
      <c r="H30" t="str">
        <f t="shared" si="1"/>
        <v>A</v>
      </c>
    </row>
    <row r="31" spans="1:8" x14ac:dyDescent="0.25">
      <c r="A31" t="s">
        <v>34</v>
      </c>
      <c r="B31">
        <v>2478386</v>
      </c>
      <c r="C31">
        <v>2562144</v>
      </c>
      <c r="D31">
        <v>30035</v>
      </c>
      <c r="E31">
        <v>29396</v>
      </c>
      <c r="F31" t="str">
        <f>MID(kraina4[[#This Row],[Nazwa_wojewodztwa]],2,2)</f>
        <v>30</v>
      </c>
      <c r="G31" t="str">
        <f t="shared" si="0"/>
        <v>NIE</v>
      </c>
      <c r="H31" t="str">
        <f t="shared" si="1"/>
        <v>C</v>
      </c>
    </row>
    <row r="32" spans="1:8" x14ac:dyDescent="0.25">
      <c r="A32" t="s">
        <v>35</v>
      </c>
      <c r="B32">
        <v>1938122</v>
      </c>
      <c r="C32">
        <v>1816647</v>
      </c>
      <c r="D32">
        <v>1602356</v>
      </c>
      <c r="E32">
        <v>1875221</v>
      </c>
      <c r="F32" t="str">
        <f>MID(kraina4[[#This Row],[Nazwa_wojewodztwa]],2,2)</f>
        <v>31</v>
      </c>
      <c r="G32" t="str">
        <f t="shared" si="0"/>
        <v>NIE</v>
      </c>
      <c r="H32" t="str">
        <f t="shared" si="1"/>
        <v>C</v>
      </c>
    </row>
    <row r="33" spans="1:8" x14ac:dyDescent="0.25">
      <c r="A33" t="s">
        <v>36</v>
      </c>
      <c r="B33">
        <v>992523</v>
      </c>
      <c r="C33">
        <v>1028501</v>
      </c>
      <c r="D33">
        <v>1995446</v>
      </c>
      <c r="E33">
        <v>1860524</v>
      </c>
      <c r="F33" t="str">
        <f>MID(kraina4[[#This Row],[Nazwa_wojewodztwa]],2,2)</f>
        <v>32</v>
      </c>
      <c r="G33" t="str">
        <f t="shared" si="0"/>
        <v>TAK</v>
      </c>
      <c r="H33" t="str">
        <f t="shared" si="1"/>
        <v>D</v>
      </c>
    </row>
    <row r="34" spans="1:8" x14ac:dyDescent="0.25">
      <c r="A34" t="s">
        <v>37</v>
      </c>
      <c r="B34">
        <v>2966291</v>
      </c>
      <c r="C34">
        <v>2889963</v>
      </c>
      <c r="D34">
        <v>462453</v>
      </c>
      <c r="E34">
        <v>486354</v>
      </c>
      <c r="F34" t="str">
        <f>MID(kraina4[[#This Row],[Nazwa_wojewodztwa]],2,2)</f>
        <v>33</v>
      </c>
      <c r="G34" t="str">
        <f t="shared" ref="G34:G51" si="2">IF(AND(D34&gt;B34,E34&gt;C34),"TAK","NIE")</f>
        <v>NIE</v>
      </c>
      <c r="H34" t="str">
        <f t="shared" ref="H34:H51" si="3">RIGHT(A34,1)</f>
        <v>B</v>
      </c>
    </row>
    <row r="35" spans="1:8" x14ac:dyDescent="0.25">
      <c r="A35" t="s">
        <v>38</v>
      </c>
      <c r="B35">
        <v>76648</v>
      </c>
      <c r="C35">
        <v>81385</v>
      </c>
      <c r="D35">
        <v>1374708</v>
      </c>
      <c r="E35">
        <v>1379567</v>
      </c>
      <c r="F35" t="str">
        <f>MID(kraina4[[#This Row],[Nazwa_wojewodztwa]],2,2)</f>
        <v>34</v>
      </c>
      <c r="G35" t="str">
        <f t="shared" si="2"/>
        <v>TAK</v>
      </c>
      <c r="H35" t="str">
        <f t="shared" si="3"/>
        <v>C</v>
      </c>
    </row>
    <row r="36" spans="1:8" x14ac:dyDescent="0.25">
      <c r="A36" t="s">
        <v>39</v>
      </c>
      <c r="B36">
        <v>2574432</v>
      </c>
      <c r="C36">
        <v>2409710</v>
      </c>
      <c r="D36">
        <v>987486</v>
      </c>
      <c r="E36">
        <v>999043</v>
      </c>
      <c r="F36" t="str">
        <f>MID(kraina4[[#This Row],[Nazwa_wojewodztwa]],2,2)</f>
        <v>35</v>
      </c>
      <c r="G36" t="str">
        <f t="shared" si="2"/>
        <v>NIE</v>
      </c>
      <c r="H36" t="str">
        <f t="shared" si="3"/>
        <v>C</v>
      </c>
    </row>
    <row r="37" spans="1:8" x14ac:dyDescent="0.25">
      <c r="A37" t="s">
        <v>40</v>
      </c>
      <c r="B37">
        <v>1778590</v>
      </c>
      <c r="C37">
        <v>1874844</v>
      </c>
      <c r="D37">
        <v>111191</v>
      </c>
      <c r="E37">
        <v>117846</v>
      </c>
      <c r="F37" t="str">
        <f>MID(kraina4[[#This Row],[Nazwa_wojewodztwa]],2,2)</f>
        <v>36</v>
      </c>
      <c r="G37" t="str">
        <f t="shared" si="2"/>
        <v>NIE</v>
      </c>
      <c r="H37" t="str">
        <f t="shared" si="3"/>
        <v>B</v>
      </c>
    </row>
    <row r="38" spans="1:8" x14ac:dyDescent="0.25">
      <c r="A38" t="s">
        <v>41</v>
      </c>
      <c r="B38">
        <v>1506541</v>
      </c>
      <c r="C38">
        <v>1414887</v>
      </c>
      <c r="D38">
        <v>1216612</v>
      </c>
      <c r="E38">
        <v>1166775</v>
      </c>
      <c r="F38" t="str">
        <f>MID(kraina4[[#This Row],[Nazwa_wojewodztwa]],2,2)</f>
        <v>37</v>
      </c>
      <c r="G38" t="str">
        <f t="shared" si="2"/>
        <v>NIE</v>
      </c>
      <c r="H38" t="str">
        <f t="shared" si="3"/>
        <v>A</v>
      </c>
    </row>
    <row r="39" spans="1:8" x14ac:dyDescent="0.25">
      <c r="A39" t="s">
        <v>42</v>
      </c>
      <c r="B39">
        <v>1598886</v>
      </c>
      <c r="C39">
        <v>1687917</v>
      </c>
      <c r="D39">
        <v>449788</v>
      </c>
      <c r="E39">
        <v>427615</v>
      </c>
      <c r="F39" t="str">
        <f>MID(kraina4[[#This Row],[Nazwa_wojewodztwa]],2,2)</f>
        <v>38</v>
      </c>
      <c r="G39" t="str">
        <f t="shared" si="2"/>
        <v>NIE</v>
      </c>
      <c r="H39" t="str">
        <f t="shared" si="3"/>
        <v>B</v>
      </c>
    </row>
    <row r="40" spans="1:8" x14ac:dyDescent="0.25">
      <c r="A40" t="s">
        <v>43</v>
      </c>
      <c r="B40">
        <v>548989</v>
      </c>
      <c r="C40">
        <v>514636</v>
      </c>
      <c r="D40">
        <v>2770344</v>
      </c>
      <c r="E40">
        <v>3187897</v>
      </c>
      <c r="F40" t="str">
        <f>MID(kraina4[[#This Row],[Nazwa_wojewodztwa]],2,2)</f>
        <v>39</v>
      </c>
      <c r="G40" t="str">
        <f t="shared" si="2"/>
        <v>TAK</v>
      </c>
      <c r="H40" t="str">
        <f t="shared" si="3"/>
        <v>D</v>
      </c>
    </row>
    <row r="41" spans="1:8" x14ac:dyDescent="0.25">
      <c r="A41" t="s">
        <v>44</v>
      </c>
      <c r="B41">
        <v>1175198</v>
      </c>
      <c r="C41">
        <v>1095440</v>
      </c>
      <c r="D41">
        <v>2657174</v>
      </c>
      <c r="E41">
        <v>2491947</v>
      </c>
      <c r="F41" t="str">
        <f>MID(kraina4[[#This Row],[Nazwa_wojewodztwa]],2,2)</f>
        <v>40</v>
      </c>
      <c r="G41" t="str">
        <f t="shared" si="2"/>
        <v>TAK</v>
      </c>
      <c r="H41" t="str">
        <f t="shared" si="3"/>
        <v>A</v>
      </c>
    </row>
    <row r="42" spans="1:8" x14ac:dyDescent="0.25">
      <c r="A42" t="s">
        <v>45</v>
      </c>
      <c r="B42">
        <v>2115336</v>
      </c>
      <c r="C42">
        <v>2202769</v>
      </c>
      <c r="D42">
        <v>15339</v>
      </c>
      <c r="E42">
        <v>14652</v>
      </c>
      <c r="F42" t="str">
        <f>MID(kraina4[[#This Row],[Nazwa_wojewodztwa]],2,2)</f>
        <v>41</v>
      </c>
      <c r="G42" t="str">
        <f t="shared" si="2"/>
        <v>NIE</v>
      </c>
      <c r="H42" t="str">
        <f t="shared" si="3"/>
        <v>D</v>
      </c>
    </row>
    <row r="43" spans="1:8" x14ac:dyDescent="0.25">
      <c r="A43" t="s">
        <v>46</v>
      </c>
      <c r="B43">
        <v>2346640</v>
      </c>
      <c r="C43">
        <v>2197559</v>
      </c>
      <c r="D43">
        <v>373470</v>
      </c>
      <c r="E43">
        <v>353365</v>
      </c>
      <c r="F43" t="str">
        <f>MID(kraina4[[#This Row],[Nazwa_wojewodztwa]],2,2)</f>
        <v>42</v>
      </c>
      <c r="G43" t="str">
        <f t="shared" si="2"/>
        <v>NIE</v>
      </c>
      <c r="H43" t="str">
        <f t="shared" si="3"/>
        <v>B</v>
      </c>
    </row>
    <row r="44" spans="1:8" x14ac:dyDescent="0.25">
      <c r="A44" t="s">
        <v>47</v>
      </c>
      <c r="B44">
        <v>2548438</v>
      </c>
      <c r="C44">
        <v>2577213</v>
      </c>
      <c r="D44">
        <v>37986</v>
      </c>
      <c r="E44">
        <v>37766</v>
      </c>
      <c r="F44" t="str">
        <f>MID(kraina4[[#This Row],[Nazwa_wojewodztwa]],2,2)</f>
        <v>43</v>
      </c>
      <c r="G44" t="str">
        <f t="shared" si="2"/>
        <v>NIE</v>
      </c>
      <c r="H44" t="str">
        <f t="shared" si="3"/>
        <v>D</v>
      </c>
    </row>
    <row r="45" spans="1:8" x14ac:dyDescent="0.25">
      <c r="A45" t="s">
        <v>48</v>
      </c>
      <c r="B45">
        <v>835495</v>
      </c>
      <c r="C45">
        <v>837746</v>
      </c>
      <c r="D45">
        <v>1106177</v>
      </c>
      <c r="E45">
        <v>917781</v>
      </c>
      <c r="F45" t="str">
        <f>MID(kraina4[[#This Row],[Nazwa_wojewodztwa]],2,2)</f>
        <v>44</v>
      </c>
      <c r="G45" t="str">
        <f t="shared" si="2"/>
        <v>TAK</v>
      </c>
      <c r="H45" t="str">
        <f t="shared" si="3"/>
        <v>C</v>
      </c>
    </row>
    <row r="46" spans="1:8" x14ac:dyDescent="0.25">
      <c r="A46" t="s">
        <v>49</v>
      </c>
      <c r="B46">
        <v>1187448</v>
      </c>
      <c r="C46">
        <v>1070426</v>
      </c>
      <c r="D46">
        <v>1504608</v>
      </c>
      <c r="E46">
        <v>1756990</v>
      </c>
      <c r="F46" t="str">
        <f>MID(kraina4[[#This Row],[Nazwa_wojewodztwa]],2,2)</f>
        <v>45</v>
      </c>
      <c r="G46" t="str">
        <f t="shared" si="2"/>
        <v>TAK</v>
      </c>
      <c r="H46" t="str">
        <f t="shared" si="3"/>
        <v>B</v>
      </c>
    </row>
    <row r="47" spans="1:8" x14ac:dyDescent="0.25">
      <c r="A47" t="s">
        <v>50</v>
      </c>
      <c r="B47">
        <v>140026</v>
      </c>
      <c r="C47">
        <v>146354</v>
      </c>
      <c r="D47">
        <v>2759991</v>
      </c>
      <c r="E47">
        <v>2742120</v>
      </c>
      <c r="F47" t="str">
        <f>MID(kraina4[[#This Row],[Nazwa_wojewodztwa]],2,2)</f>
        <v>46</v>
      </c>
      <c r="G47" t="str">
        <f t="shared" si="2"/>
        <v>TAK</v>
      </c>
      <c r="H47" t="str">
        <f t="shared" si="3"/>
        <v>C</v>
      </c>
    </row>
    <row r="48" spans="1:8" x14ac:dyDescent="0.25">
      <c r="A48" t="s">
        <v>51</v>
      </c>
      <c r="B48">
        <v>1198765</v>
      </c>
      <c r="C48">
        <v>1304945</v>
      </c>
      <c r="D48">
        <v>2786493</v>
      </c>
      <c r="E48">
        <v>2602643</v>
      </c>
      <c r="F48" t="str">
        <f>MID(kraina4[[#This Row],[Nazwa_wojewodztwa]],2,2)</f>
        <v>47</v>
      </c>
      <c r="G48" t="str">
        <f t="shared" si="2"/>
        <v>TAK</v>
      </c>
      <c r="H48" t="str">
        <f t="shared" si="3"/>
        <v>B</v>
      </c>
    </row>
    <row r="49" spans="1:8" x14ac:dyDescent="0.25">
      <c r="A49" t="s">
        <v>52</v>
      </c>
      <c r="B49">
        <v>2619776</v>
      </c>
      <c r="C49">
        <v>2749623</v>
      </c>
      <c r="D49">
        <v>2888215</v>
      </c>
      <c r="E49">
        <v>2800174</v>
      </c>
      <c r="F49" t="str">
        <f>MID(kraina4[[#This Row],[Nazwa_wojewodztwa]],2,2)</f>
        <v>48</v>
      </c>
      <c r="G49" t="str">
        <f t="shared" si="2"/>
        <v>TAK</v>
      </c>
      <c r="H49" t="str">
        <f t="shared" si="3"/>
        <v>C</v>
      </c>
    </row>
    <row r="50" spans="1:8" x14ac:dyDescent="0.25">
      <c r="A50" t="s">
        <v>53</v>
      </c>
      <c r="B50">
        <v>248398</v>
      </c>
      <c r="C50">
        <v>268511</v>
      </c>
      <c r="D50">
        <v>3110853</v>
      </c>
      <c r="E50">
        <v>2986411</v>
      </c>
      <c r="F50" t="str">
        <f>MID(kraina4[[#This Row],[Nazwa_wojewodztwa]],2,2)</f>
        <v>49</v>
      </c>
      <c r="G50" t="str">
        <f t="shared" si="2"/>
        <v>TAK</v>
      </c>
      <c r="H50" t="str">
        <f t="shared" si="3"/>
        <v>C</v>
      </c>
    </row>
    <row r="51" spans="1:8" x14ac:dyDescent="0.25">
      <c r="A51" t="s">
        <v>54</v>
      </c>
      <c r="B51">
        <v>2494207</v>
      </c>
      <c r="C51">
        <v>2625207</v>
      </c>
      <c r="D51">
        <v>1796293</v>
      </c>
      <c r="E51">
        <v>1853602</v>
      </c>
      <c r="F51" t="str">
        <f>MID(kraina4[[#This Row],[Nazwa_wojewodztwa]],2,2)</f>
        <v>50</v>
      </c>
      <c r="G51" t="str">
        <f t="shared" si="2"/>
        <v>NIE</v>
      </c>
      <c r="H51" t="str">
        <f t="shared" si="3"/>
        <v>B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9660-8BEB-4DDC-90FA-F8B26B239097}">
  <dimension ref="A1:U52"/>
  <sheetViews>
    <sheetView tabSelected="1" topLeftCell="D4" workbookViewId="0">
      <selection activeCell="T2" sqref="T2"/>
    </sheetView>
  </sheetViews>
  <sheetFormatPr defaultRowHeight="15" x14ac:dyDescent="0.25"/>
  <cols>
    <col min="1" max="1" width="22.85546875" bestFit="1" customWidth="1"/>
    <col min="2" max="2" width="23.140625" bestFit="1" customWidth="1"/>
    <col min="3" max="3" width="26" bestFit="1" customWidth="1"/>
    <col min="4" max="4" width="23.140625" bestFit="1" customWidth="1"/>
    <col min="5" max="5" width="26" bestFit="1" customWidth="1"/>
    <col min="6" max="6" width="26" customWidth="1"/>
    <col min="7" max="10" width="15.5703125" bestFit="1" customWidth="1"/>
    <col min="17" max="18" width="12" bestFit="1" customWidth="1"/>
    <col min="19" max="19" width="21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70</v>
      </c>
      <c r="G1" t="s">
        <v>62</v>
      </c>
      <c r="H1" t="s">
        <v>63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71</v>
      </c>
    </row>
    <row r="2" spans="1:21" x14ac:dyDescent="0.25">
      <c r="A2" t="s">
        <v>5</v>
      </c>
      <c r="B2">
        <v>1415007</v>
      </c>
      <c r="C2">
        <v>1397195</v>
      </c>
      <c r="D2">
        <v>1499070</v>
      </c>
      <c r="E2">
        <v>1481105</v>
      </c>
      <c r="F2">
        <f t="shared" ref="F2:F33" si="0">ROUNDDOWN(H2/G2,4)</f>
        <v>1.0597000000000001</v>
      </c>
      <c r="G2">
        <f t="shared" ref="G2:G33" si="1">SUM(B2:C2)</f>
        <v>2812202</v>
      </c>
      <c r="H2">
        <f t="shared" ref="H2:H33" si="2">SUM(D2:E2)</f>
        <v>2980175</v>
      </c>
      <c r="I2" s="4">
        <f t="shared" ref="I2:S33" si="3">IF(H2&gt;2*$G2,H2,ROUNDDOWN($F2*H2,0))</f>
        <v>3158091</v>
      </c>
      <c r="J2" s="4">
        <f t="shared" si="3"/>
        <v>3346629</v>
      </c>
      <c r="K2" s="4">
        <f t="shared" si="3"/>
        <v>3546422</v>
      </c>
      <c r="L2" s="4">
        <f t="shared" si="3"/>
        <v>3758143</v>
      </c>
      <c r="M2" s="4">
        <f t="shared" si="3"/>
        <v>3982504</v>
      </c>
      <c r="N2" s="4">
        <f t="shared" si="3"/>
        <v>4220259</v>
      </c>
      <c r="O2" s="4">
        <f t="shared" si="3"/>
        <v>4472208</v>
      </c>
      <c r="P2" s="4">
        <f t="shared" si="3"/>
        <v>4739198</v>
      </c>
      <c r="Q2" s="4">
        <f t="shared" si="3"/>
        <v>5022128</v>
      </c>
      <c r="R2" s="4">
        <f t="shared" si="3"/>
        <v>5321949</v>
      </c>
      <c r="S2" s="4">
        <f t="shared" si="3"/>
        <v>5639669</v>
      </c>
      <c r="T2" s="4" t="str">
        <f t="shared" ref="T2:T33" si="4">IF(S2&gt;2*G2,"TAK","NIE")</f>
        <v>TAK</v>
      </c>
    </row>
    <row r="3" spans="1:21" x14ac:dyDescent="0.25">
      <c r="A3" t="s">
        <v>6</v>
      </c>
      <c r="B3">
        <v>1711390</v>
      </c>
      <c r="C3">
        <v>1641773</v>
      </c>
      <c r="D3">
        <v>1522030</v>
      </c>
      <c r="E3">
        <v>1618733</v>
      </c>
      <c r="F3">
        <f t="shared" si="0"/>
        <v>0.93659999999999999</v>
      </c>
      <c r="G3">
        <f t="shared" si="1"/>
        <v>3353163</v>
      </c>
      <c r="H3">
        <f t="shared" si="2"/>
        <v>3140763</v>
      </c>
      <c r="I3" s="4">
        <f t="shared" si="3"/>
        <v>2941638</v>
      </c>
      <c r="J3" s="4">
        <f t="shared" ref="J3:K3" si="5">IF(I3&gt;2*$G3,I3,ROUNDDOWN($F3*I3,0))</f>
        <v>2755138</v>
      </c>
      <c r="K3" s="4">
        <f t="shared" si="5"/>
        <v>2580462</v>
      </c>
      <c r="L3" s="4">
        <f t="shared" ref="L3:S3" si="6">IF(K3&gt;2*$G3,K3,ROUNDDOWN($F3*K3,0))</f>
        <v>2416860</v>
      </c>
      <c r="M3" s="4">
        <f t="shared" si="6"/>
        <v>2263631</v>
      </c>
      <c r="N3" s="4">
        <f t="shared" si="6"/>
        <v>2120116</v>
      </c>
      <c r="O3" s="4">
        <f t="shared" si="6"/>
        <v>1985700</v>
      </c>
      <c r="P3" s="4">
        <f t="shared" si="6"/>
        <v>1859806</v>
      </c>
      <c r="Q3" s="4">
        <f t="shared" si="6"/>
        <v>1741894</v>
      </c>
      <c r="R3" s="4">
        <f t="shared" si="6"/>
        <v>1631457</v>
      </c>
      <c r="S3" s="4">
        <f t="shared" si="6"/>
        <v>1528022</v>
      </c>
      <c r="T3" s="4" t="str">
        <f t="shared" si="4"/>
        <v>NIE</v>
      </c>
    </row>
    <row r="4" spans="1:21" x14ac:dyDescent="0.25">
      <c r="A4" t="s">
        <v>7</v>
      </c>
      <c r="B4">
        <v>1165105</v>
      </c>
      <c r="C4">
        <v>1278732</v>
      </c>
      <c r="D4">
        <v>1299953</v>
      </c>
      <c r="E4">
        <v>1191621</v>
      </c>
      <c r="F4">
        <f t="shared" si="0"/>
        <v>1.0195000000000001</v>
      </c>
      <c r="G4">
        <f t="shared" si="1"/>
        <v>2443837</v>
      </c>
      <c r="H4">
        <f t="shared" si="2"/>
        <v>2491574</v>
      </c>
      <c r="I4" s="4">
        <f t="shared" si="3"/>
        <v>2540159</v>
      </c>
      <c r="J4" s="4">
        <f t="shared" ref="J4:K4" si="7">IF(I4&gt;2*$G4,I4,ROUNDDOWN($F4*I4,0))</f>
        <v>2589692</v>
      </c>
      <c r="K4" s="4">
        <f t="shared" si="7"/>
        <v>2640190</v>
      </c>
      <c r="L4" s="4">
        <f t="shared" ref="L4:S4" si="8">IF(K4&gt;2*$G4,K4,ROUNDDOWN($F4*K4,0))</f>
        <v>2691673</v>
      </c>
      <c r="M4" s="4">
        <f t="shared" si="8"/>
        <v>2744160</v>
      </c>
      <c r="N4" s="4">
        <f t="shared" si="8"/>
        <v>2797671</v>
      </c>
      <c r="O4" s="4">
        <f t="shared" si="8"/>
        <v>2852225</v>
      </c>
      <c r="P4" s="4">
        <f t="shared" si="8"/>
        <v>2907843</v>
      </c>
      <c r="Q4" s="4">
        <f t="shared" si="8"/>
        <v>2964545</v>
      </c>
      <c r="R4" s="4">
        <f t="shared" si="8"/>
        <v>3022353</v>
      </c>
      <c r="S4" s="4">
        <f t="shared" si="8"/>
        <v>3081288</v>
      </c>
      <c r="T4" s="4" t="str">
        <f t="shared" si="4"/>
        <v>NIE</v>
      </c>
    </row>
    <row r="5" spans="1:21" x14ac:dyDescent="0.25">
      <c r="A5" t="s">
        <v>8</v>
      </c>
      <c r="B5">
        <v>949065</v>
      </c>
      <c r="C5">
        <v>1026050</v>
      </c>
      <c r="D5">
        <v>688027</v>
      </c>
      <c r="E5">
        <v>723233</v>
      </c>
      <c r="F5">
        <f t="shared" si="0"/>
        <v>0.71450000000000002</v>
      </c>
      <c r="G5">
        <f t="shared" si="1"/>
        <v>1975115</v>
      </c>
      <c r="H5">
        <f t="shared" si="2"/>
        <v>1411260</v>
      </c>
      <c r="I5" s="4">
        <f t="shared" si="3"/>
        <v>1008345</v>
      </c>
      <c r="J5" s="4">
        <f t="shared" ref="J5:K5" si="9">IF(I5&gt;2*$G5,I5,ROUNDDOWN($F5*I5,0))</f>
        <v>720462</v>
      </c>
      <c r="K5" s="4">
        <f t="shared" si="9"/>
        <v>514770</v>
      </c>
      <c r="L5" s="4">
        <f t="shared" ref="L5:S5" si="10">IF(K5&gt;2*$G5,K5,ROUNDDOWN($F5*K5,0))</f>
        <v>367803</v>
      </c>
      <c r="M5" s="4">
        <f t="shared" si="10"/>
        <v>262795</v>
      </c>
      <c r="N5" s="4">
        <f t="shared" si="10"/>
        <v>187767</v>
      </c>
      <c r="O5" s="4">
        <f t="shared" si="10"/>
        <v>134159</v>
      </c>
      <c r="P5" s="4">
        <f t="shared" si="10"/>
        <v>95856</v>
      </c>
      <c r="Q5" s="4">
        <f t="shared" si="10"/>
        <v>68489</v>
      </c>
      <c r="R5" s="4">
        <f t="shared" si="10"/>
        <v>48935</v>
      </c>
      <c r="S5" s="4">
        <f t="shared" si="10"/>
        <v>34964</v>
      </c>
      <c r="T5" s="4" t="str">
        <f t="shared" si="4"/>
        <v>NIE</v>
      </c>
    </row>
    <row r="6" spans="1:21" x14ac:dyDescent="0.25">
      <c r="A6" t="s">
        <v>9</v>
      </c>
      <c r="B6">
        <v>2436107</v>
      </c>
      <c r="C6">
        <v>2228622</v>
      </c>
      <c r="D6">
        <v>1831600</v>
      </c>
      <c r="E6">
        <v>1960624</v>
      </c>
      <c r="F6">
        <f t="shared" si="0"/>
        <v>0.81289999999999996</v>
      </c>
      <c r="G6">
        <f t="shared" si="1"/>
        <v>4664729</v>
      </c>
      <c r="H6">
        <f t="shared" si="2"/>
        <v>3792224</v>
      </c>
      <c r="I6" s="4">
        <f t="shared" si="3"/>
        <v>3082698</v>
      </c>
      <c r="J6" s="4">
        <f t="shared" ref="J6:K6" si="11">IF(I6&gt;2*$G6,I6,ROUNDDOWN($F6*I6,0))</f>
        <v>2505925</v>
      </c>
      <c r="K6" s="4">
        <f t="shared" si="11"/>
        <v>2037066</v>
      </c>
      <c r="L6" s="4">
        <f t="shared" ref="L6:S6" si="12">IF(K6&gt;2*$G6,K6,ROUNDDOWN($F6*K6,0))</f>
        <v>1655930</v>
      </c>
      <c r="M6" s="4">
        <f t="shared" si="12"/>
        <v>1346105</v>
      </c>
      <c r="N6" s="4">
        <f t="shared" si="12"/>
        <v>1094248</v>
      </c>
      <c r="O6" s="4">
        <f t="shared" si="12"/>
        <v>889514</v>
      </c>
      <c r="P6" s="4">
        <f t="shared" si="12"/>
        <v>723085</v>
      </c>
      <c r="Q6" s="4">
        <f t="shared" si="12"/>
        <v>587795</v>
      </c>
      <c r="R6" s="4">
        <f t="shared" si="12"/>
        <v>477818</v>
      </c>
      <c r="S6" s="4">
        <f t="shared" si="12"/>
        <v>388418</v>
      </c>
      <c r="T6" s="4" t="str">
        <f t="shared" si="4"/>
        <v>NIE</v>
      </c>
    </row>
    <row r="7" spans="1:21" x14ac:dyDescent="0.25">
      <c r="A7" t="s">
        <v>10</v>
      </c>
      <c r="B7">
        <v>1846928</v>
      </c>
      <c r="C7">
        <v>1851433</v>
      </c>
      <c r="D7">
        <v>2125113</v>
      </c>
      <c r="E7">
        <v>2028635</v>
      </c>
      <c r="F7">
        <f t="shared" si="0"/>
        <v>1.1231</v>
      </c>
      <c r="G7">
        <f t="shared" si="1"/>
        <v>3698361</v>
      </c>
      <c r="H7">
        <f t="shared" si="2"/>
        <v>4153748</v>
      </c>
      <c r="I7" s="4">
        <f t="shared" si="3"/>
        <v>4665074</v>
      </c>
      <c r="J7" s="4">
        <f t="shared" ref="J7:K7" si="13">IF(I7&gt;2*$G7,I7,ROUNDDOWN($F7*I7,0))</f>
        <v>5239344</v>
      </c>
      <c r="K7" s="4">
        <f t="shared" si="13"/>
        <v>5884307</v>
      </c>
      <c r="L7" s="4">
        <f t="shared" ref="L7:S7" si="14">IF(K7&gt;2*$G7,K7,ROUNDDOWN($F7*K7,0))</f>
        <v>6608665</v>
      </c>
      <c r="M7" s="4">
        <f t="shared" si="14"/>
        <v>7422191</v>
      </c>
      <c r="N7" s="4">
        <f t="shared" si="14"/>
        <v>7422191</v>
      </c>
      <c r="O7" s="4">
        <f t="shared" si="14"/>
        <v>7422191</v>
      </c>
      <c r="P7" s="4">
        <f t="shared" si="14"/>
        <v>7422191</v>
      </c>
      <c r="Q7" s="4">
        <f t="shared" si="14"/>
        <v>7422191</v>
      </c>
      <c r="R7" s="4">
        <f t="shared" si="14"/>
        <v>7422191</v>
      </c>
      <c r="S7" s="4">
        <f t="shared" si="14"/>
        <v>7422191</v>
      </c>
      <c r="T7" s="4" t="str">
        <f t="shared" si="4"/>
        <v>TAK</v>
      </c>
    </row>
    <row r="8" spans="1:21" x14ac:dyDescent="0.25">
      <c r="A8" t="s">
        <v>11</v>
      </c>
      <c r="B8">
        <v>3841577</v>
      </c>
      <c r="C8">
        <v>3848394</v>
      </c>
      <c r="D8">
        <v>3595975</v>
      </c>
      <c r="E8">
        <v>3123039</v>
      </c>
      <c r="F8">
        <f t="shared" si="0"/>
        <v>0.87370000000000003</v>
      </c>
      <c r="G8">
        <f t="shared" si="1"/>
        <v>7689971</v>
      </c>
      <c r="H8">
        <f t="shared" si="2"/>
        <v>6719014</v>
      </c>
      <c r="I8" s="4">
        <f t="shared" si="3"/>
        <v>5870402</v>
      </c>
      <c r="J8" s="4">
        <f t="shared" ref="J8:K8" si="15">IF(I8&gt;2*$G8,I8,ROUNDDOWN($F8*I8,0))</f>
        <v>5128970</v>
      </c>
      <c r="K8" s="4">
        <f t="shared" si="15"/>
        <v>4481181</v>
      </c>
      <c r="L8" s="4">
        <f t="shared" ref="L8:S8" si="16">IF(K8&gt;2*$G8,K8,ROUNDDOWN($F8*K8,0))</f>
        <v>3915207</v>
      </c>
      <c r="M8" s="4">
        <f t="shared" si="16"/>
        <v>3420716</v>
      </c>
      <c r="N8" s="4">
        <f t="shared" si="16"/>
        <v>2988679</v>
      </c>
      <c r="O8" s="4">
        <f t="shared" si="16"/>
        <v>2611208</v>
      </c>
      <c r="P8" s="4">
        <f t="shared" si="16"/>
        <v>2281412</v>
      </c>
      <c r="Q8" s="4">
        <f t="shared" si="16"/>
        <v>1993269</v>
      </c>
      <c r="R8" s="4">
        <f t="shared" si="16"/>
        <v>1741519</v>
      </c>
      <c r="S8" s="4">
        <f t="shared" si="16"/>
        <v>1521565</v>
      </c>
      <c r="T8" s="4" t="str">
        <f t="shared" si="4"/>
        <v>NIE</v>
      </c>
    </row>
    <row r="9" spans="1:21" x14ac:dyDescent="0.25">
      <c r="A9" t="s">
        <v>12</v>
      </c>
      <c r="B9">
        <v>679557</v>
      </c>
      <c r="C9">
        <v>655500</v>
      </c>
      <c r="D9">
        <v>1012012</v>
      </c>
      <c r="E9">
        <v>1067022</v>
      </c>
      <c r="F9">
        <f t="shared" si="0"/>
        <v>1.5571999999999999</v>
      </c>
      <c r="G9">
        <f t="shared" si="1"/>
        <v>1335057</v>
      </c>
      <c r="H9">
        <f t="shared" si="2"/>
        <v>2079034</v>
      </c>
      <c r="I9" s="4">
        <f t="shared" si="3"/>
        <v>3237471</v>
      </c>
      <c r="J9" s="4">
        <f t="shared" ref="J9:K9" si="17">IF(I9&gt;2*$G9,I9,ROUNDDOWN($F9*I9,0))</f>
        <v>3237471</v>
      </c>
      <c r="K9" s="4">
        <f t="shared" si="17"/>
        <v>3237471</v>
      </c>
      <c r="L9" s="4">
        <f t="shared" ref="L9:S9" si="18">IF(K9&gt;2*$G9,K9,ROUNDDOWN($F9*K9,0))</f>
        <v>3237471</v>
      </c>
      <c r="M9" s="4">
        <f t="shared" si="18"/>
        <v>3237471</v>
      </c>
      <c r="N9" s="4">
        <f t="shared" si="18"/>
        <v>3237471</v>
      </c>
      <c r="O9" s="4">
        <f t="shared" si="18"/>
        <v>3237471</v>
      </c>
      <c r="P9" s="4">
        <f t="shared" si="18"/>
        <v>3237471</v>
      </c>
      <c r="Q9" s="4">
        <f t="shared" si="18"/>
        <v>3237471</v>
      </c>
      <c r="R9" s="4">
        <f t="shared" si="18"/>
        <v>3237471</v>
      </c>
      <c r="S9" s="4">
        <f t="shared" si="18"/>
        <v>3237471</v>
      </c>
      <c r="T9" s="4" t="str">
        <f t="shared" si="4"/>
        <v>TAK</v>
      </c>
    </row>
    <row r="10" spans="1:21" x14ac:dyDescent="0.25">
      <c r="A10" t="s">
        <v>13</v>
      </c>
      <c r="B10">
        <v>1660998</v>
      </c>
      <c r="C10">
        <v>1630345</v>
      </c>
      <c r="D10">
        <v>1130119</v>
      </c>
      <c r="E10">
        <v>1080238</v>
      </c>
      <c r="F10">
        <f t="shared" si="0"/>
        <v>0.67149999999999999</v>
      </c>
      <c r="G10">
        <f t="shared" si="1"/>
        <v>3291343</v>
      </c>
      <c r="H10">
        <f t="shared" si="2"/>
        <v>2210357</v>
      </c>
      <c r="I10" s="4">
        <f t="shared" si="3"/>
        <v>1484254</v>
      </c>
      <c r="J10" s="4">
        <f t="shared" ref="J10:K10" si="19">IF(I10&gt;2*$G10,I10,ROUNDDOWN($F10*I10,0))</f>
        <v>996676</v>
      </c>
      <c r="K10" s="4">
        <f t="shared" si="19"/>
        <v>669267</v>
      </c>
      <c r="L10" s="4">
        <f t="shared" ref="L10:S10" si="20">IF(K10&gt;2*$G10,K10,ROUNDDOWN($F10*K10,0))</f>
        <v>449412</v>
      </c>
      <c r="M10" s="4">
        <f t="shared" si="20"/>
        <v>301780</v>
      </c>
      <c r="N10" s="4">
        <f t="shared" si="20"/>
        <v>202645</v>
      </c>
      <c r="O10" s="4">
        <f t="shared" si="20"/>
        <v>136076</v>
      </c>
      <c r="P10" s="4">
        <f t="shared" si="20"/>
        <v>91375</v>
      </c>
      <c r="Q10" s="4">
        <f t="shared" si="20"/>
        <v>61358</v>
      </c>
      <c r="R10" s="4">
        <f t="shared" si="20"/>
        <v>41201</v>
      </c>
      <c r="S10" s="4">
        <f t="shared" si="20"/>
        <v>27666</v>
      </c>
      <c r="T10" s="4" t="str">
        <f t="shared" si="4"/>
        <v>NIE</v>
      </c>
    </row>
    <row r="11" spans="1:21" x14ac:dyDescent="0.25">
      <c r="A11" t="s">
        <v>14</v>
      </c>
      <c r="B11">
        <v>1157622</v>
      </c>
      <c r="C11">
        <v>1182345</v>
      </c>
      <c r="D11">
        <v>830785</v>
      </c>
      <c r="E11">
        <v>833779</v>
      </c>
      <c r="F11">
        <f t="shared" si="0"/>
        <v>0.71130000000000004</v>
      </c>
      <c r="G11">
        <f t="shared" si="1"/>
        <v>2339967</v>
      </c>
      <c r="H11">
        <f t="shared" si="2"/>
        <v>1664564</v>
      </c>
      <c r="I11" s="4">
        <f t="shared" si="3"/>
        <v>1184004</v>
      </c>
      <c r="J11" s="4">
        <f t="shared" ref="J11:K11" si="21">IF(I11&gt;2*$G11,I11,ROUNDDOWN($F11*I11,0))</f>
        <v>842182</v>
      </c>
      <c r="K11" s="4">
        <f t="shared" si="21"/>
        <v>599044</v>
      </c>
      <c r="L11" s="4">
        <f t="shared" ref="L11:S11" si="22">IF(K11&gt;2*$G11,K11,ROUNDDOWN($F11*K11,0))</f>
        <v>426099</v>
      </c>
      <c r="M11" s="4">
        <f t="shared" si="22"/>
        <v>303084</v>
      </c>
      <c r="N11" s="4">
        <f t="shared" si="22"/>
        <v>215583</v>
      </c>
      <c r="O11" s="4">
        <f t="shared" si="22"/>
        <v>153344</v>
      </c>
      <c r="P11" s="4">
        <f t="shared" si="22"/>
        <v>109073</v>
      </c>
      <c r="Q11" s="4">
        <f t="shared" si="22"/>
        <v>77583</v>
      </c>
      <c r="R11" s="4">
        <f t="shared" si="22"/>
        <v>55184</v>
      </c>
      <c r="S11" s="4">
        <f t="shared" si="22"/>
        <v>39252</v>
      </c>
      <c r="T11" s="4" t="str">
        <f t="shared" si="4"/>
        <v>NIE</v>
      </c>
      <c r="U11">
        <f>MAX(S2:S51)</f>
        <v>16699503</v>
      </c>
    </row>
    <row r="12" spans="1:21" x14ac:dyDescent="0.25">
      <c r="A12" t="s">
        <v>15</v>
      </c>
      <c r="B12">
        <v>1987047</v>
      </c>
      <c r="C12">
        <v>1996208</v>
      </c>
      <c r="D12">
        <v>2053892</v>
      </c>
      <c r="E12">
        <v>1697247</v>
      </c>
      <c r="F12">
        <f t="shared" si="0"/>
        <v>0.94169999999999998</v>
      </c>
      <c r="G12">
        <f t="shared" si="1"/>
        <v>3983255</v>
      </c>
      <c r="H12">
        <f t="shared" si="2"/>
        <v>3751139</v>
      </c>
      <c r="I12" s="4">
        <f t="shared" si="3"/>
        <v>3532447</v>
      </c>
      <c r="J12" s="4">
        <f t="shared" ref="J12:K12" si="23">IF(I12&gt;2*$G12,I12,ROUNDDOWN($F12*I12,0))</f>
        <v>3326505</v>
      </c>
      <c r="K12" s="4">
        <f t="shared" si="23"/>
        <v>3132569</v>
      </c>
      <c r="L12" s="4">
        <f t="shared" ref="L12:S12" si="24">IF(K12&gt;2*$G12,K12,ROUNDDOWN($F12*K12,0))</f>
        <v>2949940</v>
      </c>
      <c r="M12" s="4">
        <f t="shared" si="24"/>
        <v>2777958</v>
      </c>
      <c r="N12" s="4">
        <f t="shared" si="24"/>
        <v>2616003</v>
      </c>
      <c r="O12" s="4">
        <f t="shared" si="24"/>
        <v>2463490</v>
      </c>
      <c r="P12" s="4">
        <f t="shared" si="24"/>
        <v>2319868</v>
      </c>
      <c r="Q12" s="4">
        <f t="shared" si="24"/>
        <v>2184619</v>
      </c>
      <c r="R12" s="4">
        <f t="shared" si="24"/>
        <v>2057255</v>
      </c>
      <c r="S12" s="4">
        <f t="shared" si="24"/>
        <v>1937317</v>
      </c>
      <c r="T12" s="4" t="str">
        <f t="shared" si="4"/>
        <v>NIE</v>
      </c>
      <c r="U12">
        <f>COUNTIF(T2:T51,"TAK")</f>
        <v>18</v>
      </c>
    </row>
    <row r="13" spans="1:21" x14ac:dyDescent="0.25">
      <c r="A13" s="6" t="s">
        <v>16</v>
      </c>
      <c r="B13" s="6">
        <v>3997724</v>
      </c>
      <c r="C13" s="6">
        <v>3690756</v>
      </c>
      <c r="D13" s="6">
        <v>4339393</v>
      </c>
      <c r="E13" s="6">
        <v>4639643</v>
      </c>
      <c r="F13" s="6">
        <f t="shared" si="0"/>
        <v>1.1677999999999999</v>
      </c>
      <c r="G13" s="6">
        <f t="shared" si="1"/>
        <v>7688480</v>
      </c>
      <c r="H13" s="6">
        <f t="shared" si="2"/>
        <v>8979036</v>
      </c>
      <c r="I13" s="5">
        <f t="shared" si="3"/>
        <v>10485718</v>
      </c>
      <c r="J13" s="5">
        <f t="shared" ref="J13:K13" si="25">IF(I13&gt;2*$G13,I13,ROUNDDOWN($F13*I13,0))</f>
        <v>12245221</v>
      </c>
      <c r="K13" s="5">
        <f t="shared" si="25"/>
        <v>14299969</v>
      </c>
      <c r="L13" s="5">
        <f t="shared" ref="L13:S13" si="26">IF(K13&gt;2*$G13,K13,ROUNDDOWN($F13*K13,0))</f>
        <v>16699503</v>
      </c>
      <c r="M13" s="5">
        <f t="shared" si="26"/>
        <v>16699503</v>
      </c>
      <c r="N13" s="5">
        <f t="shared" si="26"/>
        <v>16699503</v>
      </c>
      <c r="O13" s="5">
        <f t="shared" si="26"/>
        <v>16699503</v>
      </c>
      <c r="P13" s="5">
        <f t="shared" si="26"/>
        <v>16699503</v>
      </c>
      <c r="Q13" s="5">
        <f t="shared" si="26"/>
        <v>16699503</v>
      </c>
      <c r="R13" s="5">
        <f t="shared" si="26"/>
        <v>16699503</v>
      </c>
      <c r="S13" s="5">
        <f t="shared" si="26"/>
        <v>16699503</v>
      </c>
      <c r="T13" s="4" t="str">
        <f t="shared" si="4"/>
        <v>TAK</v>
      </c>
    </row>
    <row r="14" spans="1:21" x14ac:dyDescent="0.25">
      <c r="A14" t="s">
        <v>17</v>
      </c>
      <c r="B14">
        <v>996113</v>
      </c>
      <c r="C14">
        <v>964279</v>
      </c>
      <c r="D14">
        <v>1012487</v>
      </c>
      <c r="E14">
        <v>1128940</v>
      </c>
      <c r="F14">
        <f t="shared" si="0"/>
        <v>1.0923</v>
      </c>
      <c r="G14">
        <f t="shared" si="1"/>
        <v>1960392</v>
      </c>
      <c r="H14">
        <f t="shared" si="2"/>
        <v>2141427</v>
      </c>
      <c r="I14" s="4">
        <f t="shared" si="3"/>
        <v>2339080</v>
      </c>
      <c r="J14" s="4">
        <f t="shared" ref="J14:K14" si="27">IF(I14&gt;2*$G14,I14,ROUNDDOWN($F14*I14,0))</f>
        <v>2554977</v>
      </c>
      <c r="K14" s="4">
        <f t="shared" si="27"/>
        <v>2790801</v>
      </c>
      <c r="L14" s="4">
        <f t="shared" ref="L14:S14" si="28">IF(K14&gt;2*$G14,K14,ROUNDDOWN($F14*K14,0))</f>
        <v>3048391</v>
      </c>
      <c r="M14" s="4">
        <f t="shared" si="28"/>
        <v>3329757</v>
      </c>
      <c r="N14" s="4">
        <f t="shared" si="28"/>
        <v>3637093</v>
      </c>
      <c r="O14" s="4">
        <f t="shared" si="28"/>
        <v>3972796</v>
      </c>
      <c r="P14" s="4">
        <f t="shared" si="28"/>
        <v>3972796</v>
      </c>
      <c r="Q14" s="4">
        <f t="shared" si="28"/>
        <v>3972796</v>
      </c>
      <c r="R14" s="4">
        <f t="shared" si="28"/>
        <v>3972796</v>
      </c>
      <c r="S14" s="4">
        <f t="shared" si="28"/>
        <v>3972796</v>
      </c>
      <c r="T14" s="4" t="str">
        <f t="shared" si="4"/>
        <v>TAK</v>
      </c>
    </row>
    <row r="15" spans="1:21" x14ac:dyDescent="0.25">
      <c r="A15" t="s">
        <v>18</v>
      </c>
      <c r="B15">
        <v>1143634</v>
      </c>
      <c r="C15">
        <v>1033836</v>
      </c>
      <c r="D15">
        <v>909534</v>
      </c>
      <c r="E15">
        <v>856349</v>
      </c>
      <c r="F15">
        <f t="shared" si="0"/>
        <v>0.81089999999999995</v>
      </c>
      <c r="G15">
        <f t="shared" si="1"/>
        <v>2177470</v>
      </c>
      <c r="H15">
        <f t="shared" si="2"/>
        <v>1765883</v>
      </c>
      <c r="I15" s="4">
        <f t="shared" si="3"/>
        <v>1431954</v>
      </c>
      <c r="J15" s="4">
        <f t="shared" ref="J15:K15" si="29">IF(I15&gt;2*$G15,I15,ROUNDDOWN($F15*I15,0))</f>
        <v>1161171</v>
      </c>
      <c r="K15" s="4">
        <f t="shared" si="29"/>
        <v>941593</v>
      </c>
      <c r="L15" s="4">
        <f t="shared" ref="L15:S15" si="30">IF(K15&gt;2*$G15,K15,ROUNDDOWN($F15*K15,0))</f>
        <v>763537</v>
      </c>
      <c r="M15" s="4">
        <f t="shared" si="30"/>
        <v>619152</v>
      </c>
      <c r="N15" s="4">
        <f t="shared" si="30"/>
        <v>502070</v>
      </c>
      <c r="O15" s="4">
        <f t="shared" si="30"/>
        <v>407128</v>
      </c>
      <c r="P15" s="4">
        <f t="shared" si="30"/>
        <v>330140</v>
      </c>
      <c r="Q15" s="4">
        <f t="shared" si="30"/>
        <v>267710</v>
      </c>
      <c r="R15" s="4">
        <f t="shared" si="30"/>
        <v>217086</v>
      </c>
      <c r="S15" s="4">
        <f t="shared" si="30"/>
        <v>176035</v>
      </c>
      <c r="T15" s="4" t="str">
        <f t="shared" si="4"/>
        <v>NIE</v>
      </c>
    </row>
    <row r="16" spans="1:21" x14ac:dyDescent="0.25">
      <c r="A16" t="s">
        <v>19</v>
      </c>
      <c r="B16">
        <v>2549276</v>
      </c>
      <c r="C16">
        <v>2584751</v>
      </c>
      <c r="D16">
        <v>2033079</v>
      </c>
      <c r="E16">
        <v>2066918</v>
      </c>
      <c r="F16">
        <f t="shared" si="0"/>
        <v>0.79849999999999999</v>
      </c>
      <c r="G16">
        <f t="shared" si="1"/>
        <v>5134027</v>
      </c>
      <c r="H16">
        <f t="shared" si="2"/>
        <v>4099997</v>
      </c>
      <c r="I16" s="4">
        <f t="shared" si="3"/>
        <v>3273847</v>
      </c>
      <c r="J16" s="4">
        <f t="shared" ref="J16:K16" si="31">IF(I16&gt;2*$G16,I16,ROUNDDOWN($F16*I16,0))</f>
        <v>2614166</v>
      </c>
      <c r="K16" s="4">
        <f t="shared" si="31"/>
        <v>2087411</v>
      </c>
      <c r="L16" s="4">
        <f t="shared" ref="L16:S16" si="32">IF(K16&gt;2*$G16,K16,ROUNDDOWN($F16*K16,0))</f>
        <v>1666797</v>
      </c>
      <c r="M16" s="4">
        <f t="shared" si="32"/>
        <v>1330937</v>
      </c>
      <c r="N16" s="4">
        <f t="shared" si="32"/>
        <v>1062753</v>
      </c>
      <c r="O16" s="4">
        <f t="shared" si="32"/>
        <v>848608</v>
      </c>
      <c r="P16" s="4">
        <f t="shared" si="32"/>
        <v>677613</v>
      </c>
      <c r="Q16" s="4">
        <f t="shared" si="32"/>
        <v>541073</v>
      </c>
      <c r="R16" s="4">
        <f t="shared" si="32"/>
        <v>432046</v>
      </c>
      <c r="S16" s="4">
        <f t="shared" si="32"/>
        <v>344988</v>
      </c>
      <c r="T16" s="4" t="str">
        <f t="shared" si="4"/>
        <v>NIE</v>
      </c>
    </row>
    <row r="17" spans="1:20" x14ac:dyDescent="0.25">
      <c r="A17" t="s">
        <v>20</v>
      </c>
      <c r="B17">
        <v>1367212</v>
      </c>
      <c r="C17">
        <v>1361389</v>
      </c>
      <c r="D17">
        <v>1572320</v>
      </c>
      <c r="E17">
        <v>1836258</v>
      </c>
      <c r="F17">
        <f t="shared" si="0"/>
        <v>1.2492000000000001</v>
      </c>
      <c r="G17">
        <f t="shared" si="1"/>
        <v>2728601</v>
      </c>
      <c r="H17">
        <f t="shared" si="2"/>
        <v>3408578</v>
      </c>
      <c r="I17" s="4">
        <f t="shared" si="3"/>
        <v>4257995</v>
      </c>
      <c r="J17" s="4">
        <f t="shared" ref="J17:K17" si="33">IF(I17&gt;2*$G17,I17,ROUNDDOWN($F17*I17,0))</f>
        <v>5319087</v>
      </c>
      <c r="K17" s="4">
        <f t="shared" si="33"/>
        <v>6644603</v>
      </c>
      <c r="L17" s="4">
        <f t="shared" ref="L17:S17" si="34">IF(K17&gt;2*$G17,K17,ROUNDDOWN($F17*K17,0))</f>
        <v>6644603</v>
      </c>
      <c r="M17" s="4">
        <f t="shared" si="34"/>
        <v>6644603</v>
      </c>
      <c r="N17" s="4">
        <f t="shared" si="34"/>
        <v>6644603</v>
      </c>
      <c r="O17" s="4">
        <f t="shared" si="34"/>
        <v>6644603</v>
      </c>
      <c r="P17" s="4">
        <f t="shared" si="34"/>
        <v>6644603</v>
      </c>
      <c r="Q17" s="4">
        <f t="shared" si="34"/>
        <v>6644603</v>
      </c>
      <c r="R17" s="4">
        <f t="shared" si="34"/>
        <v>6644603</v>
      </c>
      <c r="S17" s="4">
        <f t="shared" si="34"/>
        <v>6644603</v>
      </c>
      <c r="T17" s="4" t="str">
        <f t="shared" si="4"/>
        <v>TAK</v>
      </c>
    </row>
    <row r="18" spans="1:20" x14ac:dyDescent="0.25">
      <c r="A18" t="s">
        <v>21</v>
      </c>
      <c r="B18">
        <v>2567464</v>
      </c>
      <c r="C18">
        <v>2441857</v>
      </c>
      <c r="D18">
        <v>1524132</v>
      </c>
      <c r="E18">
        <v>1496810</v>
      </c>
      <c r="F18">
        <f t="shared" si="0"/>
        <v>0.60299999999999998</v>
      </c>
      <c r="G18">
        <f t="shared" si="1"/>
        <v>5009321</v>
      </c>
      <c r="H18">
        <f t="shared" si="2"/>
        <v>3020942</v>
      </c>
      <c r="I18" s="4">
        <f t="shared" si="3"/>
        <v>1821628</v>
      </c>
      <c r="J18" s="4">
        <f t="shared" ref="J18:K18" si="35">IF(I18&gt;2*$G18,I18,ROUNDDOWN($F18*I18,0))</f>
        <v>1098441</v>
      </c>
      <c r="K18" s="4">
        <f t="shared" si="35"/>
        <v>662359</v>
      </c>
      <c r="L18" s="4">
        <f t="shared" ref="L18:S18" si="36">IF(K18&gt;2*$G18,K18,ROUNDDOWN($F18*K18,0))</f>
        <v>399402</v>
      </c>
      <c r="M18" s="4">
        <f t="shared" si="36"/>
        <v>240839</v>
      </c>
      <c r="N18" s="4">
        <f t="shared" si="36"/>
        <v>145225</v>
      </c>
      <c r="O18" s="4">
        <f t="shared" si="36"/>
        <v>87570</v>
      </c>
      <c r="P18" s="4">
        <f t="shared" si="36"/>
        <v>52804</v>
      </c>
      <c r="Q18" s="4">
        <f t="shared" si="36"/>
        <v>31840</v>
      </c>
      <c r="R18" s="4">
        <f t="shared" si="36"/>
        <v>19199</v>
      </c>
      <c r="S18" s="4">
        <f t="shared" si="36"/>
        <v>11576</v>
      </c>
      <c r="T18" s="4" t="str">
        <f t="shared" si="4"/>
        <v>NIE</v>
      </c>
    </row>
    <row r="19" spans="1:20" x14ac:dyDescent="0.25">
      <c r="A19" t="s">
        <v>22</v>
      </c>
      <c r="B19">
        <v>1334060</v>
      </c>
      <c r="C19">
        <v>1395231</v>
      </c>
      <c r="D19">
        <v>578655</v>
      </c>
      <c r="E19">
        <v>677663</v>
      </c>
      <c r="F19">
        <f t="shared" si="0"/>
        <v>0.46029999999999999</v>
      </c>
      <c r="G19">
        <f t="shared" si="1"/>
        <v>2729291</v>
      </c>
      <c r="H19">
        <f t="shared" si="2"/>
        <v>1256318</v>
      </c>
      <c r="I19" s="4">
        <f t="shared" si="3"/>
        <v>578283</v>
      </c>
      <c r="J19" s="4">
        <f t="shared" ref="J19:K19" si="37">IF(I19&gt;2*$G19,I19,ROUNDDOWN($F19*I19,0))</f>
        <v>266183</v>
      </c>
      <c r="K19" s="4">
        <f t="shared" si="37"/>
        <v>122524</v>
      </c>
      <c r="L19" s="4">
        <f t="shared" ref="L19:S19" si="38">IF(K19&gt;2*$G19,K19,ROUNDDOWN($F19*K19,0))</f>
        <v>56397</v>
      </c>
      <c r="M19" s="4">
        <f t="shared" si="38"/>
        <v>25959</v>
      </c>
      <c r="N19" s="4">
        <f t="shared" si="38"/>
        <v>11948</v>
      </c>
      <c r="O19" s="4">
        <f t="shared" si="38"/>
        <v>5499</v>
      </c>
      <c r="P19" s="4">
        <f t="shared" si="38"/>
        <v>2531</v>
      </c>
      <c r="Q19" s="4">
        <f t="shared" si="38"/>
        <v>1165</v>
      </c>
      <c r="R19" s="4">
        <f t="shared" si="38"/>
        <v>536</v>
      </c>
      <c r="S19" s="4">
        <f t="shared" si="38"/>
        <v>246</v>
      </c>
      <c r="T19" s="4" t="str">
        <f t="shared" si="4"/>
        <v>NIE</v>
      </c>
    </row>
    <row r="20" spans="1:20" x14ac:dyDescent="0.25">
      <c r="A20" t="s">
        <v>23</v>
      </c>
      <c r="B20">
        <v>2976209</v>
      </c>
      <c r="C20">
        <v>3199665</v>
      </c>
      <c r="D20">
        <v>1666477</v>
      </c>
      <c r="E20">
        <v>1759240</v>
      </c>
      <c r="F20">
        <f t="shared" si="0"/>
        <v>0.55459999999999998</v>
      </c>
      <c r="G20">
        <f t="shared" si="1"/>
        <v>6175874</v>
      </c>
      <c r="H20">
        <f t="shared" si="2"/>
        <v>3425717</v>
      </c>
      <c r="I20" s="4">
        <f t="shared" si="3"/>
        <v>1899902</v>
      </c>
      <c r="J20" s="4">
        <f t="shared" ref="J20:K20" si="39">IF(I20&gt;2*$G20,I20,ROUNDDOWN($F20*I20,0))</f>
        <v>1053685</v>
      </c>
      <c r="K20" s="4">
        <f t="shared" si="39"/>
        <v>584373</v>
      </c>
      <c r="L20" s="4">
        <f t="shared" ref="L20:S20" si="40">IF(K20&gt;2*$G20,K20,ROUNDDOWN($F20*K20,0))</f>
        <v>324093</v>
      </c>
      <c r="M20" s="4">
        <f t="shared" si="40"/>
        <v>179741</v>
      </c>
      <c r="N20" s="4">
        <f t="shared" si="40"/>
        <v>99684</v>
      </c>
      <c r="O20" s="4">
        <f t="shared" si="40"/>
        <v>55284</v>
      </c>
      <c r="P20" s="4">
        <f t="shared" si="40"/>
        <v>30660</v>
      </c>
      <c r="Q20" s="4">
        <f t="shared" si="40"/>
        <v>17004</v>
      </c>
      <c r="R20" s="4">
        <f t="shared" si="40"/>
        <v>9430</v>
      </c>
      <c r="S20" s="4">
        <f t="shared" si="40"/>
        <v>5229</v>
      </c>
      <c r="T20" s="4" t="str">
        <f t="shared" si="4"/>
        <v>NIE</v>
      </c>
    </row>
    <row r="21" spans="1:20" x14ac:dyDescent="0.25">
      <c r="A21" t="s">
        <v>24</v>
      </c>
      <c r="B21">
        <v>1443351</v>
      </c>
      <c r="C21">
        <v>1565539</v>
      </c>
      <c r="D21">
        <v>1355276</v>
      </c>
      <c r="E21">
        <v>1423414</v>
      </c>
      <c r="F21">
        <f t="shared" si="0"/>
        <v>0.9234</v>
      </c>
      <c r="G21">
        <f t="shared" si="1"/>
        <v>3008890</v>
      </c>
      <c r="H21">
        <f t="shared" si="2"/>
        <v>2778690</v>
      </c>
      <c r="I21" s="4">
        <f t="shared" si="3"/>
        <v>2565842</v>
      </c>
      <c r="J21" s="4">
        <f t="shared" ref="J21:K21" si="41">IF(I21&gt;2*$G21,I21,ROUNDDOWN($F21*I21,0))</f>
        <v>2369298</v>
      </c>
      <c r="K21" s="4">
        <f t="shared" si="41"/>
        <v>2187809</v>
      </c>
      <c r="L21" s="4">
        <f t="shared" ref="L21:S21" si="42">IF(K21&gt;2*$G21,K21,ROUNDDOWN($F21*K21,0))</f>
        <v>2020222</v>
      </c>
      <c r="M21" s="4">
        <f t="shared" si="42"/>
        <v>1865472</v>
      </c>
      <c r="N21" s="4">
        <f t="shared" si="42"/>
        <v>1722576</v>
      </c>
      <c r="O21" s="4">
        <f t="shared" si="42"/>
        <v>1590626</v>
      </c>
      <c r="P21" s="4">
        <f t="shared" si="42"/>
        <v>1468784</v>
      </c>
      <c r="Q21" s="4">
        <f t="shared" si="42"/>
        <v>1356275</v>
      </c>
      <c r="R21" s="4">
        <f t="shared" si="42"/>
        <v>1252384</v>
      </c>
      <c r="S21" s="4">
        <f t="shared" si="42"/>
        <v>1156451</v>
      </c>
      <c r="T21" s="4" t="str">
        <f t="shared" si="4"/>
        <v>NIE</v>
      </c>
    </row>
    <row r="22" spans="1:20" x14ac:dyDescent="0.25">
      <c r="A22" t="s">
        <v>25</v>
      </c>
      <c r="B22">
        <v>2486640</v>
      </c>
      <c r="C22">
        <v>2265936</v>
      </c>
      <c r="D22">
        <v>297424</v>
      </c>
      <c r="E22">
        <v>274759</v>
      </c>
      <c r="F22">
        <f t="shared" si="0"/>
        <v>0.1203</v>
      </c>
      <c r="G22">
        <f t="shared" si="1"/>
        <v>4752576</v>
      </c>
      <c r="H22">
        <f t="shared" si="2"/>
        <v>572183</v>
      </c>
      <c r="I22" s="4">
        <f t="shared" si="3"/>
        <v>68833</v>
      </c>
      <c r="J22" s="4">
        <f t="shared" ref="J22:K22" si="43">IF(I22&gt;2*$G22,I22,ROUNDDOWN($F22*I22,0))</f>
        <v>8280</v>
      </c>
      <c r="K22" s="4">
        <f t="shared" si="43"/>
        <v>996</v>
      </c>
      <c r="L22" s="4">
        <f t="shared" ref="L22:S22" si="44">IF(K22&gt;2*$G22,K22,ROUNDDOWN($F22*K22,0))</f>
        <v>119</v>
      </c>
      <c r="M22" s="4">
        <f t="shared" si="44"/>
        <v>14</v>
      </c>
      <c r="N22" s="4">
        <f t="shared" si="44"/>
        <v>1</v>
      </c>
      <c r="O22" s="4">
        <f t="shared" si="44"/>
        <v>0</v>
      </c>
      <c r="P22" s="4">
        <f t="shared" si="44"/>
        <v>0</v>
      </c>
      <c r="Q22" s="4">
        <f t="shared" si="44"/>
        <v>0</v>
      </c>
      <c r="R22" s="4">
        <f t="shared" si="44"/>
        <v>0</v>
      </c>
      <c r="S22" s="4">
        <f t="shared" si="44"/>
        <v>0</v>
      </c>
      <c r="T22" s="4" t="str">
        <f t="shared" si="4"/>
        <v>NIE</v>
      </c>
    </row>
    <row r="23" spans="1:20" x14ac:dyDescent="0.25">
      <c r="A23" t="s">
        <v>26</v>
      </c>
      <c r="B23">
        <v>685438</v>
      </c>
      <c r="C23">
        <v>749124</v>
      </c>
      <c r="D23">
        <v>2697677</v>
      </c>
      <c r="E23">
        <v>2821550</v>
      </c>
      <c r="F23">
        <f t="shared" si="0"/>
        <v>3.8473000000000002</v>
      </c>
      <c r="G23">
        <f t="shared" si="1"/>
        <v>1434562</v>
      </c>
      <c r="H23">
        <f t="shared" si="2"/>
        <v>5519227</v>
      </c>
      <c r="I23" s="4">
        <f t="shared" si="3"/>
        <v>5519227</v>
      </c>
      <c r="J23" s="4">
        <f t="shared" ref="J23:K23" si="45">IF(I23&gt;2*$G23,I23,ROUNDDOWN($F23*I23,0))</f>
        <v>5519227</v>
      </c>
      <c r="K23" s="4">
        <f t="shared" si="45"/>
        <v>5519227</v>
      </c>
      <c r="L23" s="4">
        <f t="shared" ref="L23:S23" si="46">IF(K23&gt;2*$G23,K23,ROUNDDOWN($F23*K23,0))</f>
        <v>5519227</v>
      </c>
      <c r="M23" s="4">
        <f t="shared" si="46"/>
        <v>5519227</v>
      </c>
      <c r="N23" s="4">
        <f t="shared" si="46"/>
        <v>5519227</v>
      </c>
      <c r="O23" s="4">
        <f t="shared" si="46"/>
        <v>5519227</v>
      </c>
      <c r="P23" s="4">
        <f t="shared" si="46"/>
        <v>5519227</v>
      </c>
      <c r="Q23" s="4">
        <f t="shared" si="46"/>
        <v>5519227</v>
      </c>
      <c r="R23" s="4">
        <f t="shared" si="46"/>
        <v>5519227</v>
      </c>
      <c r="S23" s="4">
        <f t="shared" si="46"/>
        <v>5519227</v>
      </c>
      <c r="T23" s="4" t="str">
        <f t="shared" si="4"/>
        <v>TAK</v>
      </c>
    </row>
    <row r="24" spans="1:20" x14ac:dyDescent="0.25">
      <c r="A24" t="s">
        <v>27</v>
      </c>
      <c r="B24">
        <v>2166753</v>
      </c>
      <c r="C24">
        <v>2338698</v>
      </c>
      <c r="D24">
        <v>1681433</v>
      </c>
      <c r="E24">
        <v>1592443</v>
      </c>
      <c r="F24">
        <f t="shared" si="0"/>
        <v>0.72660000000000002</v>
      </c>
      <c r="G24">
        <f t="shared" si="1"/>
        <v>4505451</v>
      </c>
      <c r="H24">
        <f t="shared" si="2"/>
        <v>3273876</v>
      </c>
      <c r="I24" s="4">
        <f t="shared" si="3"/>
        <v>2378798</v>
      </c>
      <c r="J24" s="4">
        <f t="shared" ref="J24:K24" si="47">IF(I24&gt;2*$G24,I24,ROUNDDOWN($F24*I24,0))</f>
        <v>1728434</v>
      </c>
      <c r="K24" s="4">
        <f t="shared" si="47"/>
        <v>1255880</v>
      </c>
      <c r="L24" s="4">
        <f t="shared" ref="L24:S24" si="48">IF(K24&gt;2*$G24,K24,ROUNDDOWN($F24*K24,0))</f>
        <v>912522</v>
      </c>
      <c r="M24" s="4">
        <f t="shared" si="48"/>
        <v>663038</v>
      </c>
      <c r="N24" s="4">
        <f t="shared" si="48"/>
        <v>481763</v>
      </c>
      <c r="O24" s="4">
        <f t="shared" si="48"/>
        <v>350048</v>
      </c>
      <c r="P24" s="4">
        <f t="shared" si="48"/>
        <v>254344</v>
      </c>
      <c r="Q24" s="4">
        <f t="shared" si="48"/>
        <v>184806</v>
      </c>
      <c r="R24" s="4">
        <f t="shared" si="48"/>
        <v>134280</v>
      </c>
      <c r="S24" s="4">
        <f t="shared" si="48"/>
        <v>97567</v>
      </c>
      <c r="T24" s="4" t="str">
        <f t="shared" si="4"/>
        <v>NIE</v>
      </c>
    </row>
    <row r="25" spans="1:20" x14ac:dyDescent="0.25">
      <c r="A25" t="s">
        <v>28</v>
      </c>
      <c r="B25">
        <v>643177</v>
      </c>
      <c r="C25">
        <v>684187</v>
      </c>
      <c r="D25">
        <v>796213</v>
      </c>
      <c r="E25">
        <v>867904</v>
      </c>
      <c r="F25">
        <f t="shared" si="0"/>
        <v>1.2537</v>
      </c>
      <c r="G25">
        <f t="shared" si="1"/>
        <v>1327364</v>
      </c>
      <c r="H25">
        <f t="shared" si="2"/>
        <v>1664117</v>
      </c>
      <c r="I25" s="4">
        <f t="shared" si="3"/>
        <v>2086303</v>
      </c>
      <c r="J25" s="4">
        <f t="shared" ref="J25:K25" si="49">IF(I25&gt;2*$G25,I25,ROUNDDOWN($F25*I25,0))</f>
        <v>2615598</v>
      </c>
      <c r="K25" s="4">
        <f t="shared" si="49"/>
        <v>3279175</v>
      </c>
      <c r="L25" s="4">
        <f t="shared" ref="L25:S25" si="50">IF(K25&gt;2*$G25,K25,ROUNDDOWN($F25*K25,0))</f>
        <v>3279175</v>
      </c>
      <c r="M25" s="4">
        <f t="shared" si="50"/>
        <v>3279175</v>
      </c>
      <c r="N25" s="4">
        <f t="shared" si="50"/>
        <v>3279175</v>
      </c>
      <c r="O25" s="4">
        <f t="shared" si="50"/>
        <v>3279175</v>
      </c>
      <c r="P25" s="4">
        <f t="shared" si="50"/>
        <v>3279175</v>
      </c>
      <c r="Q25" s="4">
        <f t="shared" si="50"/>
        <v>3279175</v>
      </c>
      <c r="R25" s="4">
        <f t="shared" si="50"/>
        <v>3279175</v>
      </c>
      <c r="S25" s="4">
        <f t="shared" si="50"/>
        <v>3279175</v>
      </c>
      <c r="T25" s="4" t="str">
        <f t="shared" si="4"/>
        <v>TAK</v>
      </c>
    </row>
    <row r="26" spans="1:20" x14ac:dyDescent="0.25">
      <c r="A26" t="s">
        <v>29</v>
      </c>
      <c r="B26">
        <v>450192</v>
      </c>
      <c r="C26">
        <v>434755</v>
      </c>
      <c r="D26">
        <v>1656446</v>
      </c>
      <c r="E26">
        <v>1691000</v>
      </c>
      <c r="F26">
        <f t="shared" si="0"/>
        <v>3.7826</v>
      </c>
      <c r="G26">
        <f t="shared" si="1"/>
        <v>884947</v>
      </c>
      <c r="H26">
        <f t="shared" si="2"/>
        <v>3347446</v>
      </c>
      <c r="I26" s="4">
        <f t="shared" si="3"/>
        <v>3347446</v>
      </c>
      <c r="J26" s="4">
        <f t="shared" ref="J26:K26" si="51">IF(I26&gt;2*$G26,I26,ROUNDDOWN($F26*I26,0))</f>
        <v>3347446</v>
      </c>
      <c r="K26" s="4">
        <f t="shared" si="51"/>
        <v>3347446</v>
      </c>
      <c r="L26" s="4">
        <f t="shared" ref="L26:S26" si="52">IF(K26&gt;2*$G26,K26,ROUNDDOWN($F26*K26,0))</f>
        <v>3347446</v>
      </c>
      <c r="M26" s="4">
        <f t="shared" si="52"/>
        <v>3347446</v>
      </c>
      <c r="N26" s="4">
        <f t="shared" si="52"/>
        <v>3347446</v>
      </c>
      <c r="O26" s="4">
        <f t="shared" si="52"/>
        <v>3347446</v>
      </c>
      <c r="P26" s="4">
        <f t="shared" si="52"/>
        <v>3347446</v>
      </c>
      <c r="Q26" s="4">
        <f t="shared" si="52"/>
        <v>3347446</v>
      </c>
      <c r="R26" s="4">
        <f t="shared" si="52"/>
        <v>3347446</v>
      </c>
      <c r="S26" s="4">
        <f t="shared" si="52"/>
        <v>3347446</v>
      </c>
      <c r="T26" s="4" t="str">
        <f t="shared" si="4"/>
        <v>TAK</v>
      </c>
    </row>
    <row r="27" spans="1:20" x14ac:dyDescent="0.25">
      <c r="A27" t="s">
        <v>30</v>
      </c>
      <c r="B27">
        <v>1037774</v>
      </c>
      <c r="C27">
        <v>1113789</v>
      </c>
      <c r="D27">
        <v>877464</v>
      </c>
      <c r="E27">
        <v>990837</v>
      </c>
      <c r="F27">
        <f t="shared" si="0"/>
        <v>0.86829999999999996</v>
      </c>
      <c r="G27">
        <f t="shared" si="1"/>
        <v>2151563</v>
      </c>
      <c r="H27">
        <f t="shared" si="2"/>
        <v>1868301</v>
      </c>
      <c r="I27" s="4">
        <f t="shared" si="3"/>
        <v>1622245</v>
      </c>
      <c r="J27" s="4">
        <f t="shared" ref="J27:K27" si="53">IF(I27&gt;2*$G27,I27,ROUNDDOWN($F27*I27,0))</f>
        <v>1408595</v>
      </c>
      <c r="K27" s="4">
        <f t="shared" si="53"/>
        <v>1223083</v>
      </c>
      <c r="L27" s="4">
        <f t="shared" ref="L27:S27" si="54">IF(K27&gt;2*$G27,K27,ROUNDDOWN($F27*K27,0))</f>
        <v>1062002</v>
      </c>
      <c r="M27" s="4">
        <f t="shared" si="54"/>
        <v>922136</v>
      </c>
      <c r="N27" s="4">
        <f t="shared" si="54"/>
        <v>800690</v>
      </c>
      <c r="O27" s="4">
        <f t="shared" si="54"/>
        <v>695239</v>
      </c>
      <c r="P27" s="4">
        <f t="shared" si="54"/>
        <v>603676</v>
      </c>
      <c r="Q27" s="4">
        <f t="shared" si="54"/>
        <v>524171</v>
      </c>
      <c r="R27" s="4">
        <f t="shared" si="54"/>
        <v>455137</v>
      </c>
      <c r="S27" s="4">
        <f t="shared" si="54"/>
        <v>395195</v>
      </c>
      <c r="T27" s="4" t="str">
        <f t="shared" si="4"/>
        <v>NIE</v>
      </c>
    </row>
    <row r="28" spans="1:20" x14ac:dyDescent="0.25">
      <c r="A28" t="s">
        <v>31</v>
      </c>
      <c r="B28">
        <v>2351213</v>
      </c>
      <c r="C28">
        <v>2358482</v>
      </c>
      <c r="D28">
        <v>1098384</v>
      </c>
      <c r="E28">
        <v>1121488</v>
      </c>
      <c r="F28">
        <f t="shared" si="0"/>
        <v>0.4713</v>
      </c>
      <c r="G28">
        <f t="shared" si="1"/>
        <v>4709695</v>
      </c>
      <c r="H28">
        <f t="shared" si="2"/>
        <v>2219872</v>
      </c>
      <c r="I28" s="4">
        <f t="shared" si="3"/>
        <v>1046225</v>
      </c>
      <c r="J28" s="4">
        <f t="shared" ref="J28:K28" si="55">IF(I28&gt;2*$G28,I28,ROUNDDOWN($F28*I28,0))</f>
        <v>493085</v>
      </c>
      <c r="K28" s="4">
        <f t="shared" si="55"/>
        <v>232390</v>
      </c>
      <c r="L28" s="4">
        <f t="shared" ref="L28:S28" si="56">IF(K28&gt;2*$G28,K28,ROUNDDOWN($F28*K28,0))</f>
        <v>109525</v>
      </c>
      <c r="M28" s="4">
        <f t="shared" si="56"/>
        <v>51619</v>
      </c>
      <c r="N28" s="4">
        <f t="shared" si="56"/>
        <v>24328</v>
      </c>
      <c r="O28" s="4">
        <f t="shared" si="56"/>
        <v>11465</v>
      </c>
      <c r="P28" s="4">
        <f t="shared" si="56"/>
        <v>5403</v>
      </c>
      <c r="Q28" s="4">
        <f t="shared" si="56"/>
        <v>2546</v>
      </c>
      <c r="R28" s="4">
        <f t="shared" si="56"/>
        <v>1199</v>
      </c>
      <c r="S28" s="4">
        <f t="shared" si="56"/>
        <v>565</v>
      </c>
      <c r="T28" s="4" t="str">
        <f t="shared" si="4"/>
        <v>NIE</v>
      </c>
    </row>
    <row r="29" spans="1:20" x14ac:dyDescent="0.25">
      <c r="A29" t="s">
        <v>32</v>
      </c>
      <c r="B29">
        <v>2613354</v>
      </c>
      <c r="C29">
        <v>2837241</v>
      </c>
      <c r="D29">
        <v>431144</v>
      </c>
      <c r="E29">
        <v>434113</v>
      </c>
      <c r="F29">
        <f t="shared" si="0"/>
        <v>0.15870000000000001</v>
      </c>
      <c r="G29">
        <f t="shared" si="1"/>
        <v>5450595</v>
      </c>
      <c r="H29">
        <f t="shared" si="2"/>
        <v>865257</v>
      </c>
      <c r="I29" s="4">
        <f t="shared" si="3"/>
        <v>137316</v>
      </c>
      <c r="J29" s="4">
        <f t="shared" ref="J29:K29" si="57">IF(I29&gt;2*$G29,I29,ROUNDDOWN($F29*I29,0))</f>
        <v>21792</v>
      </c>
      <c r="K29" s="4">
        <f t="shared" si="57"/>
        <v>3458</v>
      </c>
      <c r="L29" s="4">
        <f t="shared" ref="L29:S29" si="58">IF(K29&gt;2*$G29,K29,ROUNDDOWN($F29*K29,0))</f>
        <v>548</v>
      </c>
      <c r="M29" s="4">
        <f t="shared" si="58"/>
        <v>86</v>
      </c>
      <c r="N29" s="4">
        <f t="shared" si="58"/>
        <v>13</v>
      </c>
      <c r="O29" s="4">
        <f t="shared" si="58"/>
        <v>2</v>
      </c>
      <c r="P29" s="4">
        <f t="shared" si="58"/>
        <v>0</v>
      </c>
      <c r="Q29" s="4">
        <f t="shared" si="58"/>
        <v>0</v>
      </c>
      <c r="R29" s="4">
        <f t="shared" si="58"/>
        <v>0</v>
      </c>
      <c r="S29" s="4">
        <f t="shared" si="58"/>
        <v>0</v>
      </c>
      <c r="T29" s="4" t="str">
        <f t="shared" si="4"/>
        <v>NIE</v>
      </c>
    </row>
    <row r="30" spans="1:20" x14ac:dyDescent="0.25">
      <c r="A30" t="s">
        <v>33</v>
      </c>
      <c r="B30">
        <v>1859691</v>
      </c>
      <c r="C30">
        <v>1844250</v>
      </c>
      <c r="D30">
        <v>1460134</v>
      </c>
      <c r="E30">
        <v>1585258</v>
      </c>
      <c r="F30">
        <f t="shared" si="0"/>
        <v>0.82220000000000004</v>
      </c>
      <c r="G30">
        <f t="shared" si="1"/>
        <v>3703941</v>
      </c>
      <c r="H30">
        <f t="shared" si="2"/>
        <v>3045392</v>
      </c>
      <c r="I30" s="4">
        <f t="shared" si="3"/>
        <v>2503921</v>
      </c>
      <c r="J30" s="4">
        <f t="shared" ref="J30:K30" si="59">IF(I30&gt;2*$G30,I30,ROUNDDOWN($F30*I30,0))</f>
        <v>2058723</v>
      </c>
      <c r="K30" s="4">
        <f t="shared" si="59"/>
        <v>1692682</v>
      </c>
      <c r="L30" s="4">
        <f t="shared" ref="L30:S30" si="60">IF(K30&gt;2*$G30,K30,ROUNDDOWN($F30*K30,0))</f>
        <v>1391723</v>
      </c>
      <c r="M30" s="4">
        <f t="shared" si="60"/>
        <v>1144274</v>
      </c>
      <c r="N30" s="4">
        <f t="shared" si="60"/>
        <v>940822</v>
      </c>
      <c r="O30" s="4">
        <f t="shared" si="60"/>
        <v>773543</v>
      </c>
      <c r="P30" s="4">
        <f t="shared" si="60"/>
        <v>636007</v>
      </c>
      <c r="Q30" s="4">
        <f t="shared" si="60"/>
        <v>522924</v>
      </c>
      <c r="R30" s="4">
        <f t="shared" si="60"/>
        <v>429948</v>
      </c>
      <c r="S30" s="4">
        <f t="shared" si="60"/>
        <v>353503</v>
      </c>
      <c r="T30" s="4" t="str">
        <f t="shared" si="4"/>
        <v>NIE</v>
      </c>
    </row>
    <row r="31" spans="1:20" x14ac:dyDescent="0.25">
      <c r="A31" t="s">
        <v>34</v>
      </c>
      <c r="B31">
        <v>2478386</v>
      </c>
      <c r="C31">
        <v>2562144</v>
      </c>
      <c r="D31">
        <v>30035</v>
      </c>
      <c r="E31">
        <v>29396</v>
      </c>
      <c r="F31">
        <f t="shared" si="0"/>
        <v>1.17E-2</v>
      </c>
      <c r="G31">
        <f t="shared" si="1"/>
        <v>5040530</v>
      </c>
      <c r="H31">
        <f t="shared" si="2"/>
        <v>59431</v>
      </c>
      <c r="I31" s="4">
        <f t="shared" si="3"/>
        <v>695</v>
      </c>
      <c r="J31" s="4">
        <f t="shared" ref="J31:K31" si="61">IF(I31&gt;2*$G31,I31,ROUNDDOWN($F31*I31,0))</f>
        <v>8</v>
      </c>
      <c r="K31" s="4">
        <f t="shared" si="61"/>
        <v>0</v>
      </c>
      <c r="L31" s="4">
        <f t="shared" ref="L31:S31" si="62">IF(K31&gt;2*$G31,K31,ROUNDDOWN($F31*K31,0))</f>
        <v>0</v>
      </c>
      <c r="M31" s="4">
        <f t="shared" si="62"/>
        <v>0</v>
      </c>
      <c r="N31" s="4">
        <f t="shared" si="62"/>
        <v>0</v>
      </c>
      <c r="O31" s="4">
        <f t="shared" si="62"/>
        <v>0</v>
      </c>
      <c r="P31" s="4">
        <f t="shared" si="62"/>
        <v>0</v>
      </c>
      <c r="Q31" s="4">
        <f t="shared" si="62"/>
        <v>0</v>
      </c>
      <c r="R31" s="4">
        <f t="shared" si="62"/>
        <v>0</v>
      </c>
      <c r="S31" s="4">
        <f t="shared" si="62"/>
        <v>0</v>
      </c>
      <c r="T31" s="4" t="str">
        <f t="shared" si="4"/>
        <v>NIE</v>
      </c>
    </row>
    <row r="32" spans="1:20" x14ac:dyDescent="0.25">
      <c r="A32" t="s">
        <v>35</v>
      </c>
      <c r="B32">
        <v>1938122</v>
      </c>
      <c r="C32">
        <v>1816647</v>
      </c>
      <c r="D32">
        <v>1602356</v>
      </c>
      <c r="E32">
        <v>1875221</v>
      </c>
      <c r="F32">
        <f t="shared" si="0"/>
        <v>0.92610000000000003</v>
      </c>
      <c r="G32">
        <f t="shared" si="1"/>
        <v>3754769</v>
      </c>
      <c r="H32">
        <f t="shared" si="2"/>
        <v>3477577</v>
      </c>
      <c r="I32" s="4">
        <f t="shared" si="3"/>
        <v>3220584</v>
      </c>
      <c r="J32" s="4">
        <f t="shared" ref="J32:K32" si="63">IF(I32&gt;2*$G32,I32,ROUNDDOWN($F32*I32,0))</f>
        <v>2982582</v>
      </c>
      <c r="K32" s="4">
        <f t="shared" si="63"/>
        <v>2762169</v>
      </c>
      <c r="L32" s="4">
        <f t="shared" ref="L32:S32" si="64">IF(K32&gt;2*$G32,K32,ROUNDDOWN($F32*K32,0))</f>
        <v>2558044</v>
      </c>
      <c r="M32" s="4">
        <f t="shared" si="64"/>
        <v>2369004</v>
      </c>
      <c r="N32" s="4">
        <f t="shared" si="64"/>
        <v>2193934</v>
      </c>
      <c r="O32" s="4">
        <f t="shared" si="64"/>
        <v>2031802</v>
      </c>
      <c r="P32" s="4">
        <f t="shared" si="64"/>
        <v>1881651</v>
      </c>
      <c r="Q32" s="4">
        <f t="shared" si="64"/>
        <v>1742596</v>
      </c>
      <c r="R32" s="4">
        <f t="shared" si="64"/>
        <v>1613818</v>
      </c>
      <c r="S32" s="4">
        <f t="shared" si="64"/>
        <v>1494556</v>
      </c>
      <c r="T32" s="4" t="str">
        <f t="shared" si="4"/>
        <v>NIE</v>
      </c>
    </row>
    <row r="33" spans="1:20" x14ac:dyDescent="0.25">
      <c r="A33" t="s">
        <v>36</v>
      </c>
      <c r="B33">
        <v>992523</v>
      </c>
      <c r="C33">
        <v>1028501</v>
      </c>
      <c r="D33">
        <v>1995446</v>
      </c>
      <c r="E33">
        <v>1860524</v>
      </c>
      <c r="F33">
        <f t="shared" si="0"/>
        <v>1.9078999999999999</v>
      </c>
      <c r="G33">
        <f t="shared" si="1"/>
        <v>2021024</v>
      </c>
      <c r="H33">
        <f t="shared" si="2"/>
        <v>3855970</v>
      </c>
      <c r="I33" s="4">
        <f t="shared" si="3"/>
        <v>7356805</v>
      </c>
      <c r="J33" s="4">
        <f t="shared" ref="J33:K33" si="65">IF(I33&gt;2*$G33,I33,ROUNDDOWN($F33*I33,0))</f>
        <v>7356805</v>
      </c>
      <c r="K33" s="4">
        <f t="shared" si="65"/>
        <v>7356805</v>
      </c>
      <c r="L33" s="4">
        <f t="shared" ref="L33:S33" si="66">IF(K33&gt;2*$G33,K33,ROUNDDOWN($F33*K33,0))</f>
        <v>7356805</v>
      </c>
      <c r="M33" s="4">
        <f t="shared" si="66"/>
        <v>7356805</v>
      </c>
      <c r="N33" s="4">
        <f t="shared" si="66"/>
        <v>7356805</v>
      </c>
      <c r="O33" s="4">
        <f t="shared" si="66"/>
        <v>7356805</v>
      </c>
      <c r="P33" s="4">
        <f t="shared" si="66"/>
        <v>7356805</v>
      </c>
      <c r="Q33" s="4">
        <f t="shared" si="66"/>
        <v>7356805</v>
      </c>
      <c r="R33" s="4">
        <f t="shared" si="66"/>
        <v>7356805</v>
      </c>
      <c r="S33" s="4">
        <f t="shared" si="66"/>
        <v>7356805</v>
      </c>
      <c r="T33" s="4" t="str">
        <f t="shared" si="4"/>
        <v>TAK</v>
      </c>
    </row>
    <row r="34" spans="1:20" x14ac:dyDescent="0.25">
      <c r="A34" t="s">
        <v>37</v>
      </c>
      <c r="B34">
        <v>2966291</v>
      </c>
      <c r="C34">
        <v>2889963</v>
      </c>
      <c r="D34">
        <v>462453</v>
      </c>
      <c r="E34">
        <v>486354</v>
      </c>
      <c r="F34">
        <f t="shared" ref="F34:F65" si="67">ROUNDDOWN(H34/G34,4)</f>
        <v>0.16200000000000001</v>
      </c>
      <c r="G34">
        <f t="shared" ref="G34:G51" si="68">SUM(B34:C34)</f>
        <v>5856254</v>
      </c>
      <c r="H34">
        <f t="shared" ref="H34:H51" si="69">SUM(D34:E34)</f>
        <v>948807</v>
      </c>
      <c r="I34" s="4">
        <f t="shared" ref="I34:K65" si="70">IF(H34&gt;2*$G34,H34,ROUNDDOWN($F34*H34,0))</f>
        <v>153706</v>
      </c>
      <c r="J34" s="4">
        <f t="shared" si="70"/>
        <v>24900</v>
      </c>
      <c r="K34" s="4">
        <f t="shared" si="70"/>
        <v>4033</v>
      </c>
      <c r="L34" s="4">
        <f t="shared" ref="L34:S34" si="71">IF(K34&gt;2*$G34,K34,ROUNDDOWN($F34*K34,0))</f>
        <v>653</v>
      </c>
      <c r="M34" s="4">
        <f t="shared" si="71"/>
        <v>105</v>
      </c>
      <c r="N34" s="4">
        <f t="shared" si="71"/>
        <v>17</v>
      </c>
      <c r="O34" s="4">
        <f t="shared" si="71"/>
        <v>2</v>
      </c>
      <c r="P34" s="4">
        <f t="shared" si="71"/>
        <v>0</v>
      </c>
      <c r="Q34" s="4">
        <f t="shared" si="71"/>
        <v>0</v>
      </c>
      <c r="R34" s="4">
        <f t="shared" si="71"/>
        <v>0</v>
      </c>
      <c r="S34" s="4">
        <f t="shared" si="71"/>
        <v>0</v>
      </c>
      <c r="T34" s="4" t="str">
        <f t="shared" ref="T34:T65" si="72">IF(S34&gt;2*G34,"TAK","NIE")</f>
        <v>NIE</v>
      </c>
    </row>
    <row r="35" spans="1:20" x14ac:dyDescent="0.25">
      <c r="A35" t="s">
        <v>38</v>
      </c>
      <c r="B35">
        <v>76648</v>
      </c>
      <c r="C35">
        <v>81385</v>
      </c>
      <c r="D35">
        <v>1374708</v>
      </c>
      <c r="E35">
        <v>1379567</v>
      </c>
      <c r="F35">
        <f t="shared" si="67"/>
        <v>17.4284</v>
      </c>
      <c r="G35">
        <f t="shared" si="68"/>
        <v>158033</v>
      </c>
      <c r="H35">
        <f t="shared" si="69"/>
        <v>2754275</v>
      </c>
      <c r="I35" s="4">
        <f t="shared" si="70"/>
        <v>2754275</v>
      </c>
      <c r="J35" s="4">
        <f t="shared" si="70"/>
        <v>2754275</v>
      </c>
      <c r="K35" s="4">
        <f t="shared" si="70"/>
        <v>2754275</v>
      </c>
      <c r="L35" s="4">
        <f t="shared" ref="L35:S35" si="73">IF(K35&gt;2*$G35,K35,ROUNDDOWN($F35*K35,0))</f>
        <v>2754275</v>
      </c>
      <c r="M35" s="4">
        <f t="shared" si="73"/>
        <v>2754275</v>
      </c>
      <c r="N35" s="4">
        <f t="shared" si="73"/>
        <v>2754275</v>
      </c>
      <c r="O35" s="4">
        <f t="shared" si="73"/>
        <v>2754275</v>
      </c>
      <c r="P35" s="4">
        <f t="shared" si="73"/>
        <v>2754275</v>
      </c>
      <c r="Q35" s="4">
        <f t="shared" si="73"/>
        <v>2754275</v>
      </c>
      <c r="R35" s="4">
        <f t="shared" si="73"/>
        <v>2754275</v>
      </c>
      <c r="S35" s="4">
        <f t="shared" si="73"/>
        <v>2754275</v>
      </c>
      <c r="T35" s="4" t="str">
        <f t="shared" si="72"/>
        <v>TAK</v>
      </c>
    </row>
    <row r="36" spans="1:20" x14ac:dyDescent="0.25">
      <c r="A36" t="s">
        <v>39</v>
      </c>
      <c r="B36">
        <v>2574432</v>
      </c>
      <c r="C36">
        <v>2409710</v>
      </c>
      <c r="D36">
        <v>987486</v>
      </c>
      <c r="E36">
        <v>999043</v>
      </c>
      <c r="F36">
        <f t="shared" si="67"/>
        <v>0.39850000000000002</v>
      </c>
      <c r="G36">
        <f t="shared" si="68"/>
        <v>4984142</v>
      </c>
      <c r="H36">
        <f t="shared" si="69"/>
        <v>1986529</v>
      </c>
      <c r="I36" s="4">
        <f t="shared" si="70"/>
        <v>791631</v>
      </c>
      <c r="J36" s="4">
        <f t="shared" si="70"/>
        <v>315464</v>
      </c>
      <c r="K36" s="4">
        <f t="shared" si="70"/>
        <v>125712</v>
      </c>
      <c r="L36" s="4">
        <f t="shared" ref="L36:S36" si="74">IF(K36&gt;2*$G36,K36,ROUNDDOWN($F36*K36,0))</f>
        <v>50096</v>
      </c>
      <c r="M36" s="4">
        <f t="shared" si="74"/>
        <v>19963</v>
      </c>
      <c r="N36" s="4">
        <f t="shared" si="74"/>
        <v>7955</v>
      </c>
      <c r="O36" s="4">
        <f t="shared" si="74"/>
        <v>3170</v>
      </c>
      <c r="P36" s="4">
        <f t="shared" si="74"/>
        <v>1263</v>
      </c>
      <c r="Q36" s="4">
        <f t="shared" si="74"/>
        <v>503</v>
      </c>
      <c r="R36" s="4">
        <f t="shared" si="74"/>
        <v>200</v>
      </c>
      <c r="S36" s="4">
        <f t="shared" si="74"/>
        <v>79</v>
      </c>
      <c r="T36" s="4" t="str">
        <f t="shared" si="72"/>
        <v>NIE</v>
      </c>
    </row>
    <row r="37" spans="1:20" x14ac:dyDescent="0.25">
      <c r="A37" t="s">
        <v>40</v>
      </c>
      <c r="B37">
        <v>1778590</v>
      </c>
      <c r="C37">
        <v>1874844</v>
      </c>
      <c r="D37">
        <v>111191</v>
      </c>
      <c r="E37">
        <v>117846</v>
      </c>
      <c r="F37">
        <f t="shared" si="67"/>
        <v>6.2600000000000003E-2</v>
      </c>
      <c r="G37">
        <f t="shared" si="68"/>
        <v>3653434</v>
      </c>
      <c r="H37">
        <f t="shared" si="69"/>
        <v>229037</v>
      </c>
      <c r="I37" s="4">
        <f t="shared" si="70"/>
        <v>14337</v>
      </c>
      <c r="J37" s="4">
        <f t="shared" si="70"/>
        <v>897</v>
      </c>
      <c r="K37" s="4">
        <f t="shared" si="70"/>
        <v>56</v>
      </c>
      <c r="L37" s="4">
        <f t="shared" ref="L37:S37" si="75">IF(K37&gt;2*$G37,K37,ROUNDDOWN($F37*K37,0))</f>
        <v>3</v>
      </c>
      <c r="M37" s="4">
        <f t="shared" si="75"/>
        <v>0</v>
      </c>
      <c r="N37" s="4">
        <f t="shared" si="75"/>
        <v>0</v>
      </c>
      <c r="O37" s="4">
        <f t="shared" si="75"/>
        <v>0</v>
      </c>
      <c r="P37" s="4">
        <f t="shared" si="75"/>
        <v>0</v>
      </c>
      <c r="Q37" s="4">
        <f t="shared" si="75"/>
        <v>0</v>
      </c>
      <c r="R37" s="4">
        <f t="shared" si="75"/>
        <v>0</v>
      </c>
      <c r="S37" s="4">
        <f t="shared" si="75"/>
        <v>0</v>
      </c>
      <c r="T37" s="4" t="str">
        <f t="shared" si="72"/>
        <v>NIE</v>
      </c>
    </row>
    <row r="38" spans="1:20" x14ac:dyDescent="0.25">
      <c r="A38" t="s">
        <v>41</v>
      </c>
      <c r="B38">
        <v>1506541</v>
      </c>
      <c r="C38">
        <v>1414887</v>
      </c>
      <c r="D38">
        <v>1216612</v>
      </c>
      <c r="E38">
        <v>1166775</v>
      </c>
      <c r="F38">
        <f t="shared" si="67"/>
        <v>0.81579999999999997</v>
      </c>
      <c r="G38">
        <f t="shared" si="68"/>
        <v>2921428</v>
      </c>
      <c r="H38">
        <f t="shared" si="69"/>
        <v>2383387</v>
      </c>
      <c r="I38" s="4">
        <f t="shared" si="70"/>
        <v>1944367</v>
      </c>
      <c r="J38" s="4">
        <f t="shared" si="70"/>
        <v>1586214</v>
      </c>
      <c r="K38" s="4">
        <f t="shared" si="70"/>
        <v>1294033</v>
      </c>
      <c r="L38" s="4">
        <f t="shared" ref="L38:S38" si="76">IF(K38&gt;2*$G38,K38,ROUNDDOWN($F38*K38,0))</f>
        <v>1055672</v>
      </c>
      <c r="M38" s="4">
        <f t="shared" si="76"/>
        <v>861217</v>
      </c>
      <c r="N38" s="4">
        <f t="shared" si="76"/>
        <v>702580</v>
      </c>
      <c r="O38" s="4">
        <f t="shared" si="76"/>
        <v>573164</v>
      </c>
      <c r="P38" s="4">
        <f t="shared" si="76"/>
        <v>467587</v>
      </c>
      <c r="Q38" s="4">
        <f t="shared" si="76"/>
        <v>381457</v>
      </c>
      <c r="R38" s="4">
        <f t="shared" si="76"/>
        <v>311192</v>
      </c>
      <c r="S38" s="4">
        <f t="shared" si="76"/>
        <v>253870</v>
      </c>
      <c r="T38" s="4" t="str">
        <f t="shared" si="72"/>
        <v>NIE</v>
      </c>
    </row>
    <row r="39" spans="1:20" x14ac:dyDescent="0.25">
      <c r="A39" t="s">
        <v>42</v>
      </c>
      <c r="B39">
        <v>1598886</v>
      </c>
      <c r="C39">
        <v>1687917</v>
      </c>
      <c r="D39">
        <v>449788</v>
      </c>
      <c r="E39">
        <v>427615</v>
      </c>
      <c r="F39">
        <f t="shared" si="67"/>
        <v>0.26690000000000003</v>
      </c>
      <c r="G39">
        <f t="shared" si="68"/>
        <v>3286803</v>
      </c>
      <c r="H39">
        <f t="shared" si="69"/>
        <v>877403</v>
      </c>
      <c r="I39" s="4">
        <f t="shared" si="70"/>
        <v>234178</v>
      </c>
      <c r="J39" s="4">
        <f t="shared" si="70"/>
        <v>62502</v>
      </c>
      <c r="K39" s="4">
        <f t="shared" si="70"/>
        <v>16681</v>
      </c>
      <c r="L39" s="4">
        <f t="shared" ref="L39:S39" si="77">IF(K39&gt;2*$G39,K39,ROUNDDOWN($F39*K39,0))</f>
        <v>4452</v>
      </c>
      <c r="M39" s="4">
        <f t="shared" si="77"/>
        <v>1188</v>
      </c>
      <c r="N39" s="4">
        <f t="shared" si="77"/>
        <v>317</v>
      </c>
      <c r="O39" s="4">
        <f t="shared" si="77"/>
        <v>84</v>
      </c>
      <c r="P39" s="4">
        <f t="shared" si="77"/>
        <v>22</v>
      </c>
      <c r="Q39" s="4">
        <f t="shared" si="77"/>
        <v>5</v>
      </c>
      <c r="R39" s="4">
        <f t="shared" si="77"/>
        <v>1</v>
      </c>
      <c r="S39" s="4">
        <f t="shared" si="77"/>
        <v>0</v>
      </c>
      <c r="T39" s="4" t="str">
        <f t="shared" si="72"/>
        <v>NIE</v>
      </c>
    </row>
    <row r="40" spans="1:20" x14ac:dyDescent="0.25">
      <c r="A40" t="s">
        <v>43</v>
      </c>
      <c r="B40">
        <v>548989</v>
      </c>
      <c r="C40">
        <v>514636</v>
      </c>
      <c r="D40">
        <v>2770344</v>
      </c>
      <c r="E40">
        <v>3187897</v>
      </c>
      <c r="F40">
        <f t="shared" si="67"/>
        <v>5.6017999999999999</v>
      </c>
      <c r="G40">
        <f t="shared" si="68"/>
        <v>1063625</v>
      </c>
      <c r="H40">
        <f t="shared" si="69"/>
        <v>5958241</v>
      </c>
      <c r="I40" s="4">
        <f t="shared" si="70"/>
        <v>5958241</v>
      </c>
      <c r="J40" s="4">
        <f t="shared" si="70"/>
        <v>5958241</v>
      </c>
      <c r="K40" s="4">
        <f t="shared" si="70"/>
        <v>5958241</v>
      </c>
      <c r="L40" s="4">
        <f t="shared" ref="L40:S40" si="78">IF(K40&gt;2*$G40,K40,ROUNDDOWN($F40*K40,0))</f>
        <v>5958241</v>
      </c>
      <c r="M40" s="4">
        <f t="shared" si="78"/>
        <v>5958241</v>
      </c>
      <c r="N40" s="4">
        <f t="shared" si="78"/>
        <v>5958241</v>
      </c>
      <c r="O40" s="4">
        <f t="shared" si="78"/>
        <v>5958241</v>
      </c>
      <c r="P40" s="4">
        <f t="shared" si="78"/>
        <v>5958241</v>
      </c>
      <c r="Q40" s="4">
        <f t="shared" si="78"/>
        <v>5958241</v>
      </c>
      <c r="R40" s="4">
        <f t="shared" si="78"/>
        <v>5958241</v>
      </c>
      <c r="S40" s="4">
        <f t="shared" si="78"/>
        <v>5958241</v>
      </c>
      <c r="T40" s="4" t="str">
        <f t="shared" si="72"/>
        <v>TAK</v>
      </c>
    </row>
    <row r="41" spans="1:20" x14ac:dyDescent="0.25">
      <c r="A41" t="s">
        <v>44</v>
      </c>
      <c r="B41">
        <v>1175198</v>
      </c>
      <c r="C41">
        <v>1095440</v>
      </c>
      <c r="D41">
        <v>2657174</v>
      </c>
      <c r="E41">
        <v>2491947</v>
      </c>
      <c r="F41">
        <f t="shared" si="67"/>
        <v>2.2675999999999998</v>
      </c>
      <c r="G41">
        <f t="shared" si="68"/>
        <v>2270638</v>
      </c>
      <c r="H41">
        <f t="shared" si="69"/>
        <v>5149121</v>
      </c>
      <c r="I41" s="4">
        <f t="shared" si="70"/>
        <v>5149121</v>
      </c>
      <c r="J41" s="4">
        <f t="shared" si="70"/>
        <v>5149121</v>
      </c>
      <c r="K41" s="4">
        <f t="shared" si="70"/>
        <v>5149121</v>
      </c>
      <c r="L41" s="4">
        <f t="shared" ref="L41:S41" si="79">IF(K41&gt;2*$G41,K41,ROUNDDOWN($F41*K41,0))</f>
        <v>5149121</v>
      </c>
      <c r="M41" s="4">
        <f t="shared" si="79"/>
        <v>5149121</v>
      </c>
      <c r="N41" s="4">
        <f t="shared" si="79"/>
        <v>5149121</v>
      </c>
      <c r="O41" s="4">
        <f t="shared" si="79"/>
        <v>5149121</v>
      </c>
      <c r="P41" s="4">
        <f t="shared" si="79"/>
        <v>5149121</v>
      </c>
      <c r="Q41" s="4">
        <f t="shared" si="79"/>
        <v>5149121</v>
      </c>
      <c r="R41" s="4">
        <f t="shared" si="79"/>
        <v>5149121</v>
      </c>
      <c r="S41" s="4">
        <f t="shared" si="79"/>
        <v>5149121</v>
      </c>
      <c r="T41" s="4" t="str">
        <f t="shared" si="72"/>
        <v>TAK</v>
      </c>
    </row>
    <row r="42" spans="1:20" x14ac:dyDescent="0.25">
      <c r="A42" t="s">
        <v>45</v>
      </c>
      <c r="B42">
        <v>2115336</v>
      </c>
      <c r="C42">
        <v>2202769</v>
      </c>
      <c r="D42">
        <v>15339</v>
      </c>
      <c r="E42">
        <v>14652</v>
      </c>
      <c r="F42">
        <f t="shared" si="67"/>
        <v>6.8999999999999999E-3</v>
      </c>
      <c r="G42">
        <f t="shared" si="68"/>
        <v>4318105</v>
      </c>
      <c r="H42">
        <f t="shared" si="69"/>
        <v>29991</v>
      </c>
      <c r="I42" s="4">
        <f t="shared" si="70"/>
        <v>206</v>
      </c>
      <c r="J42" s="4">
        <f t="shared" si="70"/>
        <v>1</v>
      </c>
      <c r="K42" s="4">
        <f t="shared" si="70"/>
        <v>0</v>
      </c>
      <c r="L42" s="4">
        <f t="shared" ref="L42:S42" si="80">IF(K42&gt;2*$G42,K42,ROUNDDOWN($F42*K42,0))</f>
        <v>0</v>
      </c>
      <c r="M42" s="4">
        <f t="shared" si="80"/>
        <v>0</v>
      </c>
      <c r="N42" s="4">
        <f t="shared" si="80"/>
        <v>0</v>
      </c>
      <c r="O42" s="4">
        <f t="shared" si="80"/>
        <v>0</v>
      </c>
      <c r="P42" s="4">
        <f t="shared" si="80"/>
        <v>0</v>
      </c>
      <c r="Q42" s="4">
        <f t="shared" si="80"/>
        <v>0</v>
      </c>
      <c r="R42" s="4">
        <f t="shared" si="80"/>
        <v>0</v>
      </c>
      <c r="S42" s="4">
        <f t="shared" si="80"/>
        <v>0</v>
      </c>
      <c r="T42" s="4" t="str">
        <f t="shared" si="72"/>
        <v>NIE</v>
      </c>
    </row>
    <row r="43" spans="1:20" x14ac:dyDescent="0.25">
      <c r="A43" t="s">
        <v>46</v>
      </c>
      <c r="B43">
        <v>2346640</v>
      </c>
      <c r="C43">
        <v>2197559</v>
      </c>
      <c r="D43">
        <v>373470</v>
      </c>
      <c r="E43">
        <v>353365</v>
      </c>
      <c r="F43">
        <f t="shared" si="67"/>
        <v>0.15989999999999999</v>
      </c>
      <c r="G43">
        <f t="shared" si="68"/>
        <v>4544199</v>
      </c>
      <c r="H43">
        <f t="shared" si="69"/>
        <v>726835</v>
      </c>
      <c r="I43" s="4">
        <f t="shared" si="70"/>
        <v>116220</v>
      </c>
      <c r="J43" s="4">
        <f t="shared" si="70"/>
        <v>18583</v>
      </c>
      <c r="K43" s="4">
        <f t="shared" si="70"/>
        <v>2971</v>
      </c>
      <c r="L43" s="4">
        <f t="shared" ref="L43:S43" si="81">IF(K43&gt;2*$G43,K43,ROUNDDOWN($F43*K43,0))</f>
        <v>475</v>
      </c>
      <c r="M43" s="4">
        <f t="shared" si="81"/>
        <v>75</v>
      </c>
      <c r="N43" s="4">
        <f t="shared" si="81"/>
        <v>11</v>
      </c>
      <c r="O43" s="4">
        <f t="shared" si="81"/>
        <v>1</v>
      </c>
      <c r="P43" s="4">
        <f t="shared" si="81"/>
        <v>0</v>
      </c>
      <c r="Q43" s="4">
        <f t="shared" si="81"/>
        <v>0</v>
      </c>
      <c r="R43" s="4">
        <f t="shared" si="81"/>
        <v>0</v>
      </c>
      <c r="S43" s="4">
        <f t="shared" si="81"/>
        <v>0</v>
      </c>
      <c r="T43" s="4" t="str">
        <f t="shared" si="72"/>
        <v>NIE</v>
      </c>
    </row>
    <row r="44" spans="1:20" x14ac:dyDescent="0.25">
      <c r="A44" t="s">
        <v>47</v>
      </c>
      <c r="B44">
        <v>2548438</v>
      </c>
      <c r="C44">
        <v>2577213</v>
      </c>
      <c r="D44">
        <v>37986</v>
      </c>
      <c r="E44">
        <v>37766</v>
      </c>
      <c r="F44">
        <f t="shared" si="67"/>
        <v>1.47E-2</v>
      </c>
      <c r="G44">
        <f t="shared" si="68"/>
        <v>5125651</v>
      </c>
      <c r="H44">
        <f t="shared" si="69"/>
        <v>75752</v>
      </c>
      <c r="I44" s="4">
        <f t="shared" si="70"/>
        <v>1113</v>
      </c>
      <c r="J44" s="4">
        <f t="shared" si="70"/>
        <v>16</v>
      </c>
      <c r="K44" s="4">
        <f t="shared" si="70"/>
        <v>0</v>
      </c>
      <c r="L44" s="4">
        <f t="shared" ref="L44:S44" si="82">IF(K44&gt;2*$G44,K44,ROUNDDOWN($F44*K44,0))</f>
        <v>0</v>
      </c>
      <c r="M44" s="4">
        <f t="shared" si="82"/>
        <v>0</v>
      </c>
      <c r="N44" s="4">
        <f t="shared" si="82"/>
        <v>0</v>
      </c>
      <c r="O44" s="4">
        <f t="shared" si="82"/>
        <v>0</v>
      </c>
      <c r="P44" s="4">
        <f t="shared" si="82"/>
        <v>0</v>
      </c>
      <c r="Q44" s="4">
        <f t="shared" si="82"/>
        <v>0</v>
      </c>
      <c r="R44" s="4">
        <f t="shared" si="82"/>
        <v>0</v>
      </c>
      <c r="S44" s="4">
        <f t="shared" si="82"/>
        <v>0</v>
      </c>
      <c r="T44" s="4" t="str">
        <f t="shared" si="72"/>
        <v>NIE</v>
      </c>
    </row>
    <row r="45" spans="1:20" x14ac:dyDescent="0.25">
      <c r="A45" t="s">
        <v>48</v>
      </c>
      <c r="B45">
        <v>835495</v>
      </c>
      <c r="C45">
        <v>837746</v>
      </c>
      <c r="D45">
        <v>1106177</v>
      </c>
      <c r="E45">
        <v>917781</v>
      </c>
      <c r="F45">
        <f t="shared" si="67"/>
        <v>1.2096</v>
      </c>
      <c r="G45">
        <f t="shared" si="68"/>
        <v>1673241</v>
      </c>
      <c r="H45">
        <f t="shared" si="69"/>
        <v>2023958</v>
      </c>
      <c r="I45" s="4">
        <f t="shared" si="70"/>
        <v>2448179</v>
      </c>
      <c r="J45" s="4">
        <f t="shared" si="70"/>
        <v>2961317</v>
      </c>
      <c r="K45" s="4">
        <f t="shared" si="70"/>
        <v>3582009</v>
      </c>
      <c r="L45" s="4">
        <f t="shared" ref="L45:S45" si="83">IF(K45&gt;2*$G45,K45,ROUNDDOWN($F45*K45,0))</f>
        <v>3582009</v>
      </c>
      <c r="M45" s="4">
        <f t="shared" si="83"/>
        <v>3582009</v>
      </c>
      <c r="N45" s="4">
        <f t="shared" si="83"/>
        <v>3582009</v>
      </c>
      <c r="O45" s="4">
        <f t="shared" si="83"/>
        <v>3582009</v>
      </c>
      <c r="P45" s="4">
        <f t="shared" si="83"/>
        <v>3582009</v>
      </c>
      <c r="Q45" s="4">
        <f t="shared" si="83"/>
        <v>3582009</v>
      </c>
      <c r="R45" s="4">
        <f t="shared" si="83"/>
        <v>3582009</v>
      </c>
      <c r="S45" s="4">
        <f t="shared" si="83"/>
        <v>3582009</v>
      </c>
      <c r="T45" s="4" t="str">
        <f t="shared" si="72"/>
        <v>TAK</v>
      </c>
    </row>
    <row r="46" spans="1:20" x14ac:dyDescent="0.25">
      <c r="A46" t="s">
        <v>49</v>
      </c>
      <c r="B46">
        <v>1187448</v>
      </c>
      <c r="C46">
        <v>1070426</v>
      </c>
      <c r="D46">
        <v>1504608</v>
      </c>
      <c r="E46">
        <v>1756990</v>
      </c>
      <c r="F46">
        <f t="shared" si="67"/>
        <v>1.4444999999999999</v>
      </c>
      <c r="G46">
        <f t="shared" si="68"/>
        <v>2257874</v>
      </c>
      <c r="H46">
        <f t="shared" si="69"/>
        <v>3261598</v>
      </c>
      <c r="I46" s="4">
        <f t="shared" si="70"/>
        <v>4711378</v>
      </c>
      <c r="J46" s="4">
        <f t="shared" si="70"/>
        <v>4711378</v>
      </c>
      <c r="K46" s="4">
        <f t="shared" si="70"/>
        <v>4711378</v>
      </c>
      <c r="L46" s="4">
        <f t="shared" ref="L46:S46" si="84">IF(K46&gt;2*$G46,K46,ROUNDDOWN($F46*K46,0))</f>
        <v>4711378</v>
      </c>
      <c r="M46" s="4">
        <f t="shared" si="84"/>
        <v>4711378</v>
      </c>
      <c r="N46" s="4">
        <f t="shared" si="84"/>
        <v>4711378</v>
      </c>
      <c r="O46" s="4">
        <f t="shared" si="84"/>
        <v>4711378</v>
      </c>
      <c r="P46" s="4">
        <f t="shared" si="84"/>
        <v>4711378</v>
      </c>
      <c r="Q46" s="4">
        <f t="shared" si="84"/>
        <v>4711378</v>
      </c>
      <c r="R46" s="4">
        <f t="shared" si="84"/>
        <v>4711378</v>
      </c>
      <c r="S46" s="4">
        <f t="shared" si="84"/>
        <v>4711378</v>
      </c>
      <c r="T46" s="4" t="str">
        <f t="shared" si="72"/>
        <v>TAK</v>
      </c>
    </row>
    <row r="47" spans="1:20" x14ac:dyDescent="0.25">
      <c r="A47" t="s">
        <v>50</v>
      </c>
      <c r="B47">
        <v>140026</v>
      </c>
      <c r="C47">
        <v>146354</v>
      </c>
      <c r="D47">
        <v>2759991</v>
      </c>
      <c r="E47">
        <v>2742120</v>
      </c>
      <c r="F47">
        <f t="shared" si="67"/>
        <v>19.212599999999998</v>
      </c>
      <c r="G47">
        <f t="shared" si="68"/>
        <v>286380</v>
      </c>
      <c r="H47">
        <f t="shared" si="69"/>
        <v>5502111</v>
      </c>
      <c r="I47" s="4">
        <f t="shared" si="70"/>
        <v>5502111</v>
      </c>
      <c r="J47" s="4">
        <f t="shared" si="70"/>
        <v>5502111</v>
      </c>
      <c r="K47" s="4">
        <f t="shared" si="70"/>
        <v>5502111</v>
      </c>
      <c r="L47" s="4">
        <f t="shared" ref="L47:S47" si="85">IF(K47&gt;2*$G47,K47,ROUNDDOWN($F47*K47,0))</f>
        <v>5502111</v>
      </c>
      <c r="M47" s="4">
        <f t="shared" si="85"/>
        <v>5502111</v>
      </c>
      <c r="N47" s="4">
        <f t="shared" si="85"/>
        <v>5502111</v>
      </c>
      <c r="O47" s="4">
        <f t="shared" si="85"/>
        <v>5502111</v>
      </c>
      <c r="P47" s="4">
        <f t="shared" si="85"/>
        <v>5502111</v>
      </c>
      <c r="Q47" s="4">
        <f t="shared" si="85"/>
        <v>5502111</v>
      </c>
      <c r="R47" s="4">
        <f t="shared" si="85"/>
        <v>5502111</v>
      </c>
      <c r="S47" s="4">
        <f t="shared" si="85"/>
        <v>5502111</v>
      </c>
      <c r="T47" s="4" t="str">
        <f t="shared" si="72"/>
        <v>TAK</v>
      </c>
    </row>
    <row r="48" spans="1:20" x14ac:dyDescent="0.25">
      <c r="A48" t="s">
        <v>51</v>
      </c>
      <c r="B48">
        <v>1198765</v>
      </c>
      <c r="C48">
        <v>1304945</v>
      </c>
      <c r="D48">
        <v>2786493</v>
      </c>
      <c r="E48">
        <v>2602643</v>
      </c>
      <c r="F48">
        <f t="shared" si="67"/>
        <v>2.1524000000000001</v>
      </c>
      <c r="G48">
        <f t="shared" si="68"/>
        <v>2503710</v>
      </c>
      <c r="H48">
        <f t="shared" si="69"/>
        <v>5389136</v>
      </c>
      <c r="I48" s="4">
        <f t="shared" si="70"/>
        <v>5389136</v>
      </c>
      <c r="J48" s="4">
        <f t="shared" si="70"/>
        <v>5389136</v>
      </c>
      <c r="K48" s="4">
        <f t="shared" si="70"/>
        <v>5389136</v>
      </c>
      <c r="L48" s="4">
        <f t="shared" ref="L48:S48" si="86">IF(K48&gt;2*$G48,K48,ROUNDDOWN($F48*K48,0))</f>
        <v>5389136</v>
      </c>
      <c r="M48" s="4">
        <f t="shared" si="86"/>
        <v>5389136</v>
      </c>
      <c r="N48" s="4">
        <f t="shared" si="86"/>
        <v>5389136</v>
      </c>
      <c r="O48" s="4">
        <f t="shared" si="86"/>
        <v>5389136</v>
      </c>
      <c r="P48" s="4">
        <f t="shared" si="86"/>
        <v>5389136</v>
      </c>
      <c r="Q48" s="4">
        <f t="shared" si="86"/>
        <v>5389136</v>
      </c>
      <c r="R48" s="4">
        <f t="shared" si="86"/>
        <v>5389136</v>
      </c>
      <c r="S48" s="4">
        <f t="shared" si="86"/>
        <v>5389136</v>
      </c>
      <c r="T48" s="4" t="str">
        <f t="shared" si="72"/>
        <v>TAK</v>
      </c>
    </row>
    <row r="49" spans="1:20" x14ac:dyDescent="0.25">
      <c r="A49" t="s">
        <v>52</v>
      </c>
      <c r="B49">
        <v>2619776</v>
      </c>
      <c r="C49">
        <v>2749623</v>
      </c>
      <c r="D49">
        <v>2888215</v>
      </c>
      <c r="E49">
        <v>2800174</v>
      </c>
      <c r="F49">
        <f t="shared" si="67"/>
        <v>1.0593999999999999</v>
      </c>
      <c r="G49">
        <f t="shared" si="68"/>
        <v>5369399</v>
      </c>
      <c r="H49">
        <f t="shared" si="69"/>
        <v>5688389</v>
      </c>
      <c r="I49" s="4">
        <f t="shared" si="70"/>
        <v>6026279</v>
      </c>
      <c r="J49" s="4">
        <f t="shared" si="70"/>
        <v>6384239</v>
      </c>
      <c r="K49" s="4">
        <f t="shared" si="70"/>
        <v>6763462</v>
      </c>
      <c r="L49" s="4">
        <f t="shared" ref="L49:S49" si="87">IF(K49&gt;2*$G49,K49,ROUNDDOWN($F49*K49,0))</f>
        <v>7165211</v>
      </c>
      <c r="M49" s="4">
        <f t="shared" si="87"/>
        <v>7590824</v>
      </c>
      <c r="N49" s="4">
        <f t="shared" si="87"/>
        <v>8041718</v>
      </c>
      <c r="O49" s="4">
        <f t="shared" si="87"/>
        <v>8519396</v>
      </c>
      <c r="P49" s="4">
        <f t="shared" si="87"/>
        <v>9025448</v>
      </c>
      <c r="Q49" s="4">
        <f t="shared" si="87"/>
        <v>9561559</v>
      </c>
      <c r="R49" s="4">
        <f t="shared" si="87"/>
        <v>10129515</v>
      </c>
      <c r="S49" s="4">
        <f t="shared" si="87"/>
        <v>10731208</v>
      </c>
      <c r="T49" s="4" t="str">
        <f t="shared" si="72"/>
        <v>NIE</v>
      </c>
    </row>
    <row r="50" spans="1:20" x14ac:dyDescent="0.25">
      <c r="A50" t="s">
        <v>53</v>
      </c>
      <c r="B50">
        <v>248398</v>
      </c>
      <c r="C50">
        <v>268511</v>
      </c>
      <c r="D50">
        <v>3110853</v>
      </c>
      <c r="E50">
        <v>2986411</v>
      </c>
      <c r="F50">
        <f t="shared" si="67"/>
        <v>11.7956</v>
      </c>
      <c r="G50">
        <f t="shared" si="68"/>
        <v>516909</v>
      </c>
      <c r="H50">
        <f t="shared" si="69"/>
        <v>6097264</v>
      </c>
      <c r="I50" s="4">
        <f t="shared" si="70"/>
        <v>6097264</v>
      </c>
      <c r="J50" s="4">
        <f t="shared" si="70"/>
        <v>6097264</v>
      </c>
      <c r="K50" s="4">
        <f t="shared" si="70"/>
        <v>6097264</v>
      </c>
      <c r="L50" s="4">
        <f t="shared" ref="L50:S50" si="88">IF(K50&gt;2*$G50,K50,ROUNDDOWN($F50*K50,0))</f>
        <v>6097264</v>
      </c>
      <c r="M50" s="4">
        <f t="shared" si="88"/>
        <v>6097264</v>
      </c>
      <c r="N50" s="4">
        <f t="shared" si="88"/>
        <v>6097264</v>
      </c>
      <c r="O50" s="4">
        <f t="shared" si="88"/>
        <v>6097264</v>
      </c>
      <c r="P50" s="4">
        <f t="shared" si="88"/>
        <v>6097264</v>
      </c>
      <c r="Q50" s="4">
        <f t="shared" si="88"/>
        <v>6097264</v>
      </c>
      <c r="R50" s="4">
        <f t="shared" si="88"/>
        <v>6097264</v>
      </c>
      <c r="S50" s="4">
        <f t="shared" si="88"/>
        <v>6097264</v>
      </c>
      <c r="T50" s="4" t="str">
        <f t="shared" si="72"/>
        <v>TAK</v>
      </c>
    </row>
    <row r="51" spans="1:20" x14ac:dyDescent="0.25">
      <c r="A51" t="s">
        <v>54</v>
      </c>
      <c r="B51">
        <v>2494207</v>
      </c>
      <c r="C51">
        <v>2625207</v>
      </c>
      <c r="D51">
        <v>1796293</v>
      </c>
      <c r="E51">
        <v>1853602</v>
      </c>
      <c r="F51">
        <f t="shared" si="67"/>
        <v>0.71289999999999998</v>
      </c>
      <c r="G51">
        <f t="shared" si="68"/>
        <v>5119414</v>
      </c>
      <c r="H51">
        <f t="shared" si="69"/>
        <v>3649895</v>
      </c>
      <c r="I51" s="4">
        <f t="shared" si="70"/>
        <v>2602010</v>
      </c>
      <c r="J51" s="4">
        <f t="shared" si="70"/>
        <v>1854972</v>
      </c>
      <c r="K51" s="4">
        <f t="shared" si="70"/>
        <v>1322409</v>
      </c>
      <c r="L51" s="4">
        <f t="shared" ref="L51:S51" si="89">IF(K51&gt;2*$G51,K51,ROUNDDOWN($F51*K51,0))</f>
        <v>942745</v>
      </c>
      <c r="M51" s="4">
        <f t="shared" si="89"/>
        <v>672082</v>
      </c>
      <c r="N51" s="4">
        <f t="shared" si="89"/>
        <v>479127</v>
      </c>
      <c r="O51" s="4">
        <f t="shared" si="89"/>
        <v>341569</v>
      </c>
      <c r="P51" s="4">
        <f t="shared" si="89"/>
        <v>243504</v>
      </c>
      <c r="Q51" s="4">
        <f t="shared" si="89"/>
        <v>173594</v>
      </c>
      <c r="R51" s="4">
        <f t="shared" si="89"/>
        <v>123755</v>
      </c>
      <c r="S51" s="4">
        <f t="shared" si="89"/>
        <v>88224</v>
      </c>
      <c r="T51" s="4" t="str">
        <f t="shared" si="72"/>
        <v>NIE</v>
      </c>
    </row>
    <row r="52" spans="1:20" x14ac:dyDescent="0.25">
      <c r="A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>
        <f>SUM(S2:S51)</f>
        <v>125930205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l w C U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C X A J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C U V i 3 U V f K W A Q A A o g 0 A A B M A H A B G b 3 J t d W x h c y 9 T Z W N 0 a W 9 u M S 5 t I K I Y A C i g F A A A A A A A A A A A A A A A A A A A A A A A A A A A A O 2 S z 0 / C M B T H 7 y T 8 D 0 2 5 j G R Z Z G w e J D u h J i a G o O B F Z 0 g Z T y 2 s L W k 7 x 2 a 4 + C 9 5 8 m z 4 v 6 w O / L F A v E q y X t q + 9 / r t + 7 Y f B Z G m g q N B M b c 6 9 V q 9 p h 6 I h A m a S U I 5 Q Q G K Q d d r y I z V q 3 x 7 m a y e h Q l 2 1 a N z L K K E A d f W K Y 3 B 6 Q q u z U Z Z u H s U X i m Q K p y S W T I O + 1 l k F F l f i q m 5 R o W M 6 E R m x U S Q e 9 D y E S P T s L j P 0 Q u N m / b N M c S U U Q 0 y w B 1 s o 6 6 I E 8 Z V 4 N v o h E d i Q v l 9 0 H J 9 1 0 Y X i d A w 0 F k M w f f S 6 Q k O t 0 2 7 6 L u B r x k F b g w K p L M 5 N u 0 P y d h U D S X h 6 k 5 I V s g P s z k o 6 8 u l / f S E i 0 T L d G A O A t K w 0 E s b b e K u i Z 9 x f e g 5 H 0 d / J N q 7 E t 6 u h P 8 7 s d z W O y d 5 m q H Z Z / 2 3 i U v g h M H 6 g a y y 1 9 8 m c M 9 I k F F q f i I V k 1 y n B J f s 4 H M a 5 W M y m o k x B T 1 K R + Z / 2 r h k b V P E I I / y L O d b y r w d W h 4 u m d 6 u Z c q W z X q N 8 j 9 e 4 S e w D b x G 1 n K b u O K 2 4 n b v u G 1 X 3 F b c 7 i G 3 X s V t x e 0 e c u t X 3 F b c / m 9 u 3 w F Q S w E C L Q A U A A I A C A C X A J R W Y c / T g q Y A A A D 2 A A A A E g A A A A A A A A A A A A A A A A A A A A A A Q 2 9 u Z m l n L 1 B h Y 2 t h Z 2 U u e G 1 s U E s B A i 0 A F A A C A A g A l w C U V g / K 6 a u k A A A A 6 Q A A A B M A A A A A A A A A A A A A A A A A 8 g A A A F t D b 2 5 0 Z W 5 0 X 1 R 5 c G V z X S 5 4 b W x Q S w E C L Q A U A A I A C A C X A J R W L d R V 8 p Y B A A C i D Q A A E w A A A A A A A A A A A A A A A A D j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N A A A A A A A A G Q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a 3 J h a W 5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I x O j Q 0 O j A 2 L j I 0 N j c y M D J a I i A v P j x F b n R y e S B U e X B l P S J G a W x s Q 2 9 s d W 1 u V H l w Z X M i I F Z h b H V l P S J z Q m d N R E F 3 T T 0 i I C 8 + P E V u d H J 5 I F R 5 c G U 9 I k Z p b G x D b 2 x 1 b W 5 O Y W 1 l c y I g V m F s d W U 9 I n N b J n F 1 b 3 Q 7 T m F 6 d 2 F f d 2 9 q Z X d v Z H p 0 d 2 E m c X V v d D s s J n F 1 b 3 Q 7 T G l j e m J h X 2 t v Y m l l d F 9 3 X z I w M T M m c X V v d D s s J n F 1 b 3 Q 7 T G l j e m J h X 2 1 l e m N 6 e X p u X 3 d f M j A x M y Z x d W 9 0 O y w m c X V v d D t M a W N 6 Y m F f a 2 9 i a W V 0 X 3 d f M j A x N C Z x d W 9 0 O y w m c X V v d D t M a W N 6 Y m F f b W V 6 Y 3 p 5 e m 5 f d 1 8 y M D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5 h e n d h X 3 d v a m V 3 b 2 R 6 d H d h L D B 9 J n F 1 b 3 Q 7 L C Z x d W 9 0 O 1 N l Y 3 R p b 2 4 x L 2 t y Y W l u Y S 9 B d X R v U m V t b 3 Z l Z E N v b H V t b n M x L n t M a W N 6 Y m F f a 2 9 i a W V 0 X 3 d f M j A x M y w x f S Z x d W 9 0 O y w m c X V v d D t T Z W N 0 a W 9 u M S 9 r c m F p b m E v Q X V 0 b 1 J l b W 9 2 Z W R D b 2 x 1 b W 5 z M S 5 7 T G l j e m J h X 2 1 l e m N 6 e X p u X 3 d f M j A x M y w y f S Z x d W 9 0 O y w m c X V v d D t T Z W N 0 a W 9 u M S 9 r c m F p b m E v Q X V 0 b 1 J l b W 9 2 Z W R D b 2 x 1 b W 5 z M S 5 7 T G l j e m J h X 2 t v Y m l l d F 9 3 X z I w M T Q s M 3 0 m c X V v d D s s J n F 1 b 3 Q 7 U 2 V j d G l v b j E v a 3 J h a W 5 h L 0 F 1 d G 9 S Z W 1 v d m V k Q 2 9 s d W 1 u c z E u e 0 x p Y 3 p i Y V 9 t Z X p j e n l 6 b l 9 3 X z I w M T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5 h e n d h X 3 d v a m V 3 b 2 R 6 d H d h L D B 9 J n F 1 b 3 Q 7 L C Z x d W 9 0 O 1 N l Y 3 R p b 2 4 x L 2 t y Y W l u Y S 9 B d X R v U m V t b 3 Z l Z E N v b H V t b n M x L n t M a W N 6 Y m F f a 2 9 i a W V 0 X 3 d f M j A x M y w x f S Z x d W 9 0 O y w m c X V v d D t T Z W N 0 a W 9 u M S 9 r c m F p b m E v Q X V 0 b 1 J l b W 9 2 Z W R D b 2 x 1 b W 5 z M S 5 7 T G l j e m J h X 2 1 l e m N 6 e X p u X 3 d f M j A x M y w y f S Z x d W 9 0 O y w m c X V v d D t T Z W N 0 a W 9 u M S 9 r c m F p b m E v Q X V 0 b 1 J l b W 9 2 Z W R D b 2 x 1 b W 5 z M S 5 7 T G l j e m J h X 2 t v Y m l l d F 9 3 X z I w M T Q s M 3 0 m c X V v d D s s J n F 1 b 3 Q 7 U 2 V j d G l v b j E v a 3 J h a W 5 h L 0 F 1 d G 9 S Z W 1 v d m V k Q 2 9 s d W 1 u c z E u e 0 x p Y 3 p i Y V 9 t Z X p j e n l 6 b l 9 3 X z I w M T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y Y W l u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3 J h a W 5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j E 6 N D Q 6 M D Y u M j Q 2 N z I w M l o i I C 8 + P E V u d H J 5 I F R 5 c G U 9 I k Z p b G x D b 2 x 1 b W 5 U e X B l c y I g V m F s d W U 9 I n N C Z 0 1 E Q X d N P S I g L z 4 8 R W 5 0 c n k g V H l w Z T 0 i R m l s b E N v b H V t b k 5 h b W V z I i B W Y W x 1 Z T 0 i c 1 s m c X V v d D t O Y X p 3 Y V 9 3 b 2 p l d 2 9 k e n R 3 Y S Z x d W 9 0 O y w m c X V v d D t M a W N 6 Y m F f a 2 9 i a W V 0 X 3 d f M j A x M y Z x d W 9 0 O y w m c X V v d D t M a W N 6 Y m F f b W V 6 Y 3 p 5 e m 5 f d 1 8 y M D E z J n F 1 b 3 Q 7 L C Z x d W 9 0 O 0 x p Y 3 p i Y V 9 r b 2 J p Z X R f d 1 8 y M D E 0 J n F 1 b 3 Q 7 L C Z x d W 9 0 O 0 x p Y 3 p i Y V 9 t Z X p j e n l 6 b l 9 3 X z I w M T Q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B d X R v U m V t b 3 Z l Z E N v b H V t b n M x L n t O Y X p 3 Y V 9 3 b 2 p l d 2 9 k e n R 3 Y S w w f S Z x d W 9 0 O y w m c X V v d D t T Z W N 0 a W 9 u M S 9 r c m F p b m E v Q X V 0 b 1 J l b W 9 2 Z W R D b 2 x 1 b W 5 z M S 5 7 T G l j e m J h X 2 t v Y m l l d F 9 3 X z I w M T M s M X 0 m c X V v d D s s J n F 1 b 3 Q 7 U 2 V j d G l v b j E v a 3 J h a W 5 h L 0 F 1 d G 9 S Z W 1 v d m V k Q 2 9 s d W 1 u c z E u e 0 x p Y 3 p i Y V 9 t Z X p j e n l 6 b l 9 3 X z I w M T M s M n 0 m c X V v d D s s J n F 1 b 3 Q 7 U 2 V j d G l v b j E v a 3 J h a W 5 h L 0 F 1 d G 9 S Z W 1 v d m V k Q 2 9 s d W 1 u c z E u e 0 x p Y 3 p i Y V 9 r b 2 J p Z X R f d 1 8 y M D E 0 L D N 9 J n F 1 b 3 Q 7 L C Z x d W 9 0 O 1 N l Y 3 R p b 2 4 x L 2 t y Y W l u Y S 9 B d X R v U m V t b 3 Z l Z E N v b H V t b n M x L n t M a W N 6 Y m F f b W V 6 Y 3 p 5 e m 5 f d 1 8 y M D E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B d X R v U m V t b 3 Z l Z E N v b H V t b n M x L n t O Y X p 3 Y V 9 3 b 2 p l d 2 9 k e n R 3 Y S w w f S Z x d W 9 0 O y w m c X V v d D t T Z W N 0 a W 9 u M S 9 r c m F p b m E v Q X V 0 b 1 J l b W 9 2 Z W R D b 2 x 1 b W 5 z M S 5 7 T G l j e m J h X 2 t v Y m l l d F 9 3 X z I w M T M s M X 0 m c X V v d D s s J n F 1 b 3 Q 7 U 2 V j d G l v b j E v a 3 J h a W 5 h L 0 F 1 d G 9 S Z W 1 v d m V k Q 2 9 s d W 1 u c z E u e 0 x p Y 3 p i Y V 9 t Z X p j e n l 6 b l 9 3 X z I w M T M s M n 0 m c X V v d D s s J n F 1 b 3 Q 7 U 2 V j d G l v b j E v a 3 J h a W 5 h L 0 F 1 d G 9 S Z W 1 v d m V k Q 2 9 s d W 1 u c z E u e 0 x p Y 3 p i Y V 9 r b 2 J p Z X R f d 1 8 y M D E 0 L D N 9 J n F 1 b 3 Q 7 L C Z x d W 9 0 O 1 N l Y 3 R p b 2 4 x L 2 t y Y W l u Y S 9 B d X R v U m V t b 3 Z l Z E N v b H V t b n M x L n t M a W N 6 Y m F f b W V 6 Y 3 p 5 e m 5 f d 1 8 y M D E 0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3 J h a W 5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M i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c m F p b m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y M T o 0 N D o w N i 4 y N D Y 3 M j A y W i I g L z 4 8 R W 5 0 c n k g V H l w Z T 0 i R m l s b E N v b H V t b l R 5 c G V z I i B W Y W x 1 Z T 0 i c 0 J n T U R B d 0 0 9 I i A v P j x F b n R y e S B U e X B l P S J G a W x s Q 2 9 s d W 1 u T m F t Z X M i I F Z h b H V l P S J z W y Z x d W 9 0 O 0 5 h e n d h X 3 d v a m V 3 b 2 R 6 d H d h J n F 1 b 3 Q 7 L C Z x d W 9 0 O 0 x p Y 3 p i Y V 9 r b 2 J p Z X R f d 1 8 y M D E z J n F 1 b 3 Q 7 L C Z x d W 9 0 O 0 x p Y 3 p i Y V 9 t Z X p j e n l 6 b l 9 3 X z I w M T M m c X V v d D s s J n F 1 b 3 Q 7 T G l j e m J h X 2 t v Y m l l d F 9 3 X z I w M T Q m c X V v d D s s J n F 1 b 3 Q 7 T G l j e m J h X 2 1 l e m N 6 e X p u X 3 d f M j A x N C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5 h e n d h X 3 d v a m V 3 b 2 R 6 d H d h L D B 9 J n F 1 b 3 Q 7 L C Z x d W 9 0 O 1 N l Y 3 R p b 2 4 x L 2 t y Y W l u Y S 9 B d X R v U m V t b 3 Z l Z E N v b H V t b n M x L n t M a W N 6 Y m F f a 2 9 i a W V 0 X 3 d f M j A x M y w x f S Z x d W 9 0 O y w m c X V v d D t T Z W N 0 a W 9 u M S 9 r c m F p b m E v Q X V 0 b 1 J l b W 9 2 Z W R D b 2 x 1 b W 5 z M S 5 7 T G l j e m J h X 2 1 l e m N 6 e X p u X 3 d f M j A x M y w y f S Z x d W 9 0 O y w m c X V v d D t T Z W N 0 a W 9 u M S 9 r c m F p b m E v Q X V 0 b 1 J l b W 9 2 Z W R D b 2 x 1 b W 5 z M S 5 7 T G l j e m J h X 2 t v Y m l l d F 9 3 X z I w M T Q s M 3 0 m c X V v d D s s J n F 1 b 3 Q 7 U 2 V j d G l v b j E v a 3 J h a W 5 h L 0 F 1 d G 9 S Z W 1 v d m V k Q 2 9 s d W 1 u c z E u e 0 x p Y 3 p i Y V 9 t Z X p j e n l 6 b l 9 3 X z I w M T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5 h e n d h X 3 d v a m V 3 b 2 R 6 d H d h L D B 9 J n F 1 b 3 Q 7 L C Z x d W 9 0 O 1 N l Y 3 R p b 2 4 x L 2 t y Y W l u Y S 9 B d X R v U m V t b 3 Z l Z E N v b H V t b n M x L n t M a W N 6 Y m F f a 2 9 i a W V 0 X 3 d f M j A x M y w x f S Z x d W 9 0 O y w m c X V v d D t T Z W N 0 a W 9 u M S 9 r c m F p b m E v Q X V 0 b 1 J l b W 9 2 Z W R D b 2 x 1 b W 5 z M S 5 7 T G l j e m J h X 2 1 l e m N 6 e X p u X 3 d f M j A x M y w y f S Z x d W 9 0 O y w m c X V v d D t T Z W N 0 a W 9 u M S 9 r c m F p b m E v Q X V 0 b 1 J l b W 9 2 Z W R D b 2 x 1 b W 5 z M S 5 7 T G l j e m J h X 2 t v Y m l l d F 9 3 X z I w M T Q s M 3 0 m c X V v d D s s J n F 1 b 3 Q 7 U 2 V j d G l v b j E v a 3 J h a W 5 h L 0 F 1 d G 9 S Z W 1 v d m V k Q 2 9 s d W 1 u c z E u e 0 x p Y 3 p i Y V 9 t Z X p j e n l 6 b l 9 3 X z I w M T Q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c m F p b m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z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y M T o 0 N D o w N i 4 y N D Y 3 M j A y W i I g L z 4 8 R W 5 0 c n k g V H l w Z T 0 i R m l s b E N v b H V t b l R 5 c G V z I i B W Y W x 1 Z T 0 i c 0 J n T U R B d 0 0 9 I i A v P j x F b n R y e S B U e X B l P S J G a W x s Q 2 9 s d W 1 u T m F t Z X M i I F Z h b H V l P S J z W y Z x d W 9 0 O 0 5 h e n d h X 3 d v a m V 3 b 2 R 6 d H d h J n F 1 b 3 Q 7 L C Z x d W 9 0 O 0 x p Y 3 p i Y V 9 r b 2 J p Z X R f d 1 8 y M D E z J n F 1 b 3 Q 7 L C Z x d W 9 0 O 0 x p Y 3 p i Y V 9 t Z X p j e n l 6 b l 9 3 X z I w M T M m c X V v d D s s J n F 1 b 3 Q 7 T G l j e m J h X 2 t v Y m l l d F 9 3 X z I w M T Q m c X V v d D s s J n F 1 b 3 Q 7 T G l j e m J h X 2 1 l e m N 6 e X p u X 3 d f M j A x N C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5 h e n d h X 3 d v a m V 3 b 2 R 6 d H d h L D B 9 J n F 1 b 3 Q 7 L C Z x d W 9 0 O 1 N l Y 3 R p b 2 4 x L 2 t y Y W l u Y S 9 B d X R v U m V t b 3 Z l Z E N v b H V t b n M x L n t M a W N 6 Y m F f a 2 9 i a W V 0 X 3 d f M j A x M y w x f S Z x d W 9 0 O y w m c X V v d D t T Z W N 0 a W 9 u M S 9 r c m F p b m E v Q X V 0 b 1 J l b W 9 2 Z W R D b 2 x 1 b W 5 z M S 5 7 T G l j e m J h X 2 1 l e m N 6 e X p u X 3 d f M j A x M y w y f S Z x d W 9 0 O y w m c X V v d D t T Z W N 0 a W 9 u M S 9 r c m F p b m E v Q X V 0 b 1 J l b W 9 2 Z W R D b 2 x 1 b W 5 z M S 5 7 T G l j e m J h X 2 t v Y m l l d F 9 3 X z I w M T Q s M 3 0 m c X V v d D s s J n F 1 b 3 Q 7 U 2 V j d G l v b j E v a 3 J h a W 5 h L 0 F 1 d G 9 S Z W 1 v d m V k Q 2 9 s d W 1 u c z E u e 0 x p Y 3 p i Y V 9 t Z X p j e n l 6 b l 9 3 X z I w M T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5 h e n d h X 3 d v a m V 3 b 2 R 6 d H d h L D B 9 J n F 1 b 3 Q 7 L C Z x d W 9 0 O 1 N l Y 3 R p b 2 4 x L 2 t y Y W l u Y S 9 B d X R v U m V t b 3 Z l Z E N v b H V t b n M x L n t M a W N 6 Y m F f a 2 9 i a W V 0 X 3 d f M j A x M y w x f S Z x d W 9 0 O y w m c X V v d D t T Z W N 0 a W 9 u M S 9 r c m F p b m E v Q X V 0 b 1 J l b W 9 2 Z W R D b 2 x 1 b W 5 z M S 5 7 T G l j e m J h X 2 1 l e m N 6 e X p u X 3 d f M j A x M y w y f S Z x d W 9 0 O y w m c X V v d D t T Z W N 0 a W 9 u M S 9 r c m F p b m E v Q X V 0 b 1 J l b W 9 2 Z W R D b 2 x 1 b W 5 z M S 5 7 T G l j e m J h X 2 t v Y m l l d F 9 3 X z I w M T Q s M 3 0 m c X V v d D s s J n F 1 b 3 Q 7 U 2 V j d G l v b j E v a 3 J h a W 5 h L 0 F 1 d G 9 S Z W 1 v d m V k Q 2 9 s d W 1 u c z E u e 0 x p Y 3 p i Y V 9 t Z X p j e n l 6 b l 9 3 X z I w M T Q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c m F p b m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0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y Y W l u Y T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y M T o 0 N D o w N i 4 y N D Y 3 M j A y W i I g L z 4 8 R W 5 0 c n k g V H l w Z T 0 i R m l s b E N v b H V t b l R 5 c G V z I i B W Y W x 1 Z T 0 i c 0 J n T U R B d 0 0 9 I i A v P j x F b n R y e S B U e X B l P S J G a W x s Q 2 9 s d W 1 u T m F t Z X M i I F Z h b H V l P S J z W y Z x d W 9 0 O 0 5 h e n d h X 3 d v a m V 3 b 2 R 6 d H d h J n F 1 b 3 Q 7 L C Z x d W 9 0 O 0 x p Y 3 p i Y V 9 r b 2 J p Z X R f d 1 8 y M D E z J n F 1 b 3 Q 7 L C Z x d W 9 0 O 0 x p Y 3 p i Y V 9 t Z X p j e n l 6 b l 9 3 X z I w M T M m c X V v d D s s J n F 1 b 3 Q 7 T G l j e m J h X 2 t v Y m l l d F 9 3 X z I w M T Q m c X V v d D s s J n F 1 b 3 Q 7 T G l j e m J h X 2 1 l e m N 6 e X p u X 3 d f M j A x N C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5 h e n d h X 3 d v a m V 3 b 2 R 6 d H d h L D B 9 J n F 1 b 3 Q 7 L C Z x d W 9 0 O 1 N l Y 3 R p b 2 4 x L 2 t y Y W l u Y S 9 B d X R v U m V t b 3 Z l Z E N v b H V t b n M x L n t M a W N 6 Y m F f a 2 9 i a W V 0 X 3 d f M j A x M y w x f S Z x d W 9 0 O y w m c X V v d D t T Z W N 0 a W 9 u M S 9 r c m F p b m E v Q X V 0 b 1 J l b W 9 2 Z W R D b 2 x 1 b W 5 z M S 5 7 T G l j e m J h X 2 1 l e m N 6 e X p u X 3 d f M j A x M y w y f S Z x d W 9 0 O y w m c X V v d D t T Z W N 0 a W 9 u M S 9 r c m F p b m E v Q X V 0 b 1 J l b W 9 2 Z W R D b 2 x 1 b W 5 z M S 5 7 T G l j e m J h X 2 t v Y m l l d F 9 3 X z I w M T Q s M 3 0 m c X V v d D s s J n F 1 b 3 Q 7 U 2 V j d G l v b j E v a 3 J h a W 5 h L 0 F 1 d G 9 S Z W 1 v d m V k Q 2 9 s d W 1 u c z E u e 0 x p Y 3 p i Y V 9 t Z X p j e n l 6 b l 9 3 X z I w M T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5 h e n d h X 3 d v a m V 3 b 2 R 6 d H d h L D B 9 J n F 1 b 3 Q 7 L C Z x d W 9 0 O 1 N l Y 3 R p b 2 4 x L 2 t y Y W l u Y S 9 B d X R v U m V t b 3 Z l Z E N v b H V t b n M x L n t M a W N 6 Y m F f a 2 9 i a W V 0 X 3 d f M j A x M y w x f S Z x d W 9 0 O y w m c X V v d D t T Z W N 0 a W 9 u M S 9 r c m F p b m E v Q X V 0 b 1 J l b W 9 2 Z W R D b 2 x 1 b W 5 z M S 5 7 T G l j e m J h X 2 1 l e m N 6 e X p u X 3 d f M j A x M y w y f S Z x d W 9 0 O y w m c X V v d D t T Z W N 0 a W 9 u M S 9 r c m F p b m E v Q X V 0 b 1 J l b W 9 2 Z W R D b 2 x 1 b W 5 z M S 5 7 T G l j e m J h X 2 t v Y m l l d F 9 3 X z I w M T Q s M 3 0 m c X V v d D s s J n F 1 b 3 Q 7 U 2 V j d G l v b j E v a 3 J h a W 5 h L 0 F 1 d G 9 S Z W 1 v d m V k Q 2 9 s d W 1 u c z E u e 0 x p Y 3 p i Y V 9 t Z X p j e n l 6 b l 9 3 X z I w M T Q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y Y W l u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U p L 1 p t a W V u a W 9 u b y U y M G 5 h e n d 5 J T I w a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5 K E m 4 m X o x G r 8 K 8 3 / o c K z s A A A A A A g A A A A A A E G Y A A A A B A A A g A A A A w u n p O d G 3 U C i I 1 I V E 1 D 5 w 7 v / f H y r + S h j E A P E 9 U Z / U 9 L I A A A A A D o A A A A A C A A A g A A A A Q Z V 1 f d o A k S 5 H O 9 V C I o T E E o A Z Y N P q B d Q Y H + X M K 5 8 L D f B Q A A A A I P l + R n M 4 J I 8 a H 1 e 8 2 W 4 G q o 5 L Q q 7 e r q k c i s g c 5 l 5 6 I 4 H N y o + 6 w l s v h w y J 6 7 9 5 j M T o K 8 l M N M d Y V B R r S Q N s F q 8 n x q U R H x K B 5 d C Q Q 1 + r A V + 3 i J h A A A A A c L s e f s e b 1 J b A A 6 U G g v C e Z q L e Q i T B h z R B z x b x I o d Z v s s v A R y 3 i 3 1 o v R V A r N J Y A g 1 l V u n S S 4 n K + b 9 h 8 I g J 7 U 4 U c g = = < / D a t a M a s h u p > 
</file>

<file path=customXml/itemProps1.xml><?xml version="1.0" encoding="utf-8"?>
<ds:datastoreItem xmlns:ds="http://schemas.openxmlformats.org/officeDocument/2006/customXml" ds:itemID="{91C0FD33-4317-4B66-AB93-CAB7270798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kraina</vt:lpstr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2023-04-19T22:27:15Z</dcterms:modified>
</cp:coreProperties>
</file>