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https://studentwat-my.sharepoint.com/personal/robert_paszkowski_wat_edu_pl/Documents/aktualnie w przetwarzaniu/program studiów ramowe plany 2018/_cywilne/_I stopień/nabór 2020 I stopień/"/>
    </mc:Choice>
  </mc:AlternateContent>
  <xr:revisionPtr revIDLastSave="43" documentId="8_{2D86C8A6-4511-4C73-906C-EE30678F0782}" xr6:coauthVersionLast="46" xr6:coauthVersionMax="46" xr10:uidLastSave="{7A250C0C-3876-4A1C-B928-EB7E91F4E81A}"/>
  <bookViews>
    <workbookView xWindow="-120" yWindow="-120" windowWidth="29040" windowHeight="15840" tabRatio="181" xr2:uid="{00000000-000D-0000-FFFF-FFFF00000000}"/>
  </bookViews>
  <sheets>
    <sheet name="I stopień studiów" sheetId="1" r:id="rId1"/>
  </sheets>
  <definedNames>
    <definedName name="_xlnm.Print_Area" localSheetId="0">'I stopień studiów'!$A$1:$AL$96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F37" i="1"/>
  <c r="E37" i="1"/>
  <c r="F34" i="1"/>
  <c r="E34" i="1"/>
  <c r="F33" i="1"/>
  <c r="E33" i="1"/>
  <c r="N42" i="1" l="1"/>
  <c r="BA88" i="1" l="1"/>
  <c r="BA89" i="1" s="1"/>
  <c r="AZ88" i="1"/>
  <c r="AZ89" i="1" s="1"/>
  <c r="AY88" i="1"/>
  <c r="AY89" i="1" s="1"/>
  <c r="AX88" i="1"/>
  <c r="AX89" i="1" s="1"/>
  <c r="AW88" i="1"/>
  <c r="AW89" i="1" s="1"/>
  <c r="AV88" i="1"/>
  <c r="AV89" i="1" s="1"/>
  <c r="E68" i="1" l="1"/>
  <c r="E67" i="1"/>
  <c r="E66" i="1"/>
  <c r="E65" i="1"/>
  <c r="E64" i="1"/>
  <c r="E63" i="1"/>
  <c r="E62" i="1"/>
  <c r="E61" i="1"/>
  <c r="E60" i="1"/>
  <c r="E59" i="1"/>
  <c r="E58" i="1"/>
  <c r="E57" i="1"/>
  <c r="E69" i="1"/>
  <c r="E79" i="1"/>
  <c r="L42" i="1" l="1"/>
  <c r="K42" i="1"/>
  <c r="J42" i="1"/>
  <c r="I42" i="1"/>
  <c r="M42" i="1"/>
  <c r="AE56" i="1"/>
  <c r="I70" i="1"/>
  <c r="F82" i="1"/>
  <c r="E82" i="1"/>
  <c r="F81" i="1"/>
  <c r="E81" i="1"/>
  <c r="F80" i="1"/>
  <c r="E80" i="1"/>
  <c r="F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J9" i="1" l="1"/>
  <c r="F69" i="1"/>
  <c r="F68" i="1"/>
  <c r="F67" i="1"/>
  <c r="F66" i="1"/>
  <c r="F64" i="1"/>
  <c r="F62" i="1"/>
  <c r="F61" i="1"/>
  <c r="F60" i="1"/>
  <c r="F59" i="1"/>
  <c r="F58" i="1"/>
  <c r="F57" i="1"/>
  <c r="F54" i="1" l="1"/>
  <c r="F53" i="1"/>
  <c r="F52" i="1"/>
  <c r="F51" i="1"/>
  <c r="F49" i="1"/>
  <c r="F48" i="1"/>
  <c r="F47" i="1"/>
  <c r="X42" i="1"/>
  <c r="X24" i="1"/>
  <c r="AD42" i="1"/>
  <c r="AA42" i="1"/>
  <c r="AB42" i="1"/>
  <c r="Y42" i="1"/>
  <c r="V42" i="1"/>
  <c r="F45" i="1"/>
  <c r="E45" i="1"/>
  <c r="F44" i="1"/>
  <c r="E44" i="1"/>
  <c r="F43" i="1"/>
  <c r="E43" i="1"/>
  <c r="E46" i="1"/>
  <c r="E42" i="1" l="1"/>
  <c r="F42" i="1"/>
  <c r="F40" i="1"/>
  <c r="E40" i="1"/>
  <c r="F38" i="1"/>
  <c r="F36" i="1"/>
  <c r="E36" i="1"/>
  <c r="F28" i="1"/>
  <c r="E28" i="1"/>
  <c r="J86" i="1" l="1"/>
  <c r="E84" i="1" l="1"/>
  <c r="F87" i="1"/>
  <c r="F86" i="1" s="1"/>
  <c r="U42" i="1" l="1"/>
  <c r="S42" i="1"/>
  <c r="R42" i="1"/>
  <c r="P42" i="1"/>
  <c r="O42" i="1"/>
  <c r="H42" i="1"/>
  <c r="G42" i="1"/>
  <c r="F85" i="1" l="1"/>
  <c r="F84" i="1"/>
  <c r="D89" i="1"/>
  <c r="AJ70" i="1" l="1"/>
  <c r="AH70" i="1"/>
  <c r="AG70" i="1"/>
  <c r="AE70" i="1"/>
  <c r="AD70" i="1"/>
  <c r="AB70" i="1"/>
  <c r="AA70" i="1"/>
  <c r="Y70" i="1"/>
  <c r="X70" i="1"/>
  <c r="V70" i="1"/>
  <c r="U70" i="1"/>
  <c r="S70" i="1"/>
  <c r="R70" i="1"/>
  <c r="P70" i="1"/>
  <c r="O70" i="1"/>
  <c r="N70" i="1"/>
  <c r="M70" i="1"/>
  <c r="L70" i="1"/>
  <c r="K70" i="1"/>
  <c r="J56" i="1"/>
  <c r="I56" i="1"/>
  <c r="H56" i="1"/>
  <c r="G56" i="1"/>
  <c r="J70" i="1"/>
  <c r="H70" i="1"/>
  <c r="G70" i="1"/>
  <c r="AJ56" i="1" l="1"/>
  <c r="AH56" i="1"/>
  <c r="AG56" i="1"/>
  <c r="AD56" i="1"/>
  <c r="AB56" i="1"/>
  <c r="AA56" i="1"/>
  <c r="Y56" i="1"/>
  <c r="X56" i="1"/>
  <c r="V56" i="1"/>
  <c r="U56" i="1"/>
  <c r="S56" i="1"/>
  <c r="R56" i="1"/>
  <c r="P56" i="1"/>
  <c r="O56" i="1"/>
  <c r="N56" i="1"/>
  <c r="M56" i="1"/>
  <c r="L56" i="1"/>
  <c r="K56" i="1"/>
  <c r="F70" i="1" l="1"/>
  <c r="E70" i="1"/>
  <c r="E56" i="1"/>
  <c r="G24" i="1"/>
  <c r="H24" i="1"/>
  <c r="I24" i="1"/>
  <c r="G9" i="1"/>
  <c r="H9" i="1"/>
  <c r="I9" i="1"/>
  <c r="E29" i="1" l="1"/>
  <c r="F29" i="1"/>
  <c r="E31" i="1" l="1"/>
  <c r="E32" i="1"/>
  <c r="E35" i="1"/>
  <c r="F31" i="1"/>
  <c r="F32" i="1"/>
  <c r="F35" i="1"/>
  <c r="E30" i="1"/>
  <c r="V24" i="1" l="1"/>
  <c r="F30" i="1"/>
  <c r="F20" i="1" l="1"/>
  <c r="F25" i="1"/>
  <c r="F26" i="1"/>
  <c r="F27" i="1"/>
  <c r="F11" i="1"/>
  <c r="F12" i="1"/>
  <c r="F13" i="1"/>
  <c r="F14" i="1"/>
  <c r="F15" i="1"/>
  <c r="F16" i="1"/>
  <c r="F18" i="1"/>
  <c r="F19" i="1"/>
  <c r="K24" i="1" l="1"/>
  <c r="E25" i="1"/>
  <c r="E26" i="1"/>
  <c r="E27" i="1"/>
  <c r="L9" i="1"/>
  <c r="M9" i="1"/>
  <c r="N9" i="1"/>
  <c r="O9" i="1"/>
  <c r="K9" i="1"/>
  <c r="S9" i="1"/>
  <c r="P9" i="1"/>
  <c r="E10" i="1"/>
  <c r="E11" i="1"/>
  <c r="E12" i="1"/>
  <c r="E13" i="1"/>
  <c r="E14" i="1"/>
  <c r="E15" i="1"/>
  <c r="E16" i="1"/>
  <c r="E18" i="1"/>
  <c r="E19" i="1"/>
  <c r="E20" i="1"/>
  <c r="E24" i="1" l="1"/>
  <c r="AJ86" i="1"/>
  <c r="AI86" i="1"/>
  <c r="AH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E85" i="1"/>
  <c r="E83" i="1" s="1"/>
  <c r="AJ83" i="1"/>
  <c r="AH83" i="1"/>
  <c r="AG83" i="1"/>
  <c r="AE83" i="1"/>
  <c r="AD83" i="1"/>
  <c r="AB83" i="1"/>
  <c r="AA83" i="1"/>
  <c r="Y83" i="1"/>
  <c r="X83" i="1"/>
  <c r="V83" i="1"/>
  <c r="U83" i="1"/>
  <c r="S83" i="1"/>
  <c r="R83" i="1"/>
  <c r="P83" i="1"/>
  <c r="O83" i="1"/>
  <c r="N83" i="1"/>
  <c r="M83" i="1"/>
  <c r="L83" i="1"/>
  <c r="K83" i="1"/>
  <c r="K88" i="1" s="1"/>
  <c r="J83" i="1"/>
  <c r="D83" i="1"/>
  <c r="F56" i="1"/>
  <c r="D55" i="1"/>
  <c r="AE24" i="1"/>
  <c r="Y24" i="1"/>
  <c r="S24" i="1"/>
  <c r="N24" i="1"/>
  <c r="J24" i="1"/>
  <c r="D24" i="1"/>
  <c r="AJ24" i="1"/>
  <c r="AH24" i="1"/>
  <c r="AG24" i="1"/>
  <c r="AD24" i="1"/>
  <c r="AB24" i="1"/>
  <c r="AA24" i="1"/>
  <c r="U24" i="1"/>
  <c r="R24" i="1"/>
  <c r="P24" i="1"/>
  <c r="P89" i="1" s="1"/>
  <c r="O24" i="1"/>
  <c r="O89" i="1" s="1"/>
  <c r="M24" i="1"/>
  <c r="M89" i="1" s="1"/>
  <c r="L24" i="1"/>
  <c r="I22" i="1"/>
  <c r="I21" i="1" s="1"/>
  <c r="F22" i="1"/>
  <c r="E22" i="1"/>
  <c r="E21" i="1" s="1"/>
  <c r="AJ21" i="1"/>
  <c r="AH21" i="1"/>
  <c r="AG21" i="1"/>
  <c r="AE21" i="1"/>
  <c r="AD21" i="1"/>
  <c r="AB21" i="1"/>
  <c r="AA21" i="1"/>
  <c r="Y21" i="1"/>
  <c r="X21" i="1"/>
  <c r="V21" i="1"/>
  <c r="U21" i="1"/>
  <c r="S21" i="1"/>
  <c r="R21" i="1"/>
  <c r="P21" i="1"/>
  <c r="O21" i="1"/>
  <c r="N21" i="1"/>
  <c r="M21" i="1"/>
  <c r="L21" i="1"/>
  <c r="K21" i="1"/>
  <c r="D21" i="1"/>
  <c r="F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R9" i="1"/>
  <c r="Q9" i="1"/>
  <c r="N88" i="1" l="1"/>
  <c r="L89" i="1"/>
  <c r="K89" i="1"/>
  <c r="N89" i="1"/>
  <c r="O88" i="1"/>
  <c r="L88" i="1"/>
  <c r="M88" i="1"/>
  <c r="V88" i="1"/>
  <c r="V89" i="1"/>
  <c r="AD88" i="1"/>
  <c r="AD89" i="1"/>
  <c r="AA89" i="1"/>
  <c r="J89" i="1"/>
  <c r="X88" i="1"/>
  <c r="X89" i="1"/>
  <c r="AB88" i="1"/>
  <c r="AB89" i="1"/>
  <c r="Y89" i="1"/>
  <c r="AA88" i="1"/>
  <c r="AE88" i="1"/>
  <c r="S88" i="1"/>
  <c r="Y88" i="1"/>
  <c r="J88" i="1"/>
  <c r="S89" i="1"/>
  <c r="AJ89" i="1"/>
  <c r="AJ88" i="1"/>
  <c r="AG89" i="1"/>
  <c r="AG88" i="1"/>
  <c r="AH89" i="1"/>
  <c r="AH88" i="1"/>
  <c r="R89" i="1"/>
  <c r="R88" i="1"/>
  <c r="U89" i="1"/>
  <c r="U88" i="1"/>
  <c r="P88" i="1"/>
  <c r="AE89" i="1"/>
  <c r="E9" i="1"/>
  <c r="E89" i="1" s="1"/>
  <c r="F83" i="1"/>
  <c r="F24" i="1"/>
  <c r="G22" i="1"/>
  <c r="G21" i="1" s="1"/>
  <c r="F21" i="1"/>
  <c r="D88" i="1"/>
  <c r="E88" i="1" l="1"/>
  <c r="F9" i="1"/>
  <c r="J22" i="1"/>
  <c r="J21" i="1" s="1"/>
  <c r="G83" i="1"/>
  <c r="F88" i="1" l="1"/>
  <c r="F89" i="1"/>
  <c r="I83" i="1"/>
  <c r="I88" i="1" l="1"/>
  <c r="I89" i="1"/>
</calcChain>
</file>

<file path=xl/sharedStrings.xml><?xml version="1.0" encoding="utf-8"?>
<sst xmlns="http://schemas.openxmlformats.org/spreadsheetml/2006/main" count="350" uniqueCount="157">
  <si>
    <t>ogółem godzin/
pkt ECTS</t>
  </si>
  <si>
    <t>w tym godzin:</t>
  </si>
  <si>
    <t>liczba godzin/rygor/pkt ECTS w semestrze:</t>
  </si>
  <si>
    <t>I</t>
  </si>
  <si>
    <t>II</t>
  </si>
  <si>
    <t>III</t>
  </si>
  <si>
    <t>IV</t>
  </si>
  <si>
    <t>V</t>
  </si>
  <si>
    <t>VI</t>
  </si>
  <si>
    <t>VII</t>
  </si>
  <si>
    <t>godz.</t>
  </si>
  <si>
    <t>ECTS</t>
  </si>
  <si>
    <t>wykł.</t>
  </si>
  <si>
    <t>ćwicz.</t>
  </si>
  <si>
    <t>lab.</t>
  </si>
  <si>
    <t>projekt</t>
  </si>
  <si>
    <t>semin.</t>
  </si>
  <si>
    <t xml:space="preserve"> </t>
  </si>
  <si>
    <t>dopuszczalny deficyt pkt. ECTS</t>
  </si>
  <si>
    <t>Rodzaje i liczba rygorów w semestrze:</t>
  </si>
  <si>
    <t>SWF</t>
  </si>
  <si>
    <t>SJO</t>
  </si>
  <si>
    <t>WCY</t>
  </si>
  <si>
    <t>termin realizacji</t>
  </si>
  <si>
    <t>po VI sem.</t>
  </si>
  <si>
    <t>BHP</t>
  </si>
  <si>
    <t>ECTS
zajęcia prakt.</t>
  </si>
  <si>
    <t>ECTS
udział NA</t>
  </si>
  <si>
    <t>NS</t>
  </si>
  <si>
    <t>NZJ</t>
  </si>
  <si>
    <t xml:space="preserve">NP </t>
  </si>
  <si>
    <t>J</t>
  </si>
  <si>
    <t>H</t>
  </si>
  <si>
    <t xml:space="preserve">NP  </t>
  </si>
  <si>
    <r>
      <t xml:space="preserve">Plan studiów uchwalony przez …………………………….w dniu </t>
    </r>
    <r>
      <rPr>
        <b/>
        <sz val="14"/>
        <rFont val="Arial CE"/>
        <charset val="238"/>
      </rPr>
      <t>……………</t>
    </r>
  </si>
  <si>
    <t>Dyscyplina naukowa</t>
  </si>
  <si>
    <t xml:space="preserve">    Warunkiem dodatkowym dopuszczenia do egzaminu dyplomowego jest udokumentowanie umiejętności z języka obcego na poziomie B2</t>
  </si>
  <si>
    <t>Uwagi</t>
  </si>
  <si>
    <t>AEE</t>
  </si>
  <si>
    <t>ECTS / kształt. umiejętności praktyczne</t>
  </si>
  <si>
    <t>ECTS / kształt. umiejętności naukowe</t>
  </si>
  <si>
    <t>WEL/WTC</t>
  </si>
  <si>
    <t>jednostka organizacyjna administrująca odpowiedzialna za przedmiot</t>
  </si>
  <si>
    <t xml:space="preserve">   Semestry V - VII - kształcenie z uwzględnieniem przedmiotów wybieranych</t>
  </si>
  <si>
    <t>Pełnomocnik ds. Jakości</t>
  </si>
  <si>
    <t>1.5</t>
  </si>
  <si>
    <t>IM</t>
  </si>
  <si>
    <t>l. godz</t>
  </si>
  <si>
    <t xml:space="preserve">      F.  praktyka zawodowa</t>
  </si>
  <si>
    <t>PLAN STACJONARNYCH STUDIÓW PIERWSZEGO STOPNIA "INŻYNIERSKICH" O PROFILU OGÓLNOAKADEMICKIM</t>
  </si>
  <si>
    <t xml:space="preserve">                                                           DYSCYPLINA NAUKOWA (WIODĄCA): INŻYNIERIA MECHANICZNA</t>
  </si>
  <si>
    <t>Mechanika</t>
  </si>
  <si>
    <t>Nauka o materiałach</t>
  </si>
  <si>
    <t>Inżynieria wytwarzania</t>
  </si>
  <si>
    <t>Elektrotechnika i elektronika</t>
  </si>
  <si>
    <t>Laboratorium informatyki i mechaniki</t>
  </si>
  <si>
    <t>Laboratorium inżynierii wytwarzania i pomiarów warsztatowych</t>
  </si>
  <si>
    <t>Laboratorium wytrzymałości i nauki o materiałach</t>
  </si>
  <si>
    <t>Laboratorium elektrotechniki i elektroniki</t>
  </si>
  <si>
    <t>Podstawy konstrukcji maszyn</t>
  </si>
  <si>
    <t>Metrologia</t>
  </si>
  <si>
    <t>Etyka zawodowa</t>
  </si>
  <si>
    <t>Wprowadzenie do studiowania</t>
  </si>
  <si>
    <t>Podstawy zarządzania i przedsiębiorczości</t>
  </si>
  <si>
    <t>Wybrane zagadnienia prawa</t>
  </si>
  <si>
    <t>Wprowadzenie do informatyki</t>
  </si>
  <si>
    <t>Wychowanie fizyczne</t>
  </si>
  <si>
    <t>Język obcy</t>
  </si>
  <si>
    <t>Ochrona własności intelektualnych</t>
  </si>
  <si>
    <t>Wprowadzenie do metrologii</t>
  </si>
  <si>
    <t>Matematyka 1</t>
  </si>
  <si>
    <t>Matematyka 2</t>
  </si>
  <si>
    <t>Matematyka 3</t>
  </si>
  <si>
    <t>Podstawy grafiki inżynierskiej</t>
  </si>
  <si>
    <t>Fizyka 1</t>
  </si>
  <si>
    <t>Fizyka 2</t>
  </si>
  <si>
    <t>Grupa treści wspólnych</t>
  </si>
  <si>
    <t xml:space="preserve"> A.Grupa treści kształcenia ogólnego</t>
  </si>
  <si>
    <t>B. Grupa treści kształcenia podstawowego</t>
  </si>
  <si>
    <t>C. Grupa treści kształcenia kierunkowego</t>
  </si>
  <si>
    <t>WTC</t>
  </si>
  <si>
    <t>WML(ITL)</t>
  </si>
  <si>
    <t>WML(ITU)</t>
  </si>
  <si>
    <t>WML(ITU/KMT)</t>
  </si>
  <si>
    <t>WML(KMT)</t>
  </si>
  <si>
    <t>D. Grupa treści wybieralnych</t>
  </si>
  <si>
    <t>ITT</t>
  </si>
  <si>
    <t>E.  Praca dyplomowa</t>
  </si>
  <si>
    <t>Grafika inżynierska</t>
  </si>
  <si>
    <t>Informatyka</t>
  </si>
  <si>
    <t>Podstawy automatyki</t>
  </si>
  <si>
    <r>
      <t>*</t>
    </r>
    <r>
      <rPr>
        <sz val="14"/>
        <rFont val="Arial CE"/>
        <family val="2"/>
        <charset val="238"/>
      </rPr>
      <t xml:space="preserve"> niepotrzebne skreślić</t>
    </r>
  </si>
  <si>
    <t xml:space="preserve">                                                           KIERUNEK STUDIÓW: MECHATRONIKA</t>
  </si>
  <si>
    <t>Elektrotechnika i elektronika II</t>
  </si>
  <si>
    <t>Podstawy robotyki</t>
  </si>
  <si>
    <t>Podstawy konstrukcji maszyn II</t>
  </si>
  <si>
    <t>Układy cyfrowe i mikroprocesorowe</t>
  </si>
  <si>
    <t>Wprowadzenie do mechatroniki</t>
  </si>
  <si>
    <t>Podstawy CAx</t>
  </si>
  <si>
    <t>Optoelektronika</t>
  </si>
  <si>
    <t>Sterowanie w systemach mechatronicznych</t>
  </si>
  <si>
    <r>
      <t>OGÓŁEM GODZIN</t>
    </r>
    <r>
      <rPr>
        <b/>
        <sz val="18"/>
        <rFont val="Arial CE"/>
        <charset val="238"/>
      </rPr>
      <t xml:space="preserve"> </t>
    </r>
    <r>
      <rPr>
        <b/>
        <sz val="16"/>
        <rFont val="Arial CE"/>
        <charset val="238"/>
      </rPr>
      <t>*</t>
    </r>
    <r>
      <rPr>
        <b/>
        <sz val="18"/>
        <rFont val="Arial CE"/>
        <charset val="238"/>
      </rPr>
      <t xml:space="preserve"> </t>
    </r>
    <r>
      <rPr>
        <sz val="14"/>
        <rFont val="Arial CE"/>
        <family val="2"/>
        <charset val="238"/>
      </rPr>
      <t>/ pkt. ECTS RiAP</t>
    </r>
  </si>
  <si>
    <r>
      <t>OGÓŁEM GODZIN</t>
    </r>
    <r>
      <rPr>
        <b/>
        <sz val="18"/>
        <rFont val="Arial CE"/>
        <charset val="238"/>
      </rPr>
      <t xml:space="preserve"> </t>
    </r>
    <r>
      <rPr>
        <b/>
        <sz val="16"/>
        <rFont val="Arial CE"/>
        <charset val="238"/>
      </rPr>
      <t>*</t>
    </r>
    <r>
      <rPr>
        <b/>
        <sz val="18"/>
        <rFont val="Arial CE"/>
        <charset val="238"/>
      </rPr>
      <t xml:space="preserve"> </t>
    </r>
    <r>
      <rPr>
        <sz val="14"/>
        <rFont val="Arial CE"/>
        <family val="2"/>
        <charset val="238"/>
      </rPr>
      <t>/ pkt. ECTS TKwM</t>
    </r>
  </si>
  <si>
    <t>Zo</t>
  </si>
  <si>
    <t>E</t>
  </si>
  <si>
    <t>Grupa treści dla specjalności "Robotyka i automatyka przemysłowa"</t>
  </si>
  <si>
    <t>IOE</t>
  </si>
  <si>
    <r>
      <t xml:space="preserve">liczba egzaminów   </t>
    </r>
    <r>
      <rPr>
        <b/>
        <sz val="12"/>
        <rFont val="Arial CE"/>
        <family val="2"/>
        <charset val="238"/>
      </rPr>
      <t>E</t>
    </r>
  </si>
  <si>
    <t>Z</t>
  </si>
  <si>
    <r>
      <t xml:space="preserve">liczba zaliczeń z oceną   </t>
    </r>
    <r>
      <rPr>
        <b/>
        <sz val="12"/>
        <rFont val="Arial CE"/>
        <family val="2"/>
        <charset val="238"/>
      </rPr>
      <t>Zo</t>
    </r>
  </si>
  <si>
    <r>
      <t xml:space="preserve">liczba zaliczeń    </t>
    </r>
    <r>
      <rPr>
        <b/>
        <sz val="12"/>
        <rFont val="Arial CE"/>
        <charset val="238"/>
      </rPr>
      <t>Z</t>
    </r>
  </si>
  <si>
    <t>Sterowanie w systemach mechatronicznych II</t>
  </si>
  <si>
    <t>Niezawodność i eksploatacja urządzeń mechatronicznych</t>
  </si>
  <si>
    <t>Miernictwo</t>
  </si>
  <si>
    <t>Programowanie systemów mechatronicznych</t>
  </si>
  <si>
    <t>Sieci komunikacyjne w automatyce</t>
  </si>
  <si>
    <t>Zarządzanie i organizacja pracy</t>
  </si>
  <si>
    <t xml:space="preserve">Cyfrowe układy regulacji </t>
  </si>
  <si>
    <t>Elementy automatyki i robotyki</t>
  </si>
  <si>
    <t>Napędy w automatyce</t>
  </si>
  <si>
    <t>Projekt przejściowy</t>
  </si>
  <si>
    <t>Sterowniki programowalne</t>
  </si>
  <si>
    <t>Roboty przemysłowe</t>
  </si>
  <si>
    <t>Seminarium dyplomowe</t>
  </si>
  <si>
    <t>Praca dyplomowa</t>
  </si>
  <si>
    <r>
      <t xml:space="preserve">                                                           Specjalności profilowane przedmiotami wybieralnymi: </t>
    </r>
    <r>
      <rPr>
        <b/>
        <sz val="12"/>
        <rFont val="Arial CE"/>
        <charset val="238"/>
      </rPr>
      <t>1. Robotyka i automatyka przemysłowa 2. Techniki komputerowe w mechatronice</t>
    </r>
  </si>
  <si>
    <t>Metody identyfikacji i diagnostyki</t>
  </si>
  <si>
    <t>Grupa treści dla specjalności "Techniki komputerowe w mechatronice"</t>
  </si>
  <si>
    <t>Niezawodnośc, trwałość i eksploatacja obiektów</t>
  </si>
  <si>
    <t>Programowanie obiektowe</t>
  </si>
  <si>
    <t>Projektowanie procesów technologicznych</t>
  </si>
  <si>
    <t>Zaawansowane techniki wytwarzania</t>
  </si>
  <si>
    <t>Projektowanie obiektów mechatronicznych</t>
  </si>
  <si>
    <t>Automatyzacja pomiarów</t>
  </si>
  <si>
    <t>WML(KMT/ITL)</t>
  </si>
  <si>
    <t>Komputerowe wspomaganie wytwarzania</t>
  </si>
  <si>
    <t>Komputerowe wspomaganie projektowania</t>
  </si>
  <si>
    <t>Komputerowe wspomaganie eksploatacji</t>
  </si>
  <si>
    <t>Inżynieria odwrotna w procesie projektowania</t>
  </si>
  <si>
    <t>Zarządzanie, normalizacja i systemy jakości</t>
  </si>
  <si>
    <t>Praktyka zawodowa - 4 tygodnie</t>
  </si>
  <si>
    <t>AEE/IM</t>
  </si>
  <si>
    <t>ITT/AEE</t>
  </si>
  <si>
    <t>2</t>
  </si>
  <si>
    <t>3</t>
  </si>
  <si>
    <t>4</t>
  </si>
  <si>
    <t>5</t>
  </si>
  <si>
    <t>6 / 5</t>
  </si>
  <si>
    <t>Robotyka i automa</t>
  </si>
  <si>
    <t>Techniki komp</t>
  </si>
  <si>
    <t>suma</t>
  </si>
  <si>
    <t>GRUPY ZAJĘĆ / PRZEDMIOTY</t>
  </si>
  <si>
    <t xml:space="preserve">Historia Polski </t>
  </si>
  <si>
    <t>Język obcy - egzamin poziom B2</t>
  </si>
  <si>
    <t>IM/AEE</t>
  </si>
  <si>
    <t>AEE/ITT</t>
  </si>
  <si>
    <t>początek 2020 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</si>
</sst>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0"/>
      <name val="Arial CE"/>
      <charset val="238"/>
    </font>
    <font>
      <sz val="10"/>
      <name val="Arial CE"/>
    </font>
    <font>
      <b/>
      <sz val="9"/>
      <name val="Arial CE"/>
      <family val="2"/>
      <charset val="238"/>
    </font>
    <font>
      <sz val="9"/>
      <name val="Arial CE"/>
      <family val="2"/>
      <charset val="238"/>
    </font>
    <font>
      <b/>
      <sz val="12"/>
      <name val="Arial CE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  <font>
      <b/>
      <sz val="11"/>
      <name val="Arial CE"/>
      <family val="2"/>
      <charset val="238"/>
    </font>
    <font>
      <b/>
      <sz val="14"/>
      <name val="Arial CE"/>
      <family val="2"/>
      <charset val="238"/>
    </font>
    <font>
      <sz val="14"/>
      <name val="Arial CE"/>
      <family val="2"/>
      <charset val="238"/>
    </font>
    <font>
      <sz val="11"/>
      <name val="Arial CE"/>
      <family val="2"/>
      <charset val="238"/>
    </font>
    <font>
      <b/>
      <sz val="16"/>
      <name val="Arial CE"/>
      <family val="2"/>
      <charset val="238"/>
    </font>
    <font>
      <b/>
      <vertAlign val="superscript"/>
      <sz val="14"/>
      <name val="Arial CE"/>
      <family val="2"/>
      <charset val="238"/>
    </font>
    <font>
      <b/>
      <sz val="18"/>
      <name val="Arial CE"/>
      <charset val="238"/>
    </font>
    <font>
      <b/>
      <sz val="16"/>
      <name val="Arial CE"/>
      <charset val="238"/>
    </font>
    <font>
      <sz val="12"/>
      <name val="Arial CE"/>
      <charset val="238"/>
    </font>
    <font>
      <b/>
      <sz val="11"/>
      <name val="Arial CE"/>
      <charset val="238"/>
    </font>
    <font>
      <b/>
      <sz val="12"/>
      <name val="Arial Narrow"/>
      <family val="2"/>
      <charset val="238"/>
    </font>
    <font>
      <b/>
      <sz val="12"/>
      <name val="Arial"/>
      <family val="2"/>
      <charset val="238"/>
    </font>
    <font>
      <sz val="14"/>
      <name val="Arial CE"/>
      <charset val="238"/>
    </font>
    <font>
      <b/>
      <sz val="16"/>
      <color indexed="12"/>
      <name val="Arial CE"/>
      <family val="2"/>
      <charset val="238"/>
    </font>
    <font>
      <b/>
      <sz val="9"/>
      <name val="Arial CE"/>
      <charset val="238"/>
    </font>
    <font>
      <b/>
      <sz val="14"/>
      <name val="Arial CE"/>
      <charset val="238"/>
    </font>
    <font>
      <sz val="12"/>
      <name val="Arial"/>
      <family val="2"/>
      <charset val="238"/>
    </font>
    <font>
      <sz val="8"/>
      <name val="Arial CE"/>
      <charset val="238"/>
    </font>
    <font>
      <sz val="12"/>
      <name val="Czcionka tekstu podstawowego"/>
      <charset val="238"/>
    </font>
    <font>
      <sz val="11"/>
      <name val="Arial CE"/>
      <charset val="238"/>
    </font>
    <font>
      <sz val="10"/>
      <name val="Arial CE"/>
      <charset val="238"/>
    </font>
    <font>
      <b/>
      <sz val="12"/>
      <color indexed="10"/>
      <name val="Arial CE"/>
      <family val="2"/>
      <charset val="238"/>
    </font>
    <font>
      <sz val="12"/>
      <color indexed="8"/>
      <name val="Arial CE"/>
      <family val="2"/>
      <charset val="238"/>
    </font>
    <font>
      <b/>
      <u/>
      <sz val="14"/>
      <name val="Arial CE"/>
      <charset val="238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164" fontId="28" fillId="6" borderId="4" xfId="0" applyNumberFormat="1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28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164" fontId="17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vertical="center"/>
    </xf>
    <xf numFmtId="0" fontId="0" fillId="0" borderId="4" xfId="0" applyBorder="1"/>
    <xf numFmtId="0" fontId="11" fillId="0" borderId="4" xfId="0" applyFont="1" applyBorder="1" applyAlignment="1">
      <alignment vertical="center"/>
    </xf>
    <xf numFmtId="0" fontId="0" fillId="15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textRotation="90" wrapText="1"/>
    </xf>
    <xf numFmtId="0" fontId="4" fillId="8" borderId="4" xfId="1" applyFont="1" applyFill="1" applyBorder="1" applyAlignment="1" applyProtection="1">
      <alignment horizontal="center" vertical="center"/>
      <protection locked="0"/>
    </xf>
    <xf numFmtId="164" fontId="5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7" fillId="0" borderId="4" xfId="1" applyFont="1" applyBorder="1" applyAlignment="1" applyProtection="1">
      <alignment horizontal="center" vertical="center"/>
      <protection locked="0"/>
    </xf>
    <xf numFmtId="164" fontId="18" fillId="9" borderId="4" xfId="0" applyNumberFormat="1" applyFont="1" applyFill="1" applyBorder="1" applyAlignment="1" applyProtection="1">
      <alignment horizontal="center" vertical="center"/>
      <protection locked="0"/>
    </xf>
    <xf numFmtId="164" fontId="17" fillId="9" borderId="4" xfId="0" applyNumberFormat="1" applyFont="1" applyFill="1" applyBorder="1" applyAlignment="1" applyProtection="1">
      <alignment horizontal="center" vertical="center"/>
      <protection locked="0"/>
    </xf>
    <xf numFmtId="49" fontId="17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 wrapText="1"/>
      <protection locked="0"/>
    </xf>
    <xf numFmtId="49" fontId="4" fillId="0" borderId="4" xfId="0" quotePrefix="1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 wrapText="1"/>
      <protection locked="0"/>
    </xf>
    <xf numFmtId="164" fontId="18" fillId="6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164" fontId="17" fillId="6" borderId="4" xfId="0" applyNumberFormat="1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 applyProtection="1">
      <alignment horizontal="center" vertical="center"/>
      <protection locked="0"/>
    </xf>
    <xf numFmtId="164" fontId="4" fillId="4" borderId="4" xfId="0" applyNumberFormat="1" applyFont="1" applyFill="1" applyBorder="1" applyAlignment="1" applyProtection="1">
      <alignment horizontal="center" vertical="center"/>
      <protection locked="0"/>
    </xf>
    <xf numFmtId="49" fontId="4" fillId="4" borderId="4" xfId="0" applyNumberFormat="1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7" fillId="4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center" vertic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vertical="center"/>
    </xf>
    <xf numFmtId="49" fontId="17" fillId="0" borderId="4" xfId="0" quotePrefix="1" applyNumberFormat="1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164" fontId="28" fillId="9" borderId="4" xfId="0" applyNumberFormat="1" applyFont="1" applyFill="1" applyBorder="1" applyAlignment="1" applyProtection="1">
      <alignment horizontal="center" vertical="center"/>
      <protection locked="0"/>
    </xf>
    <xf numFmtId="49" fontId="28" fillId="0" borderId="4" xfId="0" applyNumberFormat="1" applyFont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18" fillId="8" borderId="4" xfId="1" applyFont="1" applyFill="1" applyBorder="1" applyAlignment="1" applyProtection="1">
      <alignment horizontal="center" vertical="center"/>
      <protection locked="0"/>
    </xf>
    <xf numFmtId="164" fontId="4" fillId="2" borderId="4" xfId="0" applyNumberFormat="1" applyFont="1" applyFill="1" applyBorder="1" applyAlignment="1" applyProtection="1">
      <alignment horizontal="center" vertical="center"/>
      <protection locked="0"/>
    </xf>
    <xf numFmtId="0" fontId="4" fillId="13" borderId="4" xfId="0" applyFont="1" applyFill="1" applyBorder="1" applyAlignment="1" applyProtection="1">
      <alignment horizontal="center" vertical="center"/>
      <protection locked="0"/>
    </xf>
    <xf numFmtId="0" fontId="18" fillId="13" borderId="4" xfId="1" applyFont="1" applyFill="1" applyBorder="1" applyAlignment="1" applyProtection="1">
      <alignment horizontal="center" vertical="center"/>
      <protection locked="0"/>
    </xf>
    <xf numFmtId="164" fontId="18" fillId="13" borderId="4" xfId="1" applyNumberFormat="1" applyFont="1" applyFill="1" applyBorder="1" applyAlignment="1" applyProtection="1">
      <alignment horizontal="center" vertical="center"/>
      <protection locked="0"/>
    </xf>
    <xf numFmtId="164" fontId="4" fillId="13" borderId="4" xfId="0" applyNumberFormat="1" applyFont="1" applyFill="1" applyBorder="1" applyAlignment="1" applyProtection="1">
      <alignment horizontal="center" vertical="center"/>
      <protection locked="0"/>
    </xf>
    <xf numFmtId="0" fontId="5" fillId="13" borderId="4" xfId="0" applyFont="1" applyFill="1" applyBorder="1" applyAlignment="1" applyProtection="1">
      <alignment horizontal="center" vertical="center"/>
      <protection locked="0"/>
    </xf>
    <xf numFmtId="0" fontId="28" fillId="0" borderId="4" xfId="1" applyFont="1" applyFill="1" applyBorder="1" applyAlignment="1" applyProtection="1">
      <alignment horizontal="center" vertical="center"/>
      <protection locked="0"/>
    </xf>
    <xf numFmtId="0" fontId="18" fillId="0" borderId="4" xfId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18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4" fillId="14" borderId="4" xfId="0" applyFont="1" applyFill="1" applyBorder="1" applyAlignment="1" applyProtection="1">
      <alignment horizontal="center" vertical="center"/>
      <protection locked="0"/>
    </xf>
    <xf numFmtId="0" fontId="4" fillId="14" borderId="4" xfId="1" applyFont="1" applyFill="1" applyBorder="1" applyAlignment="1" applyProtection="1">
      <alignment horizontal="center" vertical="center"/>
      <protection locked="0"/>
    </xf>
    <xf numFmtId="164" fontId="4" fillId="14" borderId="4" xfId="1" applyNumberFormat="1" applyFont="1" applyFill="1" applyBorder="1" applyAlignment="1" applyProtection="1">
      <alignment horizontal="center" vertical="center"/>
      <protection locked="0"/>
    </xf>
    <xf numFmtId="164" fontId="5" fillId="14" borderId="4" xfId="0" applyNumberFormat="1" applyFont="1" applyFill="1" applyBorder="1" applyAlignment="1" applyProtection="1">
      <alignment horizontal="center" vertical="center"/>
      <protection locked="0"/>
    </xf>
    <xf numFmtId="0" fontId="5" fillId="14" borderId="4" xfId="0" applyFont="1" applyFill="1" applyBorder="1" applyAlignment="1" applyProtection="1">
      <alignment horizontal="center" vertical="center"/>
      <protection locked="0"/>
    </xf>
    <xf numFmtId="164" fontId="9" fillId="9" borderId="4" xfId="0" applyNumberFormat="1" applyFont="1" applyFill="1" applyBorder="1" applyAlignment="1" applyProtection="1">
      <alignment horizontal="center" vertical="center"/>
      <protection locked="0"/>
    </xf>
    <xf numFmtId="0" fontId="4" fillId="12" borderId="4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8" fillId="0" borderId="4" xfId="0" quotePrefix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49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25" fillId="11" borderId="4" xfId="0" applyFont="1" applyFill="1" applyBorder="1" applyAlignment="1" applyProtection="1">
      <alignment vertical="center" wrapText="1"/>
      <protection locked="0"/>
    </xf>
    <xf numFmtId="0" fontId="4" fillId="0" borderId="4" xfId="0" applyFont="1" applyBorder="1" applyAlignment="1">
      <alignment horizontal="center" vertical="center"/>
    </xf>
    <xf numFmtId="0" fontId="0" fillId="0" borderId="4" xfId="0" applyFont="1" applyBorder="1" applyAlignment="1" applyProtection="1">
      <alignment vertical="center"/>
      <protection locked="0"/>
    </xf>
    <xf numFmtId="0" fontId="0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vertical="center" wrapText="1"/>
    </xf>
    <xf numFmtId="0" fontId="30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/>
    </xf>
    <xf numFmtId="0" fontId="31" fillId="0" borderId="4" xfId="0" applyFont="1" applyFill="1" applyBorder="1" applyAlignment="1">
      <alignment vertical="center"/>
    </xf>
    <xf numFmtId="0" fontId="4" fillId="13" borderId="4" xfId="1" applyFont="1" applyFill="1" applyBorder="1" applyAlignment="1" applyProtection="1">
      <alignment horizontal="center" vertical="center"/>
      <protection locked="0"/>
    </xf>
    <xf numFmtId="164" fontId="4" fillId="13" borderId="4" xfId="1" applyNumberFormat="1" applyFont="1" applyFill="1" applyBorder="1" applyAlignment="1" applyProtection="1">
      <alignment horizontal="center" vertical="center"/>
      <protection locked="0"/>
    </xf>
    <xf numFmtId="0" fontId="17" fillId="13" borderId="4" xfId="0" applyFont="1" applyFill="1" applyBorder="1" applyAlignment="1" applyProtection="1">
      <alignment horizontal="center" vertical="center"/>
      <protection locked="0"/>
    </xf>
    <xf numFmtId="0" fontId="8" fillId="0" borderId="4" xfId="1" applyFont="1" applyBorder="1" applyAlignment="1" applyProtection="1">
      <alignment horizontal="center" vertical="center"/>
      <protection locked="0"/>
    </xf>
    <xf numFmtId="164" fontId="12" fillId="9" borderId="4" xfId="0" applyNumberFormat="1" applyFont="1" applyFill="1" applyBorder="1" applyAlignment="1">
      <alignment horizontal="center" vertical="center"/>
    </xf>
    <xf numFmtId="49" fontId="5" fillId="0" borderId="4" xfId="0" quotePrefix="1" applyNumberFormat="1" applyFont="1" applyBorder="1" applyAlignment="1" applyProtection="1">
      <alignment horizontal="center" vertical="center"/>
      <protection locked="0"/>
    </xf>
    <xf numFmtId="49" fontId="18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9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164" fontId="9" fillId="6" borderId="4" xfId="0" applyNumberFormat="1" applyFont="1" applyFill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 applyProtection="1">
      <alignment horizontal="center" vertical="center"/>
      <protection locked="0"/>
    </xf>
    <xf numFmtId="164" fontId="20" fillId="5" borderId="4" xfId="0" applyNumberFormat="1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49" fontId="12" fillId="0" borderId="4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Fill="1" applyBorder="1" applyAlignment="1" applyProtection="1">
      <alignment horizontal="center" vertical="center"/>
      <protection locked="0"/>
    </xf>
    <xf numFmtId="0" fontId="28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5" fillId="10" borderId="4" xfId="0" applyFont="1" applyFill="1" applyBorder="1" applyAlignment="1" applyProtection="1">
      <alignment horizontal="center" vertical="center"/>
      <protection locked="0"/>
    </xf>
    <xf numFmtId="0" fontId="4" fillId="10" borderId="4" xfId="1" applyFont="1" applyFill="1" applyBorder="1" applyAlignment="1" applyProtection="1">
      <alignment horizontal="center" vertical="center"/>
      <protection locked="0"/>
    </xf>
    <xf numFmtId="164" fontId="5" fillId="3" borderId="4" xfId="0" applyNumberFormat="1" applyFont="1" applyFill="1" applyBorder="1" applyAlignment="1" applyProtection="1">
      <alignment horizontal="center" vertical="center"/>
      <protection locked="0"/>
    </xf>
    <xf numFmtId="0" fontId="18" fillId="10" borderId="4" xfId="1" applyFont="1" applyFill="1" applyBorder="1" applyAlignment="1" applyProtection="1">
      <alignment horizontal="center" vertical="center"/>
      <protection locked="0"/>
    </xf>
    <xf numFmtId="164" fontId="5" fillId="10" borderId="4" xfId="0" applyNumberFormat="1" applyFont="1" applyFill="1" applyBorder="1" applyAlignment="1" applyProtection="1">
      <alignment horizontal="center" vertical="center"/>
      <protection locked="0"/>
    </xf>
    <xf numFmtId="0" fontId="24" fillId="3" borderId="4" xfId="0" applyFont="1" applyFill="1" applyBorder="1" applyAlignment="1" applyProtection="1">
      <alignment horizontal="center" vertical="center"/>
      <protection locked="0"/>
    </xf>
    <xf numFmtId="0" fontId="24" fillId="10" borderId="4" xfId="0" applyFont="1" applyFill="1" applyBorder="1" applyAlignment="1" applyProtection="1">
      <alignment horizontal="center" vertical="center"/>
      <protection locked="0"/>
    </xf>
    <xf numFmtId="0" fontId="8" fillId="0" borderId="4" xfId="1" applyFont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4" fillId="7" borderId="4" xfId="0" applyFont="1" applyFill="1" applyBorder="1" applyAlignment="1" applyProtection="1">
      <alignment vertical="top"/>
      <protection locked="0"/>
    </xf>
    <xf numFmtId="0" fontId="7" fillId="7" borderId="4" xfId="0" applyFont="1" applyFill="1" applyBorder="1" applyAlignment="1" applyProtection="1">
      <alignment horizontal="center" vertical="center"/>
      <protection locked="0"/>
    </xf>
    <xf numFmtId="0" fontId="6" fillId="7" borderId="4" xfId="0" applyFont="1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vertical="center"/>
      <protection locked="0"/>
    </xf>
    <xf numFmtId="0" fontId="11" fillId="7" borderId="4" xfId="0" applyFont="1" applyFill="1" applyBorder="1" applyAlignment="1" applyProtection="1">
      <alignment horizontal="left"/>
      <protection locked="0"/>
    </xf>
    <xf numFmtId="0" fontId="7" fillId="7" borderId="4" xfId="0" applyFont="1" applyFill="1" applyBorder="1" applyAlignment="1" applyProtection="1">
      <alignment vertical="center"/>
      <protection locked="0"/>
    </xf>
    <xf numFmtId="0" fontId="8" fillId="7" borderId="4" xfId="0" applyFont="1" applyFill="1" applyBorder="1" applyAlignment="1" applyProtection="1">
      <alignment horizontal="center" vertical="center"/>
      <protection locked="0"/>
    </xf>
    <xf numFmtId="0" fontId="21" fillId="7" borderId="4" xfId="0" applyFont="1" applyFill="1" applyBorder="1" applyAlignment="1" applyProtection="1">
      <alignment vertical="center"/>
      <protection locked="0"/>
    </xf>
    <xf numFmtId="0" fontId="10" fillId="7" borderId="4" xfId="0" applyFont="1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11" fillId="7" borderId="4" xfId="0" applyFont="1" applyFill="1" applyBorder="1" applyAlignment="1" applyProtection="1">
      <alignment horizontal="left" vertical="center"/>
      <protection locked="0"/>
    </xf>
    <xf numFmtId="0" fontId="21" fillId="7" borderId="4" xfId="0" applyFont="1" applyFill="1" applyBorder="1" applyAlignment="1" applyProtection="1">
      <alignment horizontal="left" vertical="center"/>
      <protection locked="0"/>
    </xf>
    <xf numFmtId="0" fontId="10" fillId="7" borderId="4" xfId="0" applyFont="1" applyFill="1" applyBorder="1" applyAlignment="1" applyProtection="1">
      <alignment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164" fontId="18" fillId="6" borderId="4" xfId="0" applyNumberFormat="1" applyFont="1" applyFill="1" applyBorder="1" applyAlignment="1" applyProtection="1">
      <alignment horizontal="center" vertical="center"/>
      <protection locked="0"/>
    </xf>
    <xf numFmtId="0" fontId="23" fillId="3" borderId="4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7" fillId="0" borderId="4" xfId="0" applyFont="1" applyBorder="1" applyAlignment="1" applyProtection="1">
      <alignment horizontal="left" vertical="center" wrapText="1"/>
      <protection locked="0"/>
    </xf>
    <xf numFmtId="0" fontId="27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24" fillId="3" borderId="4" xfId="0" applyFont="1" applyFill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0" fillId="5" borderId="4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17" fillId="0" borderId="4" xfId="1" applyFont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8" fillId="2" borderId="4" xfId="0" applyFont="1" applyFill="1" applyBorder="1" applyAlignment="1" applyProtection="1">
      <alignment horizontal="center" vertical="center"/>
      <protection locked="0"/>
    </xf>
    <xf numFmtId="0" fontId="9" fillId="14" borderId="4" xfId="0" applyFont="1" applyFill="1" applyBorder="1" applyAlignment="1" applyProtection="1">
      <alignment horizontal="center" vertical="center" wrapText="1"/>
      <protection locked="0"/>
    </xf>
    <xf numFmtId="0" fontId="18" fillId="13" borderId="4" xfId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4" fillId="13" borderId="4" xfId="1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13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 vertical="center"/>
      <protection locked="0"/>
    </xf>
    <xf numFmtId="0" fontId="17" fillId="0" borderId="4" xfId="0" applyFont="1" applyBorder="1" applyAlignment="1">
      <alignment horizontal="left" vertical="center"/>
    </xf>
    <xf numFmtId="0" fontId="8" fillId="0" borderId="4" xfId="0" quotePrefix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27" fillId="0" borderId="4" xfId="0" applyFont="1" applyFill="1" applyBorder="1" applyAlignment="1">
      <alignment horizontal="left" vertical="center" wrapText="1"/>
    </xf>
    <xf numFmtId="0" fontId="18" fillId="13" borderId="4" xfId="0" applyFont="1" applyFill="1" applyBorder="1" applyAlignment="1" applyProtection="1">
      <alignment horizontal="center" vertical="center" wrapText="1"/>
      <protection locked="0"/>
    </xf>
    <xf numFmtId="0" fontId="25" fillId="11" borderId="4" xfId="0" applyFont="1" applyFill="1" applyBorder="1" applyAlignment="1" applyProtection="1">
      <alignment vertical="center" wrapText="1"/>
      <protection locked="0"/>
    </xf>
    <xf numFmtId="0" fontId="4" fillId="14" borderId="4" xfId="1" applyFont="1" applyFill="1" applyBorder="1" applyAlignment="1" applyProtection="1">
      <alignment horizontal="center" vertical="center"/>
      <protection locked="0"/>
    </xf>
  </cellXfs>
  <cellStyles count="2">
    <cellStyle name="Normalny" xfId="0" builtinId="0"/>
    <cellStyle name="Normalny_Arkusz1" xfId="1" xr:uid="{00000000-0005-0000-0000-000001000000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0C0C0"/>
      <color rgb="FFCCFFFF"/>
      <color rgb="FF66FFFF"/>
      <color rgb="FF00FFFF"/>
      <color rgb="FF33CAFF"/>
      <color rgb="FFFFFF99"/>
      <color rgb="FF0000FF"/>
      <color rgb="FF66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28575</xdr:rowOff>
    </xdr:from>
    <xdr:to>
      <xdr:col>1</xdr:col>
      <xdr:colOff>1838325</xdr:colOff>
      <xdr:row>3</xdr:row>
      <xdr:rowOff>247650</xdr:rowOff>
    </xdr:to>
    <xdr:pic>
      <xdr:nvPicPr>
        <xdr:cNvPr id="1026" name="Picture 1271" descr="Bez tytułu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28575"/>
          <a:ext cx="1914525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34</xdr:col>
      <xdr:colOff>142874</xdr:colOff>
      <xdr:row>0</xdr:row>
      <xdr:rowOff>23812</xdr:rowOff>
    </xdr:from>
    <xdr:to>
      <xdr:col>37</xdr:col>
      <xdr:colOff>785812</xdr:colOff>
      <xdr:row>2</xdr:row>
      <xdr:rowOff>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B8161E43-5FEA-4CDB-8745-928E3D2FB28F}"/>
            </a:ext>
          </a:extLst>
        </xdr:cNvPr>
        <xdr:cNvSpPr txBox="1"/>
      </xdr:nvSpPr>
      <xdr:spPr>
        <a:xfrm>
          <a:off x="15323343" y="23812"/>
          <a:ext cx="2393157" cy="6072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Arial" panose="020B0604020202020204" pitchFamily="34" charset="0"/>
              <a:cs typeface="Arial" panose="020B0604020202020204" pitchFamily="34" charset="0"/>
            </a:rPr>
            <a:t>Załącznik nr 1</a:t>
          </a:r>
        </a:p>
        <a:p>
          <a:r>
            <a:rPr lang="pl-PL" sz="1100">
              <a:latin typeface="Arial" panose="020B0604020202020204" pitchFamily="34" charset="0"/>
              <a:cs typeface="Arial" panose="020B0604020202020204" pitchFamily="34" charset="0"/>
            </a:rPr>
            <a:t>Do programu studiów I stopnia dla kierunku mechatronika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106"/>
  <sheetViews>
    <sheetView showGridLines="0" showZeros="0" tabSelected="1" zoomScale="55" zoomScaleNormal="55" zoomScaleSheetLayoutView="70" workbookViewId="0">
      <selection activeCell="AK85" sqref="A1:AL85"/>
    </sheetView>
  </sheetViews>
  <sheetFormatPr defaultRowHeight="15" outlineLevelRow="1"/>
  <cols>
    <col min="1" max="1" width="5.140625" style="10" customWidth="1"/>
    <col min="2" max="2" width="43.5703125" style="1" customWidth="1"/>
    <col min="3" max="3" width="9" style="3" customWidth="1"/>
    <col min="4" max="4" width="9.5703125" style="1" customWidth="1"/>
    <col min="5" max="5" width="7.7109375" style="2" customWidth="1"/>
    <col min="6" max="6" width="6.7109375" style="1" customWidth="1"/>
    <col min="7" max="7" width="8.42578125" style="1" hidden="1" customWidth="1"/>
    <col min="8" max="8" width="10.28515625" style="1" hidden="1" customWidth="1"/>
    <col min="9" max="9" width="9.5703125" style="1" customWidth="1"/>
    <col min="10" max="10" width="7.5703125" style="1" customWidth="1"/>
    <col min="11" max="11" width="6.7109375" style="1" customWidth="1"/>
    <col min="12" max="12" width="7.42578125" style="1" customWidth="1"/>
    <col min="13" max="13" width="6.7109375" style="1" customWidth="1"/>
    <col min="14" max="14" width="7.42578125" style="1" customWidth="1"/>
    <col min="15" max="15" width="6.7109375" style="1" customWidth="1"/>
    <col min="16" max="16" width="5.7109375" style="1" customWidth="1"/>
    <col min="17" max="17" width="3.28515625" style="1" customWidth="1"/>
    <col min="18" max="18" width="6" style="1" customWidth="1"/>
    <col min="19" max="19" width="5.7109375" style="1" customWidth="1"/>
    <col min="20" max="20" width="4" style="1" customWidth="1"/>
    <col min="21" max="21" width="6.5703125" style="1" customWidth="1"/>
    <col min="22" max="22" width="5.7109375" style="1" customWidth="1"/>
    <col min="23" max="23" width="2.85546875" style="1" customWidth="1"/>
    <col min="24" max="24" width="5.5703125" style="1" customWidth="1"/>
    <col min="25" max="25" width="5.7109375" style="1" customWidth="1"/>
    <col min="26" max="26" width="2.85546875" style="1" customWidth="1"/>
    <col min="27" max="27" width="5.5703125" style="1" customWidth="1"/>
    <col min="28" max="28" width="5.7109375" style="1" customWidth="1"/>
    <col min="29" max="29" width="2.85546875" style="1" customWidth="1"/>
    <col min="30" max="30" width="6.5703125" style="1" customWidth="1"/>
    <col min="31" max="31" width="5.7109375" style="1" customWidth="1"/>
    <col min="32" max="32" width="2.85546875" style="1" customWidth="1"/>
    <col min="33" max="33" width="6.28515625" style="1" customWidth="1"/>
    <col min="34" max="34" width="5.7109375" style="1" customWidth="1"/>
    <col min="35" max="35" width="2.85546875" style="1" customWidth="1"/>
    <col min="36" max="36" width="6.5703125" style="1" customWidth="1"/>
    <col min="37" max="37" width="16.85546875" style="1" customWidth="1"/>
    <col min="38" max="38" width="12.28515625" style="10" customWidth="1"/>
    <col min="39" max="39" width="18.5703125" style="1" customWidth="1"/>
    <col min="40" max="47" width="9.140625" style="1" customWidth="1"/>
    <col min="48" max="16384" width="9.140625" style="1"/>
  </cols>
  <sheetData>
    <row r="1" spans="1:53" ht="29.25" customHeight="1">
      <c r="A1" s="37"/>
      <c r="B1" s="187" t="s">
        <v>49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</row>
    <row r="2" spans="1:53" ht="20.25">
      <c r="A2" s="37"/>
      <c r="B2" s="172" t="s">
        <v>50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</row>
    <row r="3" spans="1:53" ht="20.25">
      <c r="A3" s="37"/>
      <c r="B3" s="172" t="s">
        <v>92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</row>
    <row r="4" spans="1:53" ht="26.25" customHeight="1">
      <c r="A4" s="37"/>
      <c r="B4" s="172" t="s">
        <v>125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92"/>
      <c r="AI4" s="38"/>
      <c r="AJ4" s="38"/>
      <c r="AK4" s="175" t="s">
        <v>156</v>
      </c>
      <c r="AL4" s="176"/>
    </row>
    <row r="5" spans="1:53">
      <c r="A5" s="37"/>
      <c r="B5" s="39"/>
      <c r="C5" s="40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7"/>
    </row>
    <row r="6" spans="1:53" ht="18.75" customHeight="1">
      <c r="A6" s="203" t="s">
        <v>151</v>
      </c>
      <c r="B6" s="203"/>
      <c r="C6" s="41"/>
      <c r="D6" s="201" t="s">
        <v>35</v>
      </c>
      <c r="E6" s="190" t="s">
        <v>0</v>
      </c>
      <c r="F6" s="190"/>
      <c r="G6" s="178" t="s">
        <v>26</v>
      </c>
      <c r="H6" s="178" t="s">
        <v>39</v>
      </c>
      <c r="I6" s="178" t="s">
        <v>40</v>
      </c>
      <c r="J6" s="178" t="s">
        <v>27</v>
      </c>
      <c r="K6" s="190" t="s">
        <v>1</v>
      </c>
      <c r="L6" s="190"/>
      <c r="M6" s="190"/>
      <c r="N6" s="190"/>
      <c r="O6" s="190"/>
      <c r="P6" s="181" t="s">
        <v>2</v>
      </c>
      <c r="Q6" s="181"/>
      <c r="R6" s="181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73" t="s">
        <v>42</v>
      </c>
      <c r="AL6" s="173" t="s">
        <v>37</v>
      </c>
      <c r="AV6" s="222" t="s">
        <v>148</v>
      </c>
      <c r="AW6" s="223"/>
      <c r="AX6" s="224"/>
      <c r="AY6" s="222" t="s">
        <v>149</v>
      </c>
      <c r="AZ6" s="223"/>
      <c r="BA6" s="224"/>
    </row>
    <row r="7" spans="1:53" ht="18.75" customHeight="1">
      <c r="A7" s="203"/>
      <c r="B7" s="203"/>
      <c r="C7" s="41"/>
      <c r="D7" s="202"/>
      <c r="E7" s="190"/>
      <c r="F7" s="190"/>
      <c r="G7" s="178"/>
      <c r="H7" s="202"/>
      <c r="I7" s="178"/>
      <c r="J7" s="178"/>
      <c r="K7" s="191"/>
      <c r="L7" s="191"/>
      <c r="M7" s="191"/>
      <c r="N7" s="191"/>
      <c r="O7" s="191"/>
      <c r="P7" s="169" t="s">
        <v>3</v>
      </c>
      <c r="Q7" s="169"/>
      <c r="R7" s="169"/>
      <c r="S7" s="169" t="s">
        <v>4</v>
      </c>
      <c r="T7" s="169"/>
      <c r="U7" s="169"/>
      <c r="V7" s="169" t="s">
        <v>5</v>
      </c>
      <c r="W7" s="169"/>
      <c r="X7" s="169"/>
      <c r="Y7" s="169" t="s">
        <v>6</v>
      </c>
      <c r="Z7" s="169"/>
      <c r="AA7" s="169"/>
      <c r="AB7" s="169" t="s">
        <v>7</v>
      </c>
      <c r="AC7" s="169"/>
      <c r="AD7" s="169"/>
      <c r="AE7" s="169" t="s">
        <v>8</v>
      </c>
      <c r="AF7" s="169"/>
      <c r="AG7" s="169"/>
      <c r="AH7" s="169" t="s">
        <v>9</v>
      </c>
      <c r="AI7" s="169"/>
      <c r="AJ7" s="169"/>
      <c r="AK7" s="174"/>
      <c r="AL7" s="174"/>
      <c r="AV7" s="22" t="s">
        <v>46</v>
      </c>
      <c r="AW7" s="22" t="s">
        <v>38</v>
      </c>
      <c r="AX7" s="22" t="s">
        <v>86</v>
      </c>
      <c r="AY7" s="22" t="s">
        <v>46</v>
      </c>
      <c r="AZ7" s="22" t="s">
        <v>38</v>
      </c>
      <c r="BA7" s="22" t="s">
        <v>86</v>
      </c>
    </row>
    <row r="8" spans="1:53" ht="29.25" customHeight="1">
      <c r="A8" s="203"/>
      <c r="B8" s="203"/>
      <c r="C8" s="41"/>
      <c r="D8" s="202"/>
      <c r="E8" s="42" t="s">
        <v>47</v>
      </c>
      <c r="F8" s="42" t="s">
        <v>11</v>
      </c>
      <c r="G8" s="178"/>
      <c r="H8" s="202"/>
      <c r="I8" s="178"/>
      <c r="J8" s="178"/>
      <c r="K8" s="42" t="s">
        <v>12</v>
      </c>
      <c r="L8" s="42" t="s">
        <v>13</v>
      </c>
      <c r="M8" s="42" t="s">
        <v>14</v>
      </c>
      <c r="N8" s="43" t="s">
        <v>15</v>
      </c>
      <c r="O8" s="42" t="s">
        <v>16</v>
      </c>
      <c r="P8" s="181" t="s">
        <v>10</v>
      </c>
      <c r="Q8" s="182"/>
      <c r="R8" s="42" t="s">
        <v>11</v>
      </c>
      <c r="S8" s="181" t="s">
        <v>10</v>
      </c>
      <c r="T8" s="182"/>
      <c r="U8" s="42" t="s">
        <v>11</v>
      </c>
      <c r="V8" s="181" t="s">
        <v>10</v>
      </c>
      <c r="W8" s="181"/>
      <c r="X8" s="42" t="s">
        <v>11</v>
      </c>
      <c r="Y8" s="181" t="s">
        <v>10</v>
      </c>
      <c r="Z8" s="181"/>
      <c r="AA8" s="42" t="s">
        <v>11</v>
      </c>
      <c r="AB8" s="181" t="s">
        <v>10</v>
      </c>
      <c r="AC8" s="181"/>
      <c r="AD8" s="42" t="s">
        <v>11</v>
      </c>
      <c r="AE8" s="181" t="s">
        <v>10</v>
      </c>
      <c r="AF8" s="181"/>
      <c r="AG8" s="42" t="s">
        <v>11</v>
      </c>
      <c r="AH8" s="181" t="s">
        <v>10</v>
      </c>
      <c r="AI8" s="181"/>
      <c r="AJ8" s="42" t="s">
        <v>11</v>
      </c>
      <c r="AK8" s="174"/>
      <c r="AL8" s="174"/>
      <c r="AV8" s="22"/>
      <c r="AW8" s="22"/>
      <c r="AX8" s="22"/>
      <c r="AY8" s="22"/>
      <c r="AZ8" s="22"/>
      <c r="BA8" s="22"/>
    </row>
    <row r="9" spans="1:53" ht="26.25" customHeight="1">
      <c r="A9" s="217" t="s">
        <v>77</v>
      </c>
      <c r="B9" s="217"/>
      <c r="C9" s="217"/>
      <c r="D9" s="44"/>
      <c r="E9" s="45">
        <f t="shared" ref="E9:E20" si="0">IF(SUM(K9:O9)=SUM(P9,S9,V9,Y9,AB9,AE9,AH9),SUM(K9:O9),"BŁĄD")</f>
        <v>336</v>
      </c>
      <c r="F9" s="46">
        <f>SUM(F10:F21)</f>
        <v>21</v>
      </c>
      <c r="G9" s="46">
        <f>SUM(G14:G20)</f>
        <v>0</v>
      </c>
      <c r="H9" s="46">
        <f t="shared" ref="H9:P9" si="1">SUM(H10:H20)</f>
        <v>0</v>
      </c>
      <c r="I9" s="46">
        <f t="shared" si="1"/>
        <v>0</v>
      </c>
      <c r="J9" s="46">
        <f t="shared" si="1"/>
        <v>12.5</v>
      </c>
      <c r="K9" s="47">
        <f t="shared" si="1"/>
        <v>96</v>
      </c>
      <c r="L9" s="47">
        <f t="shared" si="1"/>
        <v>240</v>
      </c>
      <c r="M9" s="47">
        <f t="shared" si="1"/>
        <v>0</v>
      </c>
      <c r="N9" s="47">
        <f t="shared" si="1"/>
        <v>0</v>
      </c>
      <c r="O9" s="47">
        <f t="shared" si="1"/>
        <v>0</v>
      </c>
      <c r="P9" s="170">
        <f t="shared" si="1"/>
        <v>186</v>
      </c>
      <c r="Q9" s="170">
        <f>SUM(Q10:Q15,Q16:Q21)</f>
        <v>0</v>
      </c>
      <c r="R9" s="46">
        <f>SUM(R10:R20)</f>
        <v>13</v>
      </c>
      <c r="S9" s="170">
        <f>SUM(S10:S20)</f>
        <v>90</v>
      </c>
      <c r="T9" s="170">
        <f>SUM(T10:T15,T16:T21)</f>
        <v>0</v>
      </c>
      <c r="U9" s="46">
        <f>SUM(U14:U20)</f>
        <v>4</v>
      </c>
      <c r="V9" s="170">
        <f>SUM(V10:V20)</f>
        <v>30</v>
      </c>
      <c r="W9" s="170">
        <f>SUM(W10:W15,W16:W21)</f>
        <v>0</v>
      </c>
      <c r="X9" s="46">
        <f>SUM(X10:X20)</f>
        <v>2</v>
      </c>
      <c r="Y9" s="170">
        <f>SUM(Y10:Y20)</f>
        <v>30</v>
      </c>
      <c r="Z9" s="170">
        <f>SUM(Z10:Z15,Z16:Z21)</f>
        <v>0</v>
      </c>
      <c r="AA9" s="46">
        <f>SUM(AA10:AA20)</f>
        <v>2</v>
      </c>
      <c r="AB9" s="170">
        <f>SUM(AB10:AB20)</f>
        <v>0</v>
      </c>
      <c r="AC9" s="170">
        <f>SUM(AC10:AC15,AC16:AC21)</f>
        <v>0</v>
      </c>
      <c r="AD9" s="46">
        <f>SUM(AD10:AD20)</f>
        <v>0</v>
      </c>
      <c r="AE9" s="170">
        <f>SUM(AE10:AE20)</f>
        <v>0</v>
      </c>
      <c r="AF9" s="170">
        <f>SUM(AF10:AF15,AF16:AF21)</f>
        <v>0</v>
      </c>
      <c r="AG9" s="46">
        <f>SUM(AG10:AG20)</f>
        <v>0</v>
      </c>
      <c r="AH9" s="170">
        <f>SUM(AH10:AH20)</f>
        <v>0</v>
      </c>
      <c r="AI9" s="170">
        <f>SUM(AI10:AI15,AI16:AI21)</f>
        <v>0</v>
      </c>
      <c r="AJ9" s="46">
        <f>SUM(AJ10:AJ20)</f>
        <v>0</v>
      </c>
      <c r="AK9" s="46"/>
      <c r="AL9" s="48"/>
      <c r="AV9" s="22"/>
      <c r="AW9" s="22"/>
      <c r="AX9" s="22"/>
      <c r="AY9" s="22"/>
      <c r="AZ9" s="22"/>
      <c r="BA9" s="22"/>
    </row>
    <row r="10" spans="1:53" ht="15.75" outlineLevel="1">
      <c r="A10" s="11">
        <v>1</v>
      </c>
      <c r="B10" s="183" t="s">
        <v>61</v>
      </c>
      <c r="C10" s="183"/>
      <c r="D10" s="13" t="s">
        <v>28</v>
      </c>
      <c r="E10" s="49">
        <f t="shared" si="0"/>
        <v>18</v>
      </c>
      <c r="F10" s="21">
        <f t="shared" ref="F10:F20" si="2">SUM(R10,U10,X10,AA10,AD10,AG10,AJ10)</f>
        <v>1.5</v>
      </c>
      <c r="G10" s="50"/>
      <c r="H10" s="50"/>
      <c r="I10" s="50"/>
      <c r="J10" s="51">
        <v>1</v>
      </c>
      <c r="K10" s="13">
        <v>14</v>
      </c>
      <c r="L10" s="13">
        <v>4</v>
      </c>
      <c r="M10" s="13"/>
      <c r="N10" s="13"/>
      <c r="O10" s="13"/>
      <c r="P10" s="13">
        <v>18</v>
      </c>
      <c r="Q10" s="52" t="s">
        <v>103</v>
      </c>
      <c r="R10" s="13">
        <v>1.5</v>
      </c>
      <c r="S10" s="13"/>
      <c r="T10" s="52"/>
      <c r="U10" s="13"/>
      <c r="V10" s="13"/>
      <c r="W10" s="52"/>
      <c r="X10" s="13"/>
      <c r="Y10" s="13"/>
      <c r="Z10" s="52"/>
      <c r="AA10" s="13"/>
      <c r="AB10" s="35"/>
      <c r="AC10" s="36"/>
      <c r="AD10" s="53"/>
      <c r="AE10" s="35"/>
      <c r="AF10" s="36"/>
      <c r="AG10" s="53"/>
      <c r="AH10" s="35"/>
      <c r="AI10" s="36"/>
      <c r="AJ10" s="53"/>
      <c r="AK10" s="13" t="s">
        <v>22</v>
      </c>
      <c r="AL10" s="11"/>
      <c r="AV10" s="22"/>
      <c r="AW10" s="22"/>
      <c r="AX10" s="22"/>
      <c r="AY10" s="22"/>
      <c r="AZ10" s="22"/>
      <c r="BA10" s="22"/>
    </row>
    <row r="11" spans="1:53" ht="22.5" outlineLevel="1">
      <c r="A11" s="11">
        <v>2</v>
      </c>
      <c r="B11" s="183" t="s">
        <v>62</v>
      </c>
      <c r="C11" s="183"/>
      <c r="D11" s="13" t="s">
        <v>28</v>
      </c>
      <c r="E11" s="49">
        <f t="shared" si="0"/>
        <v>6</v>
      </c>
      <c r="F11" s="21">
        <f t="shared" si="2"/>
        <v>0.5</v>
      </c>
      <c r="G11" s="50"/>
      <c r="H11" s="50"/>
      <c r="I11" s="50"/>
      <c r="J11" s="51">
        <v>0.5</v>
      </c>
      <c r="K11" s="13">
        <v>6</v>
      </c>
      <c r="L11" s="13"/>
      <c r="M11" s="13"/>
      <c r="N11" s="13"/>
      <c r="O11" s="13"/>
      <c r="P11" s="13">
        <v>6</v>
      </c>
      <c r="Q11" s="52" t="s">
        <v>103</v>
      </c>
      <c r="R11" s="13">
        <v>0.5</v>
      </c>
      <c r="S11" s="13"/>
      <c r="T11" s="52"/>
      <c r="U11" s="13"/>
      <c r="V11" s="13"/>
      <c r="W11" s="52"/>
      <c r="X11" s="13"/>
      <c r="Y11" s="13"/>
      <c r="Z11" s="52"/>
      <c r="AA11" s="13"/>
      <c r="AB11" s="35"/>
      <c r="AC11" s="36"/>
      <c r="AD11" s="53"/>
      <c r="AE11" s="35"/>
      <c r="AF11" s="36"/>
      <c r="AG11" s="53"/>
      <c r="AH11" s="35"/>
      <c r="AI11" s="36"/>
      <c r="AJ11" s="53"/>
      <c r="AK11" s="54" t="s">
        <v>44</v>
      </c>
      <c r="AL11" s="11"/>
      <c r="AV11" s="22"/>
      <c r="AW11" s="22"/>
      <c r="AX11" s="22"/>
      <c r="AY11" s="22"/>
      <c r="AZ11" s="22"/>
      <c r="BA11" s="22"/>
    </row>
    <row r="12" spans="1:53" ht="15.75" outlineLevel="1">
      <c r="A12" s="11">
        <v>3</v>
      </c>
      <c r="B12" s="184" t="s">
        <v>63</v>
      </c>
      <c r="C12" s="184"/>
      <c r="D12" s="13" t="s">
        <v>29</v>
      </c>
      <c r="E12" s="49">
        <f t="shared" si="0"/>
        <v>30</v>
      </c>
      <c r="F12" s="21">
        <f t="shared" si="2"/>
        <v>3</v>
      </c>
      <c r="G12" s="50"/>
      <c r="H12" s="50"/>
      <c r="I12" s="50"/>
      <c r="J12" s="51">
        <v>1.5</v>
      </c>
      <c r="K12" s="13">
        <v>16</v>
      </c>
      <c r="L12" s="13">
        <v>14</v>
      </c>
      <c r="M12" s="13"/>
      <c r="N12" s="13"/>
      <c r="O12" s="13"/>
      <c r="P12" s="13">
        <v>30</v>
      </c>
      <c r="Q12" s="52" t="s">
        <v>103</v>
      </c>
      <c r="R12" s="13">
        <v>3</v>
      </c>
      <c r="S12" s="13"/>
      <c r="T12" s="52"/>
      <c r="U12" s="13"/>
      <c r="V12" s="13"/>
      <c r="W12" s="52"/>
      <c r="X12" s="13"/>
      <c r="Y12" s="13"/>
      <c r="Z12" s="52"/>
      <c r="AA12" s="13"/>
      <c r="AB12" s="35"/>
      <c r="AC12" s="36"/>
      <c r="AD12" s="53"/>
      <c r="AE12" s="35"/>
      <c r="AF12" s="36"/>
      <c r="AG12" s="53"/>
      <c r="AH12" s="35"/>
      <c r="AI12" s="36"/>
      <c r="AJ12" s="53"/>
      <c r="AK12" s="13" t="s">
        <v>22</v>
      </c>
      <c r="AL12" s="11"/>
      <c r="AV12" s="22"/>
      <c r="AW12" s="22"/>
      <c r="AX12" s="22"/>
      <c r="AY12" s="22"/>
      <c r="AZ12" s="22"/>
      <c r="BA12" s="22"/>
    </row>
    <row r="13" spans="1:53" ht="15.75" outlineLevel="1">
      <c r="A13" s="11">
        <v>4</v>
      </c>
      <c r="B13" s="183" t="s">
        <v>64</v>
      </c>
      <c r="C13" s="183"/>
      <c r="D13" s="13" t="s">
        <v>30</v>
      </c>
      <c r="E13" s="49">
        <f t="shared" si="0"/>
        <v>18</v>
      </c>
      <c r="F13" s="21">
        <f t="shared" si="2"/>
        <v>1.5</v>
      </c>
      <c r="G13" s="50"/>
      <c r="H13" s="50"/>
      <c r="I13" s="50"/>
      <c r="J13" s="51">
        <v>1</v>
      </c>
      <c r="K13" s="13">
        <v>14</v>
      </c>
      <c r="L13" s="13">
        <v>4</v>
      </c>
      <c r="M13" s="13"/>
      <c r="N13" s="13"/>
      <c r="O13" s="13"/>
      <c r="P13" s="13">
        <v>18</v>
      </c>
      <c r="Q13" s="52" t="s">
        <v>103</v>
      </c>
      <c r="R13" s="13">
        <v>1.5</v>
      </c>
      <c r="S13" s="13"/>
      <c r="T13" s="52"/>
      <c r="U13" s="13"/>
      <c r="V13" s="13"/>
      <c r="W13" s="52"/>
      <c r="X13" s="13"/>
      <c r="Y13" s="13"/>
      <c r="Z13" s="52"/>
      <c r="AA13" s="13"/>
      <c r="AB13" s="35"/>
      <c r="AC13" s="36"/>
      <c r="AD13" s="53"/>
      <c r="AE13" s="35"/>
      <c r="AF13" s="36"/>
      <c r="AG13" s="53"/>
      <c r="AH13" s="35"/>
      <c r="AI13" s="36"/>
      <c r="AJ13" s="53"/>
      <c r="AK13" s="13" t="s">
        <v>22</v>
      </c>
      <c r="AL13" s="11"/>
      <c r="AV13" s="22"/>
      <c r="AW13" s="22"/>
      <c r="AX13" s="22"/>
      <c r="AY13" s="22"/>
      <c r="AZ13" s="22"/>
      <c r="BA13" s="22"/>
    </row>
    <row r="14" spans="1:53" ht="15.75" outlineLevel="1">
      <c r="A14" s="11">
        <v>5</v>
      </c>
      <c r="B14" s="183" t="s">
        <v>65</v>
      </c>
      <c r="C14" s="183"/>
      <c r="D14" s="13" t="s">
        <v>86</v>
      </c>
      <c r="E14" s="49">
        <f t="shared" si="0"/>
        <v>36</v>
      </c>
      <c r="F14" s="21">
        <f t="shared" si="2"/>
        <v>3</v>
      </c>
      <c r="G14" s="50"/>
      <c r="H14" s="50"/>
      <c r="I14" s="50"/>
      <c r="J14" s="51">
        <v>1.5</v>
      </c>
      <c r="K14" s="13">
        <v>14</v>
      </c>
      <c r="L14" s="13">
        <v>22</v>
      </c>
      <c r="M14" s="13"/>
      <c r="N14" s="13"/>
      <c r="O14" s="13"/>
      <c r="P14" s="13">
        <v>36</v>
      </c>
      <c r="Q14" s="52" t="s">
        <v>103</v>
      </c>
      <c r="R14" s="13">
        <v>3</v>
      </c>
      <c r="S14" s="13"/>
      <c r="T14" s="52"/>
      <c r="U14" s="13"/>
      <c r="V14" s="13"/>
      <c r="W14" s="52"/>
      <c r="X14" s="13"/>
      <c r="Y14" s="13"/>
      <c r="Z14" s="52"/>
      <c r="AA14" s="13">
        <v>0</v>
      </c>
      <c r="AB14" s="35"/>
      <c r="AC14" s="36"/>
      <c r="AD14" s="53"/>
      <c r="AE14" s="35"/>
      <c r="AF14" s="36"/>
      <c r="AG14" s="53"/>
      <c r="AH14" s="35"/>
      <c r="AI14" s="36"/>
      <c r="AJ14" s="53"/>
      <c r="AK14" s="13" t="s">
        <v>22</v>
      </c>
      <c r="AL14" s="11"/>
      <c r="AV14" s="22"/>
      <c r="AW14" s="22"/>
      <c r="AX14" s="22">
        <v>3</v>
      </c>
      <c r="AY14" s="22"/>
      <c r="AZ14" s="22"/>
      <c r="BA14" s="22">
        <v>3</v>
      </c>
    </row>
    <row r="15" spans="1:53" ht="15.75" outlineLevel="1">
      <c r="A15" s="11">
        <v>6</v>
      </c>
      <c r="B15" s="221" t="s">
        <v>66</v>
      </c>
      <c r="C15" s="221"/>
      <c r="D15" s="13"/>
      <c r="E15" s="49">
        <f t="shared" si="0"/>
        <v>60</v>
      </c>
      <c r="F15" s="21">
        <f t="shared" si="2"/>
        <v>0</v>
      </c>
      <c r="G15" s="50"/>
      <c r="H15" s="50"/>
      <c r="I15" s="50"/>
      <c r="J15" s="51"/>
      <c r="K15" s="13"/>
      <c r="L15" s="13">
        <v>60</v>
      </c>
      <c r="M15" s="13"/>
      <c r="N15" s="13"/>
      <c r="O15" s="13"/>
      <c r="P15" s="13">
        <v>30</v>
      </c>
      <c r="Q15" s="52" t="s">
        <v>103</v>
      </c>
      <c r="R15" s="13">
        <v>0</v>
      </c>
      <c r="S15" s="13">
        <v>30</v>
      </c>
      <c r="T15" s="52" t="s">
        <v>103</v>
      </c>
      <c r="U15" s="13">
        <v>0</v>
      </c>
      <c r="V15" s="13"/>
      <c r="W15" s="52"/>
      <c r="X15" s="13">
        <v>0</v>
      </c>
      <c r="Y15" s="13"/>
      <c r="Z15" s="52"/>
      <c r="AA15" s="13"/>
      <c r="AB15" s="35"/>
      <c r="AC15" s="36"/>
      <c r="AD15" s="53"/>
      <c r="AE15" s="35"/>
      <c r="AF15" s="55"/>
      <c r="AG15" s="53"/>
      <c r="AH15" s="35"/>
      <c r="AI15" s="36"/>
      <c r="AJ15" s="53"/>
      <c r="AK15" s="56" t="s">
        <v>20</v>
      </c>
      <c r="AL15" s="11"/>
      <c r="AV15" s="22"/>
      <c r="AW15" s="22"/>
      <c r="AX15" s="22"/>
      <c r="AY15" s="22"/>
      <c r="AZ15" s="22"/>
      <c r="BA15" s="22"/>
    </row>
    <row r="16" spans="1:53" ht="15.75" outlineLevel="1">
      <c r="A16" s="11">
        <v>7</v>
      </c>
      <c r="B16" s="212" t="s">
        <v>67</v>
      </c>
      <c r="C16" s="212"/>
      <c r="D16" s="13" t="s">
        <v>31</v>
      </c>
      <c r="E16" s="49">
        <f t="shared" si="0"/>
        <v>120</v>
      </c>
      <c r="F16" s="21">
        <f t="shared" si="2"/>
        <v>8</v>
      </c>
      <c r="G16" s="57"/>
      <c r="H16" s="57"/>
      <c r="I16" s="57"/>
      <c r="J16" s="51">
        <v>5</v>
      </c>
      <c r="K16" s="13"/>
      <c r="L16" s="13">
        <v>120</v>
      </c>
      <c r="M16" s="13"/>
      <c r="N16" s="13"/>
      <c r="O16" s="13"/>
      <c r="P16" s="13">
        <v>30</v>
      </c>
      <c r="Q16" s="52" t="s">
        <v>103</v>
      </c>
      <c r="R16" s="13">
        <v>2</v>
      </c>
      <c r="S16" s="13">
        <v>30</v>
      </c>
      <c r="T16" s="52" t="s">
        <v>103</v>
      </c>
      <c r="U16" s="13">
        <v>2</v>
      </c>
      <c r="V16" s="13">
        <v>30</v>
      </c>
      <c r="W16" s="52" t="s">
        <v>103</v>
      </c>
      <c r="X16" s="13">
        <v>2</v>
      </c>
      <c r="Y16" s="13">
        <v>30</v>
      </c>
      <c r="Z16" s="52" t="s">
        <v>103</v>
      </c>
      <c r="AA16" s="13">
        <v>2</v>
      </c>
      <c r="AB16" s="35"/>
      <c r="AC16" s="36"/>
      <c r="AD16" s="35"/>
      <c r="AE16" s="35"/>
      <c r="AF16" s="36"/>
      <c r="AG16" s="53"/>
      <c r="AH16" s="35"/>
      <c r="AI16" s="36"/>
      <c r="AJ16" s="53"/>
      <c r="AK16" s="13" t="s">
        <v>21</v>
      </c>
      <c r="AL16" s="11"/>
      <c r="AV16" s="22"/>
      <c r="AW16" s="22"/>
      <c r="AX16" s="22"/>
      <c r="AY16" s="22"/>
      <c r="AZ16" s="22"/>
      <c r="BA16" s="22"/>
    </row>
    <row r="17" spans="1:53" s="27" customFormat="1" ht="15.75" outlineLevel="1">
      <c r="A17" s="11"/>
      <c r="B17" s="58" t="s">
        <v>153</v>
      </c>
      <c r="C17" s="58"/>
      <c r="D17" s="13"/>
      <c r="E17" s="49"/>
      <c r="F17" s="21"/>
      <c r="G17" s="57"/>
      <c r="H17" s="57"/>
      <c r="I17" s="57"/>
      <c r="J17" s="51"/>
      <c r="K17" s="13"/>
      <c r="L17" s="13"/>
      <c r="M17" s="13"/>
      <c r="N17" s="13"/>
      <c r="O17" s="13"/>
      <c r="P17" s="13"/>
      <c r="Q17" s="52"/>
      <c r="R17" s="13"/>
      <c r="S17" s="13"/>
      <c r="T17" s="52"/>
      <c r="U17" s="13"/>
      <c r="V17" s="13"/>
      <c r="W17" s="52"/>
      <c r="X17" s="13"/>
      <c r="Y17" s="13"/>
      <c r="Z17" s="52" t="s">
        <v>104</v>
      </c>
      <c r="AA17" s="13"/>
      <c r="AB17" s="35"/>
      <c r="AC17" s="36"/>
      <c r="AD17" s="35"/>
      <c r="AE17" s="35"/>
      <c r="AF17" s="36"/>
      <c r="AG17" s="53"/>
      <c r="AH17" s="35"/>
      <c r="AI17" s="36"/>
      <c r="AJ17" s="53"/>
      <c r="AK17" s="13" t="s">
        <v>21</v>
      </c>
      <c r="AL17" s="11"/>
      <c r="AV17" s="22"/>
      <c r="AW17" s="22"/>
      <c r="AX17" s="22"/>
      <c r="AY17" s="22"/>
      <c r="AZ17" s="22"/>
      <c r="BA17" s="22"/>
    </row>
    <row r="18" spans="1:53" ht="15.75" outlineLevel="1">
      <c r="A18" s="11">
        <v>8</v>
      </c>
      <c r="B18" s="183" t="s">
        <v>152</v>
      </c>
      <c r="C18" s="183"/>
      <c r="D18" s="13" t="s">
        <v>32</v>
      </c>
      <c r="E18" s="49">
        <f t="shared" si="0"/>
        <v>30</v>
      </c>
      <c r="F18" s="21">
        <f t="shared" si="2"/>
        <v>2</v>
      </c>
      <c r="G18" s="57"/>
      <c r="H18" s="57"/>
      <c r="I18" s="57"/>
      <c r="J18" s="59">
        <v>1</v>
      </c>
      <c r="K18" s="13">
        <v>16</v>
      </c>
      <c r="L18" s="13">
        <v>14</v>
      </c>
      <c r="M18" s="13"/>
      <c r="N18" s="13"/>
      <c r="O18" s="13"/>
      <c r="P18" s="13"/>
      <c r="Q18" s="52"/>
      <c r="R18" s="13"/>
      <c r="S18" s="13">
        <v>30</v>
      </c>
      <c r="T18" s="52" t="s">
        <v>103</v>
      </c>
      <c r="U18" s="13">
        <v>2</v>
      </c>
      <c r="V18" s="13"/>
      <c r="W18" s="52"/>
      <c r="X18" s="13"/>
      <c r="Y18" s="13"/>
      <c r="Z18" s="52"/>
      <c r="AA18" s="13"/>
      <c r="AB18" s="35"/>
      <c r="AC18" s="36"/>
      <c r="AD18" s="35"/>
      <c r="AE18" s="35"/>
      <c r="AF18" s="36"/>
      <c r="AG18" s="53"/>
      <c r="AH18" s="35"/>
      <c r="AI18" s="36"/>
      <c r="AJ18" s="53"/>
      <c r="AK18" s="13" t="s">
        <v>22</v>
      </c>
      <c r="AL18" s="11"/>
      <c r="AV18" s="22"/>
      <c r="AW18" s="22"/>
      <c r="AX18" s="22"/>
      <c r="AY18" s="22"/>
      <c r="AZ18" s="22"/>
      <c r="BA18" s="22"/>
    </row>
    <row r="19" spans="1:53" ht="15.75" outlineLevel="1">
      <c r="A19" s="11">
        <v>9</v>
      </c>
      <c r="B19" s="183" t="s">
        <v>68</v>
      </c>
      <c r="C19" s="183"/>
      <c r="D19" s="13" t="s">
        <v>33</v>
      </c>
      <c r="E19" s="49">
        <f t="shared" si="0"/>
        <v>14</v>
      </c>
      <c r="F19" s="21">
        <f t="shared" si="2"/>
        <v>1.5</v>
      </c>
      <c r="G19" s="57"/>
      <c r="H19" s="57"/>
      <c r="I19" s="57"/>
      <c r="J19" s="51">
        <v>1</v>
      </c>
      <c r="K19" s="13">
        <v>12</v>
      </c>
      <c r="L19" s="13">
        <v>2</v>
      </c>
      <c r="M19" s="13"/>
      <c r="N19" s="13"/>
      <c r="O19" s="13"/>
      <c r="P19" s="13">
        <v>14</v>
      </c>
      <c r="Q19" s="52" t="s">
        <v>103</v>
      </c>
      <c r="R19" s="13">
        <v>1.5</v>
      </c>
      <c r="S19" s="13"/>
      <c r="T19" s="52"/>
      <c r="U19" s="13"/>
      <c r="V19" s="13"/>
      <c r="W19" s="52"/>
      <c r="X19" s="13"/>
      <c r="Y19" s="13"/>
      <c r="Z19" s="52"/>
      <c r="AA19" s="13"/>
      <c r="AB19" s="35"/>
      <c r="AC19" s="36"/>
      <c r="AD19" s="35"/>
      <c r="AE19" s="35"/>
      <c r="AF19" s="36"/>
      <c r="AG19" s="53"/>
      <c r="AH19" s="35"/>
      <c r="AI19" s="36"/>
      <c r="AJ19" s="53"/>
      <c r="AK19" s="13" t="s">
        <v>22</v>
      </c>
      <c r="AL19" s="11"/>
      <c r="AV19" s="22"/>
      <c r="AW19" s="22"/>
      <c r="AX19" s="22"/>
      <c r="AY19" s="22"/>
      <c r="AZ19" s="22"/>
      <c r="BA19" s="22"/>
    </row>
    <row r="20" spans="1:53" ht="15.75" outlineLevel="1">
      <c r="A20" s="11">
        <v>10</v>
      </c>
      <c r="B20" s="183" t="s">
        <v>25</v>
      </c>
      <c r="C20" s="183"/>
      <c r="D20" s="13"/>
      <c r="E20" s="49">
        <f t="shared" si="0"/>
        <v>4</v>
      </c>
      <c r="F20" s="21">
        <f t="shared" si="2"/>
        <v>0</v>
      </c>
      <c r="G20" s="50"/>
      <c r="H20" s="50"/>
      <c r="I20" s="50"/>
      <c r="J20" s="51"/>
      <c r="K20" s="13">
        <v>4</v>
      </c>
      <c r="L20" s="13"/>
      <c r="M20" s="13"/>
      <c r="N20" s="13"/>
      <c r="O20" s="13"/>
      <c r="P20" s="13">
        <v>4</v>
      </c>
      <c r="Q20" s="52"/>
      <c r="R20" s="13"/>
      <c r="S20" s="13"/>
      <c r="T20" s="52"/>
      <c r="U20" s="13"/>
      <c r="V20" s="13"/>
      <c r="W20" s="52"/>
      <c r="X20" s="13"/>
      <c r="Y20" s="13"/>
      <c r="Z20" s="52"/>
      <c r="AA20" s="13"/>
      <c r="AB20" s="35"/>
      <c r="AC20" s="36"/>
      <c r="AD20" s="53"/>
      <c r="AE20" s="35"/>
      <c r="AF20" s="36"/>
      <c r="AG20" s="53"/>
      <c r="AH20" s="35"/>
      <c r="AI20" s="36"/>
      <c r="AJ20" s="53"/>
      <c r="AK20" s="13" t="s">
        <v>25</v>
      </c>
      <c r="AL20" s="11"/>
      <c r="AV20" s="22"/>
      <c r="AW20" s="22"/>
      <c r="AX20" s="22"/>
      <c r="AY20" s="22"/>
      <c r="AZ20" s="22"/>
      <c r="BA20" s="22"/>
    </row>
    <row r="21" spans="1:53" ht="19.5" hidden="1" customHeight="1">
      <c r="A21" s="60"/>
      <c r="B21" s="61"/>
      <c r="C21" s="62"/>
      <c r="D21" s="63">
        <f t="shared" ref="D21:J21" si="3">SUM(D22)</f>
        <v>0</v>
      </c>
      <c r="E21" s="63">
        <f t="shared" si="3"/>
        <v>0</v>
      </c>
      <c r="F21" s="64">
        <f t="shared" si="3"/>
        <v>0</v>
      </c>
      <c r="G21" s="65" t="e">
        <f t="shared" si="3"/>
        <v>#REF!</v>
      </c>
      <c r="H21" s="65"/>
      <c r="I21" s="65" t="e">
        <f t="shared" si="3"/>
        <v>#REF!</v>
      </c>
      <c r="J21" s="65" t="e">
        <f t="shared" si="3"/>
        <v>#REF!</v>
      </c>
      <c r="K21" s="63">
        <f t="shared" ref="K21:P21" si="4">SUM(K22)</f>
        <v>0</v>
      </c>
      <c r="L21" s="63">
        <f t="shared" si="4"/>
        <v>0</v>
      </c>
      <c r="M21" s="63">
        <f t="shared" si="4"/>
        <v>0</v>
      </c>
      <c r="N21" s="63">
        <f t="shared" si="4"/>
        <v>0</v>
      </c>
      <c r="O21" s="63">
        <f t="shared" si="4"/>
        <v>0</v>
      </c>
      <c r="P21" s="63">
        <f t="shared" si="4"/>
        <v>0</v>
      </c>
      <c r="Q21" s="66"/>
      <c r="R21" s="67">
        <f>SUM(R22)</f>
        <v>0</v>
      </c>
      <c r="S21" s="63">
        <f>SUM(S22)</f>
        <v>0</v>
      </c>
      <c r="T21" s="66"/>
      <c r="U21" s="67">
        <f>SUM(U22)</f>
        <v>0</v>
      </c>
      <c r="V21" s="63">
        <f>SUM(V22)</f>
        <v>0</v>
      </c>
      <c r="W21" s="66"/>
      <c r="X21" s="67">
        <f>SUM(X22)</f>
        <v>0</v>
      </c>
      <c r="Y21" s="63">
        <f>SUM(Y22)</f>
        <v>0</v>
      </c>
      <c r="Z21" s="66"/>
      <c r="AA21" s="67">
        <f>SUM(AA22)</f>
        <v>0</v>
      </c>
      <c r="AB21" s="63">
        <f>SUM(AB22)</f>
        <v>0</v>
      </c>
      <c r="AC21" s="66"/>
      <c r="AD21" s="67">
        <f>SUM(AD22)</f>
        <v>0</v>
      </c>
      <c r="AE21" s="63">
        <f>SUM(AE22)</f>
        <v>0</v>
      </c>
      <c r="AF21" s="66"/>
      <c r="AG21" s="67">
        <f>SUM(AG22)</f>
        <v>0</v>
      </c>
      <c r="AH21" s="63">
        <f>SUM(AH22)</f>
        <v>0</v>
      </c>
      <c r="AI21" s="66"/>
      <c r="AJ21" s="67">
        <f>SUM(AJ22)</f>
        <v>0</v>
      </c>
      <c r="AK21" s="67"/>
      <c r="AL21" s="68"/>
      <c r="AV21" s="22"/>
      <c r="AW21" s="22"/>
      <c r="AX21" s="22"/>
      <c r="AY21" s="22"/>
      <c r="AZ21" s="22"/>
      <c r="BA21" s="22"/>
    </row>
    <row r="22" spans="1:53" ht="19.5" hidden="1" customHeight="1" thickBot="1">
      <c r="A22" s="11"/>
      <c r="B22" s="69"/>
      <c r="C22" s="70"/>
      <c r="D22" s="204"/>
      <c r="E22" s="205">
        <f>IF(SUM(K22:O23)=SUM(P22:P23,S22:S23,V22:V23,Y22:Y23,AB22:AB23,AE22:AE23,AH22:AH23),SUM(K22:O23),"BŁĄD")</f>
        <v>0</v>
      </c>
      <c r="F22" s="206">
        <f>SUM(R22:R23,U22:U23,X22:X23,AA22:AA23,AD22:AD23,AG22:AG23,AJ22:AJ23)</f>
        <v>0</v>
      </c>
      <c r="G22" s="177" t="e">
        <f>#REF!</f>
        <v>#REF!</v>
      </c>
      <c r="H22" s="57"/>
      <c r="I22" s="177" t="e">
        <f>#REF!</f>
        <v>#REF!</v>
      </c>
      <c r="J22" s="177" t="e">
        <f>#REF!</f>
        <v>#REF!</v>
      </c>
      <c r="K22" s="179"/>
      <c r="L22" s="179"/>
      <c r="M22" s="179"/>
      <c r="N22" s="179"/>
      <c r="O22" s="179"/>
      <c r="P22" s="179"/>
      <c r="Q22" s="180"/>
      <c r="R22" s="171"/>
      <c r="S22" s="179"/>
      <c r="T22" s="180"/>
      <c r="U22" s="171"/>
      <c r="V22" s="179"/>
      <c r="W22" s="180"/>
      <c r="X22" s="171"/>
      <c r="Y22" s="179"/>
      <c r="Z22" s="180"/>
      <c r="AA22" s="171"/>
      <c r="AB22" s="179"/>
      <c r="AC22" s="180"/>
      <c r="AD22" s="171"/>
      <c r="AE22" s="179"/>
      <c r="AF22" s="180"/>
      <c r="AG22" s="171"/>
      <c r="AH22" s="179"/>
      <c r="AI22" s="180"/>
      <c r="AJ22" s="171"/>
      <c r="AK22" s="53"/>
      <c r="AL22" s="189"/>
      <c r="AV22" s="22"/>
      <c r="AW22" s="22"/>
      <c r="AX22" s="22"/>
      <c r="AY22" s="22"/>
      <c r="AZ22" s="22"/>
      <c r="BA22" s="22"/>
    </row>
    <row r="23" spans="1:53" ht="19.5" hidden="1" customHeight="1" thickBot="1">
      <c r="A23" s="11"/>
      <c r="B23" s="69"/>
      <c r="C23" s="70"/>
      <c r="D23" s="204"/>
      <c r="E23" s="205"/>
      <c r="F23" s="206"/>
      <c r="G23" s="177"/>
      <c r="H23" s="57"/>
      <c r="I23" s="177"/>
      <c r="J23" s="177"/>
      <c r="K23" s="179"/>
      <c r="L23" s="179"/>
      <c r="M23" s="179"/>
      <c r="N23" s="179"/>
      <c r="O23" s="179"/>
      <c r="P23" s="179"/>
      <c r="Q23" s="180"/>
      <c r="R23" s="171"/>
      <c r="S23" s="179"/>
      <c r="T23" s="180"/>
      <c r="U23" s="171"/>
      <c r="V23" s="179"/>
      <c r="W23" s="180"/>
      <c r="X23" s="171"/>
      <c r="Y23" s="179"/>
      <c r="Z23" s="180"/>
      <c r="AA23" s="171"/>
      <c r="AB23" s="179"/>
      <c r="AC23" s="180"/>
      <c r="AD23" s="171"/>
      <c r="AE23" s="179"/>
      <c r="AF23" s="180"/>
      <c r="AG23" s="171"/>
      <c r="AH23" s="179"/>
      <c r="AI23" s="180"/>
      <c r="AJ23" s="171"/>
      <c r="AK23" s="53"/>
      <c r="AL23" s="189"/>
      <c r="AV23" s="22"/>
      <c r="AW23" s="22"/>
      <c r="AX23" s="22"/>
      <c r="AY23" s="22"/>
      <c r="AZ23" s="22"/>
      <c r="BA23" s="22"/>
    </row>
    <row r="24" spans="1:53" ht="26.25" customHeight="1">
      <c r="A24" s="208" t="s">
        <v>78</v>
      </c>
      <c r="B24" s="208"/>
      <c r="C24" s="208"/>
      <c r="D24" s="71">
        <f t="shared" ref="D24:O24" si="5">SUM(D25:D40)</f>
        <v>0</v>
      </c>
      <c r="E24" s="45">
        <f t="shared" si="5"/>
        <v>668</v>
      </c>
      <c r="F24" s="72">
        <f t="shared" si="5"/>
        <v>60</v>
      </c>
      <c r="G24" s="72">
        <f t="shared" si="5"/>
        <v>0</v>
      </c>
      <c r="H24" s="72">
        <f t="shared" si="5"/>
        <v>0</v>
      </c>
      <c r="I24" s="72">
        <f t="shared" si="5"/>
        <v>25.5</v>
      </c>
      <c r="J24" s="72">
        <f t="shared" si="5"/>
        <v>30</v>
      </c>
      <c r="K24" s="73">
        <f t="shared" si="5"/>
        <v>336</v>
      </c>
      <c r="L24" s="73">
        <f t="shared" si="5"/>
        <v>256</v>
      </c>
      <c r="M24" s="73">
        <f t="shared" si="5"/>
        <v>76</v>
      </c>
      <c r="N24" s="73">
        <f t="shared" si="5"/>
        <v>0</v>
      </c>
      <c r="O24" s="73">
        <f t="shared" si="5"/>
        <v>0</v>
      </c>
      <c r="P24" s="193">
        <f>SUM(P25:Q40)</f>
        <v>174</v>
      </c>
      <c r="Q24" s="193"/>
      <c r="R24" s="72">
        <f>SUM(R25:R40)</f>
        <v>17</v>
      </c>
      <c r="S24" s="193">
        <f>SUM(S25:T40)</f>
        <v>274</v>
      </c>
      <c r="T24" s="193"/>
      <c r="U24" s="72">
        <f>SUM(U25:U40)</f>
        <v>26</v>
      </c>
      <c r="V24" s="193">
        <f>SUM(V25:V40)</f>
        <v>220</v>
      </c>
      <c r="W24" s="193"/>
      <c r="X24" s="72">
        <f>SUM(X25:X40)</f>
        <v>17</v>
      </c>
      <c r="Y24" s="193">
        <f>SUM(Y25:Z40)</f>
        <v>0</v>
      </c>
      <c r="Z24" s="193"/>
      <c r="AA24" s="72">
        <f>SUM(AA25:AA40)</f>
        <v>0</v>
      </c>
      <c r="AB24" s="193">
        <f>SUM(AB25:AC40)</f>
        <v>0</v>
      </c>
      <c r="AC24" s="193"/>
      <c r="AD24" s="72">
        <f>SUM(AD25:AD40)</f>
        <v>0</v>
      </c>
      <c r="AE24" s="193">
        <f>SUM(AE25:AF40)</f>
        <v>0</v>
      </c>
      <c r="AF24" s="193"/>
      <c r="AG24" s="72">
        <f>SUM(AG25:AG40)</f>
        <v>0</v>
      </c>
      <c r="AH24" s="193">
        <f>SUM(AH25:AI40)</f>
        <v>0</v>
      </c>
      <c r="AI24" s="193"/>
      <c r="AJ24" s="72">
        <f>SUM(AJ25:AJ40)</f>
        <v>0</v>
      </c>
      <c r="AK24" s="72"/>
      <c r="AL24" s="73"/>
      <c r="AV24" s="26"/>
      <c r="AW24" s="26"/>
      <c r="AX24" s="26"/>
      <c r="AY24" s="26"/>
      <c r="AZ24" s="26"/>
      <c r="BA24" s="26"/>
    </row>
    <row r="25" spans="1:53" ht="15.75">
      <c r="A25" s="11">
        <v>1</v>
      </c>
      <c r="B25" s="183" t="s">
        <v>69</v>
      </c>
      <c r="C25" s="183"/>
      <c r="D25" s="13" t="s">
        <v>38</v>
      </c>
      <c r="E25" s="49">
        <f t="shared" ref="E25:E29" si="6">IF(SUM(K25:O25)=SUM(P25,S25,V25,Y25,AB25,AE25,AH25),SUM(K25:O25),"BŁĄD")</f>
        <v>24</v>
      </c>
      <c r="F25" s="21">
        <f t="shared" ref="F25:F29" si="7">SUM(R25,U25,X25,AA25,AD25,AG25,AJ25)</f>
        <v>2</v>
      </c>
      <c r="G25" s="12"/>
      <c r="H25" s="12"/>
      <c r="I25" s="12">
        <v>1</v>
      </c>
      <c r="J25" s="12">
        <v>1</v>
      </c>
      <c r="K25" s="13">
        <v>12</v>
      </c>
      <c r="L25" s="13">
        <v>12</v>
      </c>
      <c r="M25" s="74"/>
      <c r="N25" s="13"/>
      <c r="O25" s="13"/>
      <c r="P25" s="13">
        <v>24</v>
      </c>
      <c r="Q25" s="75" t="s">
        <v>103</v>
      </c>
      <c r="R25" s="13">
        <v>2</v>
      </c>
      <c r="S25" s="13"/>
      <c r="T25" s="52"/>
      <c r="U25" s="13"/>
      <c r="V25" s="13"/>
      <c r="W25" s="52"/>
      <c r="X25" s="13"/>
      <c r="Y25" s="53"/>
      <c r="Z25" s="76"/>
      <c r="AA25" s="53"/>
      <c r="AB25" s="53"/>
      <c r="AC25" s="76"/>
      <c r="AD25" s="53"/>
      <c r="AE25" s="53"/>
      <c r="AF25" s="76"/>
      <c r="AG25" s="53"/>
      <c r="AH25" s="53"/>
      <c r="AI25" s="76"/>
      <c r="AJ25" s="53"/>
      <c r="AK25" s="13" t="s">
        <v>41</v>
      </c>
      <c r="AL25" s="13"/>
      <c r="AV25" s="22"/>
      <c r="AW25" s="22">
        <v>2</v>
      </c>
      <c r="AX25" s="22"/>
      <c r="AY25" s="22"/>
      <c r="AZ25" s="22">
        <v>2</v>
      </c>
      <c r="BA25" s="22"/>
    </row>
    <row r="26" spans="1:53" ht="15.75">
      <c r="A26" s="11">
        <v>2</v>
      </c>
      <c r="B26" s="207" t="s">
        <v>70</v>
      </c>
      <c r="C26" s="207"/>
      <c r="D26" s="13" t="s">
        <v>155</v>
      </c>
      <c r="E26" s="49">
        <f t="shared" si="6"/>
        <v>60</v>
      </c>
      <c r="F26" s="21">
        <f t="shared" si="7"/>
        <v>6</v>
      </c>
      <c r="G26" s="12"/>
      <c r="H26" s="12"/>
      <c r="I26" s="12"/>
      <c r="J26" s="77">
        <v>3</v>
      </c>
      <c r="K26" s="13">
        <v>26</v>
      </c>
      <c r="L26" s="13">
        <v>34</v>
      </c>
      <c r="M26" s="13"/>
      <c r="N26" s="13"/>
      <c r="O26" s="13"/>
      <c r="P26" s="13">
        <v>60</v>
      </c>
      <c r="Q26" s="52" t="s">
        <v>104</v>
      </c>
      <c r="R26" s="13">
        <v>6</v>
      </c>
      <c r="S26" s="13"/>
      <c r="T26" s="52"/>
      <c r="U26" s="13"/>
      <c r="V26" s="13"/>
      <c r="W26" s="52"/>
      <c r="X26" s="13"/>
      <c r="Y26" s="53"/>
      <c r="Z26" s="76"/>
      <c r="AA26" s="53"/>
      <c r="AB26" s="53"/>
      <c r="AC26" s="76"/>
      <c r="AD26" s="53"/>
      <c r="AE26" s="53"/>
      <c r="AF26" s="76"/>
      <c r="AG26" s="53"/>
      <c r="AH26" s="53"/>
      <c r="AI26" s="76"/>
      <c r="AJ26" s="53"/>
      <c r="AK26" s="13" t="s">
        <v>22</v>
      </c>
      <c r="AL26" s="13"/>
      <c r="AV26" s="22"/>
      <c r="AW26" s="22"/>
      <c r="AX26" s="22"/>
      <c r="AY26" s="22"/>
      <c r="AZ26" s="22"/>
      <c r="BA26" s="22"/>
    </row>
    <row r="27" spans="1:53" ht="15.75">
      <c r="A27" s="11">
        <v>3</v>
      </c>
      <c r="B27" s="207" t="s">
        <v>71</v>
      </c>
      <c r="C27" s="207"/>
      <c r="D27" s="13" t="s">
        <v>155</v>
      </c>
      <c r="E27" s="49">
        <f t="shared" si="6"/>
        <v>60</v>
      </c>
      <c r="F27" s="21">
        <f t="shared" si="7"/>
        <v>6</v>
      </c>
      <c r="G27" s="12"/>
      <c r="H27" s="12"/>
      <c r="I27" s="12"/>
      <c r="J27" s="77">
        <v>3</v>
      </c>
      <c r="K27" s="13">
        <v>30</v>
      </c>
      <c r="L27" s="13">
        <v>30</v>
      </c>
      <c r="M27" s="13"/>
      <c r="N27" s="13"/>
      <c r="O27" s="13"/>
      <c r="P27" s="13">
        <v>60</v>
      </c>
      <c r="Q27" s="52" t="s">
        <v>104</v>
      </c>
      <c r="R27" s="13">
        <v>6</v>
      </c>
      <c r="S27" s="13"/>
      <c r="T27" s="52"/>
      <c r="U27" s="13"/>
      <c r="V27" s="13"/>
      <c r="W27" s="52"/>
      <c r="X27" s="13"/>
      <c r="Y27" s="53"/>
      <c r="Z27" s="76"/>
      <c r="AA27" s="53"/>
      <c r="AB27" s="53"/>
      <c r="AC27" s="76"/>
      <c r="AD27" s="53"/>
      <c r="AE27" s="53"/>
      <c r="AF27" s="76"/>
      <c r="AG27" s="53"/>
      <c r="AH27" s="53"/>
      <c r="AI27" s="76" t="s">
        <v>17</v>
      </c>
      <c r="AJ27" s="53"/>
      <c r="AK27" s="13" t="s">
        <v>22</v>
      </c>
      <c r="AL27" s="13"/>
      <c r="AV27" s="22"/>
      <c r="AW27" s="22"/>
      <c r="AX27" s="22"/>
      <c r="AY27" s="22"/>
      <c r="AZ27" s="22"/>
      <c r="BA27" s="22"/>
    </row>
    <row r="28" spans="1:53" ht="15.75">
      <c r="A28" s="11">
        <v>4</v>
      </c>
      <c r="B28" s="183" t="s">
        <v>73</v>
      </c>
      <c r="C28" s="183"/>
      <c r="D28" s="13" t="s">
        <v>46</v>
      </c>
      <c r="E28" s="49">
        <f t="shared" ref="E28" si="8">IF(SUM(K28:O28)=SUM(P28,S28,V28,Y28,AB28,AE28,AH28),SUM(K28:O28),"BŁĄD")</f>
        <v>30</v>
      </c>
      <c r="F28" s="21">
        <f>SUM(R28,U28,X28,AA28,AD28,AG28,AJ28)</f>
        <v>3</v>
      </c>
      <c r="G28" s="12"/>
      <c r="H28" s="12"/>
      <c r="I28" s="12">
        <v>3</v>
      </c>
      <c r="J28" s="77" t="s">
        <v>45</v>
      </c>
      <c r="K28" s="13">
        <v>12</v>
      </c>
      <c r="L28" s="13">
        <v>18</v>
      </c>
      <c r="M28" s="13"/>
      <c r="N28" s="13"/>
      <c r="O28" s="13"/>
      <c r="P28" s="13">
        <v>30</v>
      </c>
      <c r="Q28" s="52" t="s">
        <v>103</v>
      </c>
      <c r="R28" s="13">
        <v>3</v>
      </c>
      <c r="S28" s="13"/>
      <c r="T28" s="52"/>
      <c r="U28" s="13"/>
      <c r="V28" s="13"/>
      <c r="W28" s="52"/>
      <c r="X28" s="13"/>
      <c r="Y28" s="53"/>
      <c r="Z28" s="76"/>
      <c r="AA28" s="53"/>
      <c r="AB28" s="53"/>
      <c r="AC28" s="76"/>
      <c r="AD28" s="53"/>
      <c r="AE28" s="53"/>
      <c r="AF28" s="76"/>
      <c r="AG28" s="53"/>
      <c r="AH28" s="53"/>
      <c r="AI28" s="76"/>
      <c r="AJ28" s="53"/>
      <c r="AK28" s="13" t="s">
        <v>81</v>
      </c>
      <c r="AL28" s="13"/>
      <c r="AV28" s="22">
        <v>3</v>
      </c>
      <c r="AW28" s="22"/>
      <c r="AX28" s="22"/>
      <c r="AY28" s="22">
        <v>3</v>
      </c>
      <c r="AZ28" s="22"/>
      <c r="BA28" s="22"/>
    </row>
    <row r="29" spans="1:53" ht="15.75">
      <c r="A29" s="11">
        <v>5</v>
      </c>
      <c r="B29" s="207" t="s">
        <v>72</v>
      </c>
      <c r="C29" s="207"/>
      <c r="D29" s="13" t="s">
        <v>155</v>
      </c>
      <c r="E29" s="49">
        <f t="shared" si="6"/>
        <v>40</v>
      </c>
      <c r="F29" s="21">
        <f t="shared" si="7"/>
        <v>4</v>
      </c>
      <c r="G29" s="12"/>
      <c r="H29" s="12"/>
      <c r="I29" s="12"/>
      <c r="J29" s="77">
        <v>2</v>
      </c>
      <c r="K29" s="13">
        <v>20</v>
      </c>
      <c r="L29" s="13">
        <v>16</v>
      </c>
      <c r="M29" s="13">
        <v>4</v>
      </c>
      <c r="N29" s="13"/>
      <c r="O29" s="13"/>
      <c r="P29" s="13"/>
      <c r="Q29" s="52"/>
      <c r="R29" s="13"/>
      <c r="S29" s="13">
        <v>40</v>
      </c>
      <c r="T29" s="52" t="s">
        <v>104</v>
      </c>
      <c r="U29" s="13">
        <v>4</v>
      </c>
      <c r="V29" s="13"/>
      <c r="W29" s="52"/>
      <c r="X29" s="13"/>
      <c r="Y29" s="53"/>
      <c r="Z29" s="76"/>
      <c r="AA29" s="53"/>
      <c r="AB29" s="53"/>
      <c r="AC29" s="76"/>
      <c r="AD29" s="53"/>
      <c r="AE29" s="53"/>
      <c r="AF29" s="76"/>
      <c r="AG29" s="53"/>
      <c r="AH29" s="53"/>
      <c r="AI29" s="76"/>
      <c r="AJ29" s="53"/>
      <c r="AK29" s="13" t="s">
        <v>22</v>
      </c>
      <c r="AL29" s="13"/>
      <c r="AV29" s="22"/>
      <c r="AW29" s="22"/>
      <c r="AX29" s="22"/>
      <c r="AY29" s="22"/>
      <c r="AZ29" s="22"/>
      <c r="BA29" s="22"/>
    </row>
    <row r="30" spans="1:53" ht="15.75">
      <c r="A30" s="11">
        <v>6</v>
      </c>
      <c r="B30" s="212" t="s">
        <v>74</v>
      </c>
      <c r="C30" s="212"/>
      <c r="D30" s="13" t="s">
        <v>154</v>
      </c>
      <c r="E30" s="49">
        <f t="shared" ref="E30:E35" si="9">IF(SUM(K30:O30)=SUM(P30,S30,V30,Y30,AB30,AE30,AH30),SUM(K30:O30),"BŁĄD")</f>
        <v>80</v>
      </c>
      <c r="F30" s="21">
        <f t="shared" ref="F30:F35" si="10">SUM(R30,U30,X30,AA30,AD30,AG30,AJ30)</f>
        <v>6</v>
      </c>
      <c r="G30" s="12"/>
      <c r="H30" s="12"/>
      <c r="I30" s="12"/>
      <c r="J30" s="77">
        <v>3</v>
      </c>
      <c r="K30" s="13">
        <v>40</v>
      </c>
      <c r="L30" s="13">
        <v>30</v>
      </c>
      <c r="M30" s="13">
        <v>10</v>
      </c>
      <c r="N30" s="13"/>
      <c r="O30" s="13"/>
      <c r="P30" s="13"/>
      <c r="Q30" s="52"/>
      <c r="R30" s="13"/>
      <c r="S30" s="13">
        <v>80</v>
      </c>
      <c r="T30" s="52" t="s">
        <v>104</v>
      </c>
      <c r="U30" s="13">
        <v>6</v>
      </c>
      <c r="V30" s="13"/>
      <c r="W30" s="52"/>
      <c r="X30" s="13"/>
      <c r="Y30" s="53"/>
      <c r="Z30" s="76"/>
      <c r="AA30" s="53"/>
      <c r="AB30" s="53"/>
      <c r="AC30" s="76"/>
      <c r="AD30" s="53"/>
      <c r="AE30" s="53"/>
      <c r="AF30" s="76"/>
      <c r="AG30" s="53"/>
      <c r="AH30" s="53"/>
      <c r="AI30" s="76"/>
      <c r="AJ30" s="53"/>
      <c r="AK30" s="13" t="s">
        <v>80</v>
      </c>
      <c r="AL30" s="13"/>
      <c r="AV30" s="22"/>
      <c r="AW30" s="22"/>
      <c r="AX30" s="22"/>
      <c r="AY30" s="22"/>
      <c r="AZ30" s="22"/>
      <c r="BA30" s="22"/>
    </row>
    <row r="31" spans="1:53" ht="15.75">
      <c r="A31" s="11">
        <v>7</v>
      </c>
      <c r="B31" s="219" t="s">
        <v>88</v>
      </c>
      <c r="C31" s="219"/>
      <c r="D31" s="13" t="s">
        <v>46</v>
      </c>
      <c r="E31" s="49">
        <f t="shared" si="9"/>
        <v>30</v>
      </c>
      <c r="F31" s="21">
        <f t="shared" si="10"/>
        <v>3</v>
      </c>
      <c r="G31" s="12"/>
      <c r="H31" s="12"/>
      <c r="I31" s="12">
        <v>3</v>
      </c>
      <c r="J31" s="77">
        <v>1.5</v>
      </c>
      <c r="K31" s="13">
        <v>12</v>
      </c>
      <c r="L31" s="13">
        <v>18</v>
      </c>
      <c r="M31" s="13"/>
      <c r="N31" s="13"/>
      <c r="O31" s="13"/>
      <c r="P31" s="14"/>
      <c r="Q31" s="78"/>
      <c r="R31" s="14"/>
      <c r="S31" s="14">
        <v>30</v>
      </c>
      <c r="T31" s="52" t="s">
        <v>103</v>
      </c>
      <c r="U31" s="14">
        <v>3</v>
      </c>
      <c r="V31" s="14"/>
      <c r="W31" s="78"/>
      <c r="X31" s="14"/>
      <c r="Y31" s="53"/>
      <c r="Z31" s="76"/>
      <c r="AA31" s="53"/>
      <c r="AB31" s="53"/>
      <c r="AC31" s="76"/>
      <c r="AD31" s="53"/>
      <c r="AE31" s="53"/>
      <c r="AF31" s="76"/>
      <c r="AG31" s="53"/>
      <c r="AH31" s="53"/>
      <c r="AI31" s="76"/>
      <c r="AJ31" s="53"/>
      <c r="AK31" s="13" t="s">
        <v>81</v>
      </c>
      <c r="AL31" s="13"/>
      <c r="AV31" s="22">
        <v>3</v>
      </c>
      <c r="AW31" s="22"/>
      <c r="AX31" s="22"/>
      <c r="AY31" s="22">
        <v>3</v>
      </c>
      <c r="AZ31" s="22"/>
      <c r="BA31" s="22"/>
    </row>
    <row r="32" spans="1:53" ht="15.75">
      <c r="A32" s="11">
        <v>8</v>
      </c>
      <c r="B32" s="220" t="s">
        <v>89</v>
      </c>
      <c r="C32" s="220"/>
      <c r="D32" s="13" t="s">
        <v>86</v>
      </c>
      <c r="E32" s="49">
        <f t="shared" si="9"/>
        <v>30</v>
      </c>
      <c r="F32" s="21">
        <f t="shared" si="10"/>
        <v>3</v>
      </c>
      <c r="G32" s="12"/>
      <c r="H32" s="12"/>
      <c r="I32" s="12">
        <v>2</v>
      </c>
      <c r="J32" s="77">
        <v>1.5</v>
      </c>
      <c r="K32" s="13">
        <v>14</v>
      </c>
      <c r="L32" s="13">
        <v>16</v>
      </c>
      <c r="M32" s="13"/>
      <c r="N32" s="13"/>
      <c r="O32" s="13"/>
      <c r="P32" s="14"/>
      <c r="Q32" s="78"/>
      <c r="R32" s="14"/>
      <c r="S32" s="14">
        <v>30</v>
      </c>
      <c r="T32" s="52" t="s">
        <v>103</v>
      </c>
      <c r="U32" s="14">
        <v>3</v>
      </c>
      <c r="V32" s="14"/>
      <c r="W32" s="78"/>
      <c r="X32" s="14"/>
      <c r="Y32" s="53"/>
      <c r="Z32" s="76"/>
      <c r="AA32" s="53"/>
      <c r="AB32" s="53"/>
      <c r="AC32" s="76"/>
      <c r="AD32" s="53"/>
      <c r="AE32" s="53"/>
      <c r="AF32" s="76"/>
      <c r="AG32" s="53"/>
      <c r="AH32" s="53"/>
      <c r="AI32" s="76"/>
      <c r="AJ32" s="53"/>
      <c r="AK32" s="13" t="s">
        <v>83</v>
      </c>
      <c r="AL32" s="13"/>
      <c r="AV32" s="22"/>
      <c r="AW32" s="22"/>
      <c r="AX32" s="22">
        <v>3</v>
      </c>
      <c r="AY32" s="22"/>
      <c r="AZ32" s="22"/>
      <c r="BA32" s="22">
        <v>3</v>
      </c>
    </row>
    <row r="33" spans="1:53" s="34" customFormat="1" ht="15.75">
      <c r="A33" s="11">
        <v>9</v>
      </c>
      <c r="B33" s="216" t="s">
        <v>52</v>
      </c>
      <c r="C33" s="216"/>
      <c r="D33" s="13" t="s">
        <v>46</v>
      </c>
      <c r="E33" s="49">
        <f t="shared" ref="E33:E34" si="11">IF(SUM(K33:O33)=SUM(P33,S33,V33,Y33,AB33,AE33,AH33),SUM(K33:O33),"BŁĄD")</f>
        <v>44</v>
      </c>
      <c r="F33" s="21">
        <f t="shared" ref="F33:F34" si="12">SUM(R33,U33,X33,AA33,AD33,AG33,AJ33)</f>
        <v>4</v>
      </c>
      <c r="G33" s="12"/>
      <c r="H33" s="12"/>
      <c r="I33" s="12"/>
      <c r="J33" s="77">
        <v>2</v>
      </c>
      <c r="K33" s="13">
        <v>36</v>
      </c>
      <c r="L33" s="13">
        <v>8</v>
      </c>
      <c r="M33" s="13"/>
      <c r="N33" s="13"/>
      <c r="O33" s="13"/>
      <c r="P33" s="14"/>
      <c r="Q33" s="78"/>
      <c r="R33" s="14"/>
      <c r="S33" s="14">
        <v>44</v>
      </c>
      <c r="T33" s="52" t="s">
        <v>104</v>
      </c>
      <c r="U33" s="14">
        <v>4</v>
      </c>
      <c r="V33" s="14"/>
      <c r="W33" s="78"/>
      <c r="X33" s="14"/>
      <c r="Y33" s="53"/>
      <c r="Z33" s="76"/>
      <c r="AA33" s="53"/>
      <c r="AB33" s="53"/>
      <c r="AC33" s="76"/>
      <c r="AD33" s="53"/>
      <c r="AE33" s="53"/>
      <c r="AF33" s="76"/>
      <c r="AG33" s="53"/>
      <c r="AH33" s="53"/>
      <c r="AI33" s="76"/>
      <c r="AJ33" s="53"/>
      <c r="AK33" s="13" t="s">
        <v>82</v>
      </c>
      <c r="AL33" s="13"/>
      <c r="AV33" s="22"/>
      <c r="AW33" s="22"/>
      <c r="AX33" s="22"/>
      <c r="AY33" s="22"/>
      <c r="AZ33" s="22"/>
      <c r="BA33" s="22"/>
    </row>
    <row r="34" spans="1:53" s="34" customFormat="1" ht="15.75">
      <c r="A34" s="11">
        <v>10</v>
      </c>
      <c r="B34" s="216" t="s">
        <v>53</v>
      </c>
      <c r="C34" s="216"/>
      <c r="D34" s="13" t="s">
        <v>46</v>
      </c>
      <c r="E34" s="49">
        <f t="shared" si="11"/>
        <v>30</v>
      </c>
      <c r="F34" s="21">
        <f t="shared" si="12"/>
        <v>3</v>
      </c>
      <c r="G34" s="12"/>
      <c r="H34" s="12"/>
      <c r="I34" s="12">
        <v>2.5</v>
      </c>
      <c r="J34" s="77">
        <v>1.5</v>
      </c>
      <c r="K34" s="13">
        <v>24</v>
      </c>
      <c r="L34" s="13">
        <v>6</v>
      </c>
      <c r="M34" s="13"/>
      <c r="N34" s="13"/>
      <c r="O34" s="13"/>
      <c r="P34" s="14"/>
      <c r="Q34" s="78"/>
      <c r="R34" s="14"/>
      <c r="S34" s="14">
        <v>30</v>
      </c>
      <c r="T34" s="52" t="s">
        <v>103</v>
      </c>
      <c r="U34" s="14">
        <v>3</v>
      </c>
      <c r="V34" s="14"/>
      <c r="W34" s="78"/>
      <c r="X34" s="14"/>
      <c r="Y34" s="53"/>
      <c r="Z34" s="76"/>
      <c r="AA34" s="53"/>
      <c r="AB34" s="53"/>
      <c r="AC34" s="76"/>
      <c r="AD34" s="53"/>
      <c r="AE34" s="53"/>
      <c r="AF34" s="76"/>
      <c r="AG34" s="53"/>
      <c r="AH34" s="53"/>
      <c r="AI34" s="76"/>
      <c r="AJ34" s="53"/>
      <c r="AK34" s="13" t="s">
        <v>82</v>
      </c>
      <c r="AL34" s="13"/>
      <c r="AV34" s="22"/>
      <c r="AW34" s="22"/>
      <c r="AX34" s="22"/>
      <c r="AY34" s="22"/>
      <c r="AZ34" s="22"/>
      <c r="BA34" s="22"/>
    </row>
    <row r="35" spans="1:53" ht="15.75">
      <c r="A35" s="11">
        <v>11</v>
      </c>
      <c r="B35" s="220" t="s">
        <v>60</v>
      </c>
      <c r="C35" s="220"/>
      <c r="D35" s="13" t="s">
        <v>46</v>
      </c>
      <c r="E35" s="49">
        <f t="shared" si="9"/>
        <v>20</v>
      </c>
      <c r="F35" s="21">
        <f t="shared" si="10"/>
        <v>3</v>
      </c>
      <c r="G35" s="12"/>
      <c r="H35" s="12"/>
      <c r="I35" s="12">
        <v>2</v>
      </c>
      <c r="J35" s="77">
        <v>1</v>
      </c>
      <c r="K35" s="13">
        <v>16</v>
      </c>
      <c r="L35" s="13">
        <v>4</v>
      </c>
      <c r="M35" s="13"/>
      <c r="N35" s="13"/>
      <c r="O35" s="13"/>
      <c r="P35" s="14"/>
      <c r="Q35" s="78"/>
      <c r="R35" s="14"/>
      <c r="S35" s="14">
        <v>20</v>
      </c>
      <c r="T35" s="52" t="s">
        <v>103</v>
      </c>
      <c r="U35" s="14">
        <v>3</v>
      </c>
      <c r="V35" s="14"/>
      <c r="W35" s="78"/>
      <c r="X35" s="14"/>
      <c r="Y35" s="53"/>
      <c r="Z35" s="76"/>
      <c r="AA35" s="53"/>
      <c r="AB35" s="53"/>
      <c r="AC35" s="76"/>
      <c r="AD35" s="53"/>
      <c r="AE35" s="53"/>
      <c r="AF35" s="76"/>
      <c r="AG35" s="53"/>
      <c r="AH35" s="53"/>
      <c r="AI35" s="76"/>
      <c r="AJ35" s="53"/>
      <c r="AK35" s="13" t="s">
        <v>81</v>
      </c>
      <c r="AL35" s="13"/>
      <c r="AV35" s="22">
        <v>3</v>
      </c>
      <c r="AW35" s="22"/>
      <c r="AX35" s="22"/>
      <c r="AY35" s="22">
        <v>3</v>
      </c>
      <c r="AZ35" s="22"/>
      <c r="BA35" s="22"/>
    </row>
    <row r="36" spans="1:53" ht="15.75">
      <c r="A36" s="11">
        <v>12</v>
      </c>
      <c r="B36" s="212" t="s">
        <v>75</v>
      </c>
      <c r="C36" s="212"/>
      <c r="D36" s="13" t="s">
        <v>154</v>
      </c>
      <c r="E36" s="49">
        <f t="shared" ref="E36:E37" si="13">IF(SUM(K36:O36)=SUM(P36,S36,V36,Y36,AB36,AE36,AH36),SUM(K36:O36),"BŁĄD")</f>
        <v>40</v>
      </c>
      <c r="F36" s="21">
        <f t="shared" ref="F36" si="14">SUM(R36,U36,X36,AA36,AD36,AG36,AJ36)</f>
        <v>4</v>
      </c>
      <c r="G36" s="12"/>
      <c r="H36" s="12"/>
      <c r="I36" s="12"/>
      <c r="J36" s="77">
        <v>2</v>
      </c>
      <c r="K36" s="13">
        <v>20</v>
      </c>
      <c r="L36" s="13">
        <v>10</v>
      </c>
      <c r="M36" s="13">
        <v>10</v>
      </c>
      <c r="N36" s="13"/>
      <c r="O36" s="13"/>
      <c r="P36" s="13"/>
      <c r="Q36" s="52"/>
      <c r="R36" s="13"/>
      <c r="S36" s="13"/>
      <c r="T36" s="75"/>
      <c r="U36" s="13"/>
      <c r="V36" s="13">
        <v>40</v>
      </c>
      <c r="W36" s="52" t="s">
        <v>104</v>
      </c>
      <c r="X36" s="13">
        <v>4</v>
      </c>
      <c r="Y36" s="53"/>
      <c r="Z36" s="76"/>
      <c r="AA36" s="53"/>
      <c r="AB36" s="53"/>
      <c r="AC36" s="76"/>
      <c r="AD36" s="53"/>
      <c r="AE36" s="53"/>
      <c r="AF36" s="76"/>
      <c r="AG36" s="53"/>
      <c r="AH36" s="53"/>
      <c r="AI36" s="76"/>
      <c r="AJ36" s="53"/>
      <c r="AK36" s="13" t="s">
        <v>80</v>
      </c>
      <c r="AL36" s="13"/>
      <c r="AV36" s="22"/>
      <c r="AW36" s="22"/>
      <c r="AX36" s="22"/>
      <c r="AY36" s="22"/>
      <c r="AZ36" s="22"/>
      <c r="BA36" s="22"/>
    </row>
    <row r="37" spans="1:53" s="34" customFormat="1" ht="15.75">
      <c r="A37" s="11">
        <v>13</v>
      </c>
      <c r="B37" s="220" t="s">
        <v>54</v>
      </c>
      <c r="C37" s="220"/>
      <c r="D37" s="13" t="s">
        <v>38</v>
      </c>
      <c r="E37" s="49">
        <f t="shared" si="13"/>
        <v>60</v>
      </c>
      <c r="F37" s="21">
        <f>SUM(R37,U37,X37,AA37,AD37,AG37,AJ37)</f>
        <v>4</v>
      </c>
      <c r="G37" s="12"/>
      <c r="H37" s="12"/>
      <c r="I37" s="12">
        <v>3.5</v>
      </c>
      <c r="J37" s="77">
        <v>2.5</v>
      </c>
      <c r="K37" s="13">
        <v>40</v>
      </c>
      <c r="L37" s="13">
        <v>20</v>
      </c>
      <c r="M37" s="13"/>
      <c r="N37" s="13"/>
      <c r="O37" s="13"/>
      <c r="P37" s="14"/>
      <c r="Q37" s="78"/>
      <c r="R37" s="14"/>
      <c r="S37" s="14"/>
      <c r="T37" s="78"/>
      <c r="U37" s="14"/>
      <c r="V37" s="14">
        <v>60</v>
      </c>
      <c r="W37" s="52" t="s">
        <v>104</v>
      </c>
      <c r="X37" s="14">
        <v>4</v>
      </c>
      <c r="Y37" s="53"/>
      <c r="Z37" s="76"/>
      <c r="AA37" s="53"/>
      <c r="AB37" s="53"/>
      <c r="AC37" s="76"/>
      <c r="AD37" s="53"/>
      <c r="AE37" s="53"/>
      <c r="AF37" s="76"/>
      <c r="AG37" s="53"/>
      <c r="AH37" s="53"/>
      <c r="AI37" s="76"/>
      <c r="AJ37" s="53"/>
      <c r="AK37" s="13" t="s">
        <v>84</v>
      </c>
      <c r="AL37" s="13"/>
      <c r="AV37" s="22"/>
      <c r="AW37" s="22"/>
      <c r="AX37" s="22"/>
      <c r="AY37" s="22"/>
      <c r="AZ37" s="22"/>
      <c r="BA37" s="22"/>
    </row>
    <row r="38" spans="1:53" ht="15.75">
      <c r="A38" s="11">
        <v>14</v>
      </c>
      <c r="B38" s="185" t="s">
        <v>58</v>
      </c>
      <c r="C38" s="185"/>
      <c r="D38" s="13" t="s">
        <v>38</v>
      </c>
      <c r="E38" s="49">
        <v>26</v>
      </c>
      <c r="F38" s="21">
        <f>SUM(R38,U38,X38,AA38,AD38,AG38,AJ38)</f>
        <v>2</v>
      </c>
      <c r="G38" s="12"/>
      <c r="H38" s="12"/>
      <c r="I38" s="12">
        <v>3</v>
      </c>
      <c r="J38" s="77">
        <v>1.5</v>
      </c>
      <c r="K38" s="13"/>
      <c r="L38" s="13"/>
      <c r="M38" s="13">
        <v>26</v>
      </c>
      <c r="N38" s="13"/>
      <c r="O38" s="13"/>
      <c r="P38" s="13"/>
      <c r="Q38" s="75"/>
      <c r="R38" s="13"/>
      <c r="S38" s="13"/>
      <c r="T38" s="75"/>
      <c r="U38" s="13"/>
      <c r="V38" s="14">
        <v>26</v>
      </c>
      <c r="W38" s="52" t="s">
        <v>103</v>
      </c>
      <c r="X38" s="14">
        <v>2</v>
      </c>
      <c r="Y38" s="53"/>
      <c r="Z38" s="76"/>
      <c r="AA38" s="53"/>
      <c r="AB38" s="53"/>
      <c r="AC38" s="76"/>
      <c r="AD38" s="53"/>
      <c r="AE38" s="53"/>
      <c r="AF38" s="76"/>
      <c r="AG38" s="53"/>
      <c r="AH38" s="53"/>
      <c r="AI38" s="76"/>
      <c r="AJ38" s="53"/>
      <c r="AK38" s="13" t="s">
        <v>84</v>
      </c>
      <c r="AL38" s="13"/>
      <c r="AV38" s="22"/>
      <c r="AW38" s="22">
        <v>2</v>
      </c>
      <c r="AX38" s="22"/>
      <c r="AY38" s="22"/>
      <c r="AZ38" s="22">
        <v>2</v>
      </c>
      <c r="BA38" s="22"/>
    </row>
    <row r="39" spans="1:53" s="34" customFormat="1" ht="15.75">
      <c r="A39" s="11">
        <v>15</v>
      </c>
      <c r="B39" s="220" t="s">
        <v>51</v>
      </c>
      <c r="C39" s="220"/>
      <c r="D39" s="13" t="s">
        <v>46</v>
      </c>
      <c r="E39" s="49">
        <f t="shared" ref="E39" si="15">IF(SUM(K39:O39)=SUM(P39,S39,V39,Y39,AB39,AE39,AH39),SUM(K39:O39),"BŁĄD")</f>
        <v>68</v>
      </c>
      <c r="F39" s="21">
        <f t="shared" ref="F39" si="16">SUM(R39,U39,X39,AA39,AD39,AG39,AJ39)</f>
        <v>5</v>
      </c>
      <c r="G39" s="12"/>
      <c r="H39" s="12"/>
      <c r="I39" s="12">
        <v>4</v>
      </c>
      <c r="J39" s="77">
        <v>3</v>
      </c>
      <c r="K39" s="13">
        <v>34</v>
      </c>
      <c r="L39" s="13">
        <v>34</v>
      </c>
      <c r="M39" s="13"/>
      <c r="N39" s="13"/>
      <c r="O39" s="13"/>
      <c r="P39" s="14"/>
      <c r="Q39" s="78"/>
      <c r="R39" s="14"/>
      <c r="S39" s="14"/>
      <c r="T39" s="78"/>
      <c r="U39" s="14"/>
      <c r="V39" s="14">
        <v>68</v>
      </c>
      <c r="W39" s="52" t="s">
        <v>104</v>
      </c>
      <c r="X39" s="14">
        <v>5</v>
      </c>
      <c r="Y39" s="53"/>
      <c r="Z39" s="76"/>
      <c r="AA39" s="53"/>
      <c r="AB39" s="53"/>
      <c r="AC39" s="76"/>
      <c r="AD39" s="53"/>
      <c r="AE39" s="53"/>
      <c r="AF39" s="76"/>
      <c r="AG39" s="53"/>
      <c r="AH39" s="53"/>
      <c r="AI39" s="76"/>
      <c r="AJ39" s="53"/>
      <c r="AK39" s="13" t="s">
        <v>82</v>
      </c>
      <c r="AL39" s="13"/>
      <c r="AV39" s="22"/>
      <c r="AW39" s="22"/>
      <c r="AX39" s="22"/>
      <c r="AY39" s="22"/>
      <c r="AZ39" s="22"/>
      <c r="BA39" s="22"/>
    </row>
    <row r="40" spans="1:53" ht="28.5" customHeight="1">
      <c r="A40" s="11">
        <v>16</v>
      </c>
      <c r="B40" s="185" t="s">
        <v>57</v>
      </c>
      <c r="C40" s="185"/>
      <c r="D40" s="13" t="s">
        <v>46</v>
      </c>
      <c r="E40" s="49">
        <f t="shared" ref="E40" si="17">IF(SUM(K40:O40)=SUM(P40,S40,V40,Y40,AB40,AE40,AH40),SUM(K40:O40),"BŁĄD")</f>
        <v>26</v>
      </c>
      <c r="F40" s="21">
        <f t="shared" ref="F40" si="18">SUM(R40,U40,X40,AA40,AD40,AG40,AJ40)</f>
        <v>2</v>
      </c>
      <c r="G40" s="12"/>
      <c r="H40" s="12"/>
      <c r="I40" s="12">
        <v>1.5</v>
      </c>
      <c r="J40" s="77">
        <v>1.5</v>
      </c>
      <c r="K40" s="13"/>
      <c r="L40" s="13"/>
      <c r="M40" s="13">
        <v>26</v>
      </c>
      <c r="N40" s="13"/>
      <c r="O40" s="13"/>
      <c r="P40" s="13"/>
      <c r="Q40" s="75"/>
      <c r="R40" s="13"/>
      <c r="S40" s="13"/>
      <c r="T40" s="75"/>
      <c r="U40" s="13"/>
      <c r="V40" s="14">
        <v>26</v>
      </c>
      <c r="W40" s="52" t="s">
        <v>103</v>
      </c>
      <c r="X40" s="14">
        <v>2</v>
      </c>
      <c r="Y40" s="53"/>
      <c r="Z40" s="76"/>
      <c r="AA40" s="53"/>
      <c r="AB40" s="53"/>
      <c r="AC40" s="76"/>
      <c r="AD40" s="53"/>
      <c r="AE40" s="53"/>
      <c r="AF40" s="76"/>
      <c r="AG40" s="53"/>
      <c r="AH40" s="53"/>
      <c r="AI40" s="76"/>
      <c r="AJ40" s="53"/>
      <c r="AK40" s="13" t="s">
        <v>82</v>
      </c>
      <c r="AL40" s="13"/>
      <c r="AV40" s="22">
        <v>2</v>
      </c>
      <c r="AW40" s="22"/>
      <c r="AX40" s="22"/>
      <c r="AY40" s="22">
        <v>2</v>
      </c>
      <c r="AZ40" s="22"/>
      <c r="BA40" s="22"/>
    </row>
    <row r="41" spans="1:53" ht="26.25" customHeight="1">
      <c r="A41" s="208" t="s">
        <v>79</v>
      </c>
      <c r="B41" s="208"/>
      <c r="C41" s="208"/>
      <c r="D41" s="79"/>
      <c r="E41" s="80"/>
      <c r="F41" s="72"/>
      <c r="G41" s="80"/>
      <c r="H41" s="80"/>
      <c r="I41" s="80"/>
      <c r="J41" s="72"/>
      <c r="K41" s="80"/>
      <c r="L41" s="80"/>
      <c r="M41" s="80"/>
      <c r="N41" s="80"/>
      <c r="O41" s="80"/>
      <c r="P41" s="193"/>
      <c r="Q41" s="193"/>
      <c r="R41" s="72"/>
      <c r="S41" s="193"/>
      <c r="T41" s="193"/>
      <c r="U41" s="72"/>
      <c r="V41" s="193"/>
      <c r="W41" s="193"/>
      <c r="X41" s="72"/>
      <c r="Y41" s="193"/>
      <c r="Z41" s="193"/>
      <c r="AA41" s="72"/>
      <c r="AB41" s="193"/>
      <c r="AC41" s="193"/>
      <c r="AD41" s="72"/>
      <c r="AE41" s="193"/>
      <c r="AF41" s="193"/>
      <c r="AG41" s="72"/>
      <c r="AH41" s="193"/>
      <c r="AI41" s="193"/>
      <c r="AJ41" s="72"/>
      <c r="AK41" s="81"/>
      <c r="AL41" s="73"/>
      <c r="AV41" s="26"/>
      <c r="AW41" s="26"/>
      <c r="AX41" s="26"/>
      <c r="AY41" s="26"/>
      <c r="AZ41" s="26"/>
      <c r="BA41" s="26"/>
    </row>
    <row r="42" spans="1:53" ht="26.25" customHeight="1">
      <c r="A42" s="218" t="s">
        <v>76</v>
      </c>
      <c r="B42" s="218"/>
      <c r="C42" s="218"/>
      <c r="D42" s="82"/>
      <c r="E42" s="83">
        <f>SUM(E43:E54)</f>
        <v>594</v>
      </c>
      <c r="F42" s="84">
        <f>SUM(F43:H54)</f>
        <v>46</v>
      </c>
      <c r="G42" s="83">
        <f t="shared" ref="G42:P42" si="19">SUM(G46:G54)</f>
        <v>0</v>
      </c>
      <c r="H42" s="83">
        <f t="shared" si="19"/>
        <v>0</v>
      </c>
      <c r="I42" s="84">
        <f t="shared" ref="I42:N42" si="20">SUM(I43:I54)</f>
        <v>34.5</v>
      </c>
      <c r="J42" s="84">
        <f t="shared" si="20"/>
        <v>25.5</v>
      </c>
      <c r="K42" s="83">
        <f t="shared" si="20"/>
        <v>230</v>
      </c>
      <c r="L42" s="83">
        <f t="shared" si="20"/>
        <v>156</v>
      </c>
      <c r="M42" s="83">
        <f t="shared" si="20"/>
        <v>190</v>
      </c>
      <c r="N42" s="83">
        <f t="shared" si="20"/>
        <v>18</v>
      </c>
      <c r="O42" s="83">
        <f t="shared" si="19"/>
        <v>0</v>
      </c>
      <c r="P42" s="211">
        <f t="shared" si="19"/>
        <v>0</v>
      </c>
      <c r="Q42" s="211"/>
      <c r="R42" s="83">
        <f>SUM(R46:R54)</f>
        <v>0</v>
      </c>
      <c r="S42" s="211">
        <f>SUM(S46:S54)</f>
        <v>0</v>
      </c>
      <c r="T42" s="211"/>
      <c r="U42" s="83">
        <f>SUM(U46:U54)</f>
        <v>0</v>
      </c>
      <c r="V42" s="211">
        <f>SUM(V43:V54)</f>
        <v>144</v>
      </c>
      <c r="W42" s="211"/>
      <c r="X42" s="83">
        <f>SUM(X43:X54)</f>
        <v>11</v>
      </c>
      <c r="Y42" s="211">
        <f>SUM(Y43:Y54)</f>
        <v>374</v>
      </c>
      <c r="Z42" s="211"/>
      <c r="AA42" s="83">
        <f>SUM(AA43:AA54)</f>
        <v>28</v>
      </c>
      <c r="AB42" s="211">
        <f>SUM(AB43:AB54)</f>
        <v>76</v>
      </c>
      <c r="AC42" s="211"/>
      <c r="AD42" s="83">
        <f>SUM(AD43:AD54)</f>
        <v>7</v>
      </c>
      <c r="AE42" s="211"/>
      <c r="AF42" s="211"/>
      <c r="AG42" s="83"/>
      <c r="AH42" s="211"/>
      <c r="AI42" s="211"/>
      <c r="AJ42" s="83"/>
      <c r="AK42" s="85"/>
      <c r="AL42" s="86"/>
      <c r="AV42" s="25"/>
      <c r="AW42" s="25"/>
      <c r="AX42" s="25"/>
      <c r="AY42" s="25"/>
      <c r="AZ42" s="25"/>
      <c r="BA42" s="25"/>
    </row>
    <row r="43" spans="1:53" ht="19.5" customHeight="1">
      <c r="A43" s="11">
        <v>1</v>
      </c>
      <c r="B43" s="185" t="s">
        <v>59</v>
      </c>
      <c r="C43" s="185"/>
      <c r="D43" s="13" t="s">
        <v>46</v>
      </c>
      <c r="E43" s="49">
        <f t="shared" ref="E43:E45" si="21">IF(SUM(K43:O43)=SUM(P43,S43,V43,Y43,AB43,AE43,AH43),SUM(K43:O43),"BŁĄD")</f>
        <v>60</v>
      </c>
      <c r="F43" s="21">
        <f t="shared" ref="F43:F45" si="22">SUM(R43,U43,X43,AA43,AD43,AG43,AJ43)</f>
        <v>5</v>
      </c>
      <c r="G43" s="12"/>
      <c r="H43" s="12"/>
      <c r="I43" s="12">
        <v>4</v>
      </c>
      <c r="J43" s="77">
        <v>2.5</v>
      </c>
      <c r="K43" s="13">
        <v>28</v>
      </c>
      <c r="L43" s="13">
        <v>32</v>
      </c>
      <c r="M43" s="13"/>
      <c r="N43" s="13"/>
      <c r="O43" s="13"/>
      <c r="P43" s="13"/>
      <c r="Q43" s="75"/>
      <c r="R43" s="13"/>
      <c r="S43" s="13"/>
      <c r="T43" s="75"/>
      <c r="U43" s="13"/>
      <c r="V43" s="14">
        <v>60</v>
      </c>
      <c r="W43" s="78" t="s">
        <v>104</v>
      </c>
      <c r="X43" s="14">
        <v>5</v>
      </c>
      <c r="Y43" s="14"/>
      <c r="Z43" s="78"/>
      <c r="AA43" s="14"/>
      <c r="AB43" s="87"/>
      <c r="AC43" s="87"/>
      <c r="AD43" s="87"/>
      <c r="AE43" s="88"/>
      <c r="AF43" s="88"/>
      <c r="AG43" s="88"/>
      <c r="AH43" s="88"/>
      <c r="AI43" s="88"/>
      <c r="AJ43" s="88"/>
      <c r="AK43" s="13" t="s">
        <v>82</v>
      </c>
      <c r="AL43" s="89"/>
      <c r="AV43" s="22">
        <v>5</v>
      </c>
      <c r="AW43" s="22"/>
      <c r="AX43" s="22"/>
      <c r="AY43" s="22">
        <v>5</v>
      </c>
      <c r="AZ43" s="22"/>
      <c r="BA43" s="22"/>
    </row>
    <row r="44" spans="1:53" ht="19.5" customHeight="1">
      <c r="A44" s="11">
        <v>2</v>
      </c>
      <c r="B44" s="213" t="s">
        <v>55</v>
      </c>
      <c r="C44" s="213"/>
      <c r="D44" s="13" t="s">
        <v>46</v>
      </c>
      <c r="E44" s="49">
        <f t="shared" si="21"/>
        <v>44</v>
      </c>
      <c r="F44" s="21">
        <f t="shared" si="22"/>
        <v>3</v>
      </c>
      <c r="G44" s="12"/>
      <c r="H44" s="12"/>
      <c r="I44" s="12">
        <v>2</v>
      </c>
      <c r="J44" s="77">
        <v>2</v>
      </c>
      <c r="K44" s="13"/>
      <c r="L44" s="13"/>
      <c r="M44" s="13">
        <v>38</v>
      </c>
      <c r="N44" s="13">
        <v>6</v>
      </c>
      <c r="O44" s="13"/>
      <c r="P44" s="13"/>
      <c r="Q44" s="75"/>
      <c r="R44" s="13"/>
      <c r="S44" s="13"/>
      <c r="T44" s="75"/>
      <c r="U44" s="13"/>
      <c r="V44" s="14">
        <v>44</v>
      </c>
      <c r="W44" s="78" t="s">
        <v>103</v>
      </c>
      <c r="X44" s="14">
        <v>3</v>
      </c>
      <c r="Y44" s="14"/>
      <c r="Z44" s="78"/>
      <c r="AA44" s="14"/>
      <c r="AB44" s="87"/>
      <c r="AC44" s="87"/>
      <c r="AD44" s="87"/>
      <c r="AE44" s="88"/>
      <c r="AF44" s="88"/>
      <c r="AG44" s="88"/>
      <c r="AH44" s="88"/>
      <c r="AI44" s="88"/>
      <c r="AJ44" s="88"/>
      <c r="AK44" s="13" t="s">
        <v>82</v>
      </c>
      <c r="AL44" s="89"/>
      <c r="AV44" s="22">
        <v>3</v>
      </c>
      <c r="AW44" s="22"/>
      <c r="AX44" s="22"/>
      <c r="AY44" s="22">
        <v>3</v>
      </c>
      <c r="AZ44" s="22"/>
      <c r="BA44" s="22"/>
    </row>
    <row r="45" spans="1:53" ht="31.5" customHeight="1">
      <c r="A45" s="11">
        <v>3</v>
      </c>
      <c r="B45" s="214" t="s">
        <v>56</v>
      </c>
      <c r="C45" s="214"/>
      <c r="D45" s="13" t="s">
        <v>46</v>
      </c>
      <c r="E45" s="49">
        <f t="shared" si="21"/>
        <v>40</v>
      </c>
      <c r="F45" s="21">
        <f t="shared" si="22"/>
        <v>3</v>
      </c>
      <c r="G45" s="12"/>
      <c r="H45" s="12"/>
      <c r="I45" s="12">
        <v>2</v>
      </c>
      <c r="J45" s="77">
        <v>1.5</v>
      </c>
      <c r="K45" s="13">
        <v>10</v>
      </c>
      <c r="L45" s="13"/>
      <c r="M45" s="13">
        <v>30</v>
      </c>
      <c r="N45" s="13"/>
      <c r="O45" s="13"/>
      <c r="P45" s="13"/>
      <c r="Q45" s="75"/>
      <c r="R45" s="13"/>
      <c r="S45" s="13"/>
      <c r="T45" s="75"/>
      <c r="U45" s="13"/>
      <c r="V45" s="14">
        <v>40</v>
      </c>
      <c r="W45" s="78" t="s">
        <v>103</v>
      </c>
      <c r="X45" s="14">
        <v>3</v>
      </c>
      <c r="Y45" s="14"/>
      <c r="Z45" s="78"/>
      <c r="AA45" s="14"/>
      <c r="AB45" s="87"/>
      <c r="AC45" s="87"/>
      <c r="AD45" s="87"/>
      <c r="AE45" s="88"/>
      <c r="AF45" s="88"/>
      <c r="AG45" s="88"/>
      <c r="AH45" s="88"/>
      <c r="AI45" s="88"/>
      <c r="AJ45" s="88"/>
      <c r="AK45" s="13" t="s">
        <v>82</v>
      </c>
      <c r="AL45" s="89"/>
      <c r="AV45" s="22">
        <v>3</v>
      </c>
      <c r="AW45" s="22"/>
      <c r="AX45" s="22"/>
      <c r="AY45" s="22">
        <v>3</v>
      </c>
      <c r="AZ45" s="22"/>
      <c r="BA45" s="22"/>
    </row>
    <row r="46" spans="1:53" ht="15.75">
      <c r="A46" s="11">
        <v>4</v>
      </c>
      <c r="B46" s="185" t="s">
        <v>90</v>
      </c>
      <c r="C46" s="185"/>
      <c r="D46" s="13" t="s">
        <v>38</v>
      </c>
      <c r="E46" s="49">
        <f t="shared" ref="E46" si="23">IF(SUM(K46:O46)=SUM(P46,S46,V46,Y46,AB46,AE46,AH46),SUM(K46:O46),"BŁĄD")</f>
        <v>44</v>
      </c>
      <c r="F46" s="21">
        <v>4</v>
      </c>
      <c r="G46" s="12"/>
      <c r="H46" s="12"/>
      <c r="I46" s="12">
        <v>2</v>
      </c>
      <c r="J46" s="77">
        <v>2</v>
      </c>
      <c r="K46" s="13">
        <v>16</v>
      </c>
      <c r="L46" s="13">
        <v>14</v>
      </c>
      <c r="M46" s="13">
        <v>14</v>
      </c>
      <c r="N46" s="13"/>
      <c r="O46" s="13"/>
      <c r="P46" s="13"/>
      <c r="Q46" s="75"/>
      <c r="R46" s="13"/>
      <c r="S46" s="13"/>
      <c r="T46" s="75"/>
      <c r="U46" s="13"/>
      <c r="V46" s="14"/>
      <c r="W46" s="78"/>
      <c r="X46" s="14"/>
      <c r="Y46" s="14">
        <v>44</v>
      </c>
      <c r="Z46" s="78" t="s">
        <v>104</v>
      </c>
      <c r="AA46" s="14">
        <v>4</v>
      </c>
      <c r="AB46" s="14"/>
      <c r="AC46" s="78"/>
      <c r="AD46" s="14"/>
      <c r="AE46" s="90"/>
      <c r="AF46" s="90"/>
      <c r="AG46" s="90"/>
      <c r="AH46" s="53"/>
      <c r="AI46" s="76"/>
      <c r="AJ46" s="53"/>
      <c r="AK46" s="13" t="s">
        <v>81</v>
      </c>
      <c r="AL46" s="13"/>
      <c r="AV46" s="22"/>
      <c r="AW46" s="22">
        <v>3</v>
      </c>
      <c r="AX46" s="22"/>
      <c r="AY46" s="22"/>
      <c r="AZ46" s="22">
        <v>3</v>
      </c>
      <c r="BA46" s="22"/>
    </row>
    <row r="47" spans="1:53" ht="15.75">
      <c r="A47" s="11">
        <v>5</v>
      </c>
      <c r="B47" s="91" t="s">
        <v>94</v>
      </c>
      <c r="C47" s="91"/>
      <c r="D47" s="13" t="s">
        <v>46</v>
      </c>
      <c r="E47" s="49">
        <v>30</v>
      </c>
      <c r="F47" s="21">
        <f t="shared" ref="F47:F54" si="24">SUM(R47,U47,X47,AA47,AD47,AG47,AJ47)</f>
        <v>2</v>
      </c>
      <c r="G47" s="12"/>
      <c r="H47" s="12"/>
      <c r="I47" s="12">
        <v>1.5</v>
      </c>
      <c r="J47" s="77">
        <v>1.5</v>
      </c>
      <c r="K47" s="13">
        <v>12</v>
      </c>
      <c r="L47" s="13">
        <v>10</v>
      </c>
      <c r="M47" s="13">
        <v>8</v>
      </c>
      <c r="N47" s="13"/>
      <c r="O47" s="13"/>
      <c r="P47" s="13"/>
      <c r="Q47" s="75"/>
      <c r="R47" s="13"/>
      <c r="S47" s="13"/>
      <c r="T47" s="75"/>
      <c r="U47" s="13"/>
      <c r="V47" s="14"/>
      <c r="W47" s="78"/>
      <c r="X47" s="14"/>
      <c r="Y47" s="14">
        <v>30</v>
      </c>
      <c r="Z47" s="78" t="s">
        <v>103</v>
      </c>
      <c r="AA47" s="14">
        <v>2</v>
      </c>
      <c r="AB47" s="14"/>
      <c r="AC47" s="78"/>
      <c r="AD47" s="14"/>
      <c r="AE47" s="90"/>
      <c r="AF47" s="90"/>
      <c r="AG47" s="90"/>
      <c r="AH47" s="53"/>
      <c r="AI47" s="76"/>
      <c r="AJ47" s="53"/>
      <c r="AK47" s="13" t="s">
        <v>84</v>
      </c>
      <c r="AL47" s="13"/>
      <c r="AV47" s="22">
        <v>2</v>
      </c>
      <c r="AW47" s="22"/>
      <c r="AX47" s="22"/>
      <c r="AY47" s="22">
        <v>2</v>
      </c>
      <c r="AZ47" s="22"/>
      <c r="BA47" s="22"/>
    </row>
    <row r="48" spans="1:53" ht="15.75">
      <c r="A48" s="11">
        <v>6</v>
      </c>
      <c r="B48" s="185" t="s">
        <v>93</v>
      </c>
      <c r="C48" s="185"/>
      <c r="D48" s="13" t="s">
        <v>38</v>
      </c>
      <c r="E48" s="49">
        <v>60</v>
      </c>
      <c r="F48" s="21">
        <f t="shared" si="24"/>
        <v>5</v>
      </c>
      <c r="G48" s="12"/>
      <c r="H48" s="12"/>
      <c r="I48" s="12">
        <v>4</v>
      </c>
      <c r="J48" s="77">
        <v>2.5</v>
      </c>
      <c r="K48" s="13">
        <v>30</v>
      </c>
      <c r="L48" s="13">
        <v>14</v>
      </c>
      <c r="M48" s="13">
        <v>16</v>
      </c>
      <c r="N48" s="13"/>
      <c r="O48" s="13"/>
      <c r="P48" s="13"/>
      <c r="Q48" s="75"/>
      <c r="R48" s="13"/>
      <c r="S48" s="13"/>
      <c r="T48" s="75"/>
      <c r="U48" s="13"/>
      <c r="V48" s="14"/>
      <c r="W48" s="78"/>
      <c r="X48" s="14"/>
      <c r="Y48" s="14">
        <v>60</v>
      </c>
      <c r="Z48" s="78" t="s">
        <v>104</v>
      </c>
      <c r="AA48" s="14">
        <v>5</v>
      </c>
      <c r="AB48" s="14"/>
      <c r="AC48" s="78"/>
      <c r="AD48" s="14"/>
      <c r="AE48" s="92"/>
      <c r="AF48" s="93"/>
      <c r="AG48" s="92"/>
      <c r="AH48" s="53"/>
      <c r="AI48" s="76"/>
      <c r="AJ48" s="53"/>
      <c r="AK48" s="13" t="s">
        <v>84</v>
      </c>
      <c r="AL48" s="13"/>
      <c r="AV48" s="22"/>
      <c r="AW48" s="22">
        <v>5</v>
      </c>
      <c r="AX48" s="22"/>
      <c r="AY48" s="22"/>
      <c r="AZ48" s="22">
        <v>5</v>
      </c>
      <c r="BA48" s="22"/>
    </row>
    <row r="49" spans="1:53" ht="15.75">
      <c r="A49" s="11">
        <v>7</v>
      </c>
      <c r="B49" s="185" t="s">
        <v>95</v>
      </c>
      <c r="C49" s="185"/>
      <c r="D49" s="13" t="s">
        <v>46</v>
      </c>
      <c r="E49" s="49">
        <v>30</v>
      </c>
      <c r="F49" s="21">
        <f t="shared" si="24"/>
        <v>3</v>
      </c>
      <c r="G49" s="12"/>
      <c r="H49" s="12"/>
      <c r="I49" s="12">
        <v>2</v>
      </c>
      <c r="J49" s="77">
        <v>1.5</v>
      </c>
      <c r="K49" s="13">
        <v>10</v>
      </c>
      <c r="L49" s="13">
        <v>14</v>
      </c>
      <c r="M49" s="13"/>
      <c r="N49" s="13">
        <v>6</v>
      </c>
      <c r="O49" s="13"/>
      <c r="P49" s="13"/>
      <c r="Q49" s="75"/>
      <c r="R49" s="13"/>
      <c r="S49" s="13"/>
      <c r="T49" s="75"/>
      <c r="U49" s="13"/>
      <c r="V49" s="14"/>
      <c r="W49" s="78"/>
      <c r="X49" s="14"/>
      <c r="Y49" s="14">
        <v>30</v>
      </c>
      <c r="Z49" s="78" t="s">
        <v>103</v>
      </c>
      <c r="AA49" s="14">
        <v>3</v>
      </c>
      <c r="AB49" s="14"/>
      <c r="AC49" s="78"/>
      <c r="AD49" s="14"/>
      <c r="AE49" s="90"/>
      <c r="AF49" s="90"/>
      <c r="AG49" s="90"/>
      <c r="AH49" s="53"/>
      <c r="AI49" s="76"/>
      <c r="AJ49" s="53"/>
      <c r="AK49" s="13" t="s">
        <v>82</v>
      </c>
      <c r="AL49" s="13"/>
      <c r="AV49" s="22">
        <v>3</v>
      </c>
      <c r="AW49" s="22"/>
      <c r="AX49" s="22"/>
      <c r="AY49" s="22">
        <v>3</v>
      </c>
      <c r="AZ49" s="22"/>
      <c r="BA49" s="22"/>
    </row>
    <row r="50" spans="1:53" ht="15.75">
      <c r="A50" s="11">
        <v>8</v>
      </c>
      <c r="B50" s="185" t="s">
        <v>96</v>
      </c>
      <c r="C50" s="185"/>
      <c r="D50" s="13" t="s">
        <v>38</v>
      </c>
      <c r="E50" s="49">
        <v>76</v>
      </c>
      <c r="F50" s="21">
        <v>5</v>
      </c>
      <c r="G50" s="12"/>
      <c r="H50" s="12"/>
      <c r="I50" s="12">
        <v>5</v>
      </c>
      <c r="J50" s="77">
        <v>3</v>
      </c>
      <c r="K50" s="13">
        <v>40</v>
      </c>
      <c r="L50" s="13">
        <v>20</v>
      </c>
      <c r="M50" s="13">
        <v>16</v>
      </c>
      <c r="N50" s="13"/>
      <c r="O50" s="13"/>
      <c r="P50" s="13"/>
      <c r="Q50" s="75"/>
      <c r="R50" s="13"/>
      <c r="S50" s="13"/>
      <c r="T50" s="75"/>
      <c r="U50" s="13"/>
      <c r="V50" s="14"/>
      <c r="W50" s="78"/>
      <c r="X50" s="14"/>
      <c r="Y50" s="14">
        <v>76</v>
      </c>
      <c r="Z50" s="78" t="s">
        <v>104</v>
      </c>
      <c r="AA50" s="14">
        <v>5</v>
      </c>
      <c r="AB50" s="14"/>
      <c r="AC50" s="78"/>
      <c r="AD50" s="14"/>
      <c r="AE50" s="90"/>
      <c r="AF50" s="90"/>
      <c r="AG50" s="90"/>
      <c r="AH50" s="53"/>
      <c r="AI50" s="76"/>
      <c r="AJ50" s="53"/>
      <c r="AK50" s="13" t="s">
        <v>84</v>
      </c>
      <c r="AL50" s="13"/>
      <c r="AV50" s="22"/>
      <c r="AW50" s="22">
        <v>6</v>
      </c>
      <c r="AX50" s="22"/>
      <c r="AY50" s="22"/>
      <c r="AZ50" s="22">
        <v>6</v>
      </c>
      <c r="BA50" s="22"/>
    </row>
    <row r="51" spans="1:53" ht="15.75">
      <c r="A51" s="11">
        <v>9</v>
      </c>
      <c r="B51" s="185" t="s">
        <v>98</v>
      </c>
      <c r="C51" s="185"/>
      <c r="D51" s="13" t="s">
        <v>46</v>
      </c>
      <c r="E51" s="49">
        <v>74</v>
      </c>
      <c r="F51" s="21">
        <f t="shared" si="24"/>
        <v>5</v>
      </c>
      <c r="G51" s="12"/>
      <c r="H51" s="12"/>
      <c r="I51" s="12">
        <v>4</v>
      </c>
      <c r="J51" s="77">
        <v>3</v>
      </c>
      <c r="K51" s="13">
        <v>24</v>
      </c>
      <c r="L51" s="13">
        <v>24</v>
      </c>
      <c r="M51" s="13">
        <v>26</v>
      </c>
      <c r="N51" s="13"/>
      <c r="O51" s="13"/>
      <c r="P51" s="13"/>
      <c r="Q51" s="75"/>
      <c r="R51" s="13"/>
      <c r="S51" s="13"/>
      <c r="T51" s="75"/>
      <c r="U51" s="13"/>
      <c r="V51" s="14"/>
      <c r="W51" s="78"/>
      <c r="X51" s="14"/>
      <c r="Y51" s="14">
        <v>74</v>
      </c>
      <c r="Z51" s="78" t="s">
        <v>103</v>
      </c>
      <c r="AA51" s="14">
        <v>5</v>
      </c>
      <c r="AB51" s="14"/>
      <c r="AC51" s="78"/>
      <c r="AD51" s="14"/>
      <c r="AE51" s="90"/>
      <c r="AF51" s="90"/>
      <c r="AG51" s="90"/>
      <c r="AH51" s="53"/>
      <c r="AI51" s="76"/>
      <c r="AJ51" s="53"/>
      <c r="AK51" s="13" t="s">
        <v>84</v>
      </c>
      <c r="AL51" s="13"/>
      <c r="AV51" s="22">
        <v>5</v>
      </c>
      <c r="AW51" s="22"/>
      <c r="AX51" s="22"/>
      <c r="AY51" s="22">
        <v>5</v>
      </c>
      <c r="AZ51" s="22"/>
      <c r="BA51" s="22"/>
    </row>
    <row r="52" spans="1:53" ht="15.75">
      <c r="A52" s="11">
        <v>10</v>
      </c>
      <c r="B52" s="185" t="s">
        <v>97</v>
      </c>
      <c r="C52" s="185"/>
      <c r="D52" s="13" t="s">
        <v>46</v>
      </c>
      <c r="E52" s="49">
        <v>60</v>
      </c>
      <c r="F52" s="21">
        <f t="shared" si="24"/>
        <v>4</v>
      </c>
      <c r="G52" s="12"/>
      <c r="H52" s="12"/>
      <c r="I52" s="12">
        <v>3</v>
      </c>
      <c r="J52" s="77">
        <v>2.5</v>
      </c>
      <c r="K52" s="13">
        <v>24</v>
      </c>
      <c r="L52" s="13">
        <v>16</v>
      </c>
      <c r="M52" s="13">
        <v>14</v>
      </c>
      <c r="N52" s="13">
        <v>6</v>
      </c>
      <c r="O52" s="13"/>
      <c r="P52" s="13"/>
      <c r="Q52" s="75"/>
      <c r="R52" s="13"/>
      <c r="S52" s="13"/>
      <c r="T52" s="75"/>
      <c r="U52" s="13"/>
      <c r="V52" s="14"/>
      <c r="W52" s="78"/>
      <c r="X52" s="14"/>
      <c r="Y52" s="14">
        <v>60</v>
      </c>
      <c r="Z52" s="78" t="s">
        <v>104</v>
      </c>
      <c r="AA52" s="14">
        <v>4</v>
      </c>
      <c r="AB52" s="14"/>
      <c r="AC52" s="78"/>
      <c r="AD52" s="14"/>
      <c r="AE52" s="90"/>
      <c r="AF52" s="90"/>
      <c r="AG52" s="90"/>
      <c r="AH52" s="53"/>
      <c r="AI52" s="76"/>
      <c r="AJ52" s="53"/>
      <c r="AK52" s="13" t="s">
        <v>84</v>
      </c>
      <c r="AL52" s="13"/>
      <c r="AV52" s="22">
        <v>4</v>
      </c>
      <c r="AW52" s="22"/>
      <c r="AX52" s="22"/>
      <c r="AY52" s="22">
        <v>4</v>
      </c>
      <c r="AZ52" s="22"/>
      <c r="BA52" s="22"/>
    </row>
    <row r="53" spans="1:53" ht="15.75">
      <c r="A53" s="11">
        <v>11</v>
      </c>
      <c r="B53" s="91" t="s">
        <v>100</v>
      </c>
      <c r="C53" s="91"/>
      <c r="D53" s="13" t="s">
        <v>141</v>
      </c>
      <c r="E53" s="49">
        <v>30</v>
      </c>
      <c r="F53" s="21">
        <f t="shared" si="24"/>
        <v>3</v>
      </c>
      <c r="G53" s="12"/>
      <c r="H53" s="12"/>
      <c r="I53" s="12">
        <v>2</v>
      </c>
      <c r="J53" s="77">
        <v>1.5</v>
      </c>
      <c r="K53" s="13">
        <v>14</v>
      </c>
      <c r="L53" s="13">
        <v>12</v>
      </c>
      <c r="M53" s="13">
        <v>4</v>
      </c>
      <c r="N53" s="13"/>
      <c r="O53" s="13"/>
      <c r="P53" s="13"/>
      <c r="Q53" s="75"/>
      <c r="R53" s="13"/>
      <c r="S53" s="13"/>
      <c r="T53" s="75"/>
      <c r="U53" s="13"/>
      <c r="V53" s="14"/>
      <c r="W53" s="78"/>
      <c r="X53" s="14"/>
      <c r="Y53" s="14"/>
      <c r="Z53" s="78"/>
      <c r="AA53" s="14"/>
      <c r="AB53" s="14">
        <v>30</v>
      </c>
      <c r="AC53" s="78" t="s">
        <v>103</v>
      </c>
      <c r="AD53" s="14">
        <v>3</v>
      </c>
      <c r="AE53" s="90"/>
      <c r="AF53" s="90"/>
      <c r="AG53" s="90"/>
      <c r="AH53" s="53"/>
      <c r="AI53" s="76"/>
      <c r="AJ53" s="53"/>
      <c r="AK53" s="13" t="s">
        <v>84</v>
      </c>
      <c r="AL53" s="13"/>
      <c r="AV53" s="22">
        <v>2</v>
      </c>
      <c r="AW53" s="22">
        <v>1</v>
      </c>
      <c r="AX53" s="22"/>
      <c r="AY53" s="22">
        <v>2</v>
      </c>
      <c r="AZ53" s="22">
        <v>1</v>
      </c>
      <c r="BA53" s="22"/>
    </row>
    <row r="54" spans="1:53" ht="15.75">
      <c r="A54" s="11">
        <v>12</v>
      </c>
      <c r="B54" s="185" t="s">
        <v>99</v>
      </c>
      <c r="C54" s="185"/>
      <c r="D54" s="13" t="s">
        <v>38</v>
      </c>
      <c r="E54" s="49">
        <v>46</v>
      </c>
      <c r="F54" s="21">
        <f t="shared" si="24"/>
        <v>4</v>
      </c>
      <c r="G54" s="12"/>
      <c r="H54" s="12"/>
      <c r="I54" s="12">
        <v>3</v>
      </c>
      <c r="J54" s="77">
        <v>2</v>
      </c>
      <c r="K54" s="13">
        <v>22</v>
      </c>
      <c r="L54" s="13"/>
      <c r="M54" s="13">
        <v>24</v>
      </c>
      <c r="N54" s="13"/>
      <c r="O54" s="13"/>
      <c r="P54" s="13"/>
      <c r="Q54" s="52"/>
      <c r="R54" s="13"/>
      <c r="S54" s="13"/>
      <c r="T54" s="75"/>
      <c r="U54" s="13"/>
      <c r="V54" s="14"/>
      <c r="W54" s="78"/>
      <c r="X54" s="14"/>
      <c r="Y54" s="14"/>
      <c r="Z54" s="78"/>
      <c r="AA54" s="14"/>
      <c r="AB54" s="14">
        <v>46</v>
      </c>
      <c r="AC54" s="78" t="s">
        <v>103</v>
      </c>
      <c r="AD54" s="14">
        <v>4</v>
      </c>
      <c r="AE54" s="90"/>
      <c r="AF54" s="90"/>
      <c r="AG54" s="90"/>
      <c r="AH54" s="53"/>
      <c r="AI54" s="76"/>
      <c r="AJ54" s="53"/>
      <c r="AK54" s="13" t="s">
        <v>106</v>
      </c>
      <c r="AL54" s="13"/>
      <c r="AV54" s="22"/>
      <c r="AW54" s="22">
        <v>4</v>
      </c>
      <c r="AX54" s="22"/>
      <c r="AY54" s="22"/>
      <c r="AZ54" s="22">
        <v>4</v>
      </c>
      <c r="BA54" s="22"/>
    </row>
    <row r="55" spans="1:53" ht="26.25" customHeight="1">
      <c r="A55" s="208" t="s">
        <v>85</v>
      </c>
      <c r="B55" s="208"/>
      <c r="C55" s="208"/>
      <c r="D55" s="79">
        <f>SUM(D57:D69)</f>
        <v>0</v>
      </c>
      <c r="E55" s="45"/>
      <c r="F55" s="81"/>
      <c r="G55" s="81"/>
      <c r="H55" s="81"/>
      <c r="I55" s="81"/>
      <c r="J55" s="81"/>
      <c r="K55" s="79"/>
      <c r="L55" s="79"/>
      <c r="M55" s="79"/>
      <c r="N55" s="79"/>
      <c r="O55" s="79"/>
      <c r="P55" s="193"/>
      <c r="Q55" s="193"/>
      <c r="R55" s="72"/>
      <c r="S55" s="193"/>
      <c r="T55" s="193"/>
      <c r="U55" s="72"/>
      <c r="V55" s="193"/>
      <c r="W55" s="193"/>
      <c r="X55" s="72"/>
      <c r="Y55" s="193"/>
      <c r="Z55" s="193"/>
      <c r="AA55" s="72"/>
      <c r="AB55" s="193"/>
      <c r="AC55" s="193"/>
      <c r="AD55" s="72"/>
      <c r="AE55" s="193"/>
      <c r="AF55" s="193"/>
      <c r="AG55" s="72"/>
      <c r="AH55" s="193"/>
      <c r="AI55" s="193"/>
      <c r="AJ55" s="72"/>
      <c r="AK55" s="72"/>
      <c r="AL55" s="73"/>
      <c r="AV55" s="26"/>
      <c r="AW55" s="26"/>
      <c r="AX55" s="26"/>
      <c r="AY55" s="26"/>
      <c r="AZ55" s="26"/>
      <c r="BA55" s="26"/>
    </row>
    <row r="56" spans="1:53" ht="33.75" customHeight="1">
      <c r="A56" s="210" t="s">
        <v>105</v>
      </c>
      <c r="B56" s="210"/>
      <c r="C56" s="210"/>
      <c r="D56" s="94"/>
      <c r="E56" s="95">
        <f t="shared" ref="E56:P56" si="25">SUM(E57:E69)</f>
        <v>678</v>
      </c>
      <c r="F56" s="96">
        <f t="shared" si="25"/>
        <v>57</v>
      </c>
      <c r="G56" s="95">
        <f t="shared" si="25"/>
        <v>0</v>
      </c>
      <c r="H56" s="95">
        <f t="shared" si="25"/>
        <v>0</v>
      </c>
      <c r="I56" s="95">
        <f t="shared" si="25"/>
        <v>42</v>
      </c>
      <c r="J56" s="95">
        <f t="shared" si="25"/>
        <v>29.5</v>
      </c>
      <c r="K56" s="95">
        <f t="shared" si="25"/>
        <v>330</v>
      </c>
      <c r="L56" s="95">
        <f t="shared" si="25"/>
        <v>162</v>
      </c>
      <c r="M56" s="95">
        <f t="shared" si="25"/>
        <v>150</v>
      </c>
      <c r="N56" s="95">
        <f t="shared" si="25"/>
        <v>32</v>
      </c>
      <c r="O56" s="95">
        <f t="shared" si="25"/>
        <v>4</v>
      </c>
      <c r="P56" s="228">
        <f t="shared" si="25"/>
        <v>0</v>
      </c>
      <c r="Q56" s="228"/>
      <c r="R56" s="96">
        <f>SUM(R57:R69)</f>
        <v>0</v>
      </c>
      <c r="S56" s="228">
        <f>SUM(S57:S69)</f>
        <v>0</v>
      </c>
      <c r="T56" s="228"/>
      <c r="U56" s="96">
        <f>SUM(U57:U69)</f>
        <v>0</v>
      </c>
      <c r="V56" s="228">
        <f>SUM(V57:V69)</f>
        <v>0</v>
      </c>
      <c r="W56" s="228"/>
      <c r="X56" s="96">
        <f>SUM(X57:X69)</f>
        <v>0</v>
      </c>
      <c r="Y56" s="228">
        <f>SUM(Y57:Y69)</f>
        <v>0</v>
      </c>
      <c r="Z56" s="228"/>
      <c r="AA56" s="96">
        <f>SUM(AA57:AA69)</f>
        <v>0</v>
      </c>
      <c r="AB56" s="228">
        <f>SUM(AB57:AB69)</f>
        <v>294</v>
      </c>
      <c r="AC56" s="228"/>
      <c r="AD56" s="96">
        <f>SUM(AD57:AD69)</f>
        <v>23</v>
      </c>
      <c r="AE56" s="228">
        <f>SUM(AE57:AE69)</f>
        <v>314</v>
      </c>
      <c r="AF56" s="228"/>
      <c r="AG56" s="96">
        <f>SUM(AG57:AG69)</f>
        <v>30</v>
      </c>
      <c r="AH56" s="228">
        <f>SUM(AH57:AH69)</f>
        <v>70</v>
      </c>
      <c r="AI56" s="228"/>
      <c r="AJ56" s="96">
        <f>SUM(AJ57:AJ69)</f>
        <v>4</v>
      </c>
      <c r="AK56" s="97"/>
      <c r="AL56" s="98"/>
      <c r="AV56" s="25"/>
      <c r="AW56" s="25"/>
      <c r="AX56" s="25"/>
      <c r="AY56" s="25"/>
      <c r="AZ56" s="25"/>
      <c r="BA56" s="25"/>
    </row>
    <row r="57" spans="1:53" ht="23.25" hidden="1" customHeight="1" outlineLevel="1">
      <c r="A57" s="11">
        <v>1</v>
      </c>
      <c r="B57" s="227" t="s">
        <v>111</v>
      </c>
      <c r="C57" s="227"/>
      <c r="D57" s="13" t="s">
        <v>141</v>
      </c>
      <c r="E57" s="15">
        <f t="shared" ref="E57:E68" si="26">IF(SUM(K57:O57)=SUM(P57,S57,V57,Y57,AB57,AE57,AH57),SUM(K57:O57),"BŁĄD")</f>
        <v>38</v>
      </c>
      <c r="F57" s="21">
        <f t="shared" ref="F57:F69" si="27">SUM(R57,U57,X57,AA57,AD57,AG57,AJ57)</f>
        <v>3</v>
      </c>
      <c r="G57" s="99"/>
      <c r="H57" s="99"/>
      <c r="I57" s="77">
        <v>2.5</v>
      </c>
      <c r="J57" s="77">
        <v>2</v>
      </c>
      <c r="K57" s="14">
        <v>16</v>
      </c>
      <c r="L57" s="14">
        <v>12</v>
      </c>
      <c r="M57" s="14">
        <v>10</v>
      </c>
      <c r="N57" s="100"/>
      <c r="O57" s="100"/>
      <c r="P57" s="53"/>
      <c r="Q57" s="76"/>
      <c r="R57" s="53"/>
      <c r="S57" s="53"/>
      <c r="T57" s="76"/>
      <c r="U57" s="53"/>
      <c r="V57" s="101"/>
      <c r="W57" s="101"/>
      <c r="X57" s="53"/>
      <c r="Y57" s="53"/>
      <c r="Z57" s="76"/>
      <c r="AA57" s="53"/>
      <c r="AB57" s="15">
        <v>38</v>
      </c>
      <c r="AC57" s="102" t="s">
        <v>104</v>
      </c>
      <c r="AD57" s="15">
        <v>3</v>
      </c>
      <c r="AE57" s="11"/>
      <c r="AF57" s="103"/>
      <c r="AG57" s="53"/>
      <c r="AH57" s="11"/>
      <c r="AI57" s="11"/>
      <c r="AJ57" s="53"/>
      <c r="AK57" s="13" t="s">
        <v>84</v>
      </c>
      <c r="AL57" s="13"/>
      <c r="AV57" s="22">
        <v>2</v>
      </c>
      <c r="AW57" s="22">
        <v>1</v>
      </c>
      <c r="AX57" s="22"/>
      <c r="AY57" s="22"/>
      <c r="AZ57" s="22"/>
      <c r="BA57" s="22"/>
    </row>
    <row r="58" spans="1:53" ht="30" hidden="1" outlineLevel="1">
      <c r="A58" s="11">
        <v>2</v>
      </c>
      <c r="B58" s="104" t="s">
        <v>112</v>
      </c>
      <c r="C58" s="105"/>
      <c r="D58" s="13" t="s">
        <v>46</v>
      </c>
      <c r="E58" s="16">
        <f t="shared" si="26"/>
        <v>46</v>
      </c>
      <c r="F58" s="21">
        <f t="shared" si="27"/>
        <v>3</v>
      </c>
      <c r="G58" s="99"/>
      <c r="H58" s="99"/>
      <c r="I58" s="77">
        <v>2</v>
      </c>
      <c r="J58" s="77">
        <v>2</v>
      </c>
      <c r="K58" s="14">
        <v>22</v>
      </c>
      <c r="L58" s="14">
        <v>16</v>
      </c>
      <c r="M58" s="14">
        <v>8</v>
      </c>
      <c r="N58" s="100"/>
      <c r="O58" s="100"/>
      <c r="P58" s="53"/>
      <c r="Q58" s="76"/>
      <c r="R58" s="53"/>
      <c r="S58" s="53"/>
      <c r="T58" s="76"/>
      <c r="U58" s="53"/>
      <c r="V58" s="101"/>
      <c r="W58" s="101"/>
      <c r="X58" s="53"/>
      <c r="Y58" s="53"/>
      <c r="Z58" s="76"/>
      <c r="AA58" s="53"/>
      <c r="AB58" s="16">
        <v>46</v>
      </c>
      <c r="AC58" s="106" t="s">
        <v>103</v>
      </c>
      <c r="AD58" s="16">
        <v>3</v>
      </c>
      <c r="AE58" s="11"/>
      <c r="AF58" s="103"/>
      <c r="AG58" s="53"/>
      <c r="AH58" s="11"/>
      <c r="AI58" s="11"/>
      <c r="AJ58" s="53"/>
      <c r="AK58" s="13" t="s">
        <v>84</v>
      </c>
      <c r="AL58" s="13"/>
      <c r="AV58" s="22">
        <v>3</v>
      </c>
      <c r="AW58" s="22"/>
      <c r="AX58" s="22"/>
      <c r="AY58" s="22"/>
      <c r="AZ58" s="22"/>
      <c r="BA58" s="22"/>
    </row>
    <row r="59" spans="1:53" ht="15.75" hidden="1" outlineLevel="1">
      <c r="A59" s="11">
        <v>3</v>
      </c>
      <c r="B59" s="107" t="s">
        <v>113</v>
      </c>
      <c r="C59" s="108"/>
      <c r="D59" s="13" t="s">
        <v>141</v>
      </c>
      <c r="E59" s="16">
        <f t="shared" si="26"/>
        <v>44</v>
      </c>
      <c r="F59" s="21">
        <f t="shared" si="27"/>
        <v>3</v>
      </c>
      <c r="G59" s="99"/>
      <c r="H59" s="99"/>
      <c r="I59" s="77">
        <v>2</v>
      </c>
      <c r="J59" s="77">
        <v>2</v>
      </c>
      <c r="K59" s="14">
        <v>26</v>
      </c>
      <c r="L59" s="14">
        <v>10</v>
      </c>
      <c r="M59" s="14">
        <v>8</v>
      </c>
      <c r="N59" s="14"/>
      <c r="O59" s="109"/>
      <c r="P59" s="53"/>
      <c r="Q59" s="76"/>
      <c r="R59" s="53"/>
      <c r="S59" s="53"/>
      <c r="T59" s="76"/>
      <c r="U59" s="53"/>
      <c r="V59" s="101"/>
      <c r="W59" s="101"/>
      <c r="X59" s="53"/>
      <c r="Y59" s="53"/>
      <c r="Z59" s="76"/>
      <c r="AA59" s="53"/>
      <c r="AB59" s="16">
        <v>44</v>
      </c>
      <c r="AC59" s="16" t="s">
        <v>103</v>
      </c>
      <c r="AD59" s="16">
        <v>3</v>
      </c>
      <c r="AE59" s="11"/>
      <c r="AF59" s="103"/>
      <c r="AG59" s="53"/>
      <c r="AH59" s="11"/>
      <c r="AI59" s="11"/>
      <c r="AJ59" s="53"/>
      <c r="AK59" s="13" t="s">
        <v>84</v>
      </c>
      <c r="AL59" s="13"/>
      <c r="AV59" s="22">
        <v>1</v>
      </c>
      <c r="AW59" s="22">
        <v>2</v>
      </c>
      <c r="AX59" s="22"/>
      <c r="AY59" s="22"/>
      <c r="AZ59" s="22"/>
      <c r="BA59" s="22"/>
    </row>
    <row r="60" spans="1:53" ht="15.75" hidden="1" outlineLevel="1">
      <c r="A60" s="11">
        <v>4</v>
      </c>
      <c r="B60" s="91" t="s">
        <v>114</v>
      </c>
      <c r="C60" s="108"/>
      <c r="D60" s="13" t="s">
        <v>86</v>
      </c>
      <c r="E60" s="16">
        <f t="shared" si="26"/>
        <v>60</v>
      </c>
      <c r="F60" s="21">
        <f t="shared" si="27"/>
        <v>6</v>
      </c>
      <c r="G60" s="99"/>
      <c r="H60" s="99"/>
      <c r="I60" s="77">
        <v>5</v>
      </c>
      <c r="J60" s="77">
        <v>2.5</v>
      </c>
      <c r="K60" s="14">
        <v>30</v>
      </c>
      <c r="L60" s="14">
        <v>12</v>
      </c>
      <c r="M60" s="14">
        <v>18</v>
      </c>
      <c r="N60" s="14"/>
      <c r="O60" s="109"/>
      <c r="P60" s="53"/>
      <c r="Q60" s="76"/>
      <c r="R60" s="53"/>
      <c r="S60" s="53"/>
      <c r="T60" s="76"/>
      <c r="U60" s="53"/>
      <c r="V60" s="101"/>
      <c r="W60" s="101"/>
      <c r="X60" s="53"/>
      <c r="Y60" s="53"/>
      <c r="Z60" s="76"/>
      <c r="AA60" s="53"/>
      <c r="AB60" s="16">
        <v>60</v>
      </c>
      <c r="AC60" s="16" t="s">
        <v>104</v>
      </c>
      <c r="AD60" s="16">
        <v>6</v>
      </c>
      <c r="AE60" s="11"/>
      <c r="AF60" s="103"/>
      <c r="AG60" s="53"/>
      <c r="AH60" s="11"/>
      <c r="AI60" s="11"/>
      <c r="AJ60" s="53"/>
      <c r="AK60" s="13" t="s">
        <v>84</v>
      </c>
      <c r="AL60" s="13"/>
      <c r="AV60" s="22"/>
      <c r="AW60" s="22"/>
      <c r="AX60" s="22">
        <v>6</v>
      </c>
      <c r="AY60" s="22"/>
      <c r="AZ60" s="22"/>
      <c r="BA60" s="22"/>
    </row>
    <row r="61" spans="1:53" ht="15.75" hidden="1" outlineLevel="1">
      <c r="A61" s="11">
        <v>5</v>
      </c>
      <c r="B61" s="107" t="s">
        <v>115</v>
      </c>
      <c r="C61" s="108"/>
      <c r="D61" s="13" t="s">
        <v>142</v>
      </c>
      <c r="E61" s="16">
        <f t="shared" si="26"/>
        <v>60</v>
      </c>
      <c r="F61" s="21">
        <f t="shared" si="27"/>
        <v>5</v>
      </c>
      <c r="G61" s="99"/>
      <c r="H61" s="99"/>
      <c r="I61" s="77">
        <v>4</v>
      </c>
      <c r="J61" s="77">
        <v>2.5</v>
      </c>
      <c r="K61" s="14">
        <v>30</v>
      </c>
      <c r="L61" s="14">
        <v>16</v>
      </c>
      <c r="M61" s="14">
        <v>14</v>
      </c>
      <c r="N61" s="14"/>
      <c r="O61" s="109"/>
      <c r="P61" s="53"/>
      <c r="Q61" s="76"/>
      <c r="R61" s="53"/>
      <c r="S61" s="53"/>
      <c r="T61" s="76"/>
      <c r="U61" s="53"/>
      <c r="V61" s="101"/>
      <c r="W61" s="101"/>
      <c r="X61" s="53"/>
      <c r="Y61" s="53"/>
      <c r="Z61" s="76"/>
      <c r="AA61" s="53"/>
      <c r="AB61" s="16">
        <v>60</v>
      </c>
      <c r="AC61" s="16" t="s">
        <v>103</v>
      </c>
      <c r="AD61" s="16">
        <v>5</v>
      </c>
      <c r="AE61" s="11"/>
      <c r="AF61" s="103"/>
      <c r="AG61" s="53"/>
      <c r="AH61" s="11"/>
      <c r="AI61" s="11"/>
      <c r="AJ61" s="53"/>
      <c r="AK61" s="13" t="s">
        <v>84</v>
      </c>
      <c r="AL61" s="13"/>
      <c r="AV61" s="22"/>
      <c r="AW61" s="22">
        <v>2</v>
      </c>
      <c r="AX61" s="22">
        <v>3</v>
      </c>
      <c r="AY61" s="22"/>
      <c r="AZ61" s="22"/>
      <c r="BA61" s="22"/>
    </row>
    <row r="62" spans="1:53" ht="15.75" hidden="1" outlineLevel="1">
      <c r="A62" s="11">
        <v>6</v>
      </c>
      <c r="B62" s="105" t="s">
        <v>116</v>
      </c>
      <c r="C62" s="108"/>
      <c r="D62" s="13" t="s">
        <v>46</v>
      </c>
      <c r="E62" s="16">
        <f t="shared" si="26"/>
        <v>46</v>
      </c>
      <c r="F62" s="21">
        <f t="shared" si="27"/>
        <v>3</v>
      </c>
      <c r="G62" s="99"/>
      <c r="H62" s="99"/>
      <c r="I62" s="77">
        <v>0</v>
      </c>
      <c r="J62" s="77">
        <v>2</v>
      </c>
      <c r="K62" s="14">
        <v>32</v>
      </c>
      <c r="L62" s="14">
        <v>14</v>
      </c>
      <c r="M62" s="14"/>
      <c r="N62" s="14"/>
      <c r="O62" s="109"/>
      <c r="P62" s="53"/>
      <c r="Q62" s="76"/>
      <c r="R62" s="53"/>
      <c r="S62" s="53"/>
      <c r="T62" s="76"/>
      <c r="U62" s="53"/>
      <c r="V62" s="101"/>
      <c r="W62" s="101"/>
      <c r="X62" s="53"/>
      <c r="Y62" s="53"/>
      <c r="Z62" s="76"/>
      <c r="AA62" s="53"/>
      <c r="AB62" s="16">
        <v>46</v>
      </c>
      <c r="AC62" s="16" t="s">
        <v>103</v>
      </c>
      <c r="AD62" s="16">
        <v>3</v>
      </c>
      <c r="AE62" s="11"/>
      <c r="AF62" s="103"/>
      <c r="AG62" s="53"/>
      <c r="AH62" s="11"/>
      <c r="AI62" s="11"/>
      <c r="AJ62" s="53"/>
      <c r="AK62" s="13" t="s">
        <v>84</v>
      </c>
      <c r="AL62" s="13"/>
      <c r="AV62" s="22">
        <v>3</v>
      </c>
      <c r="AW62" s="22"/>
      <c r="AX62" s="22"/>
      <c r="AY62" s="22"/>
      <c r="AZ62" s="22"/>
      <c r="BA62" s="22"/>
    </row>
    <row r="63" spans="1:53" s="17" customFormat="1" ht="15.75" hidden="1" outlineLevel="1">
      <c r="A63" s="11">
        <v>7</v>
      </c>
      <c r="B63" s="105" t="s">
        <v>126</v>
      </c>
      <c r="C63" s="108"/>
      <c r="D63" s="13" t="s">
        <v>46</v>
      </c>
      <c r="E63" s="16">
        <f t="shared" si="26"/>
        <v>60</v>
      </c>
      <c r="F63" s="21">
        <v>5</v>
      </c>
      <c r="G63" s="99"/>
      <c r="H63" s="99"/>
      <c r="I63" s="77">
        <v>3</v>
      </c>
      <c r="J63" s="77">
        <v>2.5</v>
      </c>
      <c r="K63" s="14">
        <v>32</v>
      </c>
      <c r="L63" s="14">
        <v>12</v>
      </c>
      <c r="M63" s="14">
        <v>16</v>
      </c>
      <c r="N63" s="14"/>
      <c r="O63" s="109"/>
      <c r="P63" s="53"/>
      <c r="Q63" s="76"/>
      <c r="R63" s="53"/>
      <c r="S63" s="53"/>
      <c r="T63" s="76"/>
      <c r="U63" s="53"/>
      <c r="V63" s="110"/>
      <c r="W63" s="110"/>
      <c r="X63" s="53"/>
      <c r="Y63" s="53"/>
      <c r="Z63" s="76"/>
      <c r="AA63" s="53"/>
      <c r="AB63" s="16"/>
      <c r="AC63" s="111"/>
      <c r="AD63" s="16"/>
      <c r="AE63" s="11">
        <v>60</v>
      </c>
      <c r="AF63" s="102" t="s">
        <v>103</v>
      </c>
      <c r="AG63" s="13">
        <v>5</v>
      </c>
      <c r="AH63" s="11"/>
      <c r="AI63" s="11"/>
      <c r="AJ63" s="53"/>
      <c r="AK63" s="13" t="s">
        <v>84</v>
      </c>
      <c r="AL63" s="13"/>
      <c r="AV63" s="22">
        <v>5</v>
      </c>
      <c r="AW63" s="22"/>
      <c r="AX63" s="22"/>
      <c r="AY63" s="22"/>
      <c r="AZ63" s="22"/>
      <c r="BA63" s="22"/>
    </row>
    <row r="64" spans="1:53" ht="15.75" hidden="1" outlineLevel="1">
      <c r="A64" s="11">
        <v>8</v>
      </c>
      <c r="B64" s="91" t="s">
        <v>117</v>
      </c>
      <c r="C64" s="108"/>
      <c r="D64" s="13" t="s">
        <v>141</v>
      </c>
      <c r="E64" s="16">
        <f t="shared" si="26"/>
        <v>60</v>
      </c>
      <c r="F64" s="21">
        <f t="shared" si="27"/>
        <v>6</v>
      </c>
      <c r="G64" s="99"/>
      <c r="H64" s="99"/>
      <c r="I64" s="77">
        <v>5</v>
      </c>
      <c r="J64" s="77">
        <v>2.5</v>
      </c>
      <c r="K64" s="14">
        <v>26</v>
      </c>
      <c r="L64" s="14">
        <v>18</v>
      </c>
      <c r="M64" s="14">
        <v>16</v>
      </c>
      <c r="N64" s="14"/>
      <c r="O64" s="109"/>
      <c r="P64" s="53"/>
      <c r="Q64" s="76"/>
      <c r="R64" s="53"/>
      <c r="S64" s="53"/>
      <c r="T64" s="76"/>
      <c r="U64" s="53"/>
      <c r="V64" s="101"/>
      <c r="W64" s="101"/>
      <c r="X64" s="53"/>
      <c r="Y64" s="53"/>
      <c r="Z64" s="76"/>
      <c r="AA64" s="53"/>
      <c r="AB64" s="35"/>
      <c r="AC64" s="103"/>
      <c r="AD64" s="53"/>
      <c r="AE64" s="16">
        <v>60</v>
      </c>
      <c r="AF64" s="102" t="s">
        <v>104</v>
      </c>
      <c r="AG64" s="16">
        <v>6</v>
      </c>
      <c r="AH64" s="11"/>
      <c r="AI64" s="103"/>
      <c r="AJ64" s="53"/>
      <c r="AK64" s="13" t="s">
        <v>84</v>
      </c>
      <c r="AL64" s="13"/>
      <c r="AV64" s="22">
        <v>1</v>
      </c>
      <c r="AW64" s="22">
        <v>5</v>
      </c>
      <c r="AX64" s="22"/>
      <c r="AY64" s="22"/>
      <c r="AZ64" s="22"/>
      <c r="BA64" s="22"/>
    </row>
    <row r="65" spans="1:53" ht="15.75" hidden="1" outlineLevel="1">
      <c r="A65" s="11">
        <v>9</v>
      </c>
      <c r="B65" s="112" t="s">
        <v>118</v>
      </c>
      <c r="C65" s="108"/>
      <c r="D65" s="13" t="s">
        <v>46</v>
      </c>
      <c r="E65" s="16">
        <f t="shared" si="26"/>
        <v>68</v>
      </c>
      <c r="F65" s="21">
        <v>6</v>
      </c>
      <c r="G65" s="99"/>
      <c r="H65" s="99"/>
      <c r="I65" s="77">
        <v>5</v>
      </c>
      <c r="J65" s="77">
        <v>2.5</v>
      </c>
      <c r="K65" s="14">
        <v>34</v>
      </c>
      <c r="L65" s="14">
        <v>14</v>
      </c>
      <c r="M65" s="14">
        <v>10</v>
      </c>
      <c r="N65" s="14">
        <v>10</v>
      </c>
      <c r="O65" s="113"/>
      <c r="P65" s="53"/>
      <c r="Q65" s="76"/>
      <c r="R65" s="53"/>
      <c r="S65" s="53"/>
      <c r="T65" s="76"/>
      <c r="U65" s="53"/>
      <c r="V65" s="101"/>
      <c r="W65" s="101"/>
      <c r="X65" s="53"/>
      <c r="Y65" s="53"/>
      <c r="Z65" s="76"/>
      <c r="AA65" s="53"/>
      <c r="AB65" s="35"/>
      <c r="AC65" s="103"/>
      <c r="AD65" s="53"/>
      <c r="AE65" s="16">
        <v>68</v>
      </c>
      <c r="AF65" s="102" t="s">
        <v>104</v>
      </c>
      <c r="AG65" s="16">
        <v>6</v>
      </c>
      <c r="AH65" s="11"/>
      <c r="AI65" s="103"/>
      <c r="AJ65" s="53"/>
      <c r="AK65" s="13" t="s">
        <v>84</v>
      </c>
      <c r="AL65" s="13"/>
      <c r="AV65" s="22">
        <v>6</v>
      </c>
      <c r="AW65" s="22"/>
      <c r="AX65" s="22"/>
      <c r="AY65" s="22"/>
      <c r="AZ65" s="22"/>
      <c r="BA65" s="22"/>
    </row>
    <row r="66" spans="1:53" ht="15.75" hidden="1" outlineLevel="1">
      <c r="A66" s="11">
        <v>10</v>
      </c>
      <c r="B66" s="105" t="s">
        <v>119</v>
      </c>
      <c r="C66" s="108"/>
      <c r="D66" s="13" t="s">
        <v>46</v>
      </c>
      <c r="E66" s="16">
        <f t="shared" si="26"/>
        <v>30</v>
      </c>
      <c r="F66" s="21">
        <f t="shared" si="27"/>
        <v>3</v>
      </c>
      <c r="G66" s="99"/>
      <c r="H66" s="99"/>
      <c r="I66" s="77">
        <v>2</v>
      </c>
      <c r="J66" s="77">
        <v>1.5</v>
      </c>
      <c r="K66" s="14">
        <v>12</v>
      </c>
      <c r="L66" s="14">
        <v>6</v>
      </c>
      <c r="M66" s="14">
        <v>12</v>
      </c>
      <c r="N66" s="14"/>
      <c r="O66" s="109"/>
      <c r="P66" s="53"/>
      <c r="Q66" s="76"/>
      <c r="R66" s="53"/>
      <c r="S66" s="53"/>
      <c r="T66" s="76"/>
      <c r="U66" s="53"/>
      <c r="V66" s="101"/>
      <c r="W66" s="101"/>
      <c r="X66" s="53"/>
      <c r="Y66" s="53"/>
      <c r="Z66" s="76"/>
      <c r="AA66" s="53"/>
      <c r="AB66" s="35"/>
      <c r="AC66" s="103"/>
      <c r="AD66" s="53"/>
      <c r="AE66" s="16">
        <v>30</v>
      </c>
      <c r="AF66" s="78" t="s">
        <v>103</v>
      </c>
      <c r="AG66" s="16">
        <v>3</v>
      </c>
      <c r="AH66" s="11"/>
      <c r="AI66" s="11"/>
      <c r="AJ66" s="53"/>
      <c r="AK66" s="13" t="s">
        <v>84</v>
      </c>
      <c r="AL66" s="13"/>
      <c r="AV66" s="22">
        <v>3</v>
      </c>
      <c r="AW66" s="22"/>
      <c r="AX66" s="22"/>
      <c r="AY66" s="22"/>
      <c r="AZ66" s="22"/>
      <c r="BA66" s="22"/>
    </row>
    <row r="67" spans="1:53" ht="15.75" hidden="1" outlineLevel="1">
      <c r="A67" s="11">
        <v>11</v>
      </c>
      <c r="B67" s="114" t="s">
        <v>120</v>
      </c>
      <c r="C67" s="108"/>
      <c r="D67" s="13" t="s">
        <v>46</v>
      </c>
      <c r="E67" s="16">
        <f t="shared" si="26"/>
        <v>16</v>
      </c>
      <c r="F67" s="21">
        <f t="shared" si="27"/>
        <v>3</v>
      </c>
      <c r="G67" s="99"/>
      <c r="H67" s="99"/>
      <c r="I67" s="77">
        <v>3</v>
      </c>
      <c r="J67" s="77">
        <v>1.5</v>
      </c>
      <c r="K67" s="14"/>
      <c r="L67" s="14"/>
      <c r="M67" s="14"/>
      <c r="N67" s="14">
        <v>16</v>
      </c>
      <c r="O67" s="113"/>
      <c r="P67" s="53"/>
      <c r="Q67" s="76"/>
      <c r="R67" s="53"/>
      <c r="S67" s="53"/>
      <c r="T67" s="76"/>
      <c r="U67" s="53"/>
      <c r="V67" s="101"/>
      <c r="W67" s="101"/>
      <c r="X67" s="53"/>
      <c r="Y67" s="53"/>
      <c r="Z67" s="76"/>
      <c r="AA67" s="53"/>
      <c r="AB67" s="11"/>
      <c r="AC67" s="103"/>
      <c r="AD67" s="53"/>
      <c r="AE67" s="16">
        <v>16</v>
      </c>
      <c r="AF67" s="78" t="s">
        <v>103</v>
      </c>
      <c r="AG67" s="16">
        <v>3</v>
      </c>
      <c r="AH67" s="11"/>
      <c r="AI67" s="11"/>
      <c r="AJ67" s="53"/>
      <c r="AK67" s="13" t="s">
        <v>84</v>
      </c>
      <c r="AL67" s="13"/>
      <c r="AV67" s="22">
        <v>3</v>
      </c>
      <c r="AW67" s="22"/>
      <c r="AX67" s="22"/>
      <c r="AY67" s="22"/>
      <c r="AZ67" s="22"/>
      <c r="BA67" s="22"/>
    </row>
    <row r="68" spans="1:53" ht="15.75" hidden="1" outlineLevel="1">
      <c r="A68" s="11">
        <v>12</v>
      </c>
      <c r="B68" s="115" t="s">
        <v>121</v>
      </c>
      <c r="C68" s="89"/>
      <c r="D68" s="13" t="s">
        <v>141</v>
      </c>
      <c r="E68" s="16">
        <f t="shared" si="26"/>
        <v>80</v>
      </c>
      <c r="F68" s="21">
        <f t="shared" si="27"/>
        <v>7</v>
      </c>
      <c r="G68" s="99"/>
      <c r="H68" s="99"/>
      <c r="I68" s="77">
        <v>5</v>
      </c>
      <c r="J68" s="77">
        <v>3</v>
      </c>
      <c r="K68" s="14">
        <v>40</v>
      </c>
      <c r="L68" s="14">
        <v>18</v>
      </c>
      <c r="M68" s="14">
        <v>22</v>
      </c>
      <c r="N68" s="14"/>
      <c r="O68" s="113"/>
      <c r="P68" s="53"/>
      <c r="Q68" s="76"/>
      <c r="R68" s="53"/>
      <c r="S68" s="53"/>
      <c r="T68" s="76"/>
      <c r="U68" s="53"/>
      <c r="V68" s="101"/>
      <c r="W68" s="101"/>
      <c r="X68" s="53"/>
      <c r="Y68" s="53"/>
      <c r="Z68" s="76"/>
      <c r="AA68" s="53"/>
      <c r="AB68" s="35"/>
      <c r="AC68" s="103"/>
      <c r="AD68" s="53"/>
      <c r="AE68" s="16">
        <v>80</v>
      </c>
      <c r="AF68" s="102" t="s">
        <v>104</v>
      </c>
      <c r="AG68" s="16">
        <v>7</v>
      </c>
      <c r="AH68" s="11"/>
      <c r="AI68" s="103"/>
      <c r="AJ68" s="53"/>
      <c r="AK68" s="13" t="s">
        <v>84</v>
      </c>
      <c r="AL68" s="13"/>
      <c r="AV68" s="22">
        <v>1</v>
      </c>
      <c r="AW68" s="22">
        <v>6</v>
      </c>
      <c r="AX68" s="22"/>
      <c r="AY68" s="22"/>
      <c r="AZ68" s="22"/>
      <c r="BA68" s="22"/>
    </row>
    <row r="69" spans="1:53" ht="15.75" hidden="1" outlineLevel="1">
      <c r="A69" s="11">
        <v>13</v>
      </c>
      <c r="B69" s="115" t="s">
        <v>122</v>
      </c>
      <c r="C69" s="70"/>
      <c r="D69" s="13" t="s">
        <v>46</v>
      </c>
      <c r="E69" s="16">
        <f t="shared" ref="E69:E82" si="28">IF(SUM(K69:O69)=SUM(P69,S69,V69,Y69,AB69,AE69,AH69),SUM(K69:O69),"BŁĄD")</f>
        <v>70</v>
      </c>
      <c r="F69" s="21">
        <f t="shared" si="27"/>
        <v>4</v>
      </c>
      <c r="G69" s="99"/>
      <c r="H69" s="99"/>
      <c r="I69" s="77">
        <v>3.5</v>
      </c>
      <c r="J69" s="77">
        <v>3</v>
      </c>
      <c r="K69" s="14">
        <v>30</v>
      </c>
      <c r="L69" s="14">
        <v>14</v>
      </c>
      <c r="M69" s="14">
        <v>16</v>
      </c>
      <c r="N69" s="14">
        <v>6</v>
      </c>
      <c r="O69" s="16">
        <v>4</v>
      </c>
      <c r="P69" s="53"/>
      <c r="Q69" s="76"/>
      <c r="R69" s="53"/>
      <c r="S69" s="53"/>
      <c r="T69" s="76"/>
      <c r="U69" s="53"/>
      <c r="V69" s="53"/>
      <c r="W69" s="76"/>
      <c r="X69" s="53"/>
      <c r="Y69" s="53"/>
      <c r="Z69" s="76"/>
      <c r="AA69" s="53"/>
      <c r="AB69" s="35"/>
      <c r="AC69" s="103"/>
      <c r="AD69" s="53"/>
      <c r="AE69" s="11"/>
      <c r="AF69" s="11"/>
      <c r="AG69" s="53"/>
      <c r="AH69" s="16">
        <v>70</v>
      </c>
      <c r="AI69" s="106" t="s">
        <v>103</v>
      </c>
      <c r="AJ69" s="16">
        <v>4</v>
      </c>
      <c r="AK69" s="13" t="s">
        <v>84</v>
      </c>
      <c r="AL69" s="13"/>
      <c r="AV69" s="22">
        <v>4</v>
      </c>
      <c r="AW69" s="22"/>
      <c r="AX69" s="22"/>
      <c r="AY69" s="22"/>
      <c r="AZ69" s="22"/>
      <c r="BA69" s="22"/>
    </row>
    <row r="70" spans="1:53" ht="33.75" customHeight="1" collapsed="1">
      <c r="A70" s="226" t="s">
        <v>127</v>
      </c>
      <c r="B70" s="226"/>
      <c r="C70" s="226"/>
      <c r="D70" s="82"/>
      <c r="E70" s="116">
        <f t="shared" ref="E70:P70" si="29">SUM(E71:E82)</f>
        <v>748</v>
      </c>
      <c r="F70" s="117">
        <f t="shared" si="29"/>
        <v>57</v>
      </c>
      <c r="G70" s="116">
        <f t="shared" si="29"/>
        <v>0</v>
      </c>
      <c r="H70" s="116">
        <f t="shared" si="29"/>
        <v>0</v>
      </c>
      <c r="I70" s="117">
        <f>SUM(I71:I82)</f>
        <v>45</v>
      </c>
      <c r="J70" s="116">
        <f t="shared" si="29"/>
        <v>31</v>
      </c>
      <c r="K70" s="116">
        <f t="shared" si="29"/>
        <v>268</v>
      </c>
      <c r="L70" s="116">
        <f t="shared" si="29"/>
        <v>180</v>
      </c>
      <c r="M70" s="116">
        <f t="shared" si="29"/>
        <v>184</v>
      </c>
      <c r="N70" s="116">
        <f t="shared" si="29"/>
        <v>86</v>
      </c>
      <c r="O70" s="116">
        <f t="shared" si="29"/>
        <v>30</v>
      </c>
      <c r="P70" s="215">
        <f t="shared" si="29"/>
        <v>0</v>
      </c>
      <c r="Q70" s="215"/>
      <c r="R70" s="117">
        <f>SUM(R71:R82)</f>
        <v>0</v>
      </c>
      <c r="S70" s="215">
        <f>SUM(S71:S82)</f>
        <v>0</v>
      </c>
      <c r="T70" s="215"/>
      <c r="U70" s="117">
        <f>SUM(U71:U82)</f>
        <v>0</v>
      </c>
      <c r="V70" s="215">
        <f>SUM(V71:V82)</f>
        <v>0</v>
      </c>
      <c r="W70" s="215"/>
      <c r="X70" s="117">
        <f>SUM(X71:X82)</f>
        <v>0</v>
      </c>
      <c r="Y70" s="215">
        <f>SUM(Y71:Y82)</f>
        <v>0</v>
      </c>
      <c r="Z70" s="215"/>
      <c r="AA70" s="117">
        <f>SUM(AA71:AA82)</f>
        <v>0</v>
      </c>
      <c r="AB70" s="215">
        <f>SUM(AB71:AB82)</f>
        <v>310</v>
      </c>
      <c r="AC70" s="215"/>
      <c r="AD70" s="117">
        <f>SUM(AD71:AD82)</f>
        <v>23</v>
      </c>
      <c r="AE70" s="215">
        <f>SUM(AE71:AE82)</f>
        <v>378</v>
      </c>
      <c r="AF70" s="215"/>
      <c r="AG70" s="117">
        <f>SUM(AG71:AG82)</f>
        <v>30</v>
      </c>
      <c r="AH70" s="215">
        <f>SUM(AH71:AH82)</f>
        <v>60</v>
      </c>
      <c r="AI70" s="215"/>
      <c r="AJ70" s="117">
        <f>SUM(AJ71:AJ82)</f>
        <v>4</v>
      </c>
      <c r="AK70" s="82"/>
      <c r="AL70" s="118"/>
      <c r="AV70" s="25"/>
      <c r="AW70" s="25"/>
      <c r="AX70" s="25"/>
      <c r="AY70" s="25"/>
      <c r="AZ70" s="25"/>
      <c r="BA70" s="25"/>
    </row>
    <row r="71" spans="1:53" ht="15.75">
      <c r="A71" s="11">
        <v>1</v>
      </c>
      <c r="B71" s="225" t="s">
        <v>128</v>
      </c>
      <c r="C71" s="186"/>
      <c r="D71" s="13" t="s">
        <v>46</v>
      </c>
      <c r="E71" s="119">
        <f t="shared" si="28"/>
        <v>90</v>
      </c>
      <c r="F71" s="21">
        <f t="shared" ref="F71:F82" si="30">SUM(R71,U71,X71,AA71,AD71,AG71,AJ71)</f>
        <v>6</v>
      </c>
      <c r="G71" s="57"/>
      <c r="H71" s="57"/>
      <c r="I71" s="120">
        <v>5</v>
      </c>
      <c r="J71" s="120">
        <v>4</v>
      </c>
      <c r="K71" s="14">
        <v>26</v>
      </c>
      <c r="L71" s="14">
        <v>24</v>
      </c>
      <c r="M71" s="14">
        <v>20</v>
      </c>
      <c r="N71" s="14">
        <v>10</v>
      </c>
      <c r="O71" s="14">
        <v>10</v>
      </c>
      <c r="P71" s="53"/>
      <c r="Q71" s="121"/>
      <c r="R71" s="35"/>
      <c r="S71" s="53"/>
      <c r="T71" s="121"/>
      <c r="U71" s="35"/>
      <c r="V71" s="90"/>
      <c r="W71" s="122"/>
      <c r="X71" s="90"/>
      <c r="Y71" s="90"/>
      <c r="Z71" s="122"/>
      <c r="AA71" s="90"/>
      <c r="AB71" s="16">
        <v>90</v>
      </c>
      <c r="AC71" s="16" t="s">
        <v>104</v>
      </c>
      <c r="AD71" s="16">
        <v>6</v>
      </c>
      <c r="AE71" s="123"/>
      <c r="AF71" s="123"/>
      <c r="AG71" s="123"/>
      <c r="AH71" s="123"/>
      <c r="AI71" s="123"/>
      <c r="AJ71" s="123"/>
      <c r="AK71" s="37" t="s">
        <v>82</v>
      </c>
      <c r="AL71" s="13"/>
      <c r="AV71" s="22"/>
      <c r="AW71" s="22"/>
      <c r="AX71" s="22"/>
      <c r="AY71" s="22">
        <v>6</v>
      </c>
      <c r="AZ71" s="22"/>
      <c r="BA71" s="22"/>
    </row>
    <row r="72" spans="1:53" ht="15.75">
      <c r="A72" s="11">
        <v>2</v>
      </c>
      <c r="B72" s="124" t="s">
        <v>129</v>
      </c>
      <c r="C72" s="124"/>
      <c r="D72" s="13" t="s">
        <v>86</v>
      </c>
      <c r="E72" s="119">
        <f t="shared" si="28"/>
        <v>50</v>
      </c>
      <c r="F72" s="21">
        <f t="shared" si="30"/>
        <v>4</v>
      </c>
      <c r="G72" s="57"/>
      <c r="H72" s="57"/>
      <c r="I72" s="120">
        <v>3</v>
      </c>
      <c r="J72" s="120">
        <v>2</v>
      </c>
      <c r="K72" s="14">
        <v>12</v>
      </c>
      <c r="L72" s="14">
        <v>12</v>
      </c>
      <c r="M72" s="14">
        <v>14</v>
      </c>
      <c r="N72" s="14">
        <v>12</v>
      </c>
      <c r="O72" s="14"/>
      <c r="P72" s="53"/>
      <c r="Q72" s="121"/>
      <c r="R72" s="35"/>
      <c r="S72" s="53"/>
      <c r="T72" s="121"/>
      <c r="U72" s="35"/>
      <c r="V72" s="90"/>
      <c r="W72" s="122"/>
      <c r="X72" s="90"/>
      <c r="Y72" s="90"/>
      <c r="Z72" s="122"/>
      <c r="AA72" s="90"/>
      <c r="AB72" s="16">
        <v>50</v>
      </c>
      <c r="AC72" s="16" t="s">
        <v>103</v>
      </c>
      <c r="AD72" s="16">
        <v>4</v>
      </c>
      <c r="AE72" s="123"/>
      <c r="AF72" s="123"/>
      <c r="AG72" s="123"/>
      <c r="AH72" s="123"/>
      <c r="AI72" s="123"/>
      <c r="AJ72" s="123"/>
      <c r="AK72" s="37" t="s">
        <v>82</v>
      </c>
      <c r="AL72" s="13"/>
      <c r="AV72" s="22"/>
      <c r="AW72" s="22"/>
      <c r="AX72" s="22"/>
      <c r="AY72" s="22"/>
      <c r="AZ72" s="22"/>
      <c r="BA72" s="22">
        <v>4</v>
      </c>
    </row>
    <row r="73" spans="1:53" ht="19.5" customHeight="1">
      <c r="A73" s="11">
        <v>3</v>
      </c>
      <c r="B73" s="185" t="s">
        <v>130</v>
      </c>
      <c r="C73" s="186"/>
      <c r="D73" s="13" t="s">
        <v>46</v>
      </c>
      <c r="E73" s="119">
        <f t="shared" si="28"/>
        <v>60</v>
      </c>
      <c r="F73" s="21">
        <f t="shared" si="30"/>
        <v>4</v>
      </c>
      <c r="G73" s="57"/>
      <c r="H73" s="57"/>
      <c r="I73" s="120">
        <v>4</v>
      </c>
      <c r="J73" s="120">
        <v>2.5</v>
      </c>
      <c r="K73" s="14">
        <v>24</v>
      </c>
      <c r="L73" s="14">
        <v>10</v>
      </c>
      <c r="M73" s="14">
        <v>18</v>
      </c>
      <c r="N73" s="14">
        <v>8</v>
      </c>
      <c r="O73" s="14"/>
      <c r="P73" s="53"/>
      <c r="Q73" s="121"/>
      <c r="R73" s="35"/>
      <c r="S73" s="53"/>
      <c r="T73" s="121"/>
      <c r="U73" s="35"/>
      <c r="V73" s="90"/>
      <c r="W73" s="122"/>
      <c r="X73" s="90"/>
      <c r="Y73" s="90"/>
      <c r="Z73" s="122"/>
      <c r="AA73" s="90"/>
      <c r="AB73" s="16">
        <v>60</v>
      </c>
      <c r="AC73" s="16" t="s">
        <v>103</v>
      </c>
      <c r="AD73" s="16">
        <v>4</v>
      </c>
      <c r="AE73" s="16"/>
      <c r="AF73" s="125"/>
      <c r="AG73" s="123"/>
      <c r="AH73" s="123"/>
      <c r="AI73" s="123"/>
      <c r="AJ73" s="123"/>
      <c r="AK73" s="37" t="s">
        <v>82</v>
      </c>
      <c r="AL73" s="13"/>
      <c r="AV73" s="22"/>
      <c r="AW73" s="22"/>
      <c r="AX73" s="22"/>
      <c r="AY73" s="22">
        <v>4</v>
      </c>
      <c r="AZ73" s="22"/>
      <c r="BA73" s="22"/>
    </row>
    <row r="74" spans="1:53" s="17" customFormat="1" ht="15.75">
      <c r="A74" s="11">
        <v>4</v>
      </c>
      <c r="B74" s="108" t="s">
        <v>126</v>
      </c>
      <c r="C74" s="108"/>
      <c r="D74" s="13" t="s">
        <v>46</v>
      </c>
      <c r="E74" s="119">
        <f t="shared" si="28"/>
        <v>50</v>
      </c>
      <c r="F74" s="21">
        <f t="shared" si="30"/>
        <v>4</v>
      </c>
      <c r="G74" s="99"/>
      <c r="H74" s="99"/>
      <c r="I74" s="120">
        <v>3</v>
      </c>
      <c r="J74" s="120">
        <v>2</v>
      </c>
      <c r="K74" s="14">
        <v>28</v>
      </c>
      <c r="L74" s="14">
        <v>10</v>
      </c>
      <c r="M74" s="14">
        <v>12</v>
      </c>
      <c r="N74" s="14"/>
      <c r="O74" s="14"/>
      <c r="P74" s="53"/>
      <c r="Q74" s="76"/>
      <c r="R74" s="53"/>
      <c r="S74" s="53"/>
      <c r="T74" s="76"/>
      <c r="U74" s="53"/>
      <c r="V74" s="101"/>
      <c r="W74" s="101"/>
      <c r="X74" s="53"/>
      <c r="Y74" s="53"/>
      <c r="Z74" s="76"/>
      <c r="AA74" s="53"/>
      <c r="AB74" s="16">
        <v>50</v>
      </c>
      <c r="AC74" s="16" t="s">
        <v>103</v>
      </c>
      <c r="AD74" s="16">
        <v>4</v>
      </c>
      <c r="AE74" s="126"/>
      <c r="AF74" s="126"/>
      <c r="AG74" s="123"/>
      <c r="AH74" s="123"/>
      <c r="AI74" s="123"/>
      <c r="AJ74" s="123"/>
      <c r="AK74" s="37" t="s">
        <v>84</v>
      </c>
      <c r="AL74" s="13"/>
      <c r="AV74" s="22"/>
      <c r="AW74" s="22"/>
      <c r="AX74" s="22"/>
      <c r="AY74" s="22">
        <v>4</v>
      </c>
      <c r="AZ74" s="22"/>
      <c r="BA74" s="22"/>
    </row>
    <row r="75" spans="1:53" s="17" customFormat="1" ht="15.75">
      <c r="A75" s="11">
        <v>5</v>
      </c>
      <c r="B75" s="91" t="s">
        <v>131</v>
      </c>
      <c r="C75" s="127"/>
      <c r="D75" s="13" t="s">
        <v>46</v>
      </c>
      <c r="E75" s="119">
        <f t="shared" si="28"/>
        <v>60</v>
      </c>
      <c r="F75" s="21">
        <f t="shared" si="30"/>
        <v>5</v>
      </c>
      <c r="G75" s="99"/>
      <c r="H75" s="99"/>
      <c r="I75" s="120">
        <v>4</v>
      </c>
      <c r="J75" s="120">
        <v>2.5</v>
      </c>
      <c r="K75" s="14">
        <v>24</v>
      </c>
      <c r="L75" s="14">
        <v>12</v>
      </c>
      <c r="M75" s="14">
        <v>24</v>
      </c>
      <c r="N75" s="14"/>
      <c r="O75" s="14"/>
      <c r="P75" s="53"/>
      <c r="Q75" s="76"/>
      <c r="R75" s="53"/>
      <c r="S75" s="53"/>
      <c r="T75" s="76"/>
      <c r="U75" s="53"/>
      <c r="V75" s="101"/>
      <c r="W75" s="101"/>
      <c r="X75" s="53"/>
      <c r="Y75" s="53"/>
      <c r="Z75" s="76"/>
      <c r="AA75" s="53"/>
      <c r="AB75" s="16">
        <v>60</v>
      </c>
      <c r="AC75" s="16" t="s">
        <v>104</v>
      </c>
      <c r="AD75" s="16">
        <v>5</v>
      </c>
      <c r="AE75" s="126"/>
      <c r="AF75" s="126"/>
      <c r="AG75" s="126"/>
      <c r="AH75" s="123"/>
      <c r="AI75" s="123"/>
      <c r="AJ75" s="123"/>
      <c r="AK75" s="37" t="s">
        <v>82</v>
      </c>
      <c r="AL75" s="13"/>
      <c r="AV75" s="22"/>
      <c r="AW75" s="22"/>
      <c r="AX75" s="22"/>
      <c r="AY75" s="22">
        <v>5</v>
      </c>
      <c r="AZ75" s="22"/>
      <c r="BA75" s="22"/>
    </row>
    <row r="76" spans="1:53" ht="15.75">
      <c r="A76" s="11">
        <v>6</v>
      </c>
      <c r="B76" s="91" t="s">
        <v>132</v>
      </c>
      <c r="C76" s="128"/>
      <c r="D76" s="13" t="s">
        <v>46</v>
      </c>
      <c r="E76" s="119">
        <f t="shared" si="28"/>
        <v>44</v>
      </c>
      <c r="F76" s="21">
        <f t="shared" si="30"/>
        <v>3</v>
      </c>
      <c r="G76" s="99"/>
      <c r="H76" s="99"/>
      <c r="I76" s="120">
        <v>2</v>
      </c>
      <c r="J76" s="120">
        <v>2</v>
      </c>
      <c r="K76" s="14">
        <v>20</v>
      </c>
      <c r="L76" s="14">
        <v>8</v>
      </c>
      <c r="M76" s="14"/>
      <c r="N76" s="14">
        <v>10</v>
      </c>
      <c r="O76" s="14">
        <v>6</v>
      </c>
      <c r="P76" s="53"/>
      <c r="Q76" s="76"/>
      <c r="R76" s="53"/>
      <c r="S76" s="53"/>
      <c r="T76" s="76"/>
      <c r="U76" s="53"/>
      <c r="V76" s="101"/>
      <c r="W76" s="101"/>
      <c r="X76" s="53"/>
      <c r="Y76" s="53"/>
      <c r="Z76" s="76"/>
      <c r="AA76" s="53"/>
      <c r="AB76" s="16"/>
      <c r="AC76" s="125"/>
      <c r="AD76" s="109"/>
      <c r="AE76" s="16">
        <v>44</v>
      </c>
      <c r="AF76" s="16" t="s">
        <v>103</v>
      </c>
      <c r="AG76" s="16">
        <v>3</v>
      </c>
      <c r="AH76" s="109"/>
      <c r="AI76" s="109"/>
      <c r="AJ76" s="109"/>
      <c r="AK76" s="37" t="s">
        <v>82</v>
      </c>
      <c r="AL76" s="13"/>
      <c r="AV76" s="22"/>
      <c r="AW76" s="22"/>
      <c r="AX76" s="22"/>
      <c r="AY76" s="22">
        <v>3</v>
      </c>
      <c r="AZ76" s="22"/>
      <c r="BA76" s="22"/>
    </row>
    <row r="77" spans="1:53" ht="15.75">
      <c r="A77" s="11">
        <v>7</v>
      </c>
      <c r="B77" s="91" t="s">
        <v>133</v>
      </c>
      <c r="C77" s="127"/>
      <c r="D77" s="13" t="s">
        <v>46</v>
      </c>
      <c r="E77" s="119">
        <f t="shared" si="28"/>
        <v>60</v>
      </c>
      <c r="F77" s="21">
        <f t="shared" si="30"/>
        <v>5</v>
      </c>
      <c r="G77" s="99"/>
      <c r="H77" s="99"/>
      <c r="I77" s="120">
        <v>4</v>
      </c>
      <c r="J77" s="120">
        <v>2.5</v>
      </c>
      <c r="K77" s="14">
        <v>28</v>
      </c>
      <c r="L77" s="14">
        <v>10</v>
      </c>
      <c r="M77" s="14">
        <v>22</v>
      </c>
      <c r="N77" s="14"/>
      <c r="O77" s="14"/>
      <c r="P77" s="53"/>
      <c r="Q77" s="76"/>
      <c r="R77" s="53"/>
      <c r="S77" s="53"/>
      <c r="T77" s="76"/>
      <c r="U77" s="53"/>
      <c r="V77" s="101"/>
      <c r="W77" s="101"/>
      <c r="X77" s="53"/>
      <c r="Y77" s="53"/>
      <c r="Z77" s="76"/>
      <c r="AA77" s="53"/>
      <c r="AB77" s="16"/>
      <c r="AC77" s="125"/>
      <c r="AD77" s="123"/>
      <c r="AE77" s="16">
        <v>60</v>
      </c>
      <c r="AF77" s="16" t="s">
        <v>103</v>
      </c>
      <c r="AG77" s="16">
        <v>5</v>
      </c>
      <c r="AH77" s="123"/>
      <c r="AI77" s="123"/>
      <c r="AJ77" s="123"/>
      <c r="AK77" s="37" t="s">
        <v>134</v>
      </c>
      <c r="AL77" s="13"/>
      <c r="AV77" s="22"/>
      <c r="AW77" s="22"/>
      <c r="AX77" s="22"/>
      <c r="AY77" s="22">
        <v>5</v>
      </c>
      <c r="AZ77" s="22"/>
      <c r="BA77" s="22"/>
    </row>
    <row r="78" spans="1:53" ht="15.75">
      <c r="A78" s="11">
        <v>8</v>
      </c>
      <c r="B78" s="91" t="s">
        <v>135</v>
      </c>
      <c r="C78" s="127"/>
      <c r="D78" s="13" t="s">
        <v>46</v>
      </c>
      <c r="E78" s="119">
        <f t="shared" si="28"/>
        <v>80</v>
      </c>
      <c r="F78" s="21">
        <f t="shared" si="30"/>
        <v>6</v>
      </c>
      <c r="G78" s="99"/>
      <c r="H78" s="99"/>
      <c r="I78" s="120">
        <v>5</v>
      </c>
      <c r="J78" s="120">
        <v>3</v>
      </c>
      <c r="K78" s="14">
        <v>16</v>
      </c>
      <c r="L78" s="14">
        <v>8</v>
      </c>
      <c r="M78" s="14">
        <v>48</v>
      </c>
      <c r="N78" s="14">
        <v>8</v>
      </c>
      <c r="O78" s="14"/>
      <c r="P78" s="53"/>
      <c r="Q78" s="76"/>
      <c r="R78" s="53"/>
      <c r="S78" s="53"/>
      <c r="T78" s="76"/>
      <c r="U78" s="53"/>
      <c r="V78" s="101"/>
      <c r="W78" s="101"/>
      <c r="X78" s="53"/>
      <c r="Y78" s="53"/>
      <c r="Z78" s="76"/>
      <c r="AA78" s="53"/>
      <c r="AB78" s="16"/>
      <c r="AC78" s="129"/>
      <c r="AD78" s="123"/>
      <c r="AE78" s="16">
        <v>80</v>
      </c>
      <c r="AF78" s="16" t="s">
        <v>104</v>
      </c>
      <c r="AG78" s="16">
        <v>6</v>
      </c>
      <c r="AH78" s="123"/>
      <c r="AI78" s="123"/>
      <c r="AJ78" s="123"/>
      <c r="AK78" s="37" t="s">
        <v>82</v>
      </c>
      <c r="AL78" s="13"/>
      <c r="AV78" s="22"/>
      <c r="AW78" s="22"/>
      <c r="AX78" s="22"/>
      <c r="AY78" s="22">
        <v>6</v>
      </c>
      <c r="AZ78" s="22"/>
      <c r="BA78" s="22"/>
    </row>
    <row r="79" spans="1:53" ht="15.75">
      <c r="A79" s="11">
        <v>9</v>
      </c>
      <c r="B79" s="91" t="s">
        <v>136</v>
      </c>
      <c r="C79" s="127"/>
      <c r="D79" s="13" t="s">
        <v>46</v>
      </c>
      <c r="E79" s="119">
        <f>IF(SUM(K79:O79)=SUM(P79,S79,V79,Y79,AB79,AE79,AH79),SUM(K79:O79),"BŁĄD")</f>
        <v>90</v>
      </c>
      <c r="F79" s="21">
        <f t="shared" si="30"/>
        <v>7</v>
      </c>
      <c r="G79" s="99"/>
      <c r="H79" s="99"/>
      <c r="I79" s="120">
        <v>6</v>
      </c>
      <c r="J79" s="120">
        <v>3.5</v>
      </c>
      <c r="K79" s="14">
        <v>18</v>
      </c>
      <c r="L79" s="14">
        <v>52</v>
      </c>
      <c r="M79" s="14"/>
      <c r="N79" s="14">
        <v>20</v>
      </c>
      <c r="O79" s="14"/>
      <c r="P79" s="53"/>
      <c r="Q79" s="76"/>
      <c r="R79" s="53"/>
      <c r="S79" s="53"/>
      <c r="T79" s="76"/>
      <c r="U79" s="53"/>
      <c r="V79" s="101"/>
      <c r="W79" s="101"/>
      <c r="X79" s="53"/>
      <c r="Y79" s="53"/>
      <c r="Z79" s="76"/>
      <c r="AA79" s="53"/>
      <c r="AB79" s="16"/>
      <c r="AC79" s="129"/>
      <c r="AD79" s="123"/>
      <c r="AE79" s="16">
        <v>90</v>
      </c>
      <c r="AF79" s="16" t="s">
        <v>104</v>
      </c>
      <c r="AG79" s="16">
        <v>7</v>
      </c>
      <c r="AH79" s="123"/>
      <c r="AI79" s="123"/>
      <c r="AJ79" s="123"/>
      <c r="AK79" s="37" t="s">
        <v>82</v>
      </c>
      <c r="AL79" s="13"/>
      <c r="AV79" s="22"/>
      <c r="AW79" s="22"/>
      <c r="AX79" s="22"/>
      <c r="AY79" s="22">
        <v>7</v>
      </c>
      <c r="AZ79" s="22"/>
      <c r="BA79" s="22"/>
    </row>
    <row r="80" spans="1:53" s="17" customFormat="1" ht="15.75">
      <c r="A80" s="11">
        <v>10</v>
      </c>
      <c r="B80" s="91" t="s">
        <v>137</v>
      </c>
      <c r="C80" s="127"/>
      <c r="D80" s="13" t="s">
        <v>46</v>
      </c>
      <c r="E80" s="119">
        <f t="shared" si="28"/>
        <v>60</v>
      </c>
      <c r="F80" s="21">
        <f t="shared" si="30"/>
        <v>5</v>
      </c>
      <c r="G80" s="99"/>
      <c r="H80" s="99"/>
      <c r="I80" s="120">
        <v>4</v>
      </c>
      <c r="J80" s="120">
        <v>2.5</v>
      </c>
      <c r="K80" s="14">
        <v>30</v>
      </c>
      <c r="L80" s="14">
        <v>8</v>
      </c>
      <c r="M80" s="14">
        <v>14</v>
      </c>
      <c r="N80" s="14">
        <v>8</v>
      </c>
      <c r="O80" s="14"/>
      <c r="P80" s="53"/>
      <c r="Q80" s="76"/>
      <c r="R80" s="53"/>
      <c r="S80" s="53"/>
      <c r="T80" s="76"/>
      <c r="U80" s="53"/>
      <c r="V80" s="53"/>
      <c r="W80" s="76"/>
      <c r="X80" s="53"/>
      <c r="Y80" s="53"/>
      <c r="Z80" s="76"/>
      <c r="AA80" s="53"/>
      <c r="AB80" s="16"/>
      <c r="AC80" s="129"/>
      <c r="AD80" s="123"/>
      <c r="AE80" s="16">
        <v>60</v>
      </c>
      <c r="AF80" s="16" t="s">
        <v>104</v>
      </c>
      <c r="AG80" s="16">
        <v>5</v>
      </c>
      <c r="AH80" s="126"/>
      <c r="AI80" s="126"/>
      <c r="AJ80" s="126"/>
      <c r="AK80" s="37" t="s">
        <v>82</v>
      </c>
      <c r="AL80" s="13"/>
      <c r="AV80" s="22"/>
      <c r="AW80" s="22"/>
      <c r="AX80" s="22"/>
      <c r="AY80" s="22">
        <v>5</v>
      </c>
      <c r="AZ80" s="22"/>
      <c r="BA80" s="22"/>
    </row>
    <row r="81" spans="1:53" s="17" customFormat="1" ht="15.75">
      <c r="A81" s="11">
        <v>11</v>
      </c>
      <c r="B81" s="91" t="s">
        <v>138</v>
      </c>
      <c r="C81" s="127"/>
      <c r="D81" s="13" t="s">
        <v>46</v>
      </c>
      <c r="E81" s="119">
        <f t="shared" si="28"/>
        <v>44</v>
      </c>
      <c r="F81" s="21">
        <f t="shared" si="30"/>
        <v>4</v>
      </c>
      <c r="G81" s="99"/>
      <c r="H81" s="99"/>
      <c r="I81" s="120">
        <v>3</v>
      </c>
      <c r="J81" s="120">
        <v>2</v>
      </c>
      <c r="K81" s="14">
        <v>10</v>
      </c>
      <c r="L81" s="14">
        <v>12</v>
      </c>
      <c r="M81" s="14">
        <v>12</v>
      </c>
      <c r="N81" s="14">
        <v>10</v>
      </c>
      <c r="O81" s="14"/>
      <c r="P81" s="53"/>
      <c r="Q81" s="76"/>
      <c r="R81" s="53"/>
      <c r="S81" s="53"/>
      <c r="T81" s="76"/>
      <c r="U81" s="53"/>
      <c r="V81" s="53"/>
      <c r="W81" s="76"/>
      <c r="X81" s="53"/>
      <c r="Y81" s="53"/>
      <c r="Z81" s="76"/>
      <c r="AA81" s="53"/>
      <c r="AB81" s="16"/>
      <c r="AC81" s="129"/>
      <c r="AD81" s="123"/>
      <c r="AE81" s="16">
        <v>44</v>
      </c>
      <c r="AF81" s="16" t="s">
        <v>103</v>
      </c>
      <c r="AG81" s="16">
        <v>4</v>
      </c>
      <c r="AH81" s="126"/>
      <c r="AI81" s="126"/>
      <c r="AJ81" s="126"/>
      <c r="AK81" s="37" t="s">
        <v>82</v>
      </c>
      <c r="AL81" s="13"/>
      <c r="AV81" s="22"/>
      <c r="AW81" s="22"/>
      <c r="AX81" s="22"/>
      <c r="AY81" s="22">
        <v>4</v>
      </c>
      <c r="AZ81" s="22"/>
      <c r="BA81" s="22"/>
    </row>
    <row r="82" spans="1:53" ht="15.75">
      <c r="A82" s="11">
        <v>12</v>
      </c>
      <c r="B82" s="130" t="s">
        <v>139</v>
      </c>
      <c r="C82" s="131"/>
      <c r="D82" s="13" t="s">
        <v>46</v>
      </c>
      <c r="E82" s="119">
        <f t="shared" si="28"/>
        <v>60</v>
      </c>
      <c r="F82" s="21">
        <f t="shared" si="30"/>
        <v>4</v>
      </c>
      <c r="G82" s="99"/>
      <c r="H82" s="99"/>
      <c r="I82" s="120">
        <v>2</v>
      </c>
      <c r="J82" s="120">
        <v>2.5</v>
      </c>
      <c r="K82" s="14">
        <v>32</v>
      </c>
      <c r="L82" s="14">
        <v>14</v>
      </c>
      <c r="M82" s="14"/>
      <c r="N82" s="14"/>
      <c r="O82" s="14">
        <v>14</v>
      </c>
      <c r="P82" s="53"/>
      <c r="Q82" s="76"/>
      <c r="R82" s="53"/>
      <c r="S82" s="53"/>
      <c r="T82" s="76"/>
      <c r="U82" s="53"/>
      <c r="V82" s="53"/>
      <c r="W82" s="76"/>
      <c r="X82" s="53"/>
      <c r="Y82" s="53"/>
      <c r="Z82" s="76"/>
      <c r="AA82" s="53"/>
      <c r="AB82" s="123"/>
      <c r="AC82" s="123"/>
      <c r="AD82" s="123"/>
      <c r="AE82" s="123"/>
      <c r="AF82" s="123"/>
      <c r="AG82" s="123"/>
      <c r="AH82" s="16">
        <v>60</v>
      </c>
      <c r="AI82" s="37" t="s">
        <v>103</v>
      </c>
      <c r="AJ82" s="16">
        <v>4</v>
      </c>
      <c r="AK82" s="37" t="s">
        <v>82</v>
      </c>
      <c r="AL82" s="13"/>
      <c r="AV82" s="22"/>
      <c r="AW82" s="22"/>
      <c r="AX82" s="22"/>
      <c r="AY82" s="22">
        <v>4</v>
      </c>
      <c r="AZ82" s="22"/>
      <c r="BA82" s="22"/>
    </row>
    <row r="83" spans="1:53" ht="26.25" customHeight="1">
      <c r="A83" s="208" t="s">
        <v>87</v>
      </c>
      <c r="B83" s="208"/>
      <c r="C83" s="208"/>
      <c r="D83" s="132">
        <f>SUM(D84:D85)</f>
        <v>0</v>
      </c>
      <c r="E83" s="133">
        <f>SUM(E84:E85)</f>
        <v>30</v>
      </c>
      <c r="F83" s="72">
        <f>SUM(F84:F85)</f>
        <v>22</v>
      </c>
      <c r="G83" s="72">
        <f>SUM(G84:G85)</f>
        <v>0</v>
      </c>
      <c r="H83" s="72"/>
      <c r="I83" s="72">
        <f>SUM(I84:I85)</f>
        <v>4</v>
      </c>
      <c r="J83" s="72">
        <f>SUM(J84:J85)</f>
        <v>6</v>
      </c>
      <c r="K83" s="79">
        <f t="shared" ref="K83:P83" si="31">SUM(K84)</f>
        <v>0</v>
      </c>
      <c r="L83" s="79">
        <f t="shared" si="31"/>
        <v>0</v>
      </c>
      <c r="M83" s="79">
        <f t="shared" si="31"/>
        <v>0</v>
      </c>
      <c r="N83" s="79">
        <f t="shared" si="31"/>
        <v>0</v>
      </c>
      <c r="O83" s="79">
        <f>SUM(O84:O85)</f>
        <v>30</v>
      </c>
      <c r="P83" s="193">
        <f t="shared" si="31"/>
        <v>0</v>
      </c>
      <c r="Q83" s="193"/>
      <c r="R83" s="73">
        <f>SUM(R84:R85)</f>
        <v>0</v>
      </c>
      <c r="S83" s="193">
        <f>SUM(S84)</f>
        <v>0</v>
      </c>
      <c r="T83" s="193"/>
      <c r="U83" s="73">
        <f>SUM(U84:U85)</f>
        <v>0</v>
      </c>
      <c r="V83" s="193">
        <f>SUM(V84)</f>
        <v>0</v>
      </c>
      <c r="W83" s="193"/>
      <c r="X83" s="73">
        <f>SUM(X84:X85)</f>
        <v>0</v>
      </c>
      <c r="Y83" s="193">
        <f>SUM(Y84)</f>
        <v>0</v>
      </c>
      <c r="Z83" s="193"/>
      <c r="AA83" s="73">
        <f>SUM(AA84:AA85)</f>
        <v>0</v>
      </c>
      <c r="AB83" s="193">
        <f>SUM(AB84)</f>
        <v>0</v>
      </c>
      <c r="AC83" s="193"/>
      <c r="AD83" s="73">
        <f>SUM(AD84:AD85)</f>
        <v>0</v>
      </c>
      <c r="AE83" s="193">
        <f>SUM(AE84)</f>
        <v>10</v>
      </c>
      <c r="AF83" s="193"/>
      <c r="AG83" s="73">
        <f>SUM(AG84:AG85)</f>
        <v>0</v>
      </c>
      <c r="AH83" s="193">
        <f>SUM(AH84:AH85)</f>
        <v>20</v>
      </c>
      <c r="AI83" s="193"/>
      <c r="AJ83" s="73">
        <f>SUM(AJ84:AJ85)</f>
        <v>22</v>
      </c>
      <c r="AK83" s="73"/>
      <c r="AL83" s="134"/>
      <c r="AV83" s="26"/>
      <c r="AW83" s="26"/>
      <c r="AX83" s="26"/>
      <c r="AY83" s="26"/>
      <c r="AZ83" s="26"/>
      <c r="BA83" s="26"/>
    </row>
    <row r="84" spans="1:53" ht="19.5" customHeight="1">
      <c r="A84" s="11">
        <v>1</v>
      </c>
      <c r="B84" s="69" t="s">
        <v>123</v>
      </c>
      <c r="C84" s="70"/>
      <c r="D84" s="13" t="s">
        <v>46</v>
      </c>
      <c r="E84" s="119">
        <f t="shared" ref="E84" si="32">IF(SUM(K84:O84)=SUM(P84,S84,V84,Y84,AB84,AE84,AH84),SUM(K84:O84),"BŁĄD")</f>
        <v>30</v>
      </c>
      <c r="F84" s="21">
        <f t="shared" ref="F84:F87" si="33">SUM(R84,U84,X84,AA84,AD84,AG84,AJ84)</f>
        <v>2</v>
      </c>
      <c r="G84" s="135"/>
      <c r="H84" s="135"/>
      <c r="I84" s="12"/>
      <c r="J84" s="12">
        <v>2</v>
      </c>
      <c r="K84" s="53"/>
      <c r="L84" s="53"/>
      <c r="M84" s="53"/>
      <c r="N84" s="53"/>
      <c r="O84" s="13">
        <v>30</v>
      </c>
      <c r="P84" s="53"/>
      <c r="Q84" s="76"/>
      <c r="R84" s="53"/>
      <c r="S84" s="53"/>
      <c r="T84" s="76"/>
      <c r="U84" s="53"/>
      <c r="V84" s="53"/>
      <c r="W84" s="76"/>
      <c r="X84" s="53"/>
      <c r="Y84" s="53"/>
      <c r="Z84" s="76"/>
      <c r="AA84" s="53"/>
      <c r="AB84" s="53"/>
      <c r="AC84" s="76"/>
      <c r="AD84" s="53"/>
      <c r="AE84" s="13">
        <v>10</v>
      </c>
      <c r="AF84" s="52" t="s">
        <v>108</v>
      </c>
      <c r="AG84" s="13"/>
      <c r="AH84" s="13">
        <v>20</v>
      </c>
      <c r="AI84" s="52" t="s">
        <v>103</v>
      </c>
      <c r="AJ84" s="13">
        <v>2</v>
      </c>
      <c r="AK84" s="13" t="s">
        <v>83</v>
      </c>
      <c r="AL84" s="13"/>
      <c r="AV84" s="22">
        <v>2</v>
      </c>
      <c r="AW84" s="22"/>
      <c r="AX84" s="22"/>
      <c r="AY84" s="22">
        <v>2</v>
      </c>
      <c r="AZ84" s="22"/>
      <c r="BA84" s="22"/>
    </row>
    <row r="85" spans="1:53" ht="15.75">
      <c r="A85" s="11">
        <v>2</v>
      </c>
      <c r="B85" s="69" t="s">
        <v>124</v>
      </c>
      <c r="C85" s="70"/>
      <c r="D85" s="13" t="s">
        <v>46</v>
      </c>
      <c r="E85" s="49">
        <f t="shared" ref="E85" si="34">IF(SUM(K85:O85)=SUM(P85,S85,V85,Y85,AB85,AE85,AH85),SUM(K85:O85),"BŁĄD")</f>
        <v>0</v>
      </c>
      <c r="F85" s="21">
        <f t="shared" si="33"/>
        <v>20</v>
      </c>
      <c r="G85" s="135"/>
      <c r="H85" s="135"/>
      <c r="I85" s="12">
        <v>4</v>
      </c>
      <c r="J85" s="12">
        <v>4</v>
      </c>
      <c r="K85" s="53"/>
      <c r="L85" s="53"/>
      <c r="M85" s="53"/>
      <c r="N85" s="53"/>
      <c r="O85" s="35"/>
      <c r="P85" s="53"/>
      <c r="Q85" s="76"/>
      <c r="R85" s="53"/>
      <c r="S85" s="53"/>
      <c r="T85" s="76"/>
      <c r="U85" s="53"/>
      <c r="V85" s="53"/>
      <c r="W85" s="76"/>
      <c r="X85" s="53"/>
      <c r="Y85" s="53"/>
      <c r="Z85" s="76"/>
      <c r="AA85" s="53"/>
      <c r="AB85" s="53"/>
      <c r="AC85" s="76"/>
      <c r="AD85" s="53"/>
      <c r="AE85" s="13"/>
      <c r="AF85" s="52"/>
      <c r="AG85" s="13"/>
      <c r="AH85" s="13"/>
      <c r="AI85" s="52" t="s">
        <v>108</v>
      </c>
      <c r="AJ85" s="13">
        <v>20</v>
      </c>
      <c r="AK85" s="13" t="s">
        <v>83</v>
      </c>
      <c r="AL85" s="13"/>
      <c r="AV85" s="22">
        <v>20</v>
      </c>
      <c r="AW85" s="22"/>
      <c r="AX85" s="22"/>
      <c r="AY85" s="22">
        <v>20</v>
      </c>
      <c r="AZ85" s="22"/>
      <c r="BA85" s="22"/>
    </row>
    <row r="86" spans="1:53" customFormat="1" ht="24.75" customHeight="1">
      <c r="A86" s="209" t="s">
        <v>48</v>
      </c>
      <c r="B86" s="209"/>
      <c r="C86" s="209"/>
      <c r="D86" s="136"/>
      <c r="E86" s="136"/>
      <c r="F86" s="137">
        <f>F87</f>
        <v>4</v>
      </c>
      <c r="G86" s="137"/>
      <c r="H86" s="137"/>
      <c r="I86" s="137"/>
      <c r="J86" s="72">
        <f>J87</f>
        <v>3</v>
      </c>
      <c r="K86" s="200" t="s">
        <v>23</v>
      </c>
      <c r="L86" s="200"/>
      <c r="M86" s="200"/>
      <c r="N86" s="200"/>
      <c r="O86" s="200"/>
      <c r="P86" s="193">
        <f t="shared" ref="P86:AD86" si="35">SUM(P87:P87)</f>
        <v>0</v>
      </c>
      <c r="Q86" s="193">
        <f t="shared" si="35"/>
        <v>0</v>
      </c>
      <c r="R86" s="73">
        <f t="shared" si="35"/>
        <v>0</v>
      </c>
      <c r="S86" s="193">
        <f t="shared" si="35"/>
        <v>0</v>
      </c>
      <c r="T86" s="193">
        <f t="shared" si="35"/>
        <v>0</v>
      </c>
      <c r="U86" s="73">
        <f t="shared" si="35"/>
        <v>0</v>
      </c>
      <c r="V86" s="193">
        <f t="shared" si="35"/>
        <v>0</v>
      </c>
      <c r="W86" s="193">
        <f t="shared" si="35"/>
        <v>0</v>
      </c>
      <c r="X86" s="73">
        <f t="shared" si="35"/>
        <v>0</v>
      </c>
      <c r="Y86" s="193">
        <f t="shared" si="35"/>
        <v>0</v>
      </c>
      <c r="Z86" s="193">
        <f t="shared" si="35"/>
        <v>0</v>
      </c>
      <c r="AA86" s="73">
        <f t="shared" si="35"/>
        <v>0</v>
      </c>
      <c r="AB86" s="193">
        <f t="shared" si="35"/>
        <v>0</v>
      </c>
      <c r="AC86" s="193">
        <f t="shared" si="35"/>
        <v>0</v>
      </c>
      <c r="AD86" s="73">
        <f t="shared" si="35"/>
        <v>0</v>
      </c>
      <c r="AE86" s="193"/>
      <c r="AF86" s="193"/>
      <c r="AG86" s="73"/>
      <c r="AH86" s="193">
        <f>SUM(AH87)</f>
        <v>0</v>
      </c>
      <c r="AI86" s="193">
        <f>SUM(AI87:AI87)</f>
        <v>0</v>
      </c>
      <c r="AJ86" s="73">
        <f>SUM(AJ87:AJ87)</f>
        <v>4</v>
      </c>
      <c r="AK86" s="73"/>
      <c r="AL86" s="138"/>
      <c r="AV86" s="23"/>
      <c r="AW86" s="23"/>
      <c r="AX86" s="23"/>
      <c r="AY86" s="23"/>
      <c r="AZ86" s="23"/>
      <c r="BA86" s="23"/>
    </row>
    <row r="87" spans="1:53" customFormat="1" ht="19.5" customHeight="1">
      <c r="A87" s="13">
        <v>1</v>
      </c>
      <c r="B87" s="58" t="s">
        <v>140</v>
      </c>
      <c r="C87" s="139"/>
      <c r="D87" s="13" t="s">
        <v>46</v>
      </c>
      <c r="E87" s="35"/>
      <c r="F87" s="21">
        <f t="shared" si="33"/>
        <v>4</v>
      </c>
      <c r="G87" s="135"/>
      <c r="H87" s="135"/>
      <c r="I87" s="135"/>
      <c r="J87" s="12">
        <v>3</v>
      </c>
      <c r="K87" s="197" t="s">
        <v>24</v>
      </c>
      <c r="L87" s="197"/>
      <c r="M87" s="197"/>
      <c r="N87" s="197"/>
      <c r="O87" s="197"/>
      <c r="P87" s="140"/>
      <c r="Q87" s="141"/>
      <c r="R87" s="140"/>
      <c r="S87" s="140"/>
      <c r="T87" s="141"/>
      <c r="U87" s="140"/>
      <c r="V87" s="140"/>
      <c r="W87" s="141"/>
      <c r="X87" s="140"/>
      <c r="Y87" s="140"/>
      <c r="Z87" s="141"/>
      <c r="AA87" s="140"/>
      <c r="AB87" s="140"/>
      <c r="AC87" s="141"/>
      <c r="AD87" s="140"/>
      <c r="AE87" s="142"/>
      <c r="AF87" s="141"/>
      <c r="AG87" s="35"/>
      <c r="AH87" s="140"/>
      <c r="AI87" s="52" t="s">
        <v>103</v>
      </c>
      <c r="AJ87" s="143">
        <v>4</v>
      </c>
      <c r="AK87" s="144"/>
      <c r="AL87" s="13"/>
      <c r="AV87" s="23">
        <v>4</v>
      </c>
      <c r="AW87" s="23"/>
      <c r="AX87" s="23"/>
      <c r="AY87" s="23">
        <v>4</v>
      </c>
      <c r="AZ87" s="23"/>
      <c r="BA87" s="23"/>
    </row>
    <row r="88" spans="1:53" s="4" customFormat="1" ht="27" customHeight="1">
      <c r="A88" s="195" t="s">
        <v>101</v>
      </c>
      <c r="B88" s="195"/>
      <c r="C88" s="145"/>
      <c r="D88" s="146">
        <f>SUM(D84,D55,D41,D24,D9)</f>
        <v>0</v>
      </c>
      <c r="E88" s="147">
        <f>E9+E24+E42+E56+E83</f>
        <v>2306</v>
      </c>
      <c r="F88" s="148">
        <f>F9+F24+F42+F56+F83+F87</f>
        <v>210</v>
      </c>
      <c r="G88" s="148"/>
      <c r="H88" s="148"/>
      <c r="I88" s="148">
        <f>I9+I24+I42+I56+I83+I87</f>
        <v>106</v>
      </c>
      <c r="J88" s="148">
        <f>J9+J24+J42+J56+J83+J87</f>
        <v>106.5</v>
      </c>
      <c r="K88" s="149">
        <f>K9+K24+K42+K56+K83</f>
        <v>992</v>
      </c>
      <c r="L88" s="149">
        <f>L9+L24+L42+L56+L83</f>
        <v>814</v>
      </c>
      <c r="M88" s="149">
        <f>M9+M24+M42+M56+M83</f>
        <v>416</v>
      </c>
      <c r="N88" s="149">
        <f>N9+N24+N42+N56+N83</f>
        <v>50</v>
      </c>
      <c r="O88" s="149">
        <f>O9+O24+O42+O56+O83</f>
        <v>34</v>
      </c>
      <c r="P88" s="168">
        <f>P9+P24+P41+P56+P83</f>
        <v>360</v>
      </c>
      <c r="Q88" s="168"/>
      <c r="R88" s="148">
        <f>R9+R24+R41+R56+R83+R86</f>
        <v>30</v>
      </c>
      <c r="S88" s="168">
        <f>S9+S24+S42+S56+S83</f>
        <v>364</v>
      </c>
      <c r="T88" s="168"/>
      <c r="U88" s="148">
        <f>U9+U24+U41+U56+U83+U86</f>
        <v>30</v>
      </c>
      <c r="V88" s="168">
        <f>V9+V24+V42+V56+V83</f>
        <v>394</v>
      </c>
      <c r="W88" s="168"/>
      <c r="X88" s="148">
        <f>X9+X24+X42+X56+X83+X86</f>
        <v>30</v>
      </c>
      <c r="Y88" s="168">
        <f>Y9+Y24+Y42+Y56+Y83</f>
        <v>404</v>
      </c>
      <c r="Z88" s="168"/>
      <c r="AA88" s="148">
        <f>AA9+AA24+AA42+AA56+AA83+AA86</f>
        <v>30</v>
      </c>
      <c r="AB88" s="168">
        <f>AB9+AB24+AB42+AB56+AB83</f>
        <v>370</v>
      </c>
      <c r="AC88" s="168"/>
      <c r="AD88" s="148">
        <f>AD9+AD24+AD42+AD56+AD83+AD86</f>
        <v>30</v>
      </c>
      <c r="AE88" s="168">
        <f>AE9+AE24+AE41+AE56+AE83</f>
        <v>324</v>
      </c>
      <c r="AF88" s="168"/>
      <c r="AG88" s="148">
        <f>AG9+AG24+AG41+AG56+AG83+AG86</f>
        <v>30</v>
      </c>
      <c r="AH88" s="168">
        <f>AH9+AH24+AH41+AH56+AH83</f>
        <v>90</v>
      </c>
      <c r="AI88" s="168"/>
      <c r="AJ88" s="148">
        <f>AJ9+AJ24+AJ41+AJ56+AJ83+AJ86</f>
        <v>30</v>
      </c>
      <c r="AK88" s="150"/>
      <c r="AL88" s="146"/>
      <c r="AU88" s="4" t="s">
        <v>150</v>
      </c>
      <c r="AV88" s="24">
        <f t="shared" ref="AV88:BA88" si="36">SUM(AV9:AV87)</f>
        <v>96</v>
      </c>
      <c r="AW88" s="24">
        <f t="shared" si="36"/>
        <v>39</v>
      </c>
      <c r="AX88" s="24">
        <f t="shared" si="36"/>
        <v>15</v>
      </c>
      <c r="AY88" s="24">
        <f t="shared" si="36"/>
        <v>117</v>
      </c>
      <c r="AZ88" s="24">
        <f t="shared" si="36"/>
        <v>23</v>
      </c>
      <c r="BA88" s="24">
        <f t="shared" si="36"/>
        <v>10</v>
      </c>
    </row>
    <row r="89" spans="1:53" s="4" customFormat="1" ht="27" customHeight="1">
      <c r="A89" s="195" t="s">
        <v>102</v>
      </c>
      <c r="B89" s="195"/>
      <c r="C89" s="145"/>
      <c r="D89" s="146">
        <f>SUM(D85,D56,D42,D25,D10)</f>
        <v>0</v>
      </c>
      <c r="E89" s="147">
        <f>E9+E24+E70+E42+E83</f>
        <v>2376</v>
      </c>
      <c r="F89" s="148">
        <f>F9+F24+F42+F70+F83+F86</f>
        <v>210</v>
      </c>
      <c r="G89" s="148"/>
      <c r="H89" s="148"/>
      <c r="I89" s="148">
        <f>I9+I24+I42+I70+I83+I87</f>
        <v>109</v>
      </c>
      <c r="J89" s="148">
        <f>J9+J24+J42+J70+J83+J87</f>
        <v>108</v>
      </c>
      <c r="K89" s="149">
        <f>K9+K24+K42+K70+K83</f>
        <v>930</v>
      </c>
      <c r="L89" s="149">
        <f>L9+L24+L42+L70+L83</f>
        <v>832</v>
      </c>
      <c r="M89" s="149">
        <f>M9+M24+M42+M70+M83</f>
        <v>450</v>
      </c>
      <c r="N89" s="149">
        <f>N9+N24+N42+N70+N83</f>
        <v>104</v>
      </c>
      <c r="O89" s="149">
        <f>O9+O24+O42+O70+O83</f>
        <v>60</v>
      </c>
      <c r="P89" s="168">
        <f>P9+P24+P41+P70+P83</f>
        <v>360</v>
      </c>
      <c r="Q89" s="168"/>
      <c r="R89" s="148">
        <f>R9+R24+R41+R70+R83+R86</f>
        <v>30</v>
      </c>
      <c r="S89" s="168">
        <f>S9+S24+S41+S70+S83</f>
        <v>364</v>
      </c>
      <c r="T89" s="168"/>
      <c r="U89" s="148">
        <f>U9+U24+U41+U70+U83+U86</f>
        <v>30</v>
      </c>
      <c r="V89" s="168">
        <f>V9+V24+V42+V70+V83</f>
        <v>394</v>
      </c>
      <c r="W89" s="168"/>
      <c r="X89" s="148">
        <f>X9+X24+X42+X70+X83+X86</f>
        <v>30</v>
      </c>
      <c r="Y89" s="168">
        <f>Y9+Y24+Y42+Y70+Y83</f>
        <v>404</v>
      </c>
      <c r="Z89" s="168"/>
      <c r="AA89" s="148">
        <f>AA9+AA24+AA42+AA70+AA83+AA86</f>
        <v>30</v>
      </c>
      <c r="AB89" s="168">
        <f>AB9+AB24+AB42+AB70+AB83</f>
        <v>386</v>
      </c>
      <c r="AC89" s="168"/>
      <c r="AD89" s="148">
        <f>AD9+AD24+AD42+AD70+AD83+AD86</f>
        <v>30</v>
      </c>
      <c r="AE89" s="168">
        <f>AE9+AE24+AE41+AE70+AE83</f>
        <v>388</v>
      </c>
      <c r="AF89" s="168"/>
      <c r="AG89" s="148">
        <f>AG9+AG24+AG41+AG70+AG83+AG86</f>
        <v>30</v>
      </c>
      <c r="AH89" s="168">
        <f>AH9+AH24+AH41+AH70+AH83</f>
        <v>80</v>
      </c>
      <c r="AI89" s="168"/>
      <c r="AJ89" s="148">
        <f>AJ9+AJ24+AJ41+AJ70+AJ83+AJ86</f>
        <v>30</v>
      </c>
      <c r="AK89" s="150"/>
      <c r="AL89" s="146"/>
      <c r="AV89" s="24">
        <f>AV88/210</f>
        <v>0.45714285714285713</v>
      </c>
      <c r="AW89" s="24">
        <f t="shared" ref="AW89:BA89" si="37">AW88/210</f>
        <v>0.18571428571428572</v>
      </c>
      <c r="AX89" s="24">
        <f t="shared" si="37"/>
        <v>7.1428571428571425E-2</v>
      </c>
      <c r="AY89" s="24">
        <f t="shared" si="37"/>
        <v>0.55714285714285716</v>
      </c>
      <c r="AZ89" s="24">
        <f t="shared" si="37"/>
        <v>0.10952380952380952</v>
      </c>
      <c r="BA89" s="24">
        <f t="shared" si="37"/>
        <v>4.7619047619047616E-2</v>
      </c>
    </row>
    <row r="90" spans="1:53" s="4" customFormat="1" ht="21.75" customHeight="1">
      <c r="A90" s="196" t="s">
        <v>18</v>
      </c>
      <c r="B90" s="19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52"/>
      <c r="AL90" s="146"/>
      <c r="AV90" s="24"/>
      <c r="AW90" s="24"/>
      <c r="AX90" s="24"/>
      <c r="AY90" s="24"/>
      <c r="AZ90" s="24"/>
      <c r="BA90" s="24"/>
    </row>
    <row r="91" spans="1:53" ht="15.75">
      <c r="A91" s="194" t="s">
        <v>19</v>
      </c>
      <c r="B91" s="194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153" t="s">
        <v>107</v>
      </c>
      <c r="P91" s="180" t="s">
        <v>143</v>
      </c>
      <c r="Q91" s="179"/>
      <c r="R91" s="179"/>
      <c r="S91" s="180" t="s">
        <v>144</v>
      </c>
      <c r="T91" s="179"/>
      <c r="U91" s="179"/>
      <c r="V91" s="180" t="s">
        <v>145</v>
      </c>
      <c r="W91" s="179"/>
      <c r="X91" s="179"/>
      <c r="Y91" s="180" t="s">
        <v>146</v>
      </c>
      <c r="Z91" s="179"/>
      <c r="AA91" s="179"/>
      <c r="AB91" s="179">
        <v>2</v>
      </c>
      <c r="AC91" s="179"/>
      <c r="AD91" s="179"/>
      <c r="AE91" s="179">
        <v>3</v>
      </c>
      <c r="AF91" s="179"/>
      <c r="AG91" s="179"/>
      <c r="AH91" s="179">
        <v>0</v>
      </c>
      <c r="AI91" s="179"/>
      <c r="AJ91" s="179"/>
      <c r="AK91" s="35"/>
      <c r="AL91" s="53"/>
      <c r="AV91" s="22">
        <v>51</v>
      </c>
      <c r="AW91" s="22">
        <v>21</v>
      </c>
      <c r="AX91" s="22">
        <v>7</v>
      </c>
      <c r="AY91" s="22">
        <v>61</v>
      </c>
      <c r="AZ91" s="22">
        <v>13</v>
      </c>
      <c r="BA91" s="22">
        <v>5</v>
      </c>
    </row>
    <row r="92" spans="1:53" ht="15.75">
      <c r="A92" s="194"/>
      <c r="B92" s="19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153" t="s">
        <v>109</v>
      </c>
      <c r="P92" s="179">
        <v>10</v>
      </c>
      <c r="Q92" s="179"/>
      <c r="R92" s="179"/>
      <c r="S92" s="179">
        <v>7</v>
      </c>
      <c r="T92" s="179"/>
      <c r="U92" s="179"/>
      <c r="V92" s="179">
        <v>5</v>
      </c>
      <c r="W92" s="179"/>
      <c r="X92" s="179"/>
      <c r="Y92" s="179">
        <v>4</v>
      </c>
      <c r="Z92" s="179"/>
      <c r="AA92" s="179"/>
      <c r="AB92" s="180" t="s">
        <v>147</v>
      </c>
      <c r="AC92" s="180"/>
      <c r="AD92" s="180"/>
      <c r="AE92" s="179">
        <v>3</v>
      </c>
      <c r="AF92" s="179"/>
      <c r="AG92" s="179"/>
      <c r="AH92" s="179">
        <v>3</v>
      </c>
      <c r="AI92" s="179"/>
      <c r="AJ92" s="179"/>
      <c r="AK92" s="35"/>
      <c r="AL92" s="53"/>
    </row>
    <row r="93" spans="1:53" ht="15.75">
      <c r="A93" s="194"/>
      <c r="B93" s="194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153" t="s">
        <v>110</v>
      </c>
      <c r="P93" s="198"/>
      <c r="Q93" s="199"/>
      <c r="R93" s="199"/>
      <c r="S93" s="198"/>
      <c r="T93" s="199"/>
      <c r="U93" s="199"/>
      <c r="V93" s="198"/>
      <c r="W93" s="199"/>
      <c r="X93" s="199"/>
      <c r="Y93" s="198"/>
      <c r="Z93" s="199"/>
      <c r="AA93" s="199"/>
      <c r="AB93" s="198"/>
      <c r="AC93" s="199"/>
      <c r="AD93" s="199"/>
      <c r="AE93" s="198">
        <v>1</v>
      </c>
      <c r="AF93" s="199"/>
      <c r="AG93" s="199"/>
      <c r="AH93" s="198">
        <v>1</v>
      </c>
      <c r="AI93" s="199"/>
      <c r="AJ93" s="199"/>
      <c r="AK93" s="154"/>
      <c r="AL93" s="53"/>
    </row>
    <row r="94" spans="1:53" ht="38.25" customHeight="1">
      <c r="A94" s="155" t="s">
        <v>91</v>
      </c>
      <c r="B94" s="156"/>
      <c r="C94" s="157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8"/>
      <c r="R94" s="158"/>
      <c r="S94" s="159" t="s">
        <v>34</v>
      </c>
      <c r="T94" s="156"/>
      <c r="U94" s="156"/>
      <c r="V94" s="156"/>
      <c r="W94" s="156"/>
      <c r="X94" s="156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1"/>
    </row>
    <row r="95" spans="1:53" ht="18">
      <c r="A95" s="162" t="s">
        <v>43</v>
      </c>
      <c r="B95" s="158"/>
      <c r="C95" s="163"/>
      <c r="D95" s="158"/>
      <c r="E95" s="164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65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61"/>
    </row>
    <row r="96" spans="1:53" ht="18">
      <c r="A96" s="166" t="s">
        <v>36</v>
      </c>
      <c r="B96" s="167"/>
      <c r="C96" s="157"/>
      <c r="D96" s="158"/>
      <c r="E96" s="164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65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61"/>
    </row>
    <row r="97" spans="1:38" s="33" customFormat="1" ht="18">
      <c r="A97" s="28"/>
      <c r="B97" s="29"/>
      <c r="C97" s="30"/>
      <c r="D97" s="29"/>
      <c r="E97" s="31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2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8"/>
    </row>
    <row r="98" spans="1:38" ht="21">
      <c r="A98" s="8"/>
      <c r="B98" s="7"/>
      <c r="C98" s="5"/>
      <c r="D98" s="7"/>
      <c r="E98" s="9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6"/>
    </row>
    <row r="99" spans="1:38">
      <c r="A99" s="6"/>
      <c r="B99" s="7"/>
      <c r="C99" s="5"/>
      <c r="D99" s="7"/>
      <c r="E99" s="9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6"/>
    </row>
    <row r="100" spans="1:38" ht="21">
      <c r="A100" s="8"/>
      <c r="B100" s="7"/>
      <c r="C100" s="5"/>
      <c r="D100" s="7"/>
      <c r="E100" s="9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6"/>
    </row>
    <row r="101" spans="1:38" ht="21">
      <c r="A101" s="8"/>
      <c r="B101" s="19"/>
      <c r="C101" s="5"/>
      <c r="D101" s="20"/>
      <c r="E101" s="9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6"/>
    </row>
    <row r="102" spans="1:38" ht="21">
      <c r="A102" s="8"/>
      <c r="B102" s="19"/>
      <c r="C102" s="5"/>
      <c r="D102" s="20"/>
      <c r="E102" s="9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6"/>
    </row>
    <row r="103" spans="1:38" ht="21">
      <c r="A103" s="8"/>
      <c r="B103" s="7"/>
      <c r="C103" s="5"/>
      <c r="D103" s="7"/>
      <c r="E103" s="9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6"/>
    </row>
    <row r="104" spans="1:38" ht="21">
      <c r="A104" s="8"/>
      <c r="B104" s="7"/>
      <c r="C104" s="5"/>
      <c r="D104" s="7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6"/>
    </row>
    <row r="105" spans="1:38" ht="21">
      <c r="A105" s="8"/>
      <c r="B105" s="7"/>
      <c r="C105" s="5"/>
      <c r="D105" s="7"/>
      <c r="E105" s="9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6"/>
    </row>
    <row r="106" spans="1:38" ht="21">
      <c r="A106" s="8"/>
      <c r="B106" s="7"/>
      <c r="C106" s="5"/>
      <c r="D106" s="7"/>
      <c r="E106" s="9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6"/>
    </row>
  </sheetData>
  <mergeCells count="224">
    <mergeCell ref="AV6:AX6"/>
    <mergeCell ref="AY6:BA6"/>
    <mergeCell ref="B71:C71"/>
    <mergeCell ref="Y70:Z70"/>
    <mergeCell ref="AB70:AC70"/>
    <mergeCell ref="AE70:AF70"/>
    <mergeCell ref="AH70:AI70"/>
    <mergeCell ref="Y42:Z42"/>
    <mergeCell ref="AB42:AC42"/>
    <mergeCell ref="AE42:AF42"/>
    <mergeCell ref="AH42:AI42"/>
    <mergeCell ref="A70:C70"/>
    <mergeCell ref="B57:C57"/>
    <mergeCell ref="P56:Q56"/>
    <mergeCell ref="S56:T56"/>
    <mergeCell ref="B50:C50"/>
    <mergeCell ref="B51:C51"/>
    <mergeCell ref="B52:C52"/>
    <mergeCell ref="V56:W56"/>
    <mergeCell ref="Y56:Z56"/>
    <mergeCell ref="AB56:AC56"/>
    <mergeCell ref="AE56:AF56"/>
    <mergeCell ref="AH56:AI56"/>
    <mergeCell ref="P70:Q70"/>
    <mergeCell ref="A9:C9"/>
    <mergeCell ref="A41:C41"/>
    <mergeCell ref="A42:C42"/>
    <mergeCell ref="B46:C46"/>
    <mergeCell ref="B48:C48"/>
    <mergeCell ref="B29:C29"/>
    <mergeCell ref="B30:C30"/>
    <mergeCell ref="B31:C31"/>
    <mergeCell ref="B32:C32"/>
    <mergeCell ref="B35:C35"/>
    <mergeCell ref="B14:C14"/>
    <mergeCell ref="B15:C15"/>
    <mergeCell ref="B16:C16"/>
    <mergeCell ref="B18:C18"/>
    <mergeCell ref="B19:C19"/>
    <mergeCell ref="B20:C20"/>
    <mergeCell ref="B25:C25"/>
    <mergeCell ref="B26:C26"/>
    <mergeCell ref="B28:C28"/>
    <mergeCell ref="B13:C13"/>
    <mergeCell ref="B37:C37"/>
    <mergeCell ref="B39:C39"/>
    <mergeCell ref="A83:C83"/>
    <mergeCell ref="A86:C86"/>
    <mergeCell ref="A24:C24"/>
    <mergeCell ref="A56:C56"/>
    <mergeCell ref="V41:W41"/>
    <mergeCell ref="B49:C49"/>
    <mergeCell ref="P42:Q42"/>
    <mergeCell ref="S42:T42"/>
    <mergeCell ref="V42:W42"/>
    <mergeCell ref="B36:C36"/>
    <mergeCell ref="B38:C38"/>
    <mergeCell ref="B40:C40"/>
    <mergeCell ref="B43:C43"/>
    <mergeCell ref="B44:C44"/>
    <mergeCell ref="B45:C45"/>
    <mergeCell ref="A55:C55"/>
    <mergeCell ref="S70:T70"/>
    <mergeCell ref="V70:W70"/>
    <mergeCell ref="B54:C54"/>
    <mergeCell ref="B33:C33"/>
    <mergeCell ref="B34:C34"/>
    <mergeCell ref="A6:B8"/>
    <mergeCell ref="S83:T83"/>
    <mergeCell ref="V88:W88"/>
    <mergeCell ref="Y88:Z88"/>
    <mergeCell ref="V83:W83"/>
    <mergeCell ref="P88:Q88"/>
    <mergeCell ref="V91:X91"/>
    <mergeCell ref="Y91:AA91"/>
    <mergeCell ref="P24:Q24"/>
    <mergeCell ref="M22:M23"/>
    <mergeCell ref="N22:N23"/>
    <mergeCell ref="K22:K23"/>
    <mergeCell ref="L22:L23"/>
    <mergeCell ref="G22:G23"/>
    <mergeCell ref="J22:J23"/>
    <mergeCell ref="D22:D23"/>
    <mergeCell ref="E22:E23"/>
    <mergeCell ref="F22:F23"/>
    <mergeCell ref="Y41:Z41"/>
    <mergeCell ref="P41:Q41"/>
    <mergeCell ref="S41:T41"/>
    <mergeCell ref="B27:C27"/>
    <mergeCell ref="P55:Q55"/>
    <mergeCell ref="I6:I8"/>
    <mergeCell ref="E6:F7"/>
    <mergeCell ref="D6:D8"/>
    <mergeCell ref="H6:H8"/>
    <mergeCell ref="AH88:AI88"/>
    <mergeCell ref="AH86:AI86"/>
    <mergeCell ref="AH90:AJ90"/>
    <mergeCell ref="AH41:AI41"/>
    <mergeCell ref="AH55:AI55"/>
    <mergeCell ref="AB55:AC55"/>
    <mergeCell ref="V86:W86"/>
    <mergeCell ref="V90:X90"/>
    <mergeCell ref="Y90:AA90"/>
    <mergeCell ref="Y55:Z55"/>
    <mergeCell ref="AE55:AF55"/>
    <mergeCell ref="AB90:AD90"/>
    <mergeCell ref="AB83:AC83"/>
    <mergeCell ref="AE83:AF83"/>
    <mergeCell ref="AE86:AF86"/>
    <mergeCell ref="Y86:Z86"/>
    <mergeCell ref="AB86:AC86"/>
    <mergeCell ref="AE88:AF88"/>
    <mergeCell ref="AB88:AC88"/>
    <mergeCell ref="AE89:AF89"/>
    <mergeCell ref="Y83:Z83"/>
    <mergeCell ref="AH93:AJ93"/>
    <mergeCell ref="AH83:AI83"/>
    <mergeCell ref="AE90:AG90"/>
    <mergeCell ref="P89:Q89"/>
    <mergeCell ref="S89:T89"/>
    <mergeCell ref="V89:W89"/>
    <mergeCell ref="Y89:Z89"/>
    <mergeCell ref="AB89:AC89"/>
    <mergeCell ref="AE41:AF41"/>
    <mergeCell ref="AB41:AC41"/>
    <mergeCell ref="AB93:AD93"/>
    <mergeCell ref="AH92:AJ92"/>
    <mergeCell ref="AE92:AG92"/>
    <mergeCell ref="AE93:AG93"/>
    <mergeCell ref="AB92:AD92"/>
    <mergeCell ref="Y92:AA92"/>
    <mergeCell ref="V92:X92"/>
    <mergeCell ref="V93:X93"/>
    <mergeCell ref="Y93:AA93"/>
    <mergeCell ref="AE91:AG91"/>
    <mergeCell ref="AB91:AD91"/>
    <mergeCell ref="S55:T55"/>
    <mergeCell ref="V55:W55"/>
    <mergeCell ref="S86:T86"/>
    <mergeCell ref="K87:O87"/>
    <mergeCell ref="P83:Q83"/>
    <mergeCell ref="S91:U91"/>
    <mergeCell ref="P93:R93"/>
    <mergeCell ref="K86:O86"/>
    <mergeCell ref="P86:Q86"/>
    <mergeCell ref="P91:R91"/>
    <mergeCell ref="S88:T88"/>
    <mergeCell ref="S93:U93"/>
    <mergeCell ref="P90:R90"/>
    <mergeCell ref="S90:U90"/>
    <mergeCell ref="P92:R92"/>
    <mergeCell ref="S92:U92"/>
    <mergeCell ref="AI22:AI23"/>
    <mergeCell ref="AH24:AI24"/>
    <mergeCell ref="Y22:Y23"/>
    <mergeCell ref="W22:W23"/>
    <mergeCell ref="A91:B93"/>
    <mergeCell ref="A88:B88"/>
    <mergeCell ref="A90:B90"/>
    <mergeCell ref="S24:T24"/>
    <mergeCell ref="Y24:Z24"/>
    <mergeCell ref="AB24:AC24"/>
    <mergeCell ref="AH22:AH23"/>
    <mergeCell ref="AE22:AE23"/>
    <mergeCell ref="U22:U23"/>
    <mergeCell ref="V22:V23"/>
    <mergeCell ref="AA22:AA23"/>
    <mergeCell ref="V24:W24"/>
    <mergeCell ref="AE24:AF24"/>
    <mergeCell ref="X22:X23"/>
    <mergeCell ref="S22:S23"/>
    <mergeCell ref="Z22:Z23"/>
    <mergeCell ref="AB22:AB23"/>
    <mergeCell ref="AC22:AC23"/>
    <mergeCell ref="A89:B89"/>
    <mergeCell ref="AH91:AJ91"/>
    <mergeCell ref="B1:AL1"/>
    <mergeCell ref="AL22:AL23"/>
    <mergeCell ref="P6:AJ6"/>
    <mergeCell ref="AH7:AJ7"/>
    <mergeCell ref="AB7:AD7"/>
    <mergeCell ref="AE7:AG7"/>
    <mergeCell ref="AB8:AC8"/>
    <mergeCell ref="P22:P23"/>
    <mergeCell ref="T22:T23"/>
    <mergeCell ref="K6:O7"/>
    <mergeCell ref="Y7:AA7"/>
    <mergeCell ref="Y8:Z8"/>
    <mergeCell ref="P7:R7"/>
    <mergeCell ref="AH9:AI9"/>
    <mergeCell ref="AE8:AF8"/>
    <mergeCell ref="B2:AL2"/>
    <mergeCell ref="P9:Q9"/>
    <mergeCell ref="S9:T9"/>
    <mergeCell ref="AL6:AL8"/>
    <mergeCell ref="J6:J8"/>
    <mergeCell ref="AD22:AD23"/>
    <mergeCell ref="AH8:AI8"/>
    <mergeCell ref="P8:Q8"/>
    <mergeCell ref="B4:AH4"/>
    <mergeCell ref="AH89:AI89"/>
    <mergeCell ref="V7:X7"/>
    <mergeCell ref="AE9:AF9"/>
    <mergeCell ref="R22:R23"/>
    <mergeCell ref="AJ22:AJ23"/>
    <mergeCell ref="Y9:Z9"/>
    <mergeCell ref="B3:AL3"/>
    <mergeCell ref="AK6:AK8"/>
    <mergeCell ref="AB9:AC9"/>
    <mergeCell ref="AK4:AL4"/>
    <mergeCell ref="I22:I23"/>
    <mergeCell ref="G6:G8"/>
    <mergeCell ref="O22:O23"/>
    <mergeCell ref="Q22:Q23"/>
    <mergeCell ref="V9:W9"/>
    <mergeCell ref="S8:T8"/>
    <mergeCell ref="V8:W8"/>
    <mergeCell ref="S7:U7"/>
    <mergeCell ref="AF22:AF23"/>
    <mergeCell ref="AG22:AG23"/>
    <mergeCell ref="B10:C10"/>
    <mergeCell ref="B11:C11"/>
    <mergeCell ref="B12:C12"/>
    <mergeCell ref="B73:C73"/>
  </mergeCells>
  <phoneticPr fontId="0" type="noConversion"/>
  <conditionalFormatting sqref="AL86:AL87">
    <cfRule type="cellIs" dxfId="0" priority="7" stopIfTrue="1" operator="equal">
      <formula>"KLog"</formula>
    </cfRule>
  </conditionalFormatting>
  <printOptions horizontalCentered="1" verticalCentered="1"/>
  <pageMargins left="2.5590551181102366" right="0.23622047244094491" top="0.23622047244094491" bottom="0" header="0.11811023622047245" footer="0.15748031496062992"/>
  <pageSetup paperSize="8" scale="5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I stopień studiów</vt:lpstr>
      <vt:lpstr>'I stopień studiów'!Obszar_wydruku</vt:lpstr>
    </vt:vector>
  </TitlesOfParts>
  <Company>Prywatny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Paszkowski Robert</cp:lastModifiedBy>
  <cp:lastPrinted>2021-02-09T10:17:46Z</cp:lastPrinted>
  <dcterms:created xsi:type="dcterms:W3CDTF">2006-06-28T20:42:18Z</dcterms:created>
  <dcterms:modified xsi:type="dcterms:W3CDTF">2021-02-09T10:18:00Z</dcterms:modified>
</cp:coreProperties>
</file>