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f014fe8ea726b4/Desktop/"/>
    </mc:Choice>
  </mc:AlternateContent>
  <xr:revisionPtr revIDLastSave="260" documentId="8_{1E6D3DF4-6AE9-4E4F-A4F5-023A8A50A565}" xr6:coauthVersionLast="45" xr6:coauthVersionMax="45" xr10:uidLastSave="{D4FAA634-6424-40FD-923F-86E24490FC9F}"/>
  <bookViews>
    <workbookView xWindow="29625" yWindow="3075" windowWidth="26940" windowHeight="11685" activeTab="7" xr2:uid="{A26285B4-8BCB-4EA4-89B3-288766343A33}"/>
  </bookViews>
  <sheets>
    <sheet name="Basic Stats" sheetId="10" r:id="rId1"/>
    <sheet name="Apical Growth" sheetId="2" r:id="rId2"/>
    <sheet name="Leaf Length" sheetId="1" r:id="rId3"/>
    <sheet name="Stem Diameter" sheetId="3" r:id="rId4"/>
    <sheet name="Harvest Weight" sheetId="4" r:id="rId5"/>
    <sheet name="Harvest Number" sheetId="5" r:id="rId6"/>
    <sheet name="Fruit Weight" sheetId="6" r:id="rId7"/>
    <sheet name="Leafy Green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8" l="1"/>
  <c r="C4" i="8" s="1"/>
  <c r="C25" i="8"/>
  <c r="D4" i="8" s="1"/>
  <c r="H25" i="8"/>
  <c r="C5" i="8" s="1"/>
  <c r="I25" i="8"/>
  <c r="D5" i="8" s="1"/>
  <c r="J25" i="8"/>
  <c r="M25" i="8"/>
  <c r="C6" i="8" s="1"/>
  <c r="N25" i="8"/>
  <c r="D6" i="8" s="1"/>
  <c r="B26" i="8"/>
  <c r="C26" i="8"/>
  <c r="H26" i="8"/>
  <c r="J26" i="8"/>
  <c r="M26" i="8"/>
  <c r="N26" i="8"/>
  <c r="F15" i="6"/>
  <c r="D15" i="6"/>
  <c r="G14" i="6"/>
  <c r="E14" i="6"/>
  <c r="G12" i="6"/>
  <c r="E12" i="6"/>
  <c r="F10" i="6"/>
  <c r="D10" i="6"/>
  <c r="G4" i="6"/>
  <c r="E4" i="6"/>
  <c r="G2" i="6"/>
  <c r="E2" i="6"/>
  <c r="F15" i="5"/>
  <c r="D15" i="5"/>
  <c r="G14" i="5"/>
  <c r="E14" i="5"/>
  <c r="G12" i="5"/>
  <c r="E12" i="5"/>
  <c r="F10" i="5"/>
  <c r="D10" i="5"/>
  <c r="G4" i="5"/>
  <c r="E4" i="5"/>
  <c r="G2" i="5"/>
  <c r="E2" i="5"/>
  <c r="G14" i="4"/>
  <c r="F15" i="4"/>
  <c r="D15" i="4"/>
  <c r="E14" i="4"/>
  <c r="G12" i="4"/>
  <c r="E12" i="4"/>
  <c r="F10" i="4"/>
  <c r="D10" i="4"/>
  <c r="G4" i="4"/>
  <c r="E4" i="4"/>
  <c r="G2" i="4"/>
  <c r="E2" i="4"/>
  <c r="M25" i="3"/>
  <c r="J25" i="3"/>
  <c r="M23" i="3"/>
  <c r="J23" i="3"/>
  <c r="L21" i="3"/>
  <c r="K21" i="3"/>
  <c r="I21" i="3"/>
  <c r="H21" i="3"/>
  <c r="L17" i="3"/>
  <c r="K17" i="3"/>
  <c r="I17" i="3"/>
  <c r="H17" i="3"/>
  <c r="M12" i="3"/>
  <c r="J12" i="3"/>
  <c r="M10" i="3"/>
  <c r="J10" i="3"/>
  <c r="L8" i="3"/>
  <c r="K8" i="3"/>
  <c r="I8" i="3"/>
  <c r="H8" i="3"/>
  <c r="M4" i="3"/>
  <c r="J4" i="3"/>
  <c r="M2" i="3"/>
  <c r="J2" i="3"/>
  <c r="M25" i="1"/>
  <c r="J25" i="1"/>
  <c r="M23" i="1"/>
  <c r="J23" i="1"/>
  <c r="L21" i="1"/>
  <c r="K21" i="1"/>
  <c r="I21" i="1"/>
  <c r="H21" i="1"/>
  <c r="L17" i="1"/>
  <c r="K17" i="1"/>
  <c r="I17" i="1"/>
  <c r="H17" i="1"/>
  <c r="M12" i="1"/>
  <c r="J12" i="1"/>
  <c r="M10" i="1"/>
  <c r="J10" i="1"/>
  <c r="L8" i="1"/>
  <c r="K8" i="1"/>
  <c r="I8" i="1"/>
  <c r="H8" i="1"/>
  <c r="M4" i="1"/>
  <c r="J4" i="1"/>
  <c r="M2" i="1"/>
  <c r="J2" i="1"/>
  <c r="M37" i="2"/>
  <c r="J37" i="2"/>
  <c r="M35" i="2"/>
  <c r="J35" i="2"/>
  <c r="M24" i="2"/>
  <c r="M22" i="2"/>
  <c r="J24" i="2"/>
  <c r="J22" i="2"/>
  <c r="M16" i="2"/>
  <c r="M14" i="2"/>
  <c r="J16" i="2"/>
  <c r="J14" i="2"/>
  <c r="L33" i="2"/>
  <c r="K33" i="2"/>
  <c r="I33" i="2"/>
  <c r="H33" i="2"/>
  <c r="L29" i="2"/>
  <c r="K29" i="2"/>
  <c r="I29" i="2"/>
  <c r="H29" i="2"/>
  <c r="L20" i="2"/>
  <c r="K20" i="2"/>
  <c r="I20" i="2"/>
  <c r="H20" i="2"/>
  <c r="G21" i="3"/>
  <c r="D21" i="3"/>
  <c r="G21" i="1"/>
  <c r="D21" i="1"/>
  <c r="G33" i="2"/>
  <c r="D33" i="2"/>
  <c r="G20" i="3" l="1"/>
  <c r="D20" i="3"/>
  <c r="C2" i="6" l="1"/>
  <c r="C3" i="6"/>
  <c r="C4" i="6"/>
  <c r="C5" i="6"/>
  <c r="C6" i="6"/>
  <c r="C7" i="6"/>
  <c r="C8" i="6"/>
  <c r="C9" i="6"/>
  <c r="C10" i="6"/>
  <c r="C11" i="6"/>
  <c r="C12" i="6"/>
  <c r="C13" i="6"/>
  <c r="B3" i="6"/>
  <c r="B4" i="6"/>
  <c r="B5" i="6"/>
  <c r="B6" i="6"/>
  <c r="B7" i="6"/>
  <c r="B8" i="6"/>
  <c r="B9" i="6"/>
  <c r="B10" i="6"/>
  <c r="B11" i="6"/>
  <c r="B12" i="6"/>
  <c r="B13" i="6"/>
  <c r="B2" i="6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  <c r="G32" i="2"/>
  <c r="D32" i="2"/>
  <c r="G31" i="2"/>
  <c r="D31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</calcChain>
</file>

<file path=xl/sharedStrings.xml><?xml version="1.0" encoding="utf-8"?>
<sst xmlns="http://schemas.openxmlformats.org/spreadsheetml/2006/main" count="148" uniqueCount="41">
  <si>
    <t>Date</t>
  </si>
  <si>
    <t>Felicity #1</t>
  </si>
  <si>
    <t>Felicity #2</t>
  </si>
  <si>
    <t>Felicity AVG</t>
  </si>
  <si>
    <t>Speedella #1</t>
  </si>
  <si>
    <t>Speedella #2</t>
  </si>
  <si>
    <t>Speedella AVG</t>
  </si>
  <si>
    <t>Felicity</t>
  </si>
  <si>
    <t>Speedella</t>
  </si>
  <si>
    <t>Rouxai</t>
  </si>
  <si>
    <t>Tropicana</t>
  </si>
  <si>
    <t>Optimal</t>
  </si>
  <si>
    <t>Superoptimal Dry</t>
  </si>
  <si>
    <t>Superoptimal Humid</t>
  </si>
  <si>
    <t>Optimal Temps</t>
  </si>
  <si>
    <t>Superoptimal Temps (No Humidity)</t>
  </si>
  <si>
    <t>Superoptimal Temps (With Humidity)</t>
  </si>
  <si>
    <t>Genovese</t>
  </si>
  <si>
    <t>Felicity 1 Sum</t>
  </si>
  <si>
    <t>Speedella 1 Sum</t>
  </si>
  <si>
    <t>Speedella 2 Sum</t>
  </si>
  <si>
    <t>Felicity 2 Sum</t>
  </si>
  <si>
    <t>Mean</t>
  </si>
  <si>
    <t>Std Dev</t>
  </si>
  <si>
    <t>Felicity Sum</t>
  </si>
  <si>
    <t>Speedella Sum</t>
  </si>
  <si>
    <t>Std. Dev.</t>
  </si>
  <si>
    <t>Mean Harvested Fresh Weight</t>
  </si>
  <si>
    <t>Variance</t>
  </si>
  <si>
    <t>df</t>
  </si>
  <si>
    <t>t-Test: Paired Two Sample for Means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</si>
  <si>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</si>
  <si>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</si>
  <si>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</si>
  <si>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</si>
  <si>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</si>
  <si>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</si>
  <si>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</si>
  <si>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</si>
  <si>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Apical Growth</t>
  </si>
  <si>
    <t>Superoptimal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</si>
</sst>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14" fontId="2" fillId="0" borderId="2" xfId="0" applyNumberFormat="1" applyFont="1" applyBorder="1"/>
    <xf numFmtId="0" fontId="2" fillId="0" borderId="0" xfId="0" applyFont="1" applyBorder="1"/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2" fontId="2" fillId="0" borderId="0" xfId="0" applyNumberFormat="1" applyFont="1"/>
    <xf numFmtId="164" fontId="2" fillId="0" borderId="0" xfId="0" applyNumberFormat="1" applyFont="1" applyAlignment="1">
      <alignment horizontal="center"/>
    </xf>
    <xf numFmtId="1" fontId="0" fillId="0" borderId="0" xfId="0" applyNumberFormat="1"/>
    <xf numFmtId="0" fontId="0" fillId="2" borderId="2" xfId="0" applyFill="1" applyBorder="1"/>
    <xf numFmtId="0" fontId="0" fillId="2" borderId="1" xfId="0" applyFill="1" applyBorder="1"/>
    <xf numFmtId="0" fontId="0" fillId="2" borderId="6" xfId="0" applyFill="1" applyBorder="1"/>
    <xf numFmtId="1" fontId="0" fillId="2" borderId="0" xfId="0" applyNumberFormat="1" applyFill="1"/>
    <xf numFmtId="1" fontId="0" fillId="2" borderId="8" xfId="0" applyNumberFormat="1" applyFill="1" applyBorder="1"/>
    <xf numFmtId="1" fontId="0" fillId="2" borderId="10" xfId="0" applyNumberFormat="1" applyFill="1" applyBorder="1"/>
    <xf numFmtId="1" fontId="0" fillId="2" borderId="11" xfId="0" applyNumberFormat="1" applyFill="1" applyBorder="1"/>
    <xf numFmtId="0" fontId="1" fillId="0" borderId="0" xfId="0" applyFont="1"/>
    <xf numFmtId="0" fontId="2" fillId="3" borderId="0" xfId="0" applyFont="1" applyFill="1" applyBorder="1"/>
    <xf numFmtId="0" fontId="2" fillId="2" borderId="0" xfId="0" applyFont="1" applyFill="1" applyBorder="1"/>
    <xf numFmtId="0" fontId="2" fillId="4" borderId="0" xfId="0" applyFont="1" applyFill="1" applyBorder="1"/>
    <xf numFmtId="0" fontId="2" fillId="4" borderId="0" xfId="0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3" fillId="0" borderId="0" xfId="0" applyFont="1" applyFill="1" applyBorder="1"/>
    <xf numFmtId="165" fontId="0" fillId="0" borderId="0" xfId="0" applyNumberFormat="1"/>
    <xf numFmtId="165" fontId="1" fillId="0" borderId="0" xfId="0" applyNumberFormat="1" applyFont="1"/>
    <xf numFmtId="165" fontId="0" fillId="3" borderId="0" xfId="0" applyNumberFormat="1" applyFill="1"/>
    <xf numFmtId="165" fontId="3" fillId="0" borderId="0" xfId="0" applyNumberFormat="1" applyFont="1" applyFill="1" applyBorder="1"/>
    <xf numFmtId="0" fontId="2" fillId="3" borderId="0" xfId="0" applyFont="1" applyFill="1"/>
    <xf numFmtId="0" fontId="2" fillId="2" borderId="0" xfId="0" applyFont="1" applyFill="1"/>
    <xf numFmtId="0" fontId="0" fillId="4" borderId="0" xfId="0" applyFill="1" applyBorder="1"/>
    <xf numFmtId="0" fontId="2" fillId="3" borderId="1" xfId="0" applyFont="1" applyFill="1" applyBorder="1"/>
    <xf numFmtId="0" fontId="0" fillId="3" borderId="0" xfId="0" applyFill="1" applyBorder="1"/>
    <xf numFmtId="0" fontId="0" fillId="2" borderId="0" xfId="0" applyFill="1" applyBorder="1"/>
    <xf numFmtId="2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0" fillId="0" borderId="0" xfId="0" applyFill="1" applyBorder="1"/>
    <xf numFmtId="165" fontId="0" fillId="0" borderId="0" xfId="0" applyNumberFormat="1" applyFill="1" applyBorder="1"/>
    <xf numFmtId="2" fontId="0" fillId="2" borderId="0" xfId="0" applyNumberFormat="1" applyFill="1"/>
    <xf numFmtId="14" fontId="2" fillId="4" borderId="0" xfId="0" applyNumberFormat="1" applyFont="1" applyFill="1" applyAlignment="1">
      <alignment horizontal="center"/>
    </xf>
    <xf numFmtId="2" fontId="2" fillId="4" borderId="0" xfId="0" applyNumberFormat="1" applyFont="1" applyFill="1"/>
    <xf numFmtId="2" fontId="0" fillId="4" borderId="0" xfId="0" applyNumberFormat="1" applyFill="1"/>
    <xf numFmtId="2" fontId="0" fillId="0" borderId="0" xfId="0" applyNumberFormat="1"/>
    <xf numFmtId="0" fontId="0" fillId="0" borderId="0" xfId="0" applyFill="1"/>
    <xf numFmtId="0" fontId="1" fillId="0" borderId="0" xfId="0" applyFont="1" applyFill="1"/>
    <xf numFmtId="164" fontId="2" fillId="2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" fontId="0" fillId="4" borderId="0" xfId="0" applyNumberFormat="1" applyFill="1"/>
    <xf numFmtId="1" fontId="0" fillId="0" borderId="11" xfId="0" applyNumberFormat="1" applyBorder="1"/>
    <xf numFmtId="1" fontId="0" fillId="0" borderId="9" xfId="0" applyNumberFormat="1" applyBorder="1"/>
    <xf numFmtId="166" fontId="0" fillId="0" borderId="10" xfId="0" applyNumberFormat="1" applyBorder="1"/>
    <xf numFmtId="166" fontId="0" fillId="0" borderId="9" xfId="0" applyNumberFormat="1" applyBorder="1"/>
    <xf numFmtId="1" fontId="0" fillId="0" borderId="6" xfId="0" applyNumberFormat="1" applyBorder="1"/>
    <xf numFmtId="1" fontId="0" fillId="0" borderId="2" xfId="0" applyNumberFormat="1" applyBorder="1"/>
    <xf numFmtId="1" fontId="0" fillId="0" borderId="1" xfId="0" applyNumberFormat="1" applyBorder="1"/>
    <xf numFmtId="0" fontId="0" fillId="0" borderId="0" xfId="0" applyFill="1" applyBorder="1" applyAlignment="1"/>
    <xf numFmtId="0" fontId="0" fillId="0" borderId="12" xfId="0" applyFill="1" applyBorder="1" applyAlignment="1"/>
    <xf numFmtId="0" fontId="4" fillId="0" borderId="13" xfId="0" applyFont="1" applyFill="1" applyBorder="1" applyAlignment="1">
      <alignment horizontal="center"/>
    </xf>
    <xf numFmtId="1" fontId="0" fillId="0" borderId="7" xfId="0" applyNumberFormat="1" applyBorder="1"/>
    <xf numFmtId="0" fontId="0" fillId="0" borderId="7" xfId="0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" fontId="2" fillId="2" borderId="0" xfId="0" applyNumberFormat="1" applyFont="1" applyFill="1"/>
    <xf numFmtId="1" fontId="2" fillId="4" borderId="0" xfId="0" applyNumberFormat="1" applyFont="1" applyFill="1"/>
    <xf numFmtId="14" fontId="2" fillId="3" borderId="0" xfId="0" applyNumberFormat="1" applyFont="1" applyFill="1" applyAlignment="1">
      <alignment horizontal="center"/>
    </xf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Leafy Greens Cumulative Fresh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'Leafy Greens'!$A$4</c:f>
              <c:strCache>
                <c:ptCount val="1"/>
                <c:pt idx="0">
                  <c:v>Optimal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'Leafy Greens'!$C$3:$D$3</c:f>
              <c:strCache>
                <c:ptCount val="2"/>
                <c:pt idx="0">
                  <c:v>Rouxai</c:v>
                </c:pt>
                <c:pt idx="1">
                  <c:v>Tropicana</c:v>
                </c:pt>
              </c:strCache>
            </c:strRef>
          </c:cat>
          <c:val>
            <c:numRef>
              <c:f>'Leafy Greens'!$C$4:$D$4</c:f>
              <c:numCache>
                <c:formatCode>0</c:formatCode>
                <c:ptCount val="2"/>
                <c:pt idx="0">
                  <c:v>6177.5</c:v>
                </c:pt>
                <c:pt idx="1">
                  <c:v>9090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9-4683-992B-E6467B6EDFED}"/>
            </c:ext>
          </c:extLst>
        </c:ser>
        <c:ser>
          <c:idx val="1"/>
          <c:order val="1"/>
          <c:tx>
            <c:strRef>
              <c:f>'Leafy Greens'!$A$5</c:f>
              <c:strCache>
                <c:ptCount val="1"/>
                <c:pt idx="0">
                  <c:v>Superoptimal Dry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'Leafy Greens'!$C$3:$D$3</c:f>
              <c:strCache>
                <c:ptCount val="2"/>
                <c:pt idx="0">
                  <c:v>Rouxai</c:v>
                </c:pt>
                <c:pt idx="1">
                  <c:v>Tropicana</c:v>
                </c:pt>
              </c:strCache>
            </c:strRef>
          </c:cat>
          <c:val>
            <c:numRef>
              <c:f>'Leafy Greens'!$C$5:$D$5</c:f>
              <c:numCache>
                <c:formatCode>0</c:formatCode>
                <c:ptCount val="2"/>
                <c:pt idx="0">
                  <c:v>5613.5</c:v>
                </c:pt>
                <c:pt idx="1">
                  <c:v>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9-4683-992B-E6467B6EDFED}"/>
            </c:ext>
          </c:extLst>
        </c:ser>
        <c:ser>
          <c:idx val="2"/>
          <c:order val="2"/>
          <c:tx>
            <c:strRef>
              <c:f>'Leafy Greens'!$A$6</c:f>
              <c:strCache>
                <c:ptCount val="1"/>
                <c:pt idx="0">
                  <c:v>Superoptimal Humid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'Leafy Greens'!$C$3:$D$3</c:f>
              <c:strCache>
                <c:ptCount val="2"/>
                <c:pt idx="0">
                  <c:v>Rouxai</c:v>
                </c:pt>
                <c:pt idx="1">
                  <c:v>Tropicana</c:v>
                </c:pt>
              </c:strCache>
            </c:strRef>
          </c:cat>
          <c:val>
            <c:numRef>
              <c:f>'Leafy Greens'!$C$6:$D$6</c:f>
              <c:numCache>
                <c:formatCode>0</c:formatCode>
                <c:ptCount val="2"/>
                <c:pt idx="0">
                  <c:v>5133.5</c:v>
                </c:pt>
                <c:pt idx="1">
                  <c:v>9815.5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9-4683-992B-E6467B6ED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868400"/>
        <c:axId val="599890864"/>
      </c:barChart>
      <c:catAx>
        <c:axId val="59986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90864"/>
        <c:crosses val="autoZero"/>
        <c:auto val="1"/>
        <c:lblAlgn val="ctr"/>
        <c:lblOffset val="100"/>
        <c:noMultiLvlLbl val="0"/>
      </c:catAx>
      <c:valAx>
        <c:axId val="5998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Fresh Weight</a:t>
                </a:r>
              </a:p>
              <a:p>
                <a:pPr>
                  <a:defRPr/>
                </a:pPr>
                <a:r>
                  <a:rPr lang="en-US"/>
                  <a:t> (g) </a:t>
                </a:r>
              </a:p>
            </c:rich>
          </c:tx>
          <c:layout>
            <c:manualLayout>
              <c:xMode val="edge"/>
              <c:yMode val="edge"/>
              <c:x val="2.3317117933548209E-2"/>
              <c:y val="0.28750842314923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262890</xdr:colOff>
      <xdr:row>0</xdr:row>
      <xdr:rowOff>173355</xdr:rowOff>
    </xdr:from>
    <xdr:to>
      <xdr:col>12</xdr:col>
      <xdr:colOff>344805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9A4A2-537E-4BF3-9216-C8E48B470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64C16-61A2-4EF8-B900-7EC0E93D6A3B}">
  <dimension ref="A1:C15"/>
  <sheetViews>
    <sheetView workbookViewId="0">
      <selection activeCell="D4" sqref="D4"/>
    </sheetView>
  </sheetViews>
  <sheetFormatPr defaultRowHeight="14.4" x14ac:dyDescent="0.3"/>
  <cols>
    <col min="1" max="1" width="33.21875" bestFit="1" customWidth="1"/>
    <col min="2" max="2" width="12.6640625" bestFit="1" customWidth="1"/>
    <col min="3" max="3" width="13" bestFit="1" customWidth="1"/>
  </cols>
  <sheetData>
    <row r="1" spans="1:3" s="19" customFormat="1" x14ac:dyDescent="0.3">
      <c r="A1" s="19" t="s">
        <v>39</v>
      </c>
    </row>
    <row r="2" spans="1:3" x14ac:dyDescent="0.3">
      <c r="A2" t="s">
        <v>30</v>
      </c>
    </row>
    <row r="3" spans="1:3" ht="15" thickBot="1" x14ac:dyDescent="0.35"/>
    <row r="4" spans="1:3" x14ac:dyDescent="0.3">
      <c r="A4" s="61"/>
      <c r="B4" s="61" t="s">
        <v>11</v>
      </c>
      <c r="C4" s="61" t="s">
        <v>40</v>
      </c>
    </row>
    <row r="5" spans="1:3" x14ac:dyDescent="0.3">
      <c r="A5" s="59" t="s">
        <v>22</v>
      </c>
      <c r="B5" s="59">
        <v>35.00714285714286</v>
      </c>
      <c r="C5" s="59">
        <v>29.357142857142858</v>
      </c>
    </row>
    <row r="6" spans="1:3" x14ac:dyDescent="0.3">
      <c r="A6" s="59" t="s">
        <v>28</v>
      </c>
      <c r="B6" s="59">
        <v>35.785329670329631</v>
      </c>
      <c r="C6" s="59">
        <v>38.785714285714327</v>
      </c>
    </row>
    <row r="7" spans="1:3" x14ac:dyDescent="0.3">
      <c r="A7" s="59" t="s">
        <v>31</v>
      </c>
      <c r="B7" s="59">
        <v>14</v>
      </c>
      <c r="C7" s="59">
        <v>14</v>
      </c>
    </row>
    <row r="8" spans="1:3" x14ac:dyDescent="0.3">
      <c r="A8" s="59" t="s">
        <v>32</v>
      </c>
      <c r="B8" s="59">
        <v>-0.13634748115381146</v>
      </c>
      <c r="C8" s="59"/>
    </row>
    <row r="9" spans="1:3" x14ac:dyDescent="0.3">
      <c r="A9" s="59" t="s">
        <v>33</v>
      </c>
      <c r="B9" s="59">
        <v>0</v>
      </c>
      <c r="C9" s="59"/>
    </row>
    <row r="10" spans="1:3" x14ac:dyDescent="0.3">
      <c r="A10" s="59" t="s">
        <v>29</v>
      </c>
      <c r="B10" s="59">
        <v>13</v>
      </c>
      <c r="C10" s="59"/>
    </row>
    <row r="11" spans="1:3" x14ac:dyDescent="0.3">
      <c r="A11" s="59" t="s">
        <v>34</v>
      </c>
      <c r="B11" s="59">
        <v>2.2966397472627027</v>
      </c>
      <c r="C11" s="59"/>
    </row>
    <row r="12" spans="1:3" x14ac:dyDescent="0.3">
      <c r="A12" s="59" t="s">
        <v>35</v>
      </c>
      <c r="B12" s="59">
        <v>1.9450292104467248E-2</v>
      </c>
      <c r="C12" s="59"/>
    </row>
    <row r="13" spans="1:3" x14ac:dyDescent="0.3">
      <c r="A13" s="59" t="s">
        <v>36</v>
      </c>
      <c r="B13" s="59">
        <v>1.7709333959868729</v>
      </c>
      <c r="C13" s="59"/>
    </row>
    <row r="14" spans="1:3" x14ac:dyDescent="0.3">
      <c r="A14" s="59" t="s">
        <v>37</v>
      </c>
      <c r="B14" s="59">
        <v>3.8900584208934497E-2</v>
      </c>
      <c r="C14" s="59"/>
    </row>
    <row r="15" spans="1:3" ht="15" thickBot="1" x14ac:dyDescent="0.35">
      <c r="A15" s="60" t="s">
        <v>38</v>
      </c>
      <c r="B15" s="60">
        <v>2.1603686564627926</v>
      </c>
      <c r="C15" s="6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B53F-7DB5-4090-B898-EF0BFF61EF53}">
  <dimension ref="A12:R37"/>
  <sheetViews>
    <sheetView topLeftCell="A14" zoomScale="90" zoomScaleNormal="90" workbookViewId="0">
      <selection activeCell="O13" sqref="O13"/>
    </sheetView>
  </sheetViews>
  <sheetFormatPr defaultRowHeight="14.4" x14ac:dyDescent="0.3"/>
  <cols>
    <col min="1" max="1" width="13.21875" bestFit="1" customWidth="1"/>
    <col min="2" max="3" width="10.21875" bestFit="1" customWidth="1"/>
    <col min="4" max="4" width="12" bestFit="1" customWidth="1"/>
    <col min="5" max="6" width="12.77734375" bestFit="1" customWidth="1"/>
    <col min="7" max="7" width="14.6640625" bestFit="1" customWidth="1"/>
    <col min="8" max="8" width="13.77734375" bestFit="1" customWidth="1"/>
    <col min="9" max="9" width="13.6640625" bestFit="1" customWidth="1"/>
    <col min="10" max="10" width="13.6640625" customWidth="1"/>
    <col min="11" max="12" width="16.33203125" bestFit="1" customWidth="1"/>
    <col min="13" max="13" width="12" bestFit="1" customWidth="1"/>
  </cols>
  <sheetData>
    <row r="12" spans="1:18" ht="15.6" x14ac:dyDescent="0.3">
      <c r="O12" s="8"/>
      <c r="P12" s="8"/>
      <c r="Q12" s="8"/>
      <c r="R12" s="8"/>
    </row>
    <row r="13" spans="1:18" ht="15.6" x14ac:dyDescent="0.3">
      <c r="A13" s="7" t="s">
        <v>0</v>
      </c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5" t="s">
        <v>6</v>
      </c>
      <c r="H13" s="8" t="s">
        <v>18</v>
      </c>
      <c r="I13" s="8" t="s">
        <v>21</v>
      </c>
      <c r="J13" s="27" t="s">
        <v>22</v>
      </c>
      <c r="K13" s="8" t="s">
        <v>19</v>
      </c>
      <c r="L13" s="8" t="s">
        <v>20</v>
      </c>
      <c r="M13" s="27" t="s">
        <v>22</v>
      </c>
      <c r="O13" s="8"/>
      <c r="P13" s="8"/>
      <c r="Q13" s="8"/>
      <c r="R13" s="8"/>
    </row>
    <row r="14" spans="1:18" ht="15.6" x14ac:dyDescent="0.3">
      <c r="A14" s="7">
        <v>44046</v>
      </c>
      <c r="B14" s="20">
        <v>25</v>
      </c>
      <c r="C14" s="20">
        <v>28</v>
      </c>
      <c r="D14" s="20">
        <f>AVERAGE(B14:C14)</f>
        <v>26.5</v>
      </c>
      <c r="E14" s="20">
        <v>31</v>
      </c>
      <c r="F14" s="20">
        <v>36</v>
      </c>
      <c r="G14" s="20">
        <f>AVERAGE(E14:F14)</f>
        <v>33.5</v>
      </c>
      <c r="J14" s="28">
        <f>AVERAGE(B14:C20)</f>
        <v>35.00714285714286</v>
      </c>
      <c r="K14" s="28"/>
      <c r="L14" s="28"/>
      <c r="M14" s="28">
        <f>AVERAGE(E14:F20)</f>
        <v>32.607142857142854</v>
      </c>
      <c r="O14" s="8"/>
      <c r="P14" s="8"/>
      <c r="Q14" s="8"/>
      <c r="R14" s="8"/>
    </row>
    <row r="15" spans="1:18" ht="15.6" x14ac:dyDescent="0.3">
      <c r="A15" s="7">
        <v>44053</v>
      </c>
      <c r="B15" s="20">
        <v>36.5</v>
      </c>
      <c r="C15" s="20">
        <v>37.5</v>
      </c>
      <c r="D15" s="20">
        <f t="shared" ref="D15:D33" si="0">AVERAGE(B15:C15)</f>
        <v>37</v>
      </c>
      <c r="E15" s="20">
        <v>30</v>
      </c>
      <c r="F15" s="20">
        <v>31</v>
      </c>
      <c r="G15" s="20">
        <f t="shared" ref="G15:G33" si="1">AVERAGE(E15:F15)</f>
        <v>30.5</v>
      </c>
      <c r="J15" s="29" t="s">
        <v>23</v>
      </c>
      <c r="K15" s="28"/>
      <c r="L15" s="28"/>
      <c r="M15" s="29" t="s">
        <v>23</v>
      </c>
      <c r="O15" s="8"/>
      <c r="P15" s="8"/>
      <c r="Q15" s="8"/>
      <c r="R15" s="8"/>
    </row>
    <row r="16" spans="1:18" ht="15.6" x14ac:dyDescent="0.3">
      <c r="A16" s="7">
        <v>44060</v>
      </c>
      <c r="B16" s="20">
        <v>30</v>
      </c>
      <c r="C16" s="20">
        <v>39</v>
      </c>
      <c r="D16" s="20">
        <f t="shared" si="0"/>
        <v>34.5</v>
      </c>
      <c r="E16" s="20">
        <v>21</v>
      </c>
      <c r="F16" s="20">
        <v>29</v>
      </c>
      <c r="G16" s="20">
        <f t="shared" si="1"/>
        <v>25</v>
      </c>
      <c r="J16" s="28">
        <f>_xlfn.STDEV.P(B14:C20)</f>
        <v>5.7644804357268411</v>
      </c>
      <c r="K16" s="28"/>
      <c r="L16" s="28"/>
      <c r="M16" s="28">
        <f>_xlfn.STDEV.P(E14:F20)</f>
        <v>5.7761163776505811</v>
      </c>
      <c r="O16" s="8"/>
      <c r="P16" s="8"/>
      <c r="Q16" s="8"/>
      <c r="R16" s="8"/>
    </row>
    <row r="17" spans="1:18" ht="15.6" x14ac:dyDescent="0.3">
      <c r="A17" s="7">
        <v>44068</v>
      </c>
      <c r="B17" s="20">
        <v>26.5</v>
      </c>
      <c r="C17" s="20">
        <v>39.5</v>
      </c>
      <c r="D17" s="20">
        <f t="shared" si="0"/>
        <v>33</v>
      </c>
      <c r="E17" s="20">
        <v>24.5</v>
      </c>
      <c r="F17" s="20">
        <v>42</v>
      </c>
      <c r="G17" s="20">
        <f t="shared" si="1"/>
        <v>33.25</v>
      </c>
      <c r="J17" s="28"/>
      <c r="K17" s="28"/>
      <c r="L17" s="28"/>
      <c r="M17" s="28"/>
      <c r="O17" s="8"/>
      <c r="P17" s="8"/>
      <c r="Q17" s="8"/>
      <c r="R17" s="8"/>
    </row>
    <row r="18" spans="1:18" ht="15.6" x14ac:dyDescent="0.3">
      <c r="A18" s="7">
        <v>44074</v>
      </c>
      <c r="B18" s="20">
        <v>31.1</v>
      </c>
      <c r="C18" s="20">
        <v>41</v>
      </c>
      <c r="D18" s="20">
        <f t="shared" si="0"/>
        <v>36.049999999999997</v>
      </c>
      <c r="E18" s="20">
        <v>29.5</v>
      </c>
      <c r="F18" s="20">
        <v>41.5</v>
      </c>
      <c r="G18" s="20">
        <f t="shared" si="1"/>
        <v>35.5</v>
      </c>
      <c r="J18" s="28"/>
      <c r="K18" s="28"/>
      <c r="L18" s="28"/>
      <c r="M18" s="28"/>
      <c r="O18" s="8"/>
      <c r="P18" s="8"/>
      <c r="Q18" s="8"/>
      <c r="R18" s="8"/>
    </row>
    <row r="19" spans="1:18" ht="15.6" x14ac:dyDescent="0.3">
      <c r="A19" s="7">
        <v>44081</v>
      </c>
      <c r="B19" s="20">
        <v>32.5</v>
      </c>
      <c r="C19" s="20">
        <v>40.5</v>
      </c>
      <c r="D19" s="20">
        <f t="shared" si="0"/>
        <v>36.5</v>
      </c>
      <c r="E19" s="20">
        <v>31</v>
      </c>
      <c r="F19" s="20">
        <v>36</v>
      </c>
      <c r="G19" s="20">
        <f t="shared" si="1"/>
        <v>33.5</v>
      </c>
      <c r="J19" s="28"/>
      <c r="K19" s="28"/>
      <c r="L19" s="28"/>
      <c r="M19" s="28"/>
      <c r="O19" s="8"/>
      <c r="P19" s="8"/>
      <c r="Q19" s="8"/>
      <c r="R19" s="8"/>
    </row>
    <row r="20" spans="1:18" ht="15.6" x14ac:dyDescent="0.3">
      <c r="A20" s="7">
        <v>44088</v>
      </c>
      <c r="B20" s="20">
        <v>40.5</v>
      </c>
      <c r="C20" s="20">
        <v>42.5</v>
      </c>
      <c r="D20" s="20">
        <f t="shared" si="0"/>
        <v>41.5</v>
      </c>
      <c r="E20" s="20">
        <v>37.5</v>
      </c>
      <c r="F20" s="20">
        <v>36.5</v>
      </c>
      <c r="G20" s="20">
        <f t="shared" si="1"/>
        <v>37</v>
      </c>
      <c r="H20" s="24">
        <f>SUM(B14:B20)</f>
        <v>222.1</v>
      </c>
      <c r="I20" s="24">
        <f>SUM(C14:C20)</f>
        <v>268</v>
      </c>
      <c r="J20" s="30"/>
      <c r="K20" s="30">
        <f>SUM(E14:E20)</f>
        <v>204.5</v>
      </c>
      <c r="L20" s="30">
        <f>SUM(F14:F20)</f>
        <v>252</v>
      </c>
      <c r="M20" s="28"/>
      <c r="O20" s="8"/>
      <c r="P20" s="8"/>
      <c r="Q20" s="8"/>
      <c r="R20" s="8"/>
    </row>
    <row r="21" spans="1:18" ht="15.6" x14ac:dyDescent="0.3">
      <c r="A21" s="7">
        <v>44095</v>
      </c>
      <c r="B21" s="21">
        <v>40.5</v>
      </c>
      <c r="C21" s="21">
        <v>38</v>
      </c>
      <c r="D21" s="21">
        <f t="shared" si="0"/>
        <v>39.25</v>
      </c>
      <c r="E21" s="21">
        <v>40.5</v>
      </c>
      <c r="F21" s="21">
        <v>36</v>
      </c>
      <c r="G21" s="21">
        <f t="shared" si="1"/>
        <v>38.25</v>
      </c>
      <c r="J21" s="31" t="s">
        <v>22</v>
      </c>
      <c r="K21" s="28"/>
      <c r="L21" s="28"/>
      <c r="M21" s="31" t="s">
        <v>22</v>
      </c>
      <c r="O21" s="8"/>
      <c r="P21" s="8"/>
      <c r="Q21" s="8"/>
      <c r="R21" s="8"/>
    </row>
    <row r="22" spans="1:18" ht="15.6" x14ac:dyDescent="0.3">
      <c r="A22" s="7">
        <v>44102</v>
      </c>
      <c r="B22" s="21">
        <v>25.5</v>
      </c>
      <c r="C22" s="21">
        <v>27.5</v>
      </c>
      <c r="D22" s="21">
        <f t="shared" si="0"/>
        <v>26.5</v>
      </c>
      <c r="E22" s="21">
        <v>27</v>
      </c>
      <c r="F22" s="21">
        <v>29.5</v>
      </c>
      <c r="G22" s="21">
        <f t="shared" si="1"/>
        <v>28.25</v>
      </c>
      <c r="J22" s="28">
        <f>AVERAGE(B21:C29)</f>
        <v>29.472222222222221</v>
      </c>
      <c r="K22" s="28"/>
      <c r="L22" s="28"/>
      <c r="M22" s="28">
        <f>AVERAGE(E21:F29)</f>
        <v>26.861111111111111</v>
      </c>
      <c r="O22" s="8"/>
      <c r="P22" s="8"/>
      <c r="Q22" s="8"/>
      <c r="R22" s="8"/>
    </row>
    <row r="23" spans="1:18" ht="15.6" x14ac:dyDescent="0.3">
      <c r="A23" s="7">
        <v>44109</v>
      </c>
      <c r="B23" s="21">
        <v>28.5</v>
      </c>
      <c r="C23" s="21">
        <v>36</v>
      </c>
      <c r="D23" s="21">
        <f t="shared" si="0"/>
        <v>32.25</v>
      </c>
      <c r="E23" s="21">
        <v>23.5</v>
      </c>
      <c r="F23" s="21">
        <v>23</v>
      </c>
      <c r="G23" s="21">
        <f t="shared" si="1"/>
        <v>23.25</v>
      </c>
      <c r="J23" s="29" t="s">
        <v>23</v>
      </c>
      <c r="K23" s="28"/>
      <c r="L23" s="28"/>
      <c r="M23" s="29" t="s">
        <v>23</v>
      </c>
      <c r="O23" s="8"/>
      <c r="P23" s="8"/>
      <c r="Q23" s="8"/>
      <c r="R23" s="8"/>
    </row>
    <row r="24" spans="1:18" ht="15.6" x14ac:dyDescent="0.3">
      <c r="A24" s="7">
        <v>44116</v>
      </c>
      <c r="B24" s="21">
        <v>22</v>
      </c>
      <c r="C24" s="21">
        <v>26.5</v>
      </c>
      <c r="D24" s="21">
        <f t="shared" si="0"/>
        <v>24.25</v>
      </c>
      <c r="E24" s="21">
        <v>20.5</v>
      </c>
      <c r="F24" s="21">
        <v>24</v>
      </c>
      <c r="G24" s="21">
        <f t="shared" si="1"/>
        <v>22.25</v>
      </c>
      <c r="J24" s="28">
        <f>_xlfn.STDEV.P(B21:C29)</f>
        <v>5.4708120010303123</v>
      </c>
      <c r="K24" s="28"/>
      <c r="L24" s="28"/>
      <c r="M24" s="28">
        <f>_xlfn.STDEV.P(E21:F29)</f>
        <v>4.7778585264494211</v>
      </c>
      <c r="O24" s="8"/>
      <c r="P24" s="8"/>
      <c r="Q24" s="8"/>
      <c r="R24" s="8"/>
    </row>
    <row r="25" spans="1:18" ht="15.6" x14ac:dyDescent="0.3">
      <c r="A25" s="7">
        <v>44123</v>
      </c>
      <c r="B25" s="21">
        <v>19</v>
      </c>
      <c r="C25" s="21">
        <v>22</v>
      </c>
      <c r="D25" s="21">
        <f t="shared" si="0"/>
        <v>20.5</v>
      </c>
      <c r="E25" s="21">
        <v>23.5</v>
      </c>
      <c r="F25" s="21">
        <v>27.5</v>
      </c>
      <c r="G25" s="21">
        <f t="shared" si="1"/>
        <v>25.5</v>
      </c>
      <c r="O25" s="8"/>
      <c r="P25" s="8"/>
      <c r="Q25" s="8"/>
      <c r="R25" s="8"/>
    </row>
    <row r="26" spans="1:18" ht="15.6" x14ac:dyDescent="0.3">
      <c r="A26" s="7">
        <v>44130</v>
      </c>
      <c r="B26" s="21">
        <v>30.5</v>
      </c>
      <c r="C26" s="21">
        <v>32.5</v>
      </c>
      <c r="D26" s="21">
        <f t="shared" si="0"/>
        <v>31.5</v>
      </c>
      <c r="E26" s="21">
        <v>24.5</v>
      </c>
      <c r="F26" s="21">
        <v>27</v>
      </c>
      <c r="G26" s="21">
        <f t="shared" si="1"/>
        <v>25.75</v>
      </c>
      <c r="O26" s="47"/>
      <c r="P26" s="47"/>
      <c r="Q26" s="47"/>
      <c r="R26" s="47"/>
    </row>
    <row r="27" spans="1:18" ht="15.6" x14ac:dyDescent="0.3">
      <c r="A27" s="7">
        <v>44137</v>
      </c>
      <c r="B27" s="21">
        <v>31</v>
      </c>
      <c r="C27" s="21">
        <v>31.5</v>
      </c>
      <c r="D27" s="21">
        <f t="shared" si="0"/>
        <v>31.25</v>
      </c>
      <c r="E27" s="21">
        <v>25</v>
      </c>
      <c r="F27" s="21">
        <v>29.5</v>
      </c>
      <c r="G27" s="21">
        <f t="shared" si="1"/>
        <v>27.25</v>
      </c>
      <c r="O27" s="47"/>
      <c r="P27" s="47"/>
      <c r="Q27" s="47"/>
      <c r="R27" s="47"/>
    </row>
    <row r="28" spans="1:18" ht="15.6" x14ac:dyDescent="0.3">
      <c r="A28" s="7">
        <v>44144</v>
      </c>
      <c r="B28" s="21">
        <v>29.5</v>
      </c>
      <c r="C28" s="21">
        <v>33.5</v>
      </c>
      <c r="D28" s="21">
        <f t="shared" si="0"/>
        <v>31.5</v>
      </c>
      <c r="E28" s="21">
        <v>24</v>
      </c>
      <c r="F28" s="21">
        <v>30</v>
      </c>
      <c r="G28" s="21">
        <f t="shared" si="1"/>
        <v>27</v>
      </c>
    </row>
    <row r="29" spans="1:18" ht="15.6" x14ac:dyDescent="0.3">
      <c r="A29" s="7">
        <v>44151</v>
      </c>
      <c r="B29" s="21">
        <v>25.5</v>
      </c>
      <c r="C29" s="21">
        <v>31</v>
      </c>
      <c r="D29" s="21">
        <f t="shared" si="0"/>
        <v>28.25</v>
      </c>
      <c r="E29" s="21">
        <v>24.5</v>
      </c>
      <c r="F29" s="21">
        <v>24</v>
      </c>
      <c r="G29" s="21">
        <f t="shared" si="1"/>
        <v>24.25</v>
      </c>
      <c r="H29" s="25">
        <f>SUM(B21:B29)</f>
        <v>252</v>
      </c>
      <c r="I29" s="25">
        <f>SUM(C21:C29)</f>
        <v>278.5</v>
      </c>
      <c r="J29" s="25"/>
      <c r="K29" s="25">
        <f>SUM(E21:E29)</f>
        <v>233</v>
      </c>
      <c r="L29" s="25">
        <f>SUM(F21:F29)</f>
        <v>250.5</v>
      </c>
    </row>
    <row r="30" spans="1:18" ht="15.6" x14ac:dyDescent="0.3">
      <c r="A30" s="7">
        <v>44158</v>
      </c>
      <c r="B30" s="22">
        <v>29.5</v>
      </c>
      <c r="C30" s="22">
        <v>34</v>
      </c>
      <c r="D30" s="22">
        <f t="shared" si="0"/>
        <v>31.75</v>
      </c>
      <c r="E30" s="22">
        <v>32.5</v>
      </c>
      <c r="F30" s="22">
        <v>33</v>
      </c>
      <c r="G30" s="22">
        <f t="shared" si="1"/>
        <v>32.75</v>
      </c>
    </row>
    <row r="31" spans="1:18" ht="15.6" x14ac:dyDescent="0.3">
      <c r="A31" s="7">
        <v>44165</v>
      </c>
      <c r="B31" s="22">
        <v>21</v>
      </c>
      <c r="C31" s="22">
        <v>23</v>
      </c>
      <c r="D31" s="22">
        <f t="shared" si="0"/>
        <v>22</v>
      </c>
      <c r="E31" s="22">
        <v>21.5</v>
      </c>
      <c r="F31" s="22">
        <v>23</v>
      </c>
      <c r="G31" s="22">
        <f t="shared" si="1"/>
        <v>22.25</v>
      </c>
    </row>
    <row r="32" spans="1:18" ht="15.6" x14ac:dyDescent="0.3">
      <c r="A32" s="7">
        <v>44172</v>
      </c>
      <c r="B32" s="22">
        <v>26.5</v>
      </c>
      <c r="C32" s="22">
        <v>24.5</v>
      </c>
      <c r="D32" s="22">
        <f t="shared" si="0"/>
        <v>25.5</v>
      </c>
      <c r="E32" s="22">
        <v>22</v>
      </c>
      <c r="F32" s="22">
        <v>28</v>
      </c>
      <c r="G32" s="22">
        <f t="shared" si="1"/>
        <v>25</v>
      </c>
    </row>
    <row r="33" spans="1:13" ht="15.6" x14ac:dyDescent="0.3">
      <c r="A33" s="7">
        <v>44179</v>
      </c>
      <c r="B33" s="23">
        <v>24.5</v>
      </c>
      <c r="C33" s="23">
        <v>22.5</v>
      </c>
      <c r="D33" s="22">
        <f t="shared" si="0"/>
        <v>23.5</v>
      </c>
      <c r="E33" s="23">
        <v>19.5</v>
      </c>
      <c r="F33" s="23">
        <v>30</v>
      </c>
      <c r="G33" s="22">
        <f t="shared" si="1"/>
        <v>24.75</v>
      </c>
      <c r="H33" s="26">
        <f>SUM(B30:B33)</f>
        <v>101.5</v>
      </c>
      <c r="I33" s="26">
        <f>SUM(C30:C33)</f>
        <v>104</v>
      </c>
      <c r="J33" s="26"/>
      <c r="K33" s="26">
        <f>SUM(E30:E33)</f>
        <v>95.5</v>
      </c>
      <c r="L33" s="26">
        <f>SUM(F30:F33)</f>
        <v>114</v>
      </c>
    </row>
    <row r="34" spans="1:13" ht="15.6" x14ac:dyDescent="0.3">
      <c r="C34" s="19"/>
      <c r="F34" s="19"/>
      <c r="J34" s="27" t="s">
        <v>22</v>
      </c>
      <c r="M34" s="27" t="s">
        <v>22</v>
      </c>
    </row>
    <row r="35" spans="1:13" x14ac:dyDescent="0.3">
      <c r="C35" s="19"/>
      <c r="F35" s="19"/>
      <c r="J35">
        <f>AVERAGE(B30:C33)</f>
        <v>25.6875</v>
      </c>
      <c r="M35">
        <f>AVERAGE(E30:F33)</f>
        <v>26.1875</v>
      </c>
    </row>
    <row r="36" spans="1:13" x14ac:dyDescent="0.3">
      <c r="J36" s="19" t="s">
        <v>23</v>
      </c>
      <c r="M36" s="19" t="s">
        <v>23</v>
      </c>
    </row>
    <row r="37" spans="1:13" x14ac:dyDescent="0.3">
      <c r="J37">
        <f>_xlfn.STDEV.P(B30:C33)</f>
        <v>3.9760022321422306</v>
      </c>
      <c r="M37">
        <f>_xlfn.STDEV.P(E30:F33)</f>
        <v>4.9808225977241953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BEF1-BB62-4596-BBAB-E5E280D6F420}">
  <dimension ref="A1:M25"/>
  <sheetViews>
    <sheetView workbookViewId="0">
      <selection activeCell="J23" sqref="J23"/>
    </sheetView>
  </sheetViews>
  <sheetFormatPr defaultRowHeight="14.4" x14ac:dyDescent="0.3"/>
  <cols>
    <col min="1" max="1" width="10.5546875" bestFit="1" customWidth="1"/>
    <col min="2" max="3" width="10.21875" bestFit="1" customWidth="1"/>
    <col min="4" max="4" width="12" bestFit="1" customWidth="1"/>
    <col min="5" max="6" width="12.77734375" bestFit="1" customWidth="1"/>
    <col min="7" max="7" width="14.6640625" bestFit="1" customWidth="1"/>
    <col min="8" max="9" width="13.77734375" bestFit="1" customWidth="1"/>
    <col min="11" max="12" width="16.33203125" bestFit="1" customWidth="1"/>
  </cols>
  <sheetData>
    <row r="1" spans="1:13" ht="15.6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" t="s">
        <v>6</v>
      </c>
      <c r="H1" s="8" t="s">
        <v>18</v>
      </c>
      <c r="I1" s="8" t="s">
        <v>21</v>
      </c>
      <c r="J1" s="27" t="s">
        <v>22</v>
      </c>
      <c r="K1" s="8" t="s">
        <v>19</v>
      </c>
      <c r="L1" s="8" t="s">
        <v>20</v>
      </c>
      <c r="M1" s="27" t="s">
        <v>22</v>
      </c>
    </row>
    <row r="2" spans="1:13" ht="15.6" x14ac:dyDescent="0.3">
      <c r="A2" s="2">
        <v>44046</v>
      </c>
      <c r="B2" s="20">
        <v>37</v>
      </c>
      <c r="C2" s="20">
        <v>37</v>
      </c>
      <c r="D2" s="32">
        <f>AVERAGE(B2:C2)</f>
        <v>37</v>
      </c>
      <c r="E2" s="20">
        <v>36.5</v>
      </c>
      <c r="F2" s="20">
        <v>37</v>
      </c>
      <c r="G2" s="32">
        <f>AVERAGE(E2:F2)</f>
        <v>36.75</v>
      </c>
      <c r="J2" s="28">
        <f>AVERAGE(B2:C8)</f>
        <v>42.785714285714285</v>
      </c>
      <c r="K2" s="28"/>
      <c r="L2" s="28"/>
      <c r="M2" s="28">
        <f>AVERAGE(E2:F8)</f>
        <v>45.535714285714285</v>
      </c>
    </row>
    <row r="3" spans="1:13" ht="15.6" x14ac:dyDescent="0.3">
      <c r="A3" s="2">
        <v>44053</v>
      </c>
      <c r="B3" s="32">
        <v>44</v>
      </c>
      <c r="C3" s="32">
        <v>49</v>
      </c>
      <c r="D3" s="32">
        <f t="shared" ref="D3:D21" si="0">AVERAGE(B3:C3)</f>
        <v>46.5</v>
      </c>
      <c r="E3" s="32">
        <v>45.5</v>
      </c>
      <c r="F3" s="32">
        <v>49.5</v>
      </c>
      <c r="G3" s="32">
        <f t="shared" ref="G3:G21" si="1">AVERAGE(E3:F3)</f>
        <v>47.5</v>
      </c>
      <c r="J3" s="29" t="s">
        <v>23</v>
      </c>
      <c r="K3" s="28"/>
      <c r="L3" s="28"/>
      <c r="M3" s="29" t="s">
        <v>23</v>
      </c>
    </row>
    <row r="4" spans="1:13" ht="15.6" x14ac:dyDescent="0.3">
      <c r="A4" s="2">
        <v>44060</v>
      </c>
      <c r="B4" s="32">
        <v>36.5</v>
      </c>
      <c r="C4" s="32">
        <v>49</v>
      </c>
      <c r="D4" s="32">
        <f t="shared" si="0"/>
        <v>42.75</v>
      </c>
      <c r="E4" s="32">
        <v>44</v>
      </c>
      <c r="F4" s="32">
        <v>47</v>
      </c>
      <c r="G4" s="32">
        <f t="shared" si="1"/>
        <v>45.5</v>
      </c>
      <c r="J4" s="28">
        <f>_xlfn.STDEV.P(B2:C8)</f>
        <v>5.8331389666355138</v>
      </c>
      <c r="K4" s="28"/>
      <c r="L4" s="28"/>
      <c r="M4" s="28">
        <f>_xlfn.STDEV.P(E2:F8)</f>
        <v>4.0990603701784325</v>
      </c>
    </row>
    <row r="5" spans="1:13" ht="15.6" x14ac:dyDescent="0.3">
      <c r="A5" s="2">
        <v>44068</v>
      </c>
      <c r="B5" s="32">
        <v>34.5</v>
      </c>
      <c r="C5" s="32">
        <v>44</v>
      </c>
      <c r="D5" s="32">
        <f t="shared" si="0"/>
        <v>39.25</v>
      </c>
      <c r="E5" s="32">
        <v>46</v>
      </c>
      <c r="F5" s="32">
        <v>46</v>
      </c>
      <c r="G5" s="32">
        <f t="shared" si="1"/>
        <v>46</v>
      </c>
      <c r="J5" s="28"/>
      <c r="K5" s="28"/>
      <c r="L5" s="28"/>
      <c r="M5" s="28"/>
    </row>
    <row r="6" spans="1:13" ht="15.6" x14ac:dyDescent="0.3">
      <c r="A6" s="2">
        <v>44074</v>
      </c>
      <c r="B6" s="32">
        <v>36</v>
      </c>
      <c r="C6" s="32">
        <v>46.5</v>
      </c>
      <c r="D6" s="32">
        <f t="shared" si="0"/>
        <v>41.25</v>
      </c>
      <c r="E6" s="32">
        <v>49.5</v>
      </c>
      <c r="F6" s="32">
        <v>48</v>
      </c>
      <c r="G6" s="32">
        <f t="shared" si="1"/>
        <v>48.75</v>
      </c>
      <c r="J6" s="28"/>
      <c r="K6" s="28"/>
      <c r="L6" s="28"/>
      <c r="M6" s="28"/>
    </row>
    <row r="7" spans="1:13" ht="15.6" x14ac:dyDescent="0.3">
      <c r="A7" s="2">
        <v>44081</v>
      </c>
      <c r="B7" s="32">
        <v>37.5</v>
      </c>
      <c r="C7" s="32">
        <v>48</v>
      </c>
      <c r="D7" s="32">
        <f t="shared" si="0"/>
        <v>42.75</v>
      </c>
      <c r="E7" s="32">
        <v>51.5</v>
      </c>
      <c r="F7" s="32">
        <v>47</v>
      </c>
      <c r="G7" s="32">
        <f t="shared" si="1"/>
        <v>49.25</v>
      </c>
      <c r="J7" s="28"/>
      <c r="K7" s="28"/>
      <c r="L7" s="28"/>
      <c r="M7" s="28"/>
    </row>
    <row r="8" spans="1:13" ht="15.6" x14ac:dyDescent="0.3">
      <c r="A8" s="2">
        <v>44088</v>
      </c>
      <c r="B8" s="32">
        <v>51</v>
      </c>
      <c r="C8" s="32">
        <v>49</v>
      </c>
      <c r="D8" s="32">
        <f t="shared" si="0"/>
        <v>50</v>
      </c>
      <c r="E8" s="32">
        <v>45</v>
      </c>
      <c r="F8" s="32">
        <v>45</v>
      </c>
      <c r="G8" s="32">
        <f t="shared" si="1"/>
        <v>45</v>
      </c>
      <c r="H8" s="24">
        <f>SUM(B2:B8)</f>
        <v>276.5</v>
      </c>
      <c r="I8" s="24">
        <f>SUM(C2:C8)</f>
        <v>322.5</v>
      </c>
      <c r="J8" s="30"/>
      <c r="K8" s="30">
        <f>SUM(E2:E8)</f>
        <v>318</v>
      </c>
      <c r="L8" s="30">
        <f>SUM(F2:F8)</f>
        <v>319.5</v>
      </c>
      <c r="M8" s="28"/>
    </row>
    <row r="9" spans="1:13" ht="15.6" x14ac:dyDescent="0.3">
      <c r="A9" s="3">
        <v>44095</v>
      </c>
      <c r="B9" s="33">
        <v>35.5</v>
      </c>
      <c r="C9" s="33">
        <v>40</v>
      </c>
      <c r="D9" s="33">
        <f t="shared" si="0"/>
        <v>37.75</v>
      </c>
      <c r="E9" s="33">
        <v>44</v>
      </c>
      <c r="F9" s="33">
        <v>47</v>
      </c>
      <c r="G9" s="33">
        <f t="shared" si="1"/>
        <v>45.5</v>
      </c>
      <c r="J9" s="31" t="s">
        <v>22</v>
      </c>
      <c r="K9" s="28"/>
      <c r="L9" s="28"/>
      <c r="M9" s="31" t="s">
        <v>22</v>
      </c>
    </row>
    <row r="10" spans="1:13" ht="15.6" x14ac:dyDescent="0.3">
      <c r="A10" s="3">
        <v>44102</v>
      </c>
      <c r="B10" s="33">
        <v>41</v>
      </c>
      <c r="C10" s="33">
        <v>49</v>
      </c>
      <c r="D10" s="33">
        <f t="shared" si="0"/>
        <v>45</v>
      </c>
      <c r="E10" s="33">
        <v>41.5</v>
      </c>
      <c r="F10" s="33">
        <v>48.5</v>
      </c>
      <c r="G10" s="33">
        <f t="shared" si="1"/>
        <v>45</v>
      </c>
      <c r="J10" s="28">
        <f>AVERAGE(B9:C17)</f>
        <v>37.666666666666664</v>
      </c>
      <c r="K10" s="28"/>
      <c r="L10" s="28"/>
      <c r="M10" s="28">
        <f>AVERAGE(E9:F17)</f>
        <v>41.5</v>
      </c>
    </row>
    <row r="11" spans="1:13" ht="15.6" x14ac:dyDescent="0.3">
      <c r="A11" s="3">
        <v>44109</v>
      </c>
      <c r="B11" s="33">
        <v>42.5</v>
      </c>
      <c r="C11" s="33">
        <v>38.5</v>
      </c>
      <c r="D11" s="33">
        <f t="shared" si="0"/>
        <v>40.5</v>
      </c>
      <c r="E11" s="33">
        <v>42.5</v>
      </c>
      <c r="F11" s="33">
        <v>45</v>
      </c>
      <c r="G11" s="33">
        <f t="shared" si="1"/>
        <v>43.75</v>
      </c>
      <c r="J11" s="29" t="s">
        <v>23</v>
      </c>
      <c r="K11" s="28"/>
      <c r="L11" s="28"/>
      <c r="M11" s="29" t="s">
        <v>23</v>
      </c>
    </row>
    <row r="12" spans="1:13" ht="15.6" x14ac:dyDescent="0.3">
      <c r="A12" s="3">
        <v>44116</v>
      </c>
      <c r="B12" s="33">
        <v>33.5</v>
      </c>
      <c r="C12" s="33">
        <v>36</v>
      </c>
      <c r="D12" s="33">
        <f t="shared" si="0"/>
        <v>34.75</v>
      </c>
      <c r="E12" s="33">
        <v>37</v>
      </c>
      <c r="F12" s="33">
        <v>38.5</v>
      </c>
      <c r="G12" s="33">
        <f t="shared" si="1"/>
        <v>37.75</v>
      </c>
      <c r="J12" s="28">
        <f>_xlfn.STDEV.P(B9:C17)</f>
        <v>3.844187531556932</v>
      </c>
      <c r="K12" s="28"/>
      <c r="L12" s="28"/>
      <c r="M12" s="28">
        <f>_xlfn.STDEV.P(E9:F17)</f>
        <v>4.5977047413779069</v>
      </c>
    </row>
    <row r="13" spans="1:13" ht="15.6" x14ac:dyDescent="0.3">
      <c r="A13" s="3">
        <v>44123</v>
      </c>
      <c r="B13" s="33">
        <v>32.5</v>
      </c>
      <c r="C13" s="33">
        <v>31.5</v>
      </c>
      <c r="D13" s="33">
        <f t="shared" si="0"/>
        <v>32</v>
      </c>
      <c r="E13" s="33">
        <v>32.5</v>
      </c>
      <c r="F13" s="33">
        <v>40.5</v>
      </c>
      <c r="G13" s="33">
        <f t="shared" si="1"/>
        <v>36.5</v>
      </c>
    </row>
    <row r="14" spans="1:13" ht="15.6" x14ac:dyDescent="0.3">
      <c r="A14" s="3">
        <v>44130</v>
      </c>
      <c r="B14" s="33">
        <v>36.5</v>
      </c>
      <c r="C14" s="33">
        <v>36.5</v>
      </c>
      <c r="D14" s="33">
        <f t="shared" si="0"/>
        <v>36.5</v>
      </c>
      <c r="E14" s="33">
        <v>34</v>
      </c>
      <c r="F14" s="33">
        <v>41.5</v>
      </c>
      <c r="G14" s="33">
        <f t="shared" si="1"/>
        <v>37.75</v>
      </c>
    </row>
    <row r="15" spans="1:13" ht="15.6" x14ac:dyDescent="0.3">
      <c r="A15" s="3">
        <v>44137</v>
      </c>
      <c r="B15" s="33">
        <v>36</v>
      </c>
      <c r="C15" s="33">
        <v>37</v>
      </c>
      <c r="D15" s="33">
        <f t="shared" si="0"/>
        <v>36.5</v>
      </c>
      <c r="E15" s="33">
        <v>36.5</v>
      </c>
      <c r="F15" s="33">
        <v>43.5</v>
      </c>
      <c r="G15" s="33">
        <f t="shared" si="1"/>
        <v>40</v>
      </c>
    </row>
    <row r="16" spans="1:13" ht="15.6" x14ac:dyDescent="0.3">
      <c r="A16" s="3">
        <v>44144</v>
      </c>
      <c r="B16" s="33">
        <v>37.5</v>
      </c>
      <c r="C16" s="33">
        <v>37.5</v>
      </c>
      <c r="D16" s="33">
        <f t="shared" si="0"/>
        <v>37.5</v>
      </c>
      <c r="E16" s="33">
        <v>38.5</v>
      </c>
      <c r="F16" s="33">
        <v>45</v>
      </c>
      <c r="G16" s="33">
        <f t="shared" si="1"/>
        <v>41.75</v>
      </c>
    </row>
    <row r="17" spans="1:13" ht="15.6" x14ac:dyDescent="0.3">
      <c r="A17" s="3">
        <v>44151</v>
      </c>
      <c r="B17" s="33">
        <v>38.5</v>
      </c>
      <c r="C17" s="33">
        <v>38.5</v>
      </c>
      <c r="D17" s="33">
        <f t="shared" si="0"/>
        <v>38.5</v>
      </c>
      <c r="E17" s="33">
        <v>41.5</v>
      </c>
      <c r="F17" s="33">
        <v>49.5</v>
      </c>
      <c r="G17" s="33">
        <f t="shared" si="1"/>
        <v>45.5</v>
      </c>
      <c r="H17" s="25">
        <f>SUM(B9:B17)</f>
        <v>333.5</v>
      </c>
      <c r="I17" s="25">
        <f>SUM(C9:C17)</f>
        <v>344.5</v>
      </c>
      <c r="J17" s="25"/>
      <c r="K17" s="25">
        <f>SUM(E9:E17)</f>
        <v>348</v>
      </c>
      <c r="L17" s="25">
        <f>SUM(F9:F17)</f>
        <v>399</v>
      </c>
    </row>
    <row r="18" spans="1:13" ht="15.6" x14ac:dyDescent="0.3">
      <c r="A18" s="3">
        <v>44158</v>
      </c>
      <c r="B18" s="23">
        <v>37</v>
      </c>
      <c r="C18" s="23">
        <v>29.5</v>
      </c>
      <c r="D18" s="23">
        <f t="shared" si="0"/>
        <v>33.25</v>
      </c>
      <c r="E18" s="23">
        <v>43</v>
      </c>
      <c r="F18" s="23">
        <v>43</v>
      </c>
      <c r="G18" s="23">
        <f t="shared" si="1"/>
        <v>43</v>
      </c>
    </row>
    <row r="19" spans="1:13" ht="15.6" x14ac:dyDescent="0.3">
      <c r="A19" s="3">
        <v>44165</v>
      </c>
      <c r="B19" s="23">
        <v>37.5</v>
      </c>
      <c r="C19" s="23">
        <v>39.5</v>
      </c>
      <c r="D19" s="23">
        <f t="shared" si="0"/>
        <v>38.5</v>
      </c>
      <c r="E19" s="23">
        <v>44.5</v>
      </c>
      <c r="F19" s="23">
        <v>46</v>
      </c>
      <c r="G19" s="23">
        <f t="shared" si="1"/>
        <v>45.25</v>
      </c>
    </row>
    <row r="20" spans="1:13" ht="15.6" x14ac:dyDescent="0.3">
      <c r="A20" s="3">
        <v>44172</v>
      </c>
      <c r="B20" s="23">
        <v>36.5</v>
      </c>
      <c r="C20" s="23">
        <v>35</v>
      </c>
      <c r="D20" s="23">
        <f t="shared" si="0"/>
        <v>35.75</v>
      </c>
      <c r="E20" s="23">
        <v>40</v>
      </c>
      <c r="F20" s="23">
        <v>39.5</v>
      </c>
      <c r="G20" s="23">
        <f t="shared" si="1"/>
        <v>39.75</v>
      </c>
    </row>
    <row r="21" spans="1:13" ht="15.6" x14ac:dyDescent="0.3">
      <c r="A21" s="3">
        <v>44179</v>
      </c>
      <c r="B21" s="23">
        <v>34.5</v>
      </c>
      <c r="C21" s="23">
        <v>36</v>
      </c>
      <c r="D21" s="23">
        <f t="shared" si="0"/>
        <v>35.25</v>
      </c>
      <c r="E21" s="23">
        <v>41</v>
      </c>
      <c r="F21" s="23">
        <v>42.5</v>
      </c>
      <c r="G21" s="23">
        <f t="shared" si="1"/>
        <v>41.75</v>
      </c>
      <c r="H21" s="26">
        <f>SUM(B18:B21)</f>
        <v>145.5</v>
      </c>
      <c r="I21" s="26">
        <f>SUM(C18:C21)</f>
        <v>140</v>
      </c>
      <c r="J21" s="26"/>
      <c r="K21" s="26">
        <f>SUM(E18:E21)</f>
        <v>168.5</v>
      </c>
      <c r="L21" s="26">
        <f>SUM(F18:F21)</f>
        <v>171</v>
      </c>
    </row>
    <row r="22" spans="1:13" ht="15.6" x14ac:dyDescent="0.3">
      <c r="J22" s="27" t="s">
        <v>22</v>
      </c>
      <c r="M22" s="27" t="s">
        <v>22</v>
      </c>
    </row>
    <row r="23" spans="1:13" x14ac:dyDescent="0.3">
      <c r="J23">
        <f>AVERAGE(B18:C21)</f>
        <v>35.6875</v>
      </c>
      <c r="M23">
        <f>AVERAGE(E18:F21)</f>
        <v>42.4375</v>
      </c>
    </row>
    <row r="24" spans="1:13" x14ac:dyDescent="0.3">
      <c r="J24" s="19" t="s">
        <v>23</v>
      </c>
      <c r="M24" s="19" t="s">
        <v>23</v>
      </c>
    </row>
    <row r="25" spans="1:13" x14ac:dyDescent="0.3">
      <c r="J25">
        <f>_xlfn.STDEV.P(B18:C21)</f>
        <v>2.7492896809903464</v>
      </c>
      <c r="M25">
        <f>_xlfn.STDEV.P(E18:F21)</f>
        <v>2.0681740134717872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72D2-5F5B-4A59-A18D-95E77DEBDE5D}">
  <dimension ref="A1:M25"/>
  <sheetViews>
    <sheetView workbookViewId="0">
      <selection activeCell="B18" sqref="B18:G21"/>
    </sheetView>
  </sheetViews>
  <sheetFormatPr defaultRowHeight="14.4" x14ac:dyDescent="0.3"/>
  <cols>
    <col min="1" max="1" width="14" bestFit="1" customWidth="1"/>
    <col min="2" max="3" width="10.21875" bestFit="1" customWidth="1"/>
    <col min="4" max="4" width="12" bestFit="1" customWidth="1"/>
    <col min="5" max="6" width="12.77734375" bestFit="1" customWidth="1"/>
    <col min="7" max="7" width="14.6640625" bestFit="1" customWidth="1"/>
  </cols>
  <sheetData>
    <row r="1" spans="1:13" ht="15.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8" t="s">
        <v>6</v>
      </c>
      <c r="H1" s="8" t="s">
        <v>18</v>
      </c>
      <c r="I1" s="8" t="s">
        <v>21</v>
      </c>
      <c r="J1" s="27" t="s">
        <v>22</v>
      </c>
      <c r="K1" s="8" t="s">
        <v>19</v>
      </c>
      <c r="L1" s="8" t="s">
        <v>20</v>
      </c>
      <c r="M1" s="27" t="s">
        <v>22</v>
      </c>
    </row>
    <row r="2" spans="1:13" ht="15.6" x14ac:dyDescent="0.3">
      <c r="A2" s="2">
        <v>44046</v>
      </c>
      <c r="B2" s="35">
        <v>10</v>
      </c>
      <c r="C2" s="35">
        <v>4</v>
      </c>
      <c r="D2" s="20">
        <f>AVERAGE(B2:C2)</f>
        <v>7</v>
      </c>
      <c r="E2" s="35">
        <v>11</v>
      </c>
      <c r="F2" s="35">
        <v>11</v>
      </c>
      <c r="G2" s="36">
        <f>AVERAGE(E2:F2)</f>
        <v>11</v>
      </c>
      <c r="J2" s="28">
        <f>AVERAGE(B2:C8)</f>
        <v>9.7142857142857135</v>
      </c>
      <c r="K2" s="28"/>
      <c r="L2" s="28"/>
      <c r="M2" s="28">
        <f>AVERAGE(E2:F8)</f>
        <v>10.642857142857142</v>
      </c>
    </row>
    <row r="3" spans="1:13" ht="15.6" x14ac:dyDescent="0.3">
      <c r="A3" s="2">
        <v>44053</v>
      </c>
      <c r="B3" s="32">
        <v>10</v>
      </c>
      <c r="C3" s="32">
        <v>9</v>
      </c>
      <c r="D3" s="20">
        <f t="shared" ref="D3:D18" si="0">AVERAGE(B3:C3)</f>
        <v>9.5</v>
      </c>
      <c r="E3" s="32">
        <v>13</v>
      </c>
      <c r="F3" s="32">
        <v>11</v>
      </c>
      <c r="G3" s="36">
        <f t="shared" ref="G3:G21" si="1">AVERAGE(E3:F3)</f>
        <v>12</v>
      </c>
      <c r="J3" s="29" t="s">
        <v>23</v>
      </c>
      <c r="K3" s="28"/>
      <c r="L3" s="28"/>
      <c r="M3" s="29" t="s">
        <v>23</v>
      </c>
    </row>
    <row r="4" spans="1:13" ht="15.6" x14ac:dyDescent="0.3">
      <c r="A4" s="2">
        <v>44060</v>
      </c>
      <c r="B4" s="32">
        <v>10</v>
      </c>
      <c r="C4" s="32">
        <v>13</v>
      </c>
      <c r="D4" s="20">
        <f t="shared" si="0"/>
        <v>11.5</v>
      </c>
      <c r="E4" s="32">
        <v>10</v>
      </c>
      <c r="F4" s="32">
        <v>12</v>
      </c>
      <c r="G4" s="36">
        <f t="shared" si="1"/>
        <v>11</v>
      </c>
      <c r="J4" s="28">
        <f>_xlfn.STDEV.P(B2:C8)</f>
        <v>1.8680995472317172</v>
      </c>
      <c r="K4" s="28"/>
      <c r="L4" s="28"/>
      <c r="M4" s="28">
        <f>_xlfn.STDEV.P(E2:F8)</f>
        <v>1.1715156762040517</v>
      </c>
    </row>
    <row r="5" spans="1:13" ht="15.6" x14ac:dyDescent="0.3">
      <c r="A5" s="2">
        <v>44068</v>
      </c>
      <c r="B5" s="32">
        <v>10</v>
      </c>
      <c r="C5" s="32">
        <v>11</v>
      </c>
      <c r="D5" s="20">
        <f t="shared" si="0"/>
        <v>10.5</v>
      </c>
      <c r="E5" s="32">
        <v>11</v>
      </c>
      <c r="F5" s="32">
        <v>10</v>
      </c>
      <c r="G5" s="36">
        <f t="shared" si="1"/>
        <v>10.5</v>
      </c>
      <c r="J5" s="28"/>
      <c r="K5" s="28"/>
      <c r="L5" s="28"/>
      <c r="M5" s="28"/>
    </row>
    <row r="6" spans="1:13" ht="15.6" x14ac:dyDescent="0.3">
      <c r="A6" s="2">
        <v>44074</v>
      </c>
      <c r="B6" s="32">
        <v>11</v>
      </c>
      <c r="C6" s="32">
        <v>10</v>
      </c>
      <c r="D6" s="20">
        <f t="shared" si="0"/>
        <v>10.5</v>
      </c>
      <c r="E6" s="32">
        <v>11</v>
      </c>
      <c r="F6" s="32">
        <v>11</v>
      </c>
      <c r="G6" s="36">
        <f t="shared" si="1"/>
        <v>11</v>
      </c>
      <c r="J6" s="28"/>
      <c r="K6" s="28"/>
      <c r="L6" s="28"/>
      <c r="M6" s="28"/>
    </row>
    <row r="7" spans="1:13" ht="15.6" x14ac:dyDescent="0.3">
      <c r="A7" s="2">
        <v>44081</v>
      </c>
      <c r="B7" s="32">
        <v>10</v>
      </c>
      <c r="C7" s="32">
        <v>9</v>
      </c>
      <c r="D7" s="20">
        <f t="shared" si="0"/>
        <v>9.5</v>
      </c>
      <c r="E7" s="32">
        <v>11</v>
      </c>
      <c r="F7" s="32">
        <v>8</v>
      </c>
      <c r="G7" s="36">
        <f t="shared" si="1"/>
        <v>9.5</v>
      </c>
      <c r="J7" s="28"/>
      <c r="K7" s="28"/>
      <c r="L7" s="28"/>
      <c r="M7" s="28"/>
    </row>
    <row r="8" spans="1:13" ht="15.6" x14ac:dyDescent="0.3">
      <c r="A8" s="2">
        <v>44088</v>
      </c>
      <c r="B8" s="32">
        <v>9</v>
      </c>
      <c r="C8" s="32">
        <v>10</v>
      </c>
      <c r="D8" s="20">
        <f t="shared" si="0"/>
        <v>9.5</v>
      </c>
      <c r="E8" s="32">
        <v>9</v>
      </c>
      <c r="F8" s="32">
        <v>10</v>
      </c>
      <c r="G8" s="36">
        <f t="shared" si="1"/>
        <v>9.5</v>
      </c>
      <c r="H8" s="24">
        <f>SUM(B2:B8)</f>
        <v>70</v>
      </c>
      <c r="I8" s="24">
        <f>SUM(C2:C8)</f>
        <v>66</v>
      </c>
      <c r="J8" s="30"/>
      <c r="K8" s="30">
        <f>SUM(E2:E8)</f>
        <v>76</v>
      </c>
      <c r="L8" s="30">
        <f>SUM(F2:F8)</f>
        <v>73</v>
      </c>
      <c r="M8" s="28"/>
    </row>
    <row r="9" spans="1:13" ht="15.6" x14ac:dyDescent="0.3">
      <c r="A9" s="2">
        <v>44095</v>
      </c>
      <c r="B9" s="33">
        <v>10</v>
      </c>
      <c r="C9" s="33">
        <v>10</v>
      </c>
      <c r="D9" s="21">
        <f t="shared" si="0"/>
        <v>10</v>
      </c>
      <c r="E9" s="33">
        <v>9</v>
      </c>
      <c r="F9" s="33">
        <v>10</v>
      </c>
      <c r="G9" s="37">
        <f t="shared" si="1"/>
        <v>9.5</v>
      </c>
      <c r="J9" s="31" t="s">
        <v>22</v>
      </c>
      <c r="K9" s="28"/>
      <c r="L9" s="28"/>
      <c r="M9" s="31" t="s">
        <v>22</v>
      </c>
    </row>
    <row r="10" spans="1:13" ht="15.6" x14ac:dyDescent="0.3">
      <c r="A10" s="3">
        <v>44102</v>
      </c>
      <c r="B10" s="33">
        <v>12</v>
      </c>
      <c r="C10" s="33">
        <v>11</v>
      </c>
      <c r="D10" s="21">
        <f t="shared" si="0"/>
        <v>11.5</v>
      </c>
      <c r="E10" s="33">
        <v>13</v>
      </c>
      <c r="F10" s="33">
        <v>10</v>
      </c>
      <c r="G10" s="37">
        <f t="shared" si="1"/>
        <v>11.5</v>
      </c>
      <c r="J10" s="28">
        <f>AVERAGE(B9:C17)</f>
        <v>10.333333333333334</v>
      </c>
      <c r="K10" s="28"/>
      <c r="L10" s="28"/>
      <c r="M10" s="28">
        <f>AVERAGE(E9:F17)</f>
        <v>11.222222222222221</v>
      </c>
    </row>
    <row r="11" spans="1:13" ht="15.6" x14ac:dyDescent="0.3">
      <c r="A11" s="3">
        <v>44109</v>
      </c>
      <c r="B11" s="33">
        <v>10</v>
      </c>
      <c r="C11" s="33">
        <v>9</v>
      </c>
      <c r="D11" s="21">
        <f t="shared" si="0"/>
        <v>9.5</v>
      </c>
      <c r="E11" s="33">
        <v>12</v>
      </c>
      <c r="F11" s="33">
        <v>10</v>
      </c>
      <c r="G11" s="37">
        <f t="shared" si="1"/>
        <v>11</v>
      </c>
      <c r="J11" s="29" t="s">
        <v>23</v>
      </c>
      <c r="K11" s="28"/>
      <c r="L11" s="28"/>
      <c r="M11" s="29" t="s">
        <v>23</v>
      </c>
    </row>
    <row r="12" spans="1:13" ht="15.6" x14ac:dyDescent="0.3">
      <c r="A12" s="3">
        <v>44116</v>
      </c>
      <c r="B12" s="33">
        <v>11</v>
      </c>
      <c r="C12" s="33">
        <v>10</v>
      </c>
      <c r="D12" s="21">
        <f t="shared" si="0"/>
        <v>10.5</v>
      </c>
      <c r="E12" s="33">
        <v>14</v>
      </c>
      <c r="F12" s="33">
        <v>10</v>
      </c>
      <c r="G12" s="37">
        <f t="shared" si="1"/>
        <v>12</v>
      </c>
      <c r="J12" s="28">
        <f>_xlfn.STDEV.P(B9:C17)</f>
        <v>1.1055415967851334</v>
      </c>
      <c r="K12" s="28"/>
      <c r="L12" s="28"/>
      <c r="M12" s="28">
        <f>_xlfn.STDEV.P(E9:F17)</f>
        <v>2.0964402515681342</v>
      </c>
    </row>
    <row r="13" spans="1:13" ht="15.6" x14ac:dyDescent="0.3">
      <c r="A13" s="3">
        <v>44123</v>
      </c>
      <c r="B13" s="33">
        <v>13</v>
      </c>
      <c r="C13" s="33">
        <v>10</v>
      </c>
      <c r="D13" s="21">
        <f t="shared" si="0"/>
        <v>11.5</v>
      </c>
      <c r="E13" s="33">
        <v>15</v>
      </c>
      <c r="F13" s="33">
        <v>13</v>
      </c>
      <c r="G13" s="37">
        <f t="shared" si="1"/>
        <v>14</v>
      </c>
    </row>
    <row r="14" spans="1:13" ht="15.6" x14ac:dyDescent="0.3">
      <c r="A14" s="3">
        <v>44130</v>
      </c>
      <c r="B14" s="33">
        <v>11</v>
      </c>
      <c r="C14" s="33">
        <v>12</v>
      </c>
      <c r="D14" s="21">
        <f t="shared" si="0"/>
        <v>11.5</v>
      </c>
      <c r="E14" s="33">
        <v>16</v>
      </c>
      <c r="F14" s="33">
        <v>10</v>
      </c>
      <c r="G14" s="37">
        <f t="shared" si="1"/>
        <v>13</v>
      </c>
    </row>
    <row r="15" spans="1:13" ht="15.6" x14ac:dyDescent="0.3">
      <c r="A15" s="3">
        <v>44137</v>
      </c>
      <c r="B15" s="33">
        <v>10</v>
      </c>
      <c r="C15" s="33">
        <v>10</v>
      </c>
      <c r="D15" s="21">
        <f t="shared" si="0"/>
        <v>10</v>
      </c>
      <c r="E15" s="33">
        <v>12</v>
      </c>
      <c r="F15" s="33">
        <v>10</v>
      </c>
      <c r="G15" s="37">
        <f t="shared" si="1"/>
        <v>11</v>
      </c>
    </row>
    <row r="16" spans="1:13" ht="15.6" x14ac:dyDescent="0.3">
      <c r="A16" s="3">
        <v>44144</v>
      </c>
      <c r="B16" s="33">
        <v>10</v>
      </c>
      <c r="C16" s="33">
        <v>9</v>
      </c>
      <c r="D16" s="21">
        <f t="shared" si="0"/>
        <v>9.5</v>
      </c>
      <c r="E16" s="33">
        <v>10</v>
      </c>
      <c r="F16" s="33">
        <v>9</v>
      </c>
      <c r="G16" s="37">
        <f t="shared" si="1"/>
        <v>9.5</v>
      </c>
    </row>
    <row r="17" spans="1:13" ht="15.6" x14ac:dyDescent="0.3">
      <c r="A17" s="3">
        <v>44151</v>
      </c>
      <c r="B17" s="33">
        <v>9</v>
      </c>
      <c r="C17" s="33">
        <v>9</v>
      </c>
      <c r="D17" s="21">
        <f t="shared" si="0"/>
        <v>9</v>
      </c>
      <c r="E17" s="33">
        <v>9</v>
      </c>
      <c r="F17" s="33">
        <v>10</v>
      </c>
      <c r="G17" s="37">
        <f t="shared" si="1"/>
        <v>9.5</v>
      </c>
      <c r="H17" s="25">
        <f>SUM(B9:B17)</f>
        <v>96</v>
      </c>
      <c r="I17" s="25">
        <f>SUM(C9:C17)</f>
        <v>90</v>
      </c>
      <c r="J17" s="25"/>
      <c r="K17" s="25">
        <f>SUM(E9:E17)</f>
        <v>110</v>
      </c>
      <c r="L17" s="25">
        <f>SUM(F9:F17)</f>
        <v>92</v>
      </c>
    </row>
    <row r="18" spans="1:13" ht="15.6" x14ac:dyDescent="0.3">
      <c r="A18" s="3">
        <v>44158</v>
      </c>
      <c r="B18" s="23">
        <v>9</v>
      </c>
      <c r="C18" s="23">
        <v>8</v>
      </c>
      <c r="D18" s="22">
        <f t="shared" si="0"/>
        <v>8.5</v>
      </c>
      <c r="E18" s="23">
        <v>11</v>
      </c>
      <c r="F18" s="23">
        <v>9</v>
      </c>
      <c r="G18" s="34">
        <f t="shared" si="1"/>
        <v>10</v>
      </c>
    </row>
    <row r="19" spans="1:13" ht="15.6" x14ac:dyDescent="0.3">
      <c r="A19" s="3">
        <v>44165</v>
      </c>
      <c r="B19" s="23">
        <v>9</v>
      </c>
      <c r="C19" s="23">
        <v>10</v>
      </c>
      <c r="D19" s="22">
        <f>AVERAGE(B19:C19)</f>
        <v>9.5</v>
      </c>
      <c r="E19" s="23">
        <v>12</v>
      </c>
      <c r="F19" s="23">
        <v>10</v>
      </c>
      <c r="G19" s="34">
        <f t="shared" si="1"/>
        <v>11</v>
      </c>
    </row>
    <row r="20" spans="1:13" ht="15.6" x14ac:dyDescent="0.3">
      <c r="A20" s="3">
        <v>44172</v>
      </c>
      <c r="B20" s="23">
        <v>11</v>
      </c>
      <c r="C20" s="23">
        <v>10</v>
      </c>
      <c r="D20" s="22">
        <f>AVERAGE(B20:C20)</f>
        <v>10.5</v>
      </c>
      <c r="E20" s="23">
        <v>9</v>
      </c>
      <c r="F20" s="23">
        <v>10</v>
      </c>
      <c r="G20" s="34">
        <f t="shared" si="1"/>
        <v>9.5</v>
      </c>
    </row>
    <row r="21" spans="1:13" ht="15.6" x14ac:dyDescent="0.3">
      <c r="A21" s="3">
        <v>44179</v>
      </c>
      <c r="B21" s="23">
        <v>10</v>
      </c>
      <c r="C21" s="23">
        <v>10</v>
      </c>
      <c r="D21" s="22">
        <f>AVERAGE(B21:C21)</f>
        <v>10</v>
      </c>
      <c r="E21" s="23">
        <v>10</v>
      </c>
      <c r="F21" s="23">
        <v>9</v>
      </c>
      <c r="G21" s="34">
        <f t="shared" si="1"/>
        <v>9.5</v>
      </c>
      <c r="H21" s="26">
        <f>SUM(B18:B21)</f>
        <v>39</v>
      </c>
      <c r="I21" s="26">
        <f>SUM(C18:C21)</f>
        <v>38</v>
      </c>
      <c r="J21" s="26"/>
      <c r="K21" s="26">
        <f>SUM(E18:E21)</f>
        <v>42</v>
      </c>
      <c r="L21" s="26">
        <f>SUM(F18:F21)</f>
        <v>38</v>
      </c>
    </row>
    <row r="22" spans="1:13" ht="15.6" x14ac:dyDescent="0.3">
      <c r="J22" s="27" t="s">
        <v>22</v>
      </c>
      <c r="M22" s="27" t="s">
        <v>22</v>
      </c>
    </row>
    <row r="23" spans="1:13" x14ac:dyDescent="0.3">
      <c r="J23">
        <f>AVERAGE(B18:C21)</f>
        <v>9.625</v>
      </c>
      <c r="M23">
        <f>AVERAGE(E18:F21)</f>
        <v>10</v>
      </c>
    </row>
    <row r="24" spans="1:13" x14ac:dyDescent="0.3">
      <c r="J24" s="19" t="s">
        <v>23</v>
      </c>
      <c r="M24" s="19" t="s">
        <v>23</v>
      </c>
    </row>
    <row r="25" spans="1:13" x14ac:dyDescent="0.3">
      <c r="J25">
        <f>_xlfn.STDEV.P(B18:C21)</f>
        <v>0.85695682505013049</v>
      </c>
      <c r="M25">
        <f>_xlfn.STDEV.P(E18:F21)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2A47-01DD-4CC0-87F4-93E6E3E0FF1A}">
  <dimension ref="A1:G15"/>
  <sheetViews>
    <sheetView workbookViewId="0">
      <selection activeCell="D1" sqref="D1:G15"/>
    </sheetView>
  </sheetViews>
  <sheetFormatPr defaultRowHeight="14.4" x14ac:dyDescent="0.3"/>
  <cols>
    <col min="1" max="1" width="11.6640625" bestFit="1" customWidth="1"/>
    <col min="4" max="4" width="12" bestFit="1" customWidth="1"/>
    <col min="6" max="6" width="14.6640625" bestFit="1" customWidth="1"/>
  </cols>
  <sheetData>
    <row r="1" spans="1:7" ht="15.6" x14ac:dyDescent="0.3">
      <c r="A1" s="6" t="s">
        <v>0</v>
      </c>
      <c r="B1" s="6" t="s">
        <v>7</v>
      </c>
      <c r="C1" s="6" t="s">
        <v>8</v>
      </c>
      <c r="D1" s="8" t="s">
        <v>24</v>
      </c>
      <c r="E1" s="27" t="s">
        <v>22</v>
      </c>
      <c r="F1" s="8" t="s">
        <v>25</v>
      </c>
      <c r="G1" s="27" t="s">
        <v>22</v>
      </c>
    </row>
    <row r="2" spans="1:7" ht="15.6" x14ac:dyDescent="0.3">
      <c r="A2" s="6">
        <v>44088</v>
      </c>
      <c r="B2" s="9">
        <v>2.782</v>
      </c>
      <c r="C2" s="9">
        <v>6.0149999999999997</v>
      </c>
      <c r="E2" s="28">
        <f>AVERAGE(B3:B10)</f>
        <v>19.59375</v>
      </c>
      <c r="F2" s="28"/>
      <c r="G2" s="28">
        <f>AVERAGE(C3:C10)</f>
        <v>29.197499999999998</v>
      </c>
    </row>
    <row r="3" spans="1:7" ht="15.6" x14ac:dyDescent="0.3">
      <c r="A3" s="39">
        <v>44095</v>
      </c>
      <c r="B3" s="38">
        <v>10.31</v>
      </c>
      <c r="C3" s="38">
        <v>11.24</v>
      </c>
      <c r="E3" s="29" t="s">
        <v>23</v>
      </c>
      <c r="F3" s="28"/>
      <c r="G3" s="29" t="s">
        <v>23</v>
      </c>
    </row>
    <row r="4" spans="1:7" ht="15.6" x14ac:dyDescent="0.3">
      <c r="A4" s="39">
        <v>44102</v>
      </c>
      <c r="B4" s="38">
        <v>19.07</v>
      </c>
      <c r="C4" s="38">
        <v>27.13</v>
      </c>
      <c r="E4" s="28">
        <f>_xlfn.STDEV.P(B3:B10)</f>
        <v>4.2020975045208049</v>
      </c>
      <c r="F4" s="28"/>
      <c r="G4" s="28">
        <f>_xlfn.STDEV.P(C3:C10)</f>
        <v>8.3131368177120812</v>
      </c>
    </row>
    <row r="5" spans="1:7" ht="15.6" x14ac:dyDescent="0.3">
      <c r="A5" s="39">
        <v>44109</v>
      </c>
      <c r="B5" s="38">
        <v>17.41</v>
      </c>
      <c r="C5" s="38">
        <v>36.46</v>
      </c>
      <c r="E5" s="28"/>
      <c r="F5" s="28"/>
      <c r="G5" s="28"/>
    </row>
    <row r="6" spans="1:7" ht="15.6" x14ac:dyDescent="0.3">
      <c r="A6" s="39">
        <v>44116</v>
      </c>
      <c r="B6" s="38">
        <v>20.76</v>
      </c>
      <c r="C6" s="38">
        <v>28.69</v>
      </c>
      <c r="E6" s="28"/>
      <c r="F6" s="28"/>
      <c r="G6" s="28"/>
    </row>
    <row r="7" spans="1:7" ht="15.6" x14ac:dyDescent="0.3">
      <c r="A7" s="39">
        <v>44123</v>
      </c>
      <c r="B7" s="38">
        <v>21.08</v>
      </c>
      <c r="C7" s="38">
        <v>24.26</v>
      </c>
      <c r="E7" s="28"/>
      <c r="F7" s="28"/>
      <c r="G7" s="28"/>
    </row>
    <row r="8" spans="1:7" ht="15.6" x14ac:dyDescent="0.3">
      <c r="A8" s="39">
        <v>44130</v>
      </c>
      <c r="B8" s="38">
        <v>25.96</v>
      </c>
      <c r="C8" s="38">
        <v>38.75</v>
      </c>
      <c r="D8" s="40"/>
      <c r="E8" s="41"/>
      <c r="F8" s="41"/>
      <c r="G8" s="28"/>
    </row>
    <row r="9" spans="1:7" ht="15.6" x14ac:dyDescent="0.3">
      <c r="A9" s="39">
        <v>44137</v>
      </c>
      <c r="B9" s="38">
        <v>21.95</v>
      </c>
      <c r="C9" s="38">
        <v>30.36</v>
      </c>
      <c r="E9" s="31"/>
      <c r="F9" s="28"/>
      <c r="G9" s="31"/>
    </row>
    <row r="10" spans="1:7" ht="15.6" x14ac:dyDescent="0.3">
      <c r="A10" s="39">
        <v>44144</v>
      </c>
      <c r="B10" s="38">
        <v>20.21</v>
      </c>
      <c r="C10" s="38">
        <v>36.69</v>
      </c>
      <c r="D10" s="42">
        <f>SUM(B3:B10)</f>
        <v>156.75</v>
      </c>
      <c r="E10" s="25"/>
      <c r="F10" s="42">
        <f>SUM(C3:C10)</f>
        <v>233.57999999999998</v>
      </c>
      <c r="G10" s="28"/>
    </row>
    <row r="11" spans="1:7" ht="15.6" x14ac:dyDescent="0.3">
      <c r="A11" s="43">
        <v>44151</v>
      </c>
      <c r="B11" s="44">
        <v>15.53</v>
      </c>
      <c r="C11" s="44">
        <v>18.66</v>
      </c>
      <c r="E11" s="27" t="s">
        <v>22</v>
      </c>
      <c r="G11" s="27" t="s">
        <v>22</v>
      </c>
    </row>
    <row r="12" spans="1:7" ht="15.6" x14ac:dyDescent="0.3">
      <c r="A12" s="43">
        <v>44158</v>
      </c>
      <c r="B12" s="44">
        <v>17.670000000000002</v>
      </c>
      <c r="C12" s="44">
        <v>14.13</v>
      </c>
      <c r="E12" s="46">
        <f>AVERAGE(B11:B15)</f>
        <v>18.29</v>
      </c>
      <c r="G12" s="46">
        <f>AVERAGE(C11:C15)</f>
        <v>21.462</v>
      </c>
    </row>
    <row r="13" spans="1:7" ht="15.6" x14ac:dyDescent="0.3">
      <c r="A13" s="43">
        <v>44165</v>
      </c>
      <c r="B13" s="44">
        <v>25.73</v>
      </c>
      <c r="C13" s="44">
        <v>30.53</v>
      </c>
      <c r="E13" s="19" t="s">
        <v>23</v>
      </c>
      <c r="G13" s="19" t="s">
        <v>23</v>
      </c>
    </row>
    <row r="14" spans="1:7" ht="15.6" x14ac:dyDescent="0.3">
      <c r="A14" s="43">
        <v>44172</v>
      </c>
      <c r="B14" s="44">
        <v>13.07</v>
      </c>
      <c r="C14" s="44">
        <v>20.350000000000001</v>
      </c>
      <c r="E14">
        <f>_xlfn.STDEV.P(B11:B15)</f>
        <v>4.2883470008850706</v>
      </c>
      <c r="G14">
        <f>_xlfn.STDEV.P(C11:C15)</f>
        <v>5.4739068315052686</v>
      </c>
    </row>
    <row r="15" spans="1:7" ht="15.6" x14ac:dyDescent="0.3">
      <c r="A15" s="43">
        <v>44179</v>
      </c>
      <c r="B15" s="44">
        <v>19.45</v>
      </c>
      <c r="C15" s="44">
        <v>23.64</v>
      </c>
      <c r="D15" s="45">
        <f>SUM(B11:B15)</f>
        <v>91.45</v>
      </c>
      <c r="E15" s="26"/>
      <c r="F15" s="45">
        <f>SUM(C11:C15)</f>
        <v>107.31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01AA-4208-47BB-B14E-9F405A18AC7E}">
  <dimension ref="A1:G25"/>
  <sheetViews>
    <sheetView workbookViewId="0">
      <selection activeCell="B11" sqref="B11:C15"/>
    </sheetView>
  </sheetViews>
  <sheetFormatPr defaultRowHeight="14.4" x14ac:dyDescent="0.3"/>
  <cols>
    <col min="1" max="1" width="9.44140625" bestFit="1" customWidth="1"/>
    <col min="4" max="4" width="12" bestFit="1" customWidth="1"/>
    <col min="6" max="6" width="14.6640625" bestFit="1" customWidth="1"/>
  </cols>
  <sheetData>
    <row r="1" spans="1:7" ht="15.6" x14ac:dyDescent="0.3">
      <c r="A1" s="10" t="s">
        <v>0</v>
      </c>
      <c r="B1" s="10" t="s">
        <v>7</v>
      </c>
      <c r="C1" s="10" t="s">
        <v>8</v>
      </c>
      <c r="D1" s="8" t="s">
        <v>24</v>
      </c>
      <c r="E1" s="27" t="s">
        <v>22</v>
      </c>
      <c r="F1" s="8" t="s">
        <v>25</v>
      </c>
      <c r="G1" s="27" t="s">
        <v>22</v>
      </c>
    </row>
    <row r="2" spans="1:7" ht="15.6" x14ac:dyDescent="0.3">
      <c r="A2" s="10">
        <v>44088</v>
      </c>
      <c r="B2" s="72">
        <v>122</v>
      </c>
      <c r="C2" s="72">
        <v>55</v>
      </c>
      <c r="E2" s="28">
        <f>AVERAGE(B3:B10)</f>
        <v>981.875</v>
      </c>
      <c r="F2" s="28"/>
      <c r="G2" s="28">
        <f>AVERAGE(C3:C10)</f>
        <v>230</v>
      </c>
    </row>
    <row r="3" spans="1:7" ht="15.6" x14ac:dyDescent="0.3">
      <c r="A3" s="10">
        <v>44095</v>
      </c>
      <c r="B3" s="72">
        <v>460</v>
      </c>
      <c r="C3" s="72">
        <v>122</v>
      </c>
      <c r="E3" s="29" t="s">
        <v>23</v>
      </c>
      <c r="F3" s="28"/>
      <c r="G3" s="29" t="s">
        <v>23</v>
      </c>
    </row>
    <row r="4" spans="1:7" ht="15.6" x14ac:dyDescent="0.3">
      <c r="A4" s="10">
        <v>44102</v>
      </c>
      <c r="B4" s="72">
        <v>851</v>
      </c>
      <c r="C4" s="72">
        <v>223</v>
      </c>
      <c r="E4" s="28">
        <f>_xlfn.STDEV.P(B3:B10)</f>
        <v>250.58702954263217</v>
      </c>
      <c r="F4" s="28"/>
      <c r="G4" s="28">
        <f>_xlfn.STDEV.P(C3:C10)</f>
        <v>51.848336521049546</v>
      </c>
    </row>
    <row r="5" spans="1:7" ht="15.6" x14ac:dyDescent="0.3">
      <c r="A5" s="10">
        <v>44109</v>
      </c>
      <c r="B5" s="72">
        <v>830</v>
      </c>
      <c r="C5" s="72">
        <v>253</v>
      </c>
      <c r="E5" s="28"/>
      <c r="F5" s="28"/>
      <c r="G5" s="28"/>
    </row>
    <row r="6" spans="1:7" ht="15.6" x14ac:dyDescent="0.3">
      <c r="A6" s="10">
        <v>44116</v>
      </c>
      <c r="B6" s="72">
        <v>1060</v>
      </c>
      <c r="C6" s="72">
        <v>268</v>
      </c>
      <c r="E6" s="28"/>
      <c r="F6" s="28"/>
      <c r="G6" s="28"/>
    </row>
    <row r="7" spans="1:7" ht="15.6" x14ac:dyDescent="0.3">
      <c r="A7" s="10">
        <v>44123</v>
      </c>
      <c r="B7" s="72">
        <v>1156</v>
      </c>
      <c r="C7" s="72">
        <v>176</v>
      </c>
      <c r="E7" s="28"/>
      <c r="F7" s="28"/>
      <c r="G7" s="28"/>
    </row>
    <row r="8" spans="1:7" ht="15.6" x14ac:dyDescent="0.3">
      <c r="A8" s="10">
        <v>44130</v>
      </c>
      <c r="B8" s="72">
        <v>1337</v>
      </c>
      <c r="C8" s="72">
        <v>278</v>
      </c>
      <c r="D8" s="40"/>
      <c r="E8" s="41"/>
      <c r="F8" s="41"/>
      <c r="G8" s="28"/>
    </row>
    <row r="9" spans="1:7" ht="15.6" x14ac:dyDescent="0.3">
      <c r="A9" s="10">
        <v>44137</v>
      </c>
      <c r="B9" s="72">
        <v>1143</v>
      </c>
      <c r="C9" s="72">
        <v>240</v>
      </c>
      <c r="E9" s="31"/>
      <c r="F9" s="28"/>
      <c r="G9" s="31"/>
    </row>
    <row r="10" spans="1:7" ht="15.6" x14ac:dyDescent="0.3">
      <c r="A10" s="10">
        <v>44144</v>
      </c>
      <c r="B10" s="72">
        <v>1018</v>
      </c>
      <c r="C10" s="72">
        <v>280</v>
      </c>
      <c r="D10" s="42">
        <f>SUM(B3:B10)</f>
        <v>7855</v>
      </c>
      <c r="E10" s="25"/>
      <c r="F10" s="42">
        <f>SUM(C3:C10)</f>
        <v>1840</v>
      </c>
      <c r="G10" s="28"/>
    </row>
    <row r="11" spans="1:7" ht="15.6" x14ac:dyDescent="0.3">
      <c r="A11" s="10">
        <v>44151</v>
      </c>
      <c r="B11" s="73">
        <v>796</v>
      </c>
      <c r="C11" s="73">
        <v>208</v>
      </c>
      <c r="E11" s="27" t="s">
        <v>22</v>
      </c>
      <c r="G11" s="27" t="s">
        <v>22</v>
      </c>
    </row>
    <row r="12" spans="1:7" ht="15.6" x14ac:dyDescent="0.3">
      <c r="A12" s="10">
        <v>44158</v>
      </c>
      <c r="B12" s="73">
        <v>882</v>
      </c>
      <c r="C12" s="73">
        <v>130</v>
      </c>
      <c r="E12" s="46">
        <f>AVERAGE(B11:B15)</f>
        <v>841.6</v>
      </c>
      <c r="G12" s="46">
        <f>AVERAGE(C11:C15)</f>
        <v>196.2</v>
      </c>
    </row>
    <row r="13" spans="1:7" ht="15.6" x14ac:dyDescent="0.3">
      <c r="A13" s="10">
        <v>44165</v>
      </c>
      <c r="B13" s="73">
        <v>912</v>
      </c>
      <c r="C13" s="73">
        <v>265</v>
      </c>
      <c r="E13" s="19" t="s">
        <v>23</v>
      </c>
      <c r="G13" s="19" t="s">
        <v>23</v>
      </c>
    </row>
    <row r="14" spans="1:7" ht="15.6" x14ac:dyDescent="0.3">
      <c r="A14" s="10">
        <v>44172</v>
      </c>
      <c r="B14" s="73">
        <v>756</v>
      </c>
      <c r="C14" s="73">
        <v>183</v>
      </c>
      <c r="E14">
        <f>_xlfn.STDEV.P(B11:B15)</f>
        <v>57.290836963689053</v>
      </c>
      <c r="G14">
        <f>_xlfn.STDEV.P(C11:C15)</f>
        <v>43.429943587345356</v>
      </c>
    </row>
    <row r="15" spans="1:7" ht="15.6" x14ac:dyDescent="0.3">
      <c r="A15" s="10">
        <v>44180</v>
      </c>
      <c r="B15" s="73">
        <v>862</v>
      </c>
      <c r="C15" s="73">
        <v>195</v>
      </c>
      <c r="D15" s="45">
        <f>SUM(B11:B15)</f>
        <v>4208</v>
      </c>
      <c r="E15" s="26"/>
      <c r="F15" s="45">
        <f>SUM(C11:C15)</f>
        <v>981</v>
      </c>
    </row>
    <row r="17" spans="4:7" x14ac:dyDescent="0.3">
      <c r="D17" s="47"/>
      <c r="E17" s="47"/>
      <c r="F17" s="47"/>
      <c r="G17" s="47"/>
    </row>
    <row r="18" spans="4:7" x14ac:dyDescent="0.3">
      <c r="D18" s="47"/>
      <c r="E18" s="47"/>
      <c r="F18" s="47"/>
      <c r="G18" s="47"/>
    </row>
    <row r="19" spans="4:7" x14ac:dyDescent="0.3">
      <c r="D19" s="47"/>
      <c r="E19" s="47"/>
      <c r="F19" s="47"/>
      <c r="G19" s="47"/>
    </row>
    <row r="20" spans="4:7" x14ac:dyDescent="0.3">
      <c r="D20" s="47"/>
      <c r="E20" s="47"/>
      <c r="F20" s="47"/>
      <c r="G20" s="47"/>
    </row>
    <row r="21" spans="4:7" x14ac:dyDescent="0.3">
      <c r="D21" s="47"/>
      <c r="E21" s="47"/>
      <c r="F21" s="47"/>
      <c r="G21" s="47"/>
    </row>
    <row r="22" spans="4:7" ht="15.6" x14ac:dyDescent="0.3">
      <c r="D22" s="47"/>
      <c r="E22" s="47"/>
      <c r="F22" s="27"/>
      <c r="G22" s="47"/>
    </row>
    <row r="23" spans="4:7" x14ac:dyDescent="0.3">
      <c r="D23" s="47"/>
      <c r="E23" s="47"/>
      <c r="F23" s="47"/>
      <c r="G23" s="47"/>
    </row>
    <row r="24" spans="4:7" x14ac:dyDescent="0.3">
      <c r="D24" s="47"/>
      <c r="E24" s="47"/>
      <c r="F24" s="48"/>
      <c r="G24" s="47"/>
    </row>
    <row r="25" spans="4:7" x14ac:dyDescent="0.3">
      <c r="D25" s="47"/>
      <c r="E25" s="47"/>
      <c r="F25" s="47"/>
      <c r="G25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8226-3D10-4A10-8E4B-8F291AFC62A7}">
  <dimension ref="A1:G24"/>
  <sheetViews>
    <sheetView workbookViewId="0">
      <selection activeCell="E3" sqref="E3"/>
    </sheetView>
  </sheetViews>
  <sheetFormatPr defaultRowHeight="14.4" x14ac:dyDescent="0.3"/>
  <cols>
    <col min="1" max="1" width="14.5546875" bestFit="1" customWidth="1"/>
    <col min="2" max="2" width="9.5546875" bestFit="1" customWidth="1"/>
    <col min="4" max="4" width="12" bestFit="1" customWidth="1"/>
    <col min="6" max="6" width="14.6640625" bestFit="1" customWidth="1"/>
  </cols>
  <sheetData>
    <row r="1" spans="1:7" ht="15.6" x14ac:dyDescent="0.3">
      <c r="A1" s="10" t="s">
        <v>0</v>
      </c>
      <c r="B1" s="10" t="s">
        <v>7</v>
      </c>
      <c r="C1" s="10" t="s">
        <v>8</v>
      </c>
      <c r="D1" s="8" t="s">
        <v>24</v>
      </c>
      <c r="E1" s="27" t="s">
        <v>22</v>
      </c>
      <c r="F1" s="8" t="s">
        <v>25</v>
      </c>
      <c r="G1" s="27" t="s">
        <v>22</v>
      </c>
    </row>
    <row r="2" spans="1:7" ht="15.6" x14ac:dyDescent="0.3">
      <c r="A2" s="10">
        <v>44088</v>
      </c>
      <c r="B2" s="11">
        <f>'Harvest Weight'!B2/'Harvest Number'!B2*1000</f>
        <v>22.803278688524593</v>
      </c>
      <c r="C2" s="11">
        <f>'Harvest Weight'!C2/'Harvest Number'!C2*1000</f>
        <v>109.36363636363636</v>
      </c>
      <c r="E2" s="28">
        <f>AVERAGE(B3:B10)</f>
        <v>20.261397957094481</v>
      </c>
      <c r="F2" s="28"/>
      <c r="G2" s="28">
        <f>AVERAGE(C3:C10)</f>
        <v>124.96479546176013</v>
      </c>
    </row>
    <row r="3" spans="1:7" ht="15.6" x14ac:dyDescent="0.3">
      <c r="A3" s="49">
        <v>44095</v>
      </c>
      <c r="B3" s="15">
        <f>'Harvest Weight'!B3/'Harvest Number'!B3*1000</f>
        <v>22.413043478260867</v>
      </c>
      <c r="C3" s="15">
        <f>'Harvest Weight'!C3/'Harvest Number'!C3*1000</f>
        <v>92.131147540983605</v>
      </c>
      <c r="E3" s="29" t="s">
        <v>23</v>
      </c>
      <c r="F3" s="28"/>
      <c r="G3" s="29" t="s">
        <v>23</v>
      </c>
    </row>
    <row r="4" spans="1:7" ht="15.6" x14ac:dyDescent="0.3">
      <c r="A4" s="49">
        <v>44102</v>
      </c>
      <c r="B4" s="15">
        <f>'Harvest Weight'!B4/'Harvest Number'!B4*1000</f>
        <v>22.408930669800238</v>
      </c>
      <c r="C4" s="15">
        <f>'Harvest Weight'!C4/'Harvest Number'!C4*1000</f>
        <v>121.6591928251121</v>
      </c>
      <c r="E4" s="28">
        <f>_xlfn.STDEV.P(B3:B10)</f>
        <v>1.4280183005892755</v>
      </c>
      <c r="F4" s="28"/>
      <c r="G4" s="28">
        <f>_xlfn.STDEV.P(C3:C10)</f>
        <v>16.543313862235131</v>
      </c>
    </row>
    <row r="5" spans="1:7" ht="15.6" x14ac:dyDescent="0.3">
      <c r="A5" s="49">
        <v>44109</v>
      </c>
      <c r="B5" s="15">
        <f>'Harvest Weight'!B5/'Harvest Number'!B5*1000</f>
        <v>20.975903614457831</v>
      </c>
      <c r="C5" s="15">
        <f>'Harvest Weight'!C5/'Harvest Number'!C5*1000</f>
        <v>144.11067193675888</v>
      </c>
      <c r="E5" s="28"/>
      <c r="F5" s="28"/>
      <c r="G5" s="28"/>
    </row>
    <row r="6" spans="1:7" ht="15.6" x14ac:dyDescent="0.3">
      <c r="A6" s="49">
        <v>44116</v>
      </c>
      <c r="B6" s="15">
        <f>'Harvest Weight'!B6/'Harvest Number'!B6*1000</f>
        <v>19.584905660377359</v>
      </c>
      <c r="C6" s="15">
        <f>'Harvest Weight'!C6/'Harvest Number'!C6*1000</f>
        <v>107.05223880597016</v>
      </c>
      <c r="E6" s="28"/>
      <c r="F6" s="28"/>
      <c r="G6" s="28"/>
    </row>
    <row r="7" spans="1:7" ht="15.6" x14ac:dyDescent="0.3">
      <c r="A7" s="49">
        <v>44123</v>
      </c>
      <c r="B7" s="15">
        <f>'Harvest Weight'!B7/'Harvest Number'!B7*1000</f>
        <v>18.235294117647058</v>
      </c>
      <c r="C7" s="15">
        <f>'Harvest Weight'!C7/'Harvest Number'!C7*1000</f>
        <v>137.84090909090909</v>
      </c>
      <c r="E7" s="28"/>
      <c r="F7" s="28"/>
      <c r="G7" s="28"/>
    </row>
    <row r="8" spans="1:7" ht="15.6" x14ac:dyDescent="0.3">
      <c r="A8" s="49">
        <v>44130</v>
      </c>
      <c r="B8" s="15">
        <f>'Harvest Weight'!B8/'Harvest Number'!B8*1000</f>
        <v>19.416604338070307</v>
      </c>
      <c r="C8" s="15">
        <f>'Harvest Weight'!C8/'Harvest Number'!C8*1000</f>
        <v>139.38848920863308</v>
      </c>
      <c r="D8" s="40"/>
      <c r="E8" s="41"/>
      <c r="F8" s="41"/>
      <c r="G8" s="28"/>
    </row>
    <row r="9" spans="1:7" ht="15.6" x14ac:dyDescent="0.3">
      <c r="A9" s="49">
        <v>44137</v>
      </c>
      <c r="B9" s="15">
        <f>'Harvest Weight'!B9/'Harvest Number'!B9*1000</f>
        <v>19.203849518810149</v>
      </c>
      <c r="C9" s="15">
        <f>'Harvest Weight'!C9/'Harvest Number'!C9*1000</f>
        <v>126.5</v>
      </c>
      <c r="E9" s="31"/>
      <c r="F9" s="28"/>
      <c r="G9" s="31"/>
    </row>
    <row r="10" spans="1:7" ht="15.6" x14ac:dyDescent="0.3">
      <c r="A10" s="49">
        <v>44144</v>
      </c>
      <c r="B10" s="15">
        <f>'Harvest Weight'!B10/'Harvest Number'!B10*1000</f>
        <v>19.852652259332022</v>
      </c>
      <c r="C10" s="15">
        <f>'Harvest Weight'!C10/'Harvest Number'!C10*1000</f>
        <v>131.03571428571428</v>
      </c>
      <c r="D10" s="42">
        <f>SUM(B3:B10)</f>
        <v>162.09118365675585</v>
      </c>
      <c r="E10" s="25"/>
      <c r="F10" s="42">
        <f>SUM(C3:C10)</f>
        <v>999.71836369408106</v>
      </c>
      <c r="G10" s="28"/>
    </row>
    <row r="11" spans="1:7" ht="15.6" x14ac:dyDescent="0.3">
      <c r="A11" s="50">
        <v>44151</v>
      </c>
      <c r="B11" s="51">
        <f>'Harvest Weight'!B11/'Harvest Number'!B11*1000</f>
        <v>19.510050251256281</v>
      </c>
      <c r="C11" s="51">
        <f>'Harvest Weight'!C11/'Harvest Number'!C11*1000</f>
        <v>89.711538461538467</v>
      </c>
      <c r="E11" s="27" t="s">
        <v>22</v>
      </c>
      <c r="G11" s="27" t="s">
        <v>22</v>
      </c>
    </row>
    <row r="12" spans="1:7" ht="15.6" x14ac:dyDescent="0.3">
      <c r="A12" s="50">
        <v>44158</v>
      </c>
      <c r="B12" s="51">
        <f>'Harvest Weight'!B12/'Harvest Number'!B12*1000</f>
        <v>20.03401360544218</v>
      </c>
      <c r="C12" s="51">
        <f>'Harvest Weight'!C12/'Harvest Number'!C12*1000</f>
        <v>108.69230769230769</v>
      </c>
      <c r="E12" s="46">
        <f>AVERAGE(B11:B15)</f>
        <v>21.521789609542441</v>
      </c>
      <c r="G12" s="46">
        <f>AVERAGE(C11:C15)</f>
        <v>109.20886966935529</v>
      </c>
    </row>
    <row r="13" spans="1:7" ht="15.6" x14ac:dyDescent="0.3">
      <c r="A13" s="50">
        <v>44165</v>
      </c>
      <c r="B13" s="51">
        <f>'Harvest Weight'!B13/'Harvest Number'!B13*1000</f>
        <v>28.212719298245613</v>
      </c>
      <c r="C13" s="51">
        <f>'Harvest Weight'!C13/'Harvest Number'!C13*1000</f>
        <v>115.20754716981132</v>
      </c>
      <c r="E13" s="19" t="s">
        <v>23</v>
      </c>
      <c r="G13" s="19" t="s">
        <v>23</v>
      </c>
    </row>
    <row r="14" spans="1:7" ht="15.6" x14ac:dyDescent="0.3">
      <c r="A14" s="50">
        <v>44172</v>
      </c>
      <c r="B14" s="51">
        <v>17.288359788359791</v>
      </c>
      <c r="C14" s="51">
        <v>111.20218579234974</v>
      </c>
      <c r="E14">
        <f>_xlfn.STDEV.P(B11:B15)</f>
        <v>3.742641770879052</v>
      </c>
      <c r="G14">
        <f>_xlfn.STDEV.P(C11:C15)</f>
        <v>10.629169962784781</v>
      </c>
    </row>
    <row r="15" spans="1:7" ht="15.6" x14ac:dyDescent="0.3">
      <c r="A15" s="50">
        <v>44180</v>
      </c>
      <c r="B15" s="51">
        <v>22.563805104408353</v>
      </c>
      <c r="C15" s="51">
        <v>121.23076923076924</v>
      </c>
      <c r="D15" s="45">
        <f>SUM(B11:B15)</f>
        <v>107.6089480477122</v>
      </c>
      <c r="E15" s="26"/>
      <c r="F15" s="45">
        <f>SUM(C11:C15)</f>
        <v>546.04434834677647</v>
      </c>
    </row>
    <row r="17" spans="4:7" x14ac:dyDescent="0.3">
      <c r="D17" s="47"/>
      <c r="E17" s="47"/>
      <c r="F17" s="47"/>
      <c r="G17" s="47"/>
    </row>
    <row r="18" spans="4:7" x14ac:dyDescent="0.3">
      <c r="D18" s="47"/>
      <c r="E18" s="47"/>
      <c r="F18" s="47"/>
      <c r="G18" s="47"/>
    </row>
    <row r="19" spans="4:7" x14ac:dyDescent="0.3">
      <c r="D19" s="47"/>
      <c r="E19" s="47"/>
      <c r="F19" s="47"/>
      <c r="G19" s="47"/>
    </row>
    <row r="20" spans="4:7" x14ac:dyDescent="0.3">
      <c r="D20" s="47"/>
      <c r="E20" s="47"/>
      <c r="F20" s="47"/>
      <c r="G20" s="47"/>
    </row>
    <row r="21" spans="4:7" x14ac:dyDescent="0.3">
      <c r="D21" s="47"/>
      <c r="E21" s="47"/>
      <c r="F21" s="47"/>
      <c r="G21" s="47"/>
    </row>
    <row r="22" spans="4:7" ht="15.6" x14ac:dyDescent="0.3">
      <c r="D22" s="47"/>
      <c r="E22" s="47"/>
      <c r="F22" s="27"/>
      <c r="G22" s="47"/>
    </row>
    <row r="23" spans="4:7" x14ac:dyDescent="0.3">
      <c r="D23" s="47"/>
      <c r="E23" s="47"/>
      <c r="F23" s="47"/>
      <c r="G23" s="47"/>
    </row>
    <row r="24" spans="4:7" x14ac:dyDescent="0.3">
      <c r="D24" s="47"/>
      <c r="E24" s="47"/>
      <c r="F24" s="48"/>
      <c r="G24" s="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84693-5028-4CDB-B61E-7791832787BB}">
  <dimension ref="A2:O26"/>
  <sheetViews>
    <sheetView tabSelected="1" workbookViewId="0">
      <selection activeCell="Q19" sqref="Q19"/>
    </sheetView>
  </sheetViews>
  <sheetFormatPr defaultRowHeight="14.4" x14ac:dyDescent="0.3"/>
  <cols>
    <col min="1" max="1" width="11.6640625" bestFit="1" customWidth="1"/>
    <col min="7" max="7" width="10.5546875" bestFit="1" customWidth="1"/>
    <col min="12" max="12" width="11.6640625" bestFit="1" customWidth="1"/>
  </cols>
  <sheetData>
    <row r="2" spans="1:4" x14ac:dyDescent="0.3">
      <c r="A2" s="65" t="s">
        <v>27</v>
      </c>
      <c r="B2" s="66"/>
      <c r="C2" s="66"/>
      <c r="D2" s="67"/>
    </row>
    <row r="3" spans="1:4" x14ac:dyDescent="0.3">
      <c r="A3" s="12"/>
      <c r="B3" s="13"/>
      <c r="C3" s="13" t="s">
        <v>9</v>
      </c>
      <c r="D3" s="14" t="s">
        <v>10</v>
      </c>
    </row>
    <row r="4" spans="1:4" x14ac:dyDescent="0.3">
      <c r="A4" s="68" t="s">
        <v>11</v>
      </c>
      <c r="B4" s="69"/>
      <c r="C4" s="15">
        <f>B25</f>
        <v>6177.5</v>
      </c>
      <c r="D4" s="16">
        <f>C25</f>
        <v>9090</v>
      </c>
    </row>
    <row r="5" spans="1:4" x14ac:dyDescent="0.3">
      <c r="A5" s="68" t="s">
        <v>12</v>
      </c>
      <c r="B5" s="69"/>
      <c r="C5" s="15">
        <f>H25</f>
        <v>5613.5</v>
      </c>
      <c r="D5" s="16">
        <f>I25</f>
        <v>9065</v>
      </c>
    </row>
    <row r="6" spans="1:4" x14ac:dyDescent="0.3">
      <c r="A6" s="70" t="s">
        <v>13</v>
      </c>
      <c r="B6" s="71"/>
      <c r="C6" s="17">
        <f>M25</f>
        <v>5133.5</v>
      </c>
      <c r="D6" s="18">
        <f>N25</f>
        <v>9815.5</v>
      </c>
    </row>
    <row r="7" spans="1:4" x14ac:dyDescent="0.3">
      <c r="C7" s="11"/>
      <c r="D7" s="11"/>
    </row>
    <row r="17" spans="1:15" ht="16.8" customHeight="1" x14ac:dyDescent="0.3"/>
    <row r="18" spans="1:15" x14ac:dyDescent="0.3">
      <c r="A18" s="64" t="s">
        <v>14</v>
      </c>
      <c r="B18" s="64"/>
      <c r="C18" s="64"/>
      <c r="D18" s="64"/>
      <c r="G18" s="64" t="s">
        <v>15</v>
      </c>
      <c r="H18" s="64"/>
      <c r="I18" s="64"/>
      <c r="J18" s="64"/>
      <c r="L18" s="64" t="s">
        <v>16</v>
      </c>
      <c r="M18" s="64"/>
      <c r="N18" s="64"/>
      <c r="O18" s="64"/>
    </row>
    <row r="19" spans="1:15" x14ac:dyDescent="0.3">
      <c r="A19" t="s">
        <v>0</v>
      </c>
      <c r="B19" t="s">
        <v>9</v>
      </c>
      <c r="C19" t="s">
        <v>10</v>
      </c>
      <c r="G19" t="s">
        <v>0</v>
      </c>
      <c r="H19" t="s">
        <v>9</v>
      </c>
      <c r="I19" t="s">
        <v>10</v>
      </c>
      <c r="J19" t="s">
        <v>17</v>
      </c>
      <c r="L19" t="s">
        <v>0</v>
      </c>
      <c r="M19" t="s">
        <v>9</v>
      </c>
      <c r="N19" t="s">
        <v>10</v>
      </c>
    </row>
    <row r="20" spans="1:15" ht="15.6" x14ac:dyDescent="0.3">
      <c r="A20" s="74">
        <v>44188</v>
      </c>
      <c r="B20" s="75">
        <v>6245</v>
      </c>
      <c r="C20" s="75">
        <v>8965</v>
      </c>
      <c r="D20" s="11"/>
      <c r="G20" s="43">
        <v>43901</v>
      </c>
      <c r="H20" s="51">
        <v>6180</v>
      </c>
      <c r="I20" s="51">
        <v>9065</v>
      </c>
      <c r="J20" s="51">
        <v>0</v>
      </c>
      <c r="L20" s="39">
        <v>44130</v>
      </c>
      <c r="M20" s="15">
        <v>6549</v>
      </c>
      <c r="N20" s="15">
        <v>12561</v>
      </c>
    </row>
    <row r="21" spans="1:15" ht="15.6" x14ac:dyDescent="0.3">
      <c r="A21" s="74">
        <v>43864</v>
      </c>
      <c r="B21" s="75">
        <v>6110</v>
      </c>
      <c r="C21" s="75">
        <v>9215</v>
      </c>
      <c r="D21" s="11"/>
      <c r="G21" s="43">
        <v>43929</v>
      </c>
      <c r="H21" s="51">
        <v>5360</v>
      </c>
      <c r="I21" s="51">
        <v>0</v>
      </c>
      <c r="J21" s="51">
        <v>0</v>
      </c>
      <c r="L21" s="39">
        <v>44172</v>
      </c>
      <c r="M21" s="15">
        <v>3718</v>
      </c>
      <c r="N21" s="15">
        <v>7070</v>
      </c>
    </row>
    <row r="22" spans="1:15" ht="15.6" x14ac:dyDescent="0.3">
      <c r="A22" s="6"/>
      <c r="B22" s="11"/>
      <c r="C22" s="11"/>
      <c r="D22" s="11"/>
      <c r="G22" s="43">
        <v>43945</v>
      </c>
      <c r="H22" s="51"/>
      <c r="I22" s="51"/>
      <c r="J22" s="51">
        <v>8165</v>
      </c>
    </row>
    <row r="23" spans="1:15" ht="15.6" x14ac:dyDescent="0.3">
      <c r="A23" s="6"/>
      <c r="B23" s="11"/>
      <c r="C23" s="11"/>
      <c r="D23" s="11"/>
      <c r="G23" s="43">
        <v>44039</v>
      </c>
      <c r="H23" s="51">
        <v>5310</v>
      </c>
      <c r="I23" s="26"/>
      <c r="J23" s="51">
        <v>5792</v>
      </c>
    </row>
    <row r="24" spans="1:15" ht="15.6" x14ac:dyDescent="0.3">
      <c r="A24" s="6"/>
      <c r="B24" s="11"/>
      <c r="C24" s="11"/>
      <c r="D24" s="11"/>
      <c r="G24" s="43">
        <v>44088</v>
      </c>
      <c r="H24" s="51">
        <v>5604</v>
      </c>
      <c r="I24" s="26"/>
      <c r="J24" s="51">
        <v>7646</v>
      </c>
    </row>
    <row r="25" spans="1:15" x14ac:dyDescent="0.3">
      <c r="A25" s="19" t="s">
        <v>22</v>
      </c>
      <c r="B25" s="57">
        <f>AVERAGE(B20:B23)</f>
        <v>6177.5</v>
      </c>
      <c r="C25" s="58">
        <f>AVERAGE(C20:C22)</f>
        <v>9090</v>
      </c>
      <c r="D25" s="62"/>
      <c r="G25" s="19" t="s">
        <v>22</v>
      </c>
      <c r="H25" s="57">
        <f>AVERAGE(H20:H21,H23,H24)</f>
        <v>5613.5</v>
      </c>
      <c r="I25" s="58">
        <f>I20</f>
        <v>9065</v>
      </c>
      <c r="J25" s="56">
        <f>AVERAGE(J22:J24,J23,J24)</f>
        <v>7008.2</v>
      </c>
      <c r="L25" s="19" t="s">
        <v>22</v>
      </c>
      <c r="M25" s="57">
        <f>AVERAGE(M20:M21)</f>
        <v>5133.5</v>
      </c>
      <c r="N25" s="56">
        <f>AVERAGE(N20:N21)</f>
        <v>9815.5</v>
      </c>
    </row>
    <row r="26" spans="1:15" x14ac:dyDescent="0.3">
      <c r="A26" s="19" t="s">
        <v>26</v>
      </c>
      <c r="B26" s="55">
        <f>_xlfn.STDEV.P(B20:B23)</f>
        <v>67.5</v>
      </c>
      <c r="C26" s="54">
        <f>_xlfn.STDEV.P(C20:C22)</f>
        <v>125</v>
      </c>
      <c r="D26" s="63"/>
      <c r="G26" s="19" t="s">
        <v>26</v>
      </c>
      <c r="H26" s="55">
        <f>_xlfn.STDEV.P(H20:H21,H23:H24)</f>
        <v>345.46598964297482</v>
      </c>
      <c r="I26" s="54">
        <v>0</v>
      </c>
      <c r="J26" s="52">
        <f>_xlfn.STDEV.P(J22:J24)</f>
        <v>1018.5941291800184</v>
      </c>
      <c r="L26" s="19" t="s">
        <v>26</v>
      </c>
      <c r="M26" s="53">
        <f>_xlfn.STDEV.P(M20:M21)</f>
        <v>1415.5</v>
      </c>
      <c r="N26" s="52">
        <f>_xlfn.STDEV.P(N20:N21)</f>
        <v>2745.5</v>
      </c>
    </row>
  </sheetData>
  <mergeCells count="7">
    <mergeCell ref="L18:O18"/>
    <mergeCell ref="A2:D2"/>
    <mergeCell ref="A4:B4"/>
    <mergeCell ref="A5:B5"/>
    <mergeCell ref="A6:B6"/>
    <mergeCell ref="A18:D18"/>
    <mergeCell ref="G18:J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 Stats</vt:lpstr>
      <vt:lpstr>Apical Growth</vt:lpstr>
      <vt:lpstr>Leaf Length</vt:lpstr>
      <vt:lpstr>Stem Diameter</vt:lpstr>
      <vt:lpstr>Harvest Weight</vt:lpstr>
      <vt:lpstr>Harvest Number</vt:lpstr>
      <vt:lpstr>Fruit Weight</vt:lpstr>
      <vt:lpstr>Leafy Greens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Alcorn</dc:creator>
  <cp:lastModifiedBy>Joseph Alcorn</cp:lastModifiedBy>
  <dcterms:created xsi:type="dcterms:W3CDTF">2020-12-23T21:40:18Z</dcterms:created>
  <dcterms:modified xsi:type="dcterms:W3CDTF">2020-12-31T18:05:11Z</dcterms:modified>
</cp:coreProperties>
</file>