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5330" windowHeight="6480" activeTab="7"/>
  </bookViews>
  <sheets>
    <sheet name="65" sheetId="9" r:id="rId1"/>
    <sheet name="70" sheetId="8" r:id="rId2"/>
    <sheet name="75" sheetId="5" r:id="rId3"/>
    <sheet name="80" sheetId="4" r:id="rId4"/>
    <sheet name="85" sheetId="1" r:id="rId5"/>
    <sheet name="90" sheetId="2" r:id="rId6"/>
    <sheet name="Inquiry" sheetId="3" r:id="rId7"/>
    <sheet name="forecast" sheetId="6" r:id="rId8"/>
    <sheet name="Sheet1" sheetId="7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B28" i="6"/>
  <c r="B27" i="6"/>
  <c r="B26" i="6"/>
  <c r="B25" i="6"/>
  <c r="B24" i="6"/>
  <c r="B23" i="6"/>
  <c r="C22" i="6"/>
  <c r="D22" i="6"/>
  <c r="E22" i="6"/>
  <c r="F22" i="6"/>
  <c r="G22" i="6"/>
  <c r="H22" i="6"/>
  <c r="B22" i="6"/>
  <c r="C21" i="6"/>
  <c r="D21" i="6"/>
  <c r="E21" i="6"/>
  <c r="F21" i="6"/>
  <c r="G21" i="6"/>
  <c r="H21" i="6"/>
  <c r="B21" i="6"/>
  <c r="C20" i="6"/>
  <c r="D20" i="6"/>
  <c r="E20" i="6"/>
  <c r="F20" i="6"/>
  <c r="G20" i="6"/>
  <c r="H20" i="6"/>
  <c r="B20" i="6"/>
  <c r="C25" i="9" l="1"/>
  <c r="C14" i="9"/>
  <c r="C15" i="9" s="1"/>
  <c r="B7" i="9"/>
  <c r="C7" i="9" s="1"/>
  <c r="H7" i="9" s="1"/>
  <c r="J7" i="9" s="1"/>
  <c r="C3" i="9"/>
  <c r="D5" i="9" s="1"/>
  <c r="E7" i="9" l="1"/>
  <c r="G7" i="9" s="1"/>
  <c r="C10" i="9"/>
  <c r="C11" i="9" s="1"/>
  <c r="C12" i="9" s="1"/>
  <c r="C16" i="9"/>
  <c r="C17" i="9" s="1"/>
  <c r="C18" i="9" s="1"/>
  <c r="C3" i="8"/>
  <c r="C25" i="8" l="1"/>
  <c r="C14" i="8"/>
  <c r="C15" i="8" s="1"/>
  <c r="B7" i="8"/>
  <c r="C7" i="8" s="1"/>
  <c r="D5" i="8"/>
  <c r="C16" i="8" l="1"/>
  <c r="C17" i="8" s="1"/>
  <c r="C18" i="8" s="1"/>
  <c r="C10" i="8"/>
  <c r="C11" i="8" s="1"/>
  <c r="C12" i="8" s="1"/>
  <c r="E7" i="8"/>
  <c r="G7" i="8" s="1"/>
  <c r="H7" i="8"/>
  <c r="J7" i="8" s="1"/>
  <c r="E24" i="5"/>
  <c r="H6" i="6" l="1"/>
  <c r="H17" i="6" s="1"/>
  <c r="H19" i="6" s="1"/>
  <c r="H4" i="6"/>
  <c r="H5" i="6" s="1"/>
  <c r="G7" i="6"/>
  <c r="G9" i="6" s="1"/>
  <c r="G6" i="6"/>
  <c r="G17" i="6" s="1"/>
  <c r="G19" i="6" s="1"/>
  <c r="G4" i="6"/>
  <c r="G5" i="6" s="1"/>
  <c r="F7" i="6"/>
  <c r="F18" i="6" s="1"/>
  <c r="F6" i="6"/>
  <c r="F14" i="6" s="1"/>
  <c r="F16" i="6" s="1"/>
  <c r="F4" i="6"/>
  <c r="F5" i="6" s="1"/>
  <c r="E6" i="6"/>
  <c r="E17" i="6" s="1"/>
  <c r="E19" i="6" s="1"/>
  <c r="E4" i="6"/>
  <c r="E5" i="6" s="1"/>
  <c r="D6" i="6"/>
  <c r="D11" i="6" s="1"/>
  <c r="D13" i="6" s="1"/>
  <c r="D4" i="6"/>
  <c r="D7" i="6" s="1"/>
  <c r="C6" i="6"/>
  <c r="C11" i="6" s="1"/>
  <c r="C13" i="6" s="1"/>
  <c r="C4" i="6"/>
  <c r="C7" i="6" s="1"/>
  <c r="B18" i="6"/>
  <c r="B11" i="6"/>
  <c r="B13" i="6" s="1"/>
  <c r="B6" i="6"/>
  <c r="B8" i="6" s="1"/>
  <c r="B10" i="6" s="1"/>
  <c r="B4" i="6"/>
  <c r="B7" i="6" s="1"/>
  <c r="B15" i="6" s="1"/>
  <c r="B9" i="6" l="1"/>
  <c r="B14" i="6"/>
  <c r="B16" i="6" s="1"/>
  <c r="B12" i="6"/>
  <c r="B17" i="6"/>
  <c r="B19" i="6" s="1"/>
  <c r="E7" i="6"/>
  <c r="E9" i="6" s="1"/>
  <c r="D17" i="6"/>
  <c r="D19" i="6" s="1"/>
  <c r="H7" i="6"/>
  <c r="H9" i="6" s="1"/>
  <c r="D12" i="6"/>
  <c r="D18" i="6"/>
  <c r="D9" i="6"/>
  <c r="D5" i="6"/>
  <c r="E18" i="6"/>
  <c r="F11" i="6"/>
  <c r="F13" i="6" s="1"/>
  <c r="G18" i="6"/>
  <c r="H18" i="6"/>
  <c r="H14" i="6"/>
  <c r="H16" i="6" s="1"/>
  <c r="H11" i="6"/>
  <c r="H13" i="6" s="1"/>
  <c r="H8" i="6"/>
  <c r="H10" i="6" s="1"/>
  <c r="H12" i="6"/>
  <c r="G14" i="6"/>
  <c r="G16" i="6" s="1"/>
  <c r="G11" i="6"/>
  <c r="G13" i="6" s="1"/>
  <c r="G15" i="6"/>
  <c r="G8" i="6"/>
  <c r="G10" i="6" s="1"/>
  <c r="G12" i="6"/>
  <c r="F8" i="6"/>
  <c r="F10" i="6" s="1"/>
  <c r="F12" i="6"/>
  <c r="F9" i="6"/>
  <c r="F17" i="6"/>
  <c r="F19" i="6" s="1"/>
  <c r="F15" i="6"/>
  <c r="E14" i="6"/>
  <c r="E16" i="6" s="1"/>
  <c r="E11" i="6"/>
  <c r="E13" i="6" s="1"/>
  <c r="E15" i="6"/>
  <c r="E8" i="6"/>
  <c r="E10" i="6" s="1"/>
  <c r="E12" i="6"/>
  <c r="D14" i="6"/>
  <c r="D16" i="6" s="1"/>
  <c r="D15" i="6"/>
  <c r="D8" i="6"/>
  <c r="D10" i="6" s="1"/>
  <c r="C8" i="6"/>
  <c r="C10" i="6" s="1"/>
  <c r="C15" i="6"/>
  <c r="C18" i="6"/>
  <c r="C9" i="6"/>
  <c r="C12" i="6"/>
  <c r="C17" i="6"/>
  <c r="C19" i="6" s="1"/>
  <c r="C5" i="6"/>
  <c r="C14" i="6"/>
  <c r="C16" i="6" s="1"/>
  <c r="B5" i="6"/>
  <c r="E13" i="5"/>
  <c r="E14" i="5" s="1"/>
  <c r="B6" i="5"/>
  <c r="E6" i="5" s="1"/>
  <c r="C2" i="5"/>
  <c r="E2" i="5" s="1"/>
  <c r="F4" i="5" s="1"/>
  <c r="H15" i="6" l="1"/>
  <c r="J6" i="5"/>
  <c r="L6" i="5" s="1"/>
  <c r="E15" i="5"/>
  <c r="E16" i="5" s="1"/>
  <c r="E17" i="5" s="1"/>
  <c r="E9" i="5"/>
  <c r="E10" i="5" s="1"/>
  <c r="E11" i="5" s="1"/>
  <c r="G6" i="5"/>
  <c r="I6" i="5" s="1"/>
  <c r="E13" i="4" l="1"/>
  <c r="E14" i="4" s="1"/>
  <c r="B6" i="4"/>
  <c r="E6" i="4" s="1"/>
  <c r="C2" i="4"/>
  <c r="E2" i="4" s="1"/>
  <c r="F4" i="4" s="1"/>
  <c r="J6" i="4" l="1"/>
  <c r="G6" i="4"/>
  <c r="I6" i="4" s="1"/>
  <c r="E9" i="4"/>
  <c r="E10" i="4" s="1"/>
  <c r="E11" i="4" s="1"/>
  <c r="E15" i="4"/>
  <c r="E16" i="4" s="1"/>
  <c r="E17" i="4" s="1"/>
  <c r="B6" i="1"/>
  <c r="E13" i="1"/>
  <c r="E14" i="1" s="1"/>
  <c r="F6" i="2" l="1"/>
  <c r="F8" i="2" s="1"/>
  <c r="F9" i="2" s="1"/>
  <c r="F3" i="2"/>
  <c r="D2" i="2"/>
  <c r="F2" i="2" s="1"/>
  <c r="E6" i="1" l="1"/>
  <c r="E9" i="1" l="1"/>
  <c r="E15" i="1"/>
  <c r="E16" i="1" s="1"/>
  <c r="E17" i="1" s="1"/>
  <c r="C2" i="1"/>
  <c r="E2" i="1" s="1"/>
  <c r="E10" i="1" l="1"/>
  <c r="E11" i="1" s="1"/>
</calcChain>
</file>

<file path=xl/sharedStrings.xml><?xml version="1.0" encoding="utf-8"?>
<sst xmlns="http://schemas.openxmlformats.org/spreadsheetml/2006/main" count="224" uniqueCount="89">
  <si>
    <t>需要</t>
  </si>
  <si>
    <t>换算系数</t>
  </si>
  <si>
    <t>卡路里（大卡）</t>
  </si>
  <si>
    <t>体重</t>
  </si>
  <si>
    <t>食物</t>
  </si>
  <si>
    <t>菜包</t>
  </si>
  <si>
    <t>米饭</t>
  </si>
  <si>
    <t>牛肉面</t>
  </si>
  <si>
    <t>肉包</t>
  </si>
  <si>
    <t>黄豆100g</t>
  </si>
  <si>
    <t>韭菜盒子</t>
  </si>
  <si>
    <t>肉水饺一个</t>
  </si>
  <si>
    <t>雪糕</t>
  </si>
  <si>
    <t>花生油（一勺）</t>
  </si>
  <si>
    <t>豆腐400g</t>
  </si>
  <si>
    <t>拉面</t>
  </si>
  <si>
    <t>排骨</t>
  </si>
  <si>
    <t>啤酒一杯</t>
  </si>
  <si>
    <t>鲜奶200g</t>
  </si>
  <si>
    <t>鱼100g</t>
  </si>
  <si>
    <t>苹果</t>
  </si>
  <si>
    <t>香蕉</t>
  </si>
  <si>
    <t>芒果</t>
  </si>
  <si>
    <t>鸡蛋</t>
  </si>
  <si>
    <t>煎蛋</t>
  </si>
  <si>
    <t>火腿60g</t>
  </si>
  <si>
    <t>粥150g</t>
  </si>
  <si>
    <t>面150g</t>
  </si>
  <si>
    <t>方便面100g</t>
  </si>
  <si>
    <t>鸡腿堡</t>
  </si>
  <si>
    <t>胡萝卜72g</t>
  </si>
  <si>
    <t>西红柿135g</t>
  </si>
  <si>
    <t>白菜100g</t>
  </si>
  <si>
    <t>蔬菜100g</t>
  </si>
  <si>
    <t>每日最少摄入</t>
  </si>
  <si>
    <t>1Kg脂肪</t>
  </si>
  <si>
    <t>每天亏损</t>
  </si>
  <si>
    <t>减肥目标Kg</t>
  </si>
  <si>
    <t>需要天数</t>
  </si>
  <si>
    <t>需要星期数</t>
  </si>
  <si>
    <t>早</t>
  </si>
  <si>
    <t>中</t>
  </si>
  <si>
    <t>晚</t>
  </si>
  <si>
    <t>豆腐脑（带卤）300g</t>
  </si>
  <si>
    <t>计划每天消耗</t>
  </si>
  <si>
    <t>预计需要天数</t>
  </si>
  <si>
    <t>预计需要星期数</t>
  </si>
  <si>
    <t>实际需要星期数</t>
  </si>
  <si>
    <t>实际周平均下降体重</t>
  </si>
  <si>
    <t>实际每天平均消耗</t>
  </si>
  <si>
    <t>实际需要天数</t>
  </si>
  <si>
    <t>现在</t>
  </si>
  <si>
    <t>目标</t>
  </si>
  <si>
    <t>实际需要月数</t>
  </si>
  <si>
    <t>每日活动</t>
  </si>
  <si>
    <t>走路一万步</t>
  </si>
  <si>
    <t>健身</t>
  </si>
  <si>
    <t>饮食</t>
  </si>
  <si>
    <t>需要步数</t>
  </si>
  <si>
    <t>大卡/H</t>
  </si>
  <si>
    <t>Hours</t>
  </si>
  <si>
    <t>H/Day</t>
  </si>
  <si>
    <t>Days</t>
  </si>
  <si>
    <t>走路15000步</t>
  </si>
  <si>
    <t>每日最少/最多摄入</t>
  </si>
  <si>
    <t>步数/Day</t>
  </si>
  <si>
    <t>Monthly</t>
  </si>
  <si>
    <t>Weekly</t>
  </si>
  <si>
    <t>Cal/Day</t>
  </si>
  <si>
    <t>Cal/Month</t>
  </si>
  <si>
    <t>Cal/Week</t>
  </si>
  <si>
    <t>Weight</t>
  </si>
  <si>
    <t>Current Weight</t>
  </si>
  <si>
    <t>0.4/W</t>
  </si>
  <si>
    <t>0.5/W</t>
  </si>
  <si>
    <t>0.6/W</t>
  </si>
  <si>
    <t>0.7/W</t>
  </si>
  <si>
    <t>0.8/W</t>
  </si>
  <si>
    <t>0.9/W</t>
  </si>
  <si>
    <t>1/W</t>
  </si>
  <si>
    <t>Total Cals</t>
  </si>
  <si>
    <t>薄荷</t>
  </si>
  <si>
    <t>爬楼梯100米</t>
  </si>
  <si>
    <t>高</t>
  </si>
  <si>
    <t>系数</t>
  </si>
  <si>
    <t>体重*高度*0.2/428</t>
  </si>
  <si>
    <t>千卡系数</t>
  </si>
  <si>
    <t>千焦大卡换算系数</t>
  </si>
  <si>
    <t>千卡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</si>
</sst>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454545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5" workbookViewId="0">
      <selection activeCell="B25" sqref="B25"/>
    </sheetView>
  </sheetViews>
  <sheetFormatPr defaultRowHeight="15"/>
  <cols>
    <col min="1" max="1" width="23.5703125" customWidth="1"/>
    <col min="2" max="2" width="10.42578125" customWidth="1"/>
    <col min="3" max="3" width="13.140625" customWidth="1"/>
    <col min="10" max="10" width="6.28515625" customWidth="1"/>
  </cols>
  <sheetData>
    <row r="1" spans="1:10">
      <c r="B1" s="3" t="s">
        <v>3</v>
      </c>
      <c r="C1" t="s">
        <v>88</v>
      </c>
      <c r="D1" t="s">
        <v>81</v>
      </c>
    </row>
    <row r="2" spans="1:10" hidden="1">
      <c r="A2" t="s">
        <v>87</v>
      </c>
      <c r="B2" s="3">
        <v>4.1820000000000004</v>
      </c>
    </row>
    <row r="3" spans="1:10">
      <c r="A3" t="s">
        <v>51</v>
      </c>
      <c r="B3">
        <v>65</v>
      </c>
      <c r="C3">
        <f>(B3*48+3500)/B2</f>
        <v>1582.9746532759443</v>
      </c>
      <c r="D3">
        <v>1350</v>
      </c>
    </row>
    <row r="4" spans="1:10">
      <c r="A4" t="s">
        <v>52</v>
      </c>
      <c r="B4">
        <v>55</v>
      </c>
    </row>
    <row r="5" spans="1:10">
      <c r="A5" t="s">
        <v>64</v>
      </c>
      <c r="C5">
        <v>1200</v>
      </c>
      <c r="D5">
        <f>C3-C24</f>
        <v>1482.9746532759443</v>
      </c>
    </row>
    <row r="6" spans="1:10">
      <c r="A6" t="s">
        <v>35</v>
      </c>
      <c r="C6">
        <v>7700</v>
      </c>
      <c r="D6" t="s">
        <v>59</v>
      </c>
      <c r="E6" t="s">
        <v>60</v>
      </c>
      <c r="F6" t="s">
        <v>61</v>
      </c>
      <c r="G6" t="s">
        <v>62</v>
      </c>
      <c r="H6" t="s">
        <v>58</v>
      </c>
      <c r="I6" t="s">
        <v>65</v>
      </c>
      <c r="J6" t="s">
        <v>62</v>
      </c>
    </row>
    <row r="7" spans="1:10">
      <c r="A7" t="s">
        <v>37</v>
      </c>
      <c r="B7">
        <f>B3-B4</f>
        <v>10</v>
      </c>
      <c r="C7">
        <f>C6*B7</f>
        <v>77000</v>
      </c>
      <c r="D7">
        <v>300</v>
      </c>
      <c r="E7">
        <f>C7/D7</f>
        <v>256.66666666666669</v>
      </c>
      <c r="F7">
        <v>1</v>
      </c>
      <c r="G7">
        <f>E7/F7</f>
        <v>256.66666666666669</v>
      </c>
      <c r="H7">
        <f>C7*30</f>
        <v>2310000</v>
      </c>
      <c r="I7">
        <v>10000</v>
      </c>
      <c r="J7">
        <f>H7/I7</f>
        <v>231</v>
      </c>
    </row>
    <row r="9" spans="1:10">
      <c r="A9" t="s">
        <v>44</v>
      </c>
      <c r="C9">
        <v>700</v>
      </c>
    </row>
    <row r="10" spans="1:10">
      <c r="A10" t="s">
        <v>45</v>
      </c>
      <c r="C10">
        <f>C7/C9</f>
        <v>110</v>
      </c>
    </row>
    <row r="11" spans="1:10">
      <c r="A11" t="s">
        <v>46</v>
      </c>
      <c r="C11">
        <f>C10/7</f>
        <v>15.714285714285714</v>
      </c>
    </row>
    <row r="12" spans="1:10">
      <c r="A12" t="s">
        <v>53</v>
      </c>
      <c r="C12">
        <f>C11/4</f>
        <v>3.9285714285714284</v>
      </c>
    </row>
    <row r="14" spans="1:10">
      <c r="A14" t="s">
        <v>48</v>
      </c>
      <c r="B14">
        <v>0.5</v>
      </c>
      <c r="C14">
        <f>B14*C6</f>
        <v>3850</v>
      </c>
    </row>
    <row r="15" spans="1:10">
      <c r="A15" t="s">
        <v>49</v>
      </c>
      <c r="C15">
        <f>C14/7</f>
        <v>550</v>
      </c>
    </row>
    <row r="16" spans="1:10">
      <c r="A16" t="s">
        <v>50</v>
      </c>
      <c r="C16">
        <f>ROUNDUP(C7/C15,0)</f>
        <v>140</v>
      </c>
    </row>
    <row r="17" spans="1:7">
      <c r="A17" t="s">
        <v>47</v>
      </c>
      <c r="C17">
        <f>ROUNDUP(C16/7,0)</f>
        <v>20</v>
      </c>
    </row>
    <row r="18" spans="1:7">
      <c r="A18" t="s">
        <v>53</v>
      </c>
      <c r="C18">
        <f>ROUND(C17/4,2)</f>
        <v>5</v>
      </c>
    </row>
    <row r="21" spans="1:7">
      <c r="A21" t="s">
        <v>54</v>
      </c>
    </row>
    <row r="22" spans="1:7">
      <c r="A22" t="s">
        <v>63</v>
      </c>
      <c r="C22">
        <v>500</v>
      </c>
    </row>
    <row r="23" spans="1:7">
      <c r="A23" t="s">
        <v>56</v>
      </c>
      <c r="C23">
        <v>0</v>
      </c>
    </row>
    <row r="24" spans="1:7">
      <c r="A24" t="s">
        <v>57</v>
      </c>
      <c r="C24">
        <v>100</v>
      </c>
    </row>
    <row r="25" spans="1:7">
      <c r="A25" t="s">
        <v>82</v>
      </c>
      <c r="B25" t="s">
        <v>85</v>
      </c>
      <c r="C25">
        <f>B3*D25/E25/F25</f>
        <v>75.934579439252332</v>
      </c>
      <c r="D25">
        <v>100</v>
      </c>
      <c r="E25">
        <v>0.2</v>
      </c>
      <c r="F25">
        <v>428</v>
      </c>
    </row>
    <row r="26" spans="1:7">
      <c r="D26" t="s">
        <v>83</v>
      </c>
      <c r="E26" t="s">
        <v>84</v>
      </c>
      <c r="F26" t="s">
        <v>86</v>
      </c>
    </row>
    <row r="30" spans="1:7" ht="15.75">
      <c r="G30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defaultRowHeight="15"/>
  <cols>
    <col min="1" max="1" width="23.5703125" customWidth="1"/>
    <col min="2" max="2" width="10.42578125" customWidth="1"/>
    <col min="3" max="3" width="13.140625" customWidth="1"/>
    <col min="10" max="10" width="6.28515625" customWidth="1"/>
  </cols>
  <sheetData>
    <row r="1" spans="1:10">
      <c r="B1" s="3" t="s">
        <v>3</v>
      </c>
      <c r="C1" t="s">
        <v>88</v>
      </c>
      <c r="D1" t="s">
        <v>81</v>
      </c>
    </row>
    <row r="2" spans="1:10" hidden="1">
      <c r="A2" t="s">
        <v>87</v>
      </c>
      <c r="B2" s="3">
        <v>4.1820000000000004</v>
      </c>
    </row>
    <row r="3" spans="1:10">
      <c r="A3" t="s">
        <v>51</v>
      </c>
      <c r="B3">
        <v>70</v>
      </c>
      <c r="C3">
        <f>(B3*48+3500)/B2</f>
        <v>1640.3634624581539</v>
      </c>
      <c r="D3">
        <v>1400</v>
      </c>
    </row>
    <row r="4" spans="1:10">
      <c r="A4" t="s">
        <v>52</v>
      </c>
      <c r="B4">
        <v>55</v>
      </c>
    </row>
    <row r="5" spans="1:10">
      <c r="A5" t="s">
        <v>64</v>
      </c>
      <c r="C5">
        <v>1200</v>
      </c>
      <c r="D5">
        <f>C3-C24</f>
        <v>1540.3634624581539</v>
      </c>
    </row>
    <row r="6" spans="1:10">
      <c r="A6" t="s">
        <v>35</v>
      </c>
      <c r="C6">
        <v>7700</v>
      </c>
      <c r="D6" t="s">
        <v>59</v>
      </c>
      <c r="E6" t="s">
        <v>60</v>
      </c>
      <c r="F6" t="s">
        <v>61</v>
      </c>
      <c r="G6" t="s">
        <v>62</v>
      </c>
      <c r="H6" t="s">
        <v>58</v>
      </c>
      <c r="I6" t="s">
        <v>65</v>
      </c>
      <c r="J6" t="s">
        <v>62</v>
      </c>
    </row>
    <row r="7" spans="1:10">
      <c r="A7" t="s">
        <v>37</v>
      </c>
      <c r="B7">
        <f>B3-B4</f>
        <v>15</v>
      </c>
      <c r="C7">
        <f>C6*B7</f>
        <v>115500</v>
      </c>
      <c r="D7">
        <v>300</v>
      </c>
      <c r="E7">
        <f>C7/D7</f>
        <v>385</v>
      </c>
      <c r="F7">
        <v>1</v>
      </c>
      <c r="G7">
        <f>E7/F7</f>
        <v>385</v>
      </c>
      <c r="H7">
        <f>C7*30</f>
        <v>3465000</v>
      </c>
      <c r="I7">
        <v>10000</v>
      </c>
      <c r="J7">
        <f>H7/I7</f>
        <v>346.5</v>
      </c>
    </row>
    <row r="9" spans="1:10">
      <c r="A9" t="s">
        <v>44</v>
      </c>
      <c r="C9">
        <v>800</v>
      </c>
    </row>
    <row r="10" spans="1:10">
      <c r="A10" t="s">
        <v>45</v>
      </c>
      <c r="C10">
        <f>C7/C9</f>
        <v>144.375</v>
      </c>
    </row>
    <row r="11" spans="1:10">
      <c r="A11" t="s">
        <v>46</v>
      </c>
      <c r="C11">
        <f>C10/7</f>
        <v>20.625</v>
      </c>
    </row>
    <row r="12" spans="1:10">
      <c r="A12" t="s">
        <v>53</v>
      </c>
      <c r="C12">
        <f>C11/4</f>
        <v>5.15625</v>
      </c>
    </row>
    <row r="14" spans="1:10">
      <c r="A14" t="s">
        <v>48</v>
      </c>
      <c r="B14">
        <v>0.5</v>
      </c>
      <c r="C14">
        <f>B14*C6</f>
        <v>3850</v>
      </c>
    </row>
    <row r="15" spans="1:10">
      <c r="A15" t="s">
        <v>49</v>
      </c>
      <c r="C15">
        <f>C14/7</f>
        <v>550</v>
      </c>
    </row>
    <row r="16" spans="1:10">
      <c r="A16" t="s">
        <v>50</v>
      </c>
      <c r="C16">
        <f>ROUNDUP(C7/C15,0)</f>
        <v>210</v>
      </c>
    </row>
    <row r="17" spans="1:7">
      <c r="A17" t="s">
        <v>47</v>
      </c>
      <c r="C17">
        <f>ROUNDUP(C16/7,0)</f>
        <v>30</v>
      </c>
    </row>
    <row r="18" spans="1:7">
      <c r="A18" t="s">
        <v>53</v>
      </c>
      <c r="C18">
        <f>ROUND(C17/4,2)</f>
        <v>7.5</v>
      </c>
    </row>
    <row r="21" spans="1:7">
      <c r="A21" t="s">
        <v>54</v>
      </c>
    </row>
    <row r="22" spans="1:7">
      <c r="A22" t="s">
        <v>63</v>
      </c>
      <c r="C22">
        <v>500</v>
      </c>
    </row>
    <row r="23" spans="1:7">
      <c r="A23" t="s">
        <v>56</v>
      </c>
      <c r="C23">
        <v>0</v>
      </c>
    </row>
    <row r="24" spans="1:7">
      <c r="A24" t="s">
        <v>57</v>
      </c>
      <c r="C24">
        <v>100</v>
      </c>
    </row>
    <row r="25" spans="1:7">
      <c r="A25" t="s">
        <v>82</v>
      </c>
      <c r="B25" t="s">
        <v>85</v>
      </c>
      <c r="C25">
        <f>B3*D25/E25/F25</f>
        <v>81.775700934579433</v>
      </c>
      <c r="D25">
        <v>100</v>
      </c>
      <c r="E25">
        <v>0.2</v>
      </c>
      <c r="F25">
        <v>428</v>
      </c>
    </row>
    <row r="26" spans="1:7">
      <c r="D26" t="s">
        <v>83</v>
      </c>
      <c r="E26" t="s">
        <v>84</v>
      </c>
      <c r="F26" t="s">
        <v>86</v>
      </c>
    </row>
    <row r="30" spans="1:7" ht="15.75">
      <c r="G30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30" sqref="A30"/>
    </sheetView>
  </sheetViews>
  <sheetFormatPr defaultRowHeight="15"/>
  <cols>
    <col min="1" max="1" width="23.5703125" customWidth="1"/>
    <col min="2" max="2" width="10.42578125" customWidth="1"/>
    <col min="3" max="3" width="7.140625" customWidth="1"/>
    <col min="4" max="4" width="10.5703125" customWidth="1"/>
    <col min="5" max="5" width="13" customWidth="1"/>
    <col min="12" max="12" width="6.28515625" customWidth="1"/>
  </cols>
  <sheetData>
    <row r="1" spans="1:12">
      <c r="B1" s="3" t="s">
        <v>3</v>
      </c>
      <c r="C1" t="s">
        <v>0</v>
      </c>
      <c r="D1" t="s">
        <v>1</v>
      </c>
      <c r="E1" t="s">
        <v>2</v>
      </c>
      <c r="F1" t="s">
        <v>81</v>
      </c>
    </row>
    <row r="2" spans="1:12">
      <c r="A2" t="s">
        <v>51</v>
      </c>
      <c r="B2">
        <v>75</v>
      </c>
      <c r="C2">
        <f>B2*48+3500</f>
        <v>7100</v>
      </c>
      <c r="D2">
        <v>4.1820000000000004</v>
      </c>
      <c r="E2">
        <f>C2/D2</f>
        <v>1697.7522716403632</v>
      </c>
      <c r="F2">
        <v>1500</v>
      </c>
    </row>
    <row r="3" spans="1:12">
      <c r="A3" t="s">
        <v>52</v>
      </c>
      <c r="B3">
        <v>55</v>
      </c>
    </row>
    <row r="4" spans="1:12">
      <c r="A4" t="s">
        <v>64</v>
      </c>
      <c r="E4">
        <v>1200</v>
      </c>
      <c r="F4">
        <f>E2-E23</f>
        <v>1497.7522716403632</v>
      </c>
    </row>
    <row r="5" spans="1:12">
      <c r="A5" t="s">
        <v>35</v>
      </c>
      <c r="E5">
        <v>7700</v>
      </c>
      <c r="F5" t="s">
        <v>59</v>
      </c>
      <c r="G5" t="s">
        <v>60</v>
      </c>
      <c r="H5" t="s">
        <v>61</v>
      </c>
      <c r="I5" t="s">
        <v>62</v>
      </c>
      <c r="J5" t="s">
        <v>58</v>
      </c>
      <c r="K5" t="s">
        <v>65</v>
      </c>
      <c r="L5" t="s">
        <v>62</v>
      </c>
    </row>
    <row r="6" spans="1:12">
      <c r="A6" t="s">
        <v>37</v>
      </c>
      <c r="B6">
        <f>B2-B3</f>
        <v>20</v>
      </c>
      <c r="E6">
        <f>E5*B6</f>
        <v>154000</v>
      </c>
      <c r="F6">
        <v>300</v>
      </c>
      <c r="G6">
        <f>E6/F6</f>
        <v>513.33333333333337</v>
      </c>
      <c r="H6">
        <v>1.7</v>
      </c>
      <c r="I6">
        <f>G6/H6</f>
        <v>301.96078431372553</v>
      </c>
      <c r="J6">
        <f>E6*30</f>
        <v>4620000</v>
      </c>
      <c r="K6">
        <v>15000</v>
      </c>
      <c r="L6">
        <f>J6/K6</f>
        <v>308</v>
      </c>
    </row>
    <row r="8" spans="1:12">
      <c r="A8" t="s">
        <v>44</v>
      </c>
      <c r="E8">
        <v>1000</v>
      </c>
    </row>
    <row r="9" spans="1:12">
      <c r="A9" t="s">
        <v>45</v>
      </c>
      <c r="E9">
        <f>E6/E8</f>
        <v>154</v>
      </c>
    </row>
    <row r="10" spans="1:12">
      <c r="A10" t="s">
        <v>46</v>
      </c>
      <c r="E10">
        <f>E9/7</f>
        <v>22</v>
      </c>
    </row>
    <row r="11" spans="1:12">
      <c r="A11" t="s">
        <v>53</v>
      </c>
      <c r="E11">
        <f>E10/4</f>
        <v>5.5</v>
      </c>
    </row>
    <row r="13" spans="1:12">
      <c r="A13" t="s">
        <v>48</v>
      </c>
      <c r="B13">
        <v>0.72</v>
      </c>
      <c r="E13">
        <f>B13*E5</f>
        <v>5544</v>
      </c>
    </row>
    <row r="14" spans="1:12">
      <c r="A14" t="s">
        <v>49</v>
      </c>
      <c r="E14">
        <f>E13/7</f>
        <v>792</v>
      </c>
    </row>
    <row r="15" spans="1:12">
      <c r="A15" t="s">
        <v>50</v>
      </c>
      <c r="E15">
        <f>ROUNDUP(E6/E14,0)</f>
        <v>195</v>
      </c>
    </row>
    <row r="16" spans="1:12">
      <c r="A16" t="s">
        <v>47</v>
      </c>
      <c r="E16">
        <f>ROUNDUP(E15/7,0)</f>
        <v>28</v>
      </c>
    </row>
    <row r="17" spans="1:9">
      <c r="A17" t="s">
        <v>53</v>
      </c>
      <c r="E17">
        <f>ROUND(E16/4,2)</f>
        <v>7</v>
      </c>
    </row>
    <row r="20" spans="1:9">
      <c r="A20" t="s">
        <v>54</v>
      </c>
    </row>
    <row r="21" spans="1:9">
      <c r="A21" t="s">
        <v>63</v>
      </c>
      <c r="E21">
        <v>500</v>
      </c>
    </row>
    <row r="22" spans="1:9">
      <c r="A22" t="s">
        <v>56</v>
      </c>
      <c r="E22">
        <v>0</v>
      </c>
    </row>
    <row r="23" spans="1:9">
      <c r="A23" t="s">
        <v>57</v>
      </c>
      <c r="E23">
        <v>200</v>
      </c>
    </row>
    <row r="24" spans="1:9">
      <c r="A24" t="s">
        <v>82</v>
      </c>
      <c r="B24" t="s">
        <v>85</v>
      </c>
      <c r="E24">
        <f>B2*F24/G24/H24</f>
        <v>87.616822429906549</v>
      </c>
      <c r="F24">
        <v>100</v>
      </c>
      <c r="G24">
        <v>0.2</v>
      </c>
      <c r="H24">
        <v>428</v>
      </c>
    </row>
    <row r="25" spans="1:9">
      <c r="F25" t="s">
        <v>83</v>
      </c>
      <c r="G25" t="s">
        <v>84</v>
      </c>
      <c r="H25" t="s">
        <v>86</v>
      </c>
    </row>
    <row r="29" spans="1:9" ht="15.75">
      <c r="I29" s="5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2" sqref="E2"/>
    </sheetView>
  </sheetViews>
  <sheetFormatPr defaultRowHeight="15"/>
  <cols>
    <col min="1" max="1" width="23.5703125" customWidth="1"/>
    <col min="2" max="2" width="11.140625" customWidth="1"/>
    <col min="3" max="3" width="11.28515625" hidden="1" customWidth="1"/>
    <col min="4" max="4" width="0" hidden="1" customWidth="1"/>
    <col min="5" max="5" width="13" customWidth="1"/>
  </cols>
  <sheetData>
    <row r="1" spans="1:10">
      <c r="B1" s="3" t="s">
        <v>3</v>
      </c>
      <c r="C1" t="s">
        <v>0</v>
      </c>
      <c r="D1" t="s">
        <v>1</v>
      </c>
      <c r="E1" t="s">
        <v>2</v>
      </c>
    </row>
    <row r="2" spans="1:10">
      <c r="A2" t="s">
        <v>51</v>
      </c>
      <c r="B2">
        <v>80</v>
      </c>
      <c r="C2">
        <f>B2*48+3500</f>
        <v>7340</v>
      </c>
      <c r="D2">
        <v>4.1820000000000004</v>
      </c>
      <c r="E2">
        <f>C2/D2</f>
        <v>1755.1410808225728</v>
      </c>
    </row>
    <row r="3" spans="1:10">
      <c r="A3" t="s">
        <v>52</v>
      </c>
      <c r="B3">
        <v>60</v>
      </c>
    </row>
    <row r="4" spans="1:10">
      <c r="A4" t="s">
        <v>64</v>
      </c>
      <c r="E4">
        <v>1200</v>
      </c>
      <c r="F4">
        <f>E2-E23</f>
        <v>1455.1410808225728</v>
      </c>
    </row>
    <row r="5" spans="1:10">
      <c r="A5" t="s">
        <v>35</v>
      </c>
      <c r="E5">
        <v>7700</v>
      </c>
      <c r="F5" t="s">
        <v>59</v>
      </c>
      <c r="G5" t="s">
        <v>60</v>
      </c>
      <c r="H5" t="s">
        <v>61</v>
      </c>
      <c r="I5" t="s">
        <v>62</v>
      </c>
      <c r="J5" t="s">
        <v>58</v>
      </c>
    </row>
    <row r="6" spans="1:10">
      <c r="A6" t="s">
        <v>37</v>
      </c>
      <c r="B6">
        <f>B2-B3</f>
        <v>20</v>
      </c>
      <c r="E6">
        <f>E5*B6</f>
        <v>154000</v>
      </c>
      <c r="F6">
        <v>400</v>
      </c>
      <c r="G6">
        <f>E6/F6</f>
        <v>385</v>
      </c>
      <c r="H6">
        <v>1.5</v>
      </c>
      <c r="I6">
        <f>G6/H6</f>
        <v>256.66666666666669</v>
      </c>
      <c r="J6">
        <f>E6*35</f>
        <v>5390000</v>
      </c>
    </row>
    <row r="8" spans="1:10">
      <c r="A8" t="s">
        <v>44</v>
      </c>
      <c r="E8">
        <v>1000</v>
      </c>
    </row>
    <row r="9" spans="1:10">
      <c r="A9" t="s">
        <v>45</v>
      </c>
      <c r="E9">
        <f>E6/E8</f>
        <v>154</v>
      </c>
    </row>
    <row r="10" spans="1:10">
      <c r="A10" t="s">
        <v>46</v>
      </c>
      <c r="E10">
        <f>E9/7</f>
        <v>22</v>
      </c>
    </row>
    <row r="11" spans="1:10">
      <c r="A11" t="s">
        <v>53</v>
      </c>
      <c r="E11">
        <f>E10/4</f>
        <v>5.5</v>
      </c>
    </row>
    <row r="13" spans="1:10">
      <c r="A13" t="s">
        <v>48</v>
      </c>
      <c r="B13">
        <v>0.5</v>
      </c>
      <c r="E13">
        <f>B13*E5</f>
        <v>3850</v>
      </c>
    </row>
    <row r="14" spans="1:10">
      <c r="A14" t="s">
        <v>49</v>
      </c>
      <c r="E14">
        <f>E13/7</f>
        <v>550</v>
      </c>
    </row>
    <row r="15" spans="1:10">
      <c r="A15" t="s">
        <v>50</v>
      </c>
      <c r="E15">
        <f>E6/E14</f>
        <v>280</v>
      </c>
    </row>
    <row r="16" spans="1:10">
      <c r="A16" t="s">
        <v>47</v>
      </c>
      <c r="E16">
        <f>E15/7</f>
        <v>40</v>
      </c>
    </row>
    <row r="17" spans="1:5">
      <c r="A17" t="s">
        <v>53</v>
      </c>
      <c r="E17">
        <f>E16/4</f>
        <v>10</v>
      </c>
    </row>
    <row r="20" spans="1:5">
      <c r="A20" t="s">
        <v>54</v>
      </c>
    </row>
    <row r="21" spans="1:5">
      <c r="A21" t="s">
        <v>63</v>
      </c>
      <c r="E21">
        <v>500</v>
      </c>
    </row>
    <row r="22" spans="1:5">
      <c r="A22" t="s">
        <v>56</v>
      </c>
      <c r="E22">
        <v>0</v>
      </c>
    </row>
    <row r="23" spans="1:5">
      <c r="A23" t="s">
        <v>57</v>
      </c>
      <c r="E23">
        <v>300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1" sqref="E21"/>
    </sheetView>
  </sheetViews>
  <sheetFormatPr defaultRowHeight="15"/>
  <cols>
    <col min="1" max="1" width="23.5703125" customWidth="1"/>
    <col min="2" max="2" width="11.140625" customWidth="1"/>
    <col min="3" max="3" width="11.28515625" hidden="1" customWidth="1"/>
    <col min="4" max="4" width="0" hidden="1" customWidth="1"/>
    <col min="5" max="5" width="13" customWidth="1"/>
  </cols>
  <sheetData>
    <row r="1" spans="1:5">
      <c r="B1" s="3" t="s">
        <v>3</v>
      </c>
      <c r="C1" t="s">
        <v>0</v>
      </c>
      <c r="D1" t="s">
        <v>1</v>
      </c>
      <c r="E1" t="s">
        <v>2</v>
      </c>
    </row>
    <row r="2" spans="1:5">
      <c r="A2" t="s">
        <v>51</v>
      </c>
      <c r="B2">
        <v>84.5</v>
      </c>
      <c r="C2">
        <f>B2*48+3500</f>
        <v>7556</v>
      </c>
      <c r="D2">
        <v>4.1820000000000004</v>
      </c>
      <c r="E2">
        <f>C2/D2</f>
        <v>1806.7910090865612</v>
      </c>
    </row>
    <row r="3" spans="1:5">
      <c r="A3" t="s">
        <v>52</v>
      </c>
      <c r="B3">
        <v>60</v>
      </c>
    </row>
    <row r="4" spans="1:5">
      <c r="A4" t="s">
        <v>34</v>
      </c>
      <c r="E4">
        <v>1200</v>
      </c>
    </row>
    <row r="5" spans="1:5">
      <c r="A5" t="s">
        <v>35</v>
      </c>
      <c r="E5">
        <v>7700</v>
      </c>
    </row>
    <row r="6" spans="1:5">
      <c r="A6" t="s">
        <v>37</v>
      </c>
      <c r="B6">
        <f>B2-B3</f>
        <v>24.5</v>
      </c>
      <c r="E6">
        <f>E5*B6</f>
        <v>188650</v>
      </c>
    </row>
    <row r="8" spans="1:5">
      <c r="A8" t="s">
        <v>44</v>
      </c>
      <c r="E8">
        <v>1000</v>
      </c>
    </row>
    <row r="9" spans="1:5">
      <c r="A9" t="s">
        <v>45</v>
      </c>
      <c r="E9">
        <f>E6/E8</f>
        <v>188.65</v>
      </c>
    </row>
    <row r="10" spans="1:5">
      <c r="A10" t="s">
        <v>46</v>
      </c>
      <c r="E10">
        <f>E9/7</f>
        <v>26.95</v>
      </c>
    </row>
    <row r="11" spans="1:5">
      <c r="A11" t="s">
        <v>53</v>
      </c>
      <c r="E11">
        <f>E10/4</f>
        <v>6.7374999999999998</v>
      </c>
    </row>
    <row r="13" spans="1:5">
      <c r="A13" t="s">
        <v>48</v>
      </c>
      <c r="B13">
        <v>0.5</v>
      </c>
      <c r="E13">
        <f>B13*E5</f>
        <v>3850</v>
      </c>
    </row>
    <row r="14" spans="1:5">
      <c r="A14" t="s">
        <v>49</v>
      </c>
      <c r="E14">
        <f>E13/7</f>
        <v>550</v>
      </c>
    </row>
    <row r="15" spans="1:5">
      <c r="A15" t="s">
        <v>50</v>
      </c>
      <c r="E15">
        <f>E6/E14</f>
        <v>343</v>
      </c>
    </row>
    <row r="16" spans="1:5">
      <c r="A16" t="s">
        <v>47</v>
      </c>
      <c r="E16">
        <f>E15/7</f>
        <v>49</v>
      </c>
    </row>
    <row r="17" spans="1:5">
      <c r="A17" t="s">
        <v>53</v>
      </c>
      <c r="E17">
        <f>E16/4</f>
        <v>12.25</v>
      </c>
    </row>
    <row r="20" spans="1:5">
      <c r="A20" t="s">
        <v>54</v>
      </c>
    </row>
    <row r="21" spans="1:5">
      <c r="A21" t="s">
        <v>55</v>
      </c>
      <c r="E21">
        <v>250</v>
      </c>
    </row>
    <row r="22" spans="1:5">
      <c r="A22" t="s">
        <v>56</v>
      </c>
      <c r="E22">
        <v>50</v>
      </c>
    </row>
    <row r="23" spans="1:5">
      <c r="A23" t="s">
        <v>57</v>
      </c>
      <c r="E23">
        <v>300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8" sqref="I8"/>
    </sheetView>
  </sheetViews>
  <sheetFormatPr defaultRowHeight="15"/>
  <cols>
    <col min="3" max="3" width="12.85546875" customWidth="1"/>
  </cols>
  <sheetData>
    <row r="1" spans="1:6">
      <c r="C1" t="s">
        <v>3</v>
      </c>
      <c r="D1" t="s">
        <v>0</v>
      </c>
      <c r="E1" t="s">
        <v>1</v>
      </c>
      <c r="F1" t="s">
        <v>2</v>
      </c>
    </row>
    <row r="2" spans="1:6">
      <c r="C2">
        <v>90</v>
      </c>
      <c r="D2">
        <f>C2*48+3500</f>
        <v>7820</v>
      </c>
      <c r="E2">
        <v>4.1820000000000004</v>
      </c>
      <c r="F2">
        <f>D2/E2</f>
        <v>1869.9186991869917</v>
      </c>
    </row>
    <row r="3" spans="1:6">
      <c r="C3">
        <v>90</v>
      </c>
      <c r="D3" s="1"/>
      <c r="F3" s="1">
        <f>11.5*C3+ 830</f>
        <v>1865</v>
      </c>
    </row>
    <row r="4" spans="1:6">
      <c r="A4" t="s">
        <v>34</v>
      </c>
      <c r="F4">
        <v>1200</v>
      </c>
    </row>
    <row r="5" spans="1:6">
      <c r="A5" t="s">
        <v>35</v>
      </c>
      <c r="F5">
        <v>7700</v>
      </c>
    </row>
    <row r="6" spans="1:6">
      <c r="A6" t="s">
        <v>37</v>
      </c>
      <c r="C6">
        <v>30</v>
      </c>
      <c r="F6">
        <f>F5*C6</f>
        <v>231000</v>
      </c>
    </row>
    <row r="7" spans="1:6">
      <c r="A7" t="s">
        <v>36</v>
      </c>
      <c r="F7">
        <v>1000</v>
      </c>
    </row>
    <row r="8" spans="1:6">
      <c r="A8" t="s">
        <v>38</v>
      </c>
      <c r="F8">
        <f>F6/F7</f>
        <v>231</v>
      </c>
    </row>
    <row r="9" spans="1:6">
      <c r="A9" t="s">
        <v>39</v>
      </c>
      <c r="F9">
        <f>F8/7</f>
        <v>33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48" sqref="A48"/>
    </sheetView>
  </sheetViews>
  <sheetFormatPr defaultRowHeight="15"/>
  <cols>
    <col min="1" max="1" width="26.85546875" customWidth="1"/>
    <col min="2" max="2" width="16.5703125" customWidth="1"/>
  </cols>
  <sheetData>
    <row r="1" spans="1:8" s="2" customFormat="1">
      <c r="A1" s="2" t="s">
        <v>4</v>
      </c>
      <c r="B1" s="2" t="s">
        <v>2</v>
      </c>
      <c r="F1" s="2" t="s">
        <v>40</v>
      </c>
      <c r="G1" s="2" t="s">
        <v>41</v>
      </c>
      <c r="H1" s="2" t="s">
        <v>42</v>
      </c>
    </row>
    <row r="2" spans="1:8">
      <c r="A2" t="s">
        <v>5</v>
      </c>
      <c r="B2">
        <v>200</v>
      </c>
    </row>
    <row r="3" spans="1:8">
      <c r="A3" t="s">
        <v>6</v>
      </c>
      <c r="B3">
        <v>210</v>
      </c>
      <c r="G3">
        <v>1</v>
      </c>
    </row>
    <row r="4" spans="1:8">
      <c r="A4" t="s">
        <v>7</v>
      </c>
      <c r="B4">
        <v>540</v>
      </c>
    </row>
    <row r="5" spans="1:8">
      <c r="A5" t="s">
        <v>8</v>
      </c>
      <c r="B5">
        <v>250</v>
      </c>
      <c r="F5">
        <v>1</v>
      </c>
    </row>
    <row r="6" spans="1:8">
      <c r="A6" t="s">
        <v>9</v>
      </c>
      <c r="B6">
        <v>400</v>
      </c>
    </row>
    <row r="7" spans="1:8">
      <c r="A7" t="s">
        <v>11</v>
      </c>
      <c r="B7">
        <v>40</v>
      </c>
    </row>
    <row r="8" spans="1:8">
      <c r="A8" t="s">
        <v>10</v>
      </c>
      <c r="B8">
        <v>260</v>
      </c>
    </row>
    <row r="9" spans="1:8">
      <c r="A9" t="s">
        <v>33</v>
      </c>
      <c r="B9">
        <v>40</v>
      </c>
      <c r="G9">
        <v>2</v>
      </c>
    </row>
    <row r="10" spans="1:8">
      <c r="A10" t="s">
        <v>12</v>
      </c>
      <c r="B10">
        <v>165</v>
      </c>
    </row>
    <row r="11" spans="1:8">
      <c r="A11" t="s">
        <v>13</v>
      </c>
      <c r="B11">
        <v>135</v>
      </c>
      <c r="G11">
        <v>1</v>
      </c>
    </row>
    <row r="12" spans="1:8">
      <c r="A12" t="s">
        <v>14</v>
      </c>
      <c r="B12">
        <v>252</v>
      </c>
    </row>
    <row r="13" spans="1:8">
      <c r="A13" t="s">
        <v>15</v>
      </c>
      <c r="B13">
        <v>430</v>
      </c>
    </row>
    <row r="14" spans="1:8">
      <c r="A14" t="s">
        <v>16</v>
      </c>
      <c r="B14">
        <v>37</v>
      </c>
    </row>
    <row r="15" spans="1:8">
      <c r="A15" t="s">
        <v>17</v>
      </c>
      <c r="B15">
        <v>80</v>
      </c>
    </row>
    <row r="16" spans="1:8">
      <c r="A16" t="s">
        <v>18</v>
      </c>
      <c r="B16">
        <v>160</v>
      </c>
    </row>
    <row r="17" spans="1:7">
      <c r="A17" t="s">
        <v>19</v>
      </c>
      <c r="B17">
        <v>100</v>
      </c>
    </row>
    <row r="18" spans="1:7">
      <c r="A18" t="s">
        <v>20</v>
      </c>
      <c r="B18">
        <v>55</v>
      </c>
    </row>
    <row r="19" spans="1:7">
      <c r="A19" t="s">
        <v>21</v>
      </c>
      <c r="B19">
        <v>80</v>
      </c>
    </row>
    <row r="20" spans="1:7">
      <c r="A20" t="s">
        <v>22</v>
      </c>
      <c r="B20">
        <v>125</v>
      </c>
    </row>
    <row r="21" spans="1:7">
      <c r="A21" t="s">
        <v>23</v>
      </c>
      <c r="B21">
        <v>80</v>
      </c>
    </row>
    <row r="22" spans="1:7">
      <c r="A22" t="s">
        <v>24</v>
      </c>
      <c r="B22">
        <v>140</v>
      </c>
      <c r="F22">
        <v>1</v>
      </c>
    </row>
    <row r="23" spans="1:7">
      <c r="A23" t="s">
        <v>25</v>
      </c>
      <c r="B23">
        <v>70</v>
      </c>
    </row>
    <row r="24" spans="1:7">
      <c r="A24" t="s">
        <v>26</v>
      </c>
      <c r="B24">
        <v>100</v>
      </c>
    </row>
    <row r="25" spans="1:7">
      <c r="A25" t="s">
        <v>27</v>
      </c>
      <c r="B25">
        <v>280</v>
      </c>
    </row>
    <row r="26" spans="1:7">
      <c r="A26" t="s">
        <v>28</v>
      </c>
      <c r="B26">
        <v>470</v>
      </c>
    </row>
    <row r="27" spans="1:7">
      <c r="A27" t="s">
        <v>29</v>
      </c>
      <c r="B27">
        <v>441</v>
      </c>
    </row>
    <row r="28" spans="1:7">
      <c r="A28" t="s">
        <v>30</v>
      </c>
      <c r="B28">
        <v>30</v>
      </c>
    </row>
    <row r="29" spans="1:7">
      <c r="A29" t="s">
        <v>31</v>
      </c>
      <c r="B29">
        <v>25</v>
      </c>
    </row>
    <row r="30" spans="1:7">
      <c r="A30" t="s">
        <v>32</v>
      </c>
      <c r="B30">
        <v>40</v>
      </c>
    </row>
    <row r="31" spans="1:7">
      <c r="A31" t="s">
        <v>43</v>
      </c>
      <c r="B31">
        <v>120</v>
      </c>
      <c r="F31">
        <v>1</v>
      </c>
    </row>
    <row r="32" spans="1:7">
      <c r="F32">
        <v>410</v>
      </c>
      <c r="G32">
        <v>500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20" sqref="E20"/>
    </sheetView>
  </sheetViews>
  <sheetFormatPr defaultRowHeight="15"/>
  <cols>
    <col min="1" max="1" width="12.5703125" customWidth="1"/>
  </cols>
  <sheetData>
    <row r="1" spans="1:8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>
      <c r="A2" t="s">
        <v>72</v>
      </c>
      <c r="B2">
        <v>78.8</v>
      </c>
      <c r="C2">
        <v>78.8</v>
      </c>
      <c r="D2">
        <v>78.8</v>
      </c>
      <c r="E2">
        <v>78.8</v>
      </c>
      <c r="F2">
        <v>78.8</v>
      </c>
      <c r="G2">
        <v>78.8</v>
      </c>
      <c r="H2">
        <v>78.8</v>
      </c>
    </row>
    <row r="3" spans="1:8">
      <c r="A3" t="s">
        <v>67</v>
      </c>
      <c r="B3">
        <v>0.4</v>
      </c>
      <c r="C3">
        <v>0.5</v>
      </c>
      <c r="D3">
        <v>0.6</v>
      </c>
      <c r="E3">
        <v>0.7</v>
      </c>
      <c r="F3">
        <v>0.8</v>
      </c>
      <c r="G3">
        <v>0.9</v>
      </c>
      <c r="H3">
        <v>1</v>
      </c>
    </row>
    <row r="4" spans="1:8">
      <c r="A4" t="s">
        <v>70</v>
      </c>
      <c r="B4">
        <f t="shared" ref="B4:H4" si="0">B3*7700</f>
        <v>3080</v>
      </c>
      <c r="C4">
        <f t="shared" si="0"/>
        <v>3850</v>
      </c>
      <c r="D4">
        <f t="shared" si="0"/>
        <v>4620</v>
      </c>
      <c r="E4">
        <f t="shared" si="0"/>
        <v>5390</v>
      </c>
      <c r="F4">
        <f t="shared" si="0"/>
        <v>6160</v>
      </c>
      <c r="G4">
        <f t="shared" si="0"/>
        <v>6930</v>
      </c>
      <c r="H4">
        <f t="shared" si="0"/>
        <v>7700</v>
      </c>
    </row>
    <row r="5" spans="1:8">
      <c r="A5" t="s">
        <v>68</v>
      </c>
      <c r="B5">
        <f t="shared" ref="B5:H5" si="1">B4/7</f>
        <v>440</v>
      </c>
      <c r="C5">
        <f t="shared" si="1"/>
        <v>550</v>
      </c>
      <c r="D5">
        <f t="shared" si="1"/>
        <v>660</v>
      </c>
      <c r="E5">
        <f t="shared" si="1"/>
        <v>770</v>
      </c>
      <c r="F5">
        <f t="shared" si="1"/>
        <v>880</v>
      </c>
      <c r="G5">
        <f t="shared" si="1"/>
        <v>990</v>
      </c>
      <c r="H5">
        <f t="shared" si="1"/>
        <v>1100</v>
      </c>
    </row>
    <row r="6" spans="1:8">
      <c r="A6" t="s">
        <v>66</v>
      </c>
      <c r="B6">
        <f t="shared" ref="B6:H7" si="2">B3*4</f>
        <v>1.6</v>
      </c>
      <c r="C6">
        <f t="shared" si="2"/>
        <v>2</v>
      </c>
      <c r="D6">
        <f t="shared" si="2"/>
        <v>2.4</v>
      </c>
      <c r="E6">
        <f t="shared" si="2"/>
        <v>2.8</v>
      </c>
      <c r="F6">
        <f t="shared" si="2"/>
        <v>3.2</v>
      </c>
      <c r="G6">
        <f t="shared" si="2"/>
        <v>3.6</v>
      </c>
      <c r="H6">
        <f t="shared" si="2"/>
        <v>4</v>
      </c>
    </row>
    <row r="7" spans="1:8">
      <c r="A7" t="s">
        <v>69</v>
      </c>
      <c r="B7">
        <f t="shared" si="2"/>
        <v>12320</v>
      </c>
      <c r="C7">
        <f t="shared" si="2"/>
        <v>15400</v>
      </c>
      <c r="D7">
        <f t="shared" si="2"/>
        <v>18480</v>
      </c>
      <c r="E7">
        <f t="shared" si="2"/>
        <v>21560</v>
      </c>
      <c r="F7">
        <f t="shared" si="2"/>
        <v>24640</v>
      </c>
      <c r="G7">
        <f t="shared" si="2"/>
        <v>27720</v>
      </c>
      <c r="H7">
        <f t="shared" si="2"/>
        <v>30800</v>
      </c>
    </row>
    <row r="8" spans="1:8">
      <c r="A8" s="4">
        <v>42919</v>
      </c>
      <c r="B8">
        <f t="shared" ref="B8:H8" si="3">B$6*1</f>
        <v>1.6</v>
      </c>
      <c r="C8">
        <f t="shared" si="3"/>
        <v>2</v>
      </c>
      <c r="D8">
        <f t="shared" si="3"/>
        <v>2.4</v>
      </c>
      <c r="E8">
        <f t="shared" si="3"/>
        <v>2.8</v>
      </c>
      <c r="F8">
        <f t="shared" si="3"/>
        <v>3.2</v>
      </c>
      <c r="G8">
        <f t="shared" si="3"/>
        <v>3.6</v>
      </c>
      <c r="H8">
        <f t="shared" si="3"/>
        <v>4</v>
      </c>
    </row>
    <row r="9" spans="1:8">
      <c r="A9" s="4" t="s">
        <v>80</v>
      </c>
      <c r="B9">
        <f t="shared" ref="B9:H9" si="4">B$7*1</f>
        <v>12320</v>
      </c>
      <c r="C9">
        <f t="shared" si="4"/>
        <v>15400</v>
      </c>
      <c r="D9">
        <f t="shared" si="4"/>
        <v>18480</v>
      </c>
      <c r="E9">
        <f t="shared" si="4"/>
        <v>21560</v>
      </c>
      <c r="F9">
        <f t="shared" si="4"/>
        <v>24640</v>
      </c>
      <c r="G9">
        <f t="shared" si="4"/>
        <v>27720</v>
      </c>
      <c r="H9">
        <f t="shared" si="4"/>
        <v>30800</v>
      </c>
    </row>
    <row r="10" spans="1:8">
      <c r="A10" t="s">
        <v>71</v>
      </c>
      <c r="B10">
        <f t="shared" ref="B10:H10" si="5">B$2-B$8</f>
        <v>77.2</v>
      </c>
      <c r="C10">
        <f t="shared" si="5"/>
        <v>76.8</v>
      </c>
      <c r="D10">
        <f t="shared" si="5"/>
        <v>76.399999999999991</v>
      </c>
      <c r="E10">
        <f t="shared" si="5"/>
        <v>76</v>
      </c>
      <c r="F10">
        <f t="shared" si="5"/>
        <v>75.599999999999994</v>
      </c>
      <c r="G10" s="6">
        <f t="shared" si="5"/>
        <v>75.2</v>
      </c>
      <c r="H10">
        <f t="shared" si="5"/>
        <v>74.8</v>
      </c>
    </row>
    <row r="11" spans="1:8">
      <c r="A11" s="4">
        <v>42947</v>
      </c>
      <c r="B11">
        <f t="shared" ref="B11:H11" si="6">B$6*2</f>
        <v>3.2</v>
      </c>
      <c r="C11">
        <f t="shared" si="6"/>
        <v>4</v>
      </c>
      <c r="D11">
        <f t="shared" si="6"/>
        <v>4.8</v>
      </c>
      <c r="E11">
        <f t="shared" si="6"/>
        <v>5.6</v>
      </c>
      <c r="F11">
        <f t="shared" si="6"/>
        <v>6.4</v>
      </c>
      <c r="G11">
        <f t="shared" si="6"/>
        <v>7.2</v>
      </c>
      <c r="H11">
        <f t="shared" si="6"/>
        <v>8</v>
      </c>
    </row>
    <row r="12" spans="1:8">
      <c r="A12" s="4" t="s">
        <v>80</v>
      </c>
      <c r="B12">
        <f t="shared" ref="B12:H12" si="7">B$7*2</f>
        <v>24640</v>
      </c>
      <c r="C12">
        <f t="shared" si="7"/>
        <v>30800</v>
      </c>
      <c r="D12">
        <f t="shared" si="7"/>
        <v>36960</v>
      </c>
      <c r="E12">
        <f t="shared" si="7"/>
        <v>43120</v>
      </c>
      <c r="F12">
        <f t="shared" si="7"/>
        <v>49280</v>
      </c>
      <c r="G12">
        <f t="shared" si="7"/>
        <v>55440</v>
      </c>
      <c r="H12">
        <f t="shared" si="7"/>
        <v>61600</v>
      </c>
    </row>
    <row r="13" spans="1:8">
      <c r="A13" t="s">
        <v>71</v>
      </c>
      <c r="B13">
        <f t="shared" ref="B13:H13" si="8">B$2-B$11</f>
        <v>75.599999999999994</v>
      </c>
      <c r="C13">
        <f t="shared" si="8"/>
        <v>74.8</v>
      </c>
      <c r="D13">
        <f t="shared" si="8"/>
        <v>74</v>
      </c>
      <c r="E13" s="6">
        <f t="shared" si="8"/>
        <v>73.2</v>
      </c>
      <c r="F13">
        <f t="shared" si="8"/>
        <v>72.399999999999991</v>
      </c>
      <c r="G13">
        <f t="shared" si="8"/>
        <v>71.599999999999994</v>
      </c>
      <c r="H13">
        <f t="shared" si="8"/>
        <v>70.8</v>
      </c>
    </row>
    <row r="14" spans="1:8">
      <c r="A14" s="4">
        <v>42975</v>
      </c>
      <c r="B14">
        <f t="shared" ref="B14:H14" si="9">B$6*3</f>
        <v>4.8000000000000007</v>
      </c>
      <c r="C14">
        <f t="shared" si="9"/>
        <v>6</v>
      </c>
      <c r="D14">
        <f t="shared" si="9"/>
        <v>7.1999999999999993</v>
      </c>
      <c r="E14">
        <f t="shared" si="9"/>
        <v>8.3999999999999986</v>
      </c>
      <c r="F14">
        <f t="shared" si="9"/>
        <v>9.6000000000000014</v>
      </c>
      <c r="G14">
        <f t="shared" si="9"/>
        <v>10.8</v>
      </c>
      <c r="H14">
        <f t="shared" si="9"/>
        <v>12</v>
      </c>
    </row>
    <row r="15" spans="1:8">
      <c r="A15" s="4" t="s">
        <v>80</v>
      </c>
      <c r="B15">
        <f t="shared" ref="B15:H15" si="10">B$7*3</f>
        <v>36960</v>
      </c>
      <c r="C15">
        <f t="shared" si="10"/>
        <v>46200</v>
      </c>
      <c r="D15">
        <f t="shared" si="10"/>
        <v>55440</v>
      </c>
      <c r="E15">
        <f t="shared" si="10"/>
        <v>64680</v>
      </c>
      <c r="F15">
        <f t="shared" si="10"/>
        <v>73920</v>
      </c>
      <c r="G15">
        <f t="shared" si="10"/>
        <v>83160</v>
      </c>
      <c r="H15">
        <f t="shared" si="10"/>
        <v>92400</v>
      </c>
    </row>
    <row r="16" spans="1:8">
      <c r="A16" t="s">
        <v>71</v>
      </c>
      <c r="B16">
        <f t="shared" ref="B16:H16" si="11">B$2-B$14</f>
        <v>74</v>
      </c>
      <c r="C16">
        <f t="shared" si="11"/>
        <v>72.8</v>
      </c>
      <c r="D16" s="6">
        <f t="shared" si="11"/>
        <v>71.599999999999994</v>
      </c>
      <c r="E16">
        <f t="shared" si="11"/>
        <v>70.400000000000006</v>
      </c>
      <c r="F16">
        <f t="shared" si="11"/>
        <v>69.199999999999989</v>
      </c>
      <c r="G16">
        <f t="shared" si="11"/>
        <v>68</v>
      </c>
      <c r="H16">
        <f t="shared" si="11"/>
        <v>66.8</v>
      </c>
    </row>
    <row r="17" spans="1:8">
      <c r="A17" s="4">
        <v>43003</v>
      </c>
      <c r="B17">
        <f t="shared" ref="B17:H17" si="12">B$6*4</f>
        <v>6.4</v>
      </c>
      <c r="C17">
        <f t="shared" si="12"/>
        <v>8</v>
      </c>
      <c r="D17">
        <f t="shared" si="12"/>
        <v>9.6</v>
      </c>
      <c r="E17">
        <f t="shared" si="12"/>
        <v>11.2</v>
      </c>
      <c r="F17">
        <f t="shared" si="12"/>
        <v>12.8</v>
      </c>
      <c r="G17">
        <f t="shared" si="12"/>
        <v>14.4</v>
      </c>
      <c r="H17">
        <f t="shared" si="12"/>
        <v>16</v>
      </c>
    </row>
    <row r="18" spans="1:8">
      <c r="A18" s="4" t="s">
        <v>80</v>
      </c>
      <c r="B18">
        <f t="shared" ref="B18:H18" si="13">B$7*4</f>
        <v>49280</v>
      </c>
      <c r="C18">
        <f t="shared" si="13"/>
        <v>61600</v>
      </c>
      <c r="D18">
        <f t="shared" si="13"/>
        <v>73920</v>
      </c>
      <c r="E18">
        <f t="shared" si="13"/>
        <v>86240</v>
      </c>
      <c r="F18">
        <f t="shared" si="13"/>
        <v>98560</v>
      </c>
      <c r="G18">
        <f t="shared" si="13"/>
        <v>110880</v>
      </c>
      <c r="H18">
        <f t="shared" si="13"/>
        <v>123200</v>
      </c>
    </row>
    <row r="19" spans="1:8">
      <c r="A19" t="s">
        <v>71</v>
      </c>
      <c r="B19">
        <f t="shared" ref="B19:H19" si="14">B$2-B$17</f>
        <v>72.399999999999991</v>
      </c>
      <c r="C19">
        <f t="shared" si="14"/>
        <v>70.8</v>
      </c>
      <c r="D19" s="6">
        <f t="shared" si="14"/>
        <v>69.2</v>
      </c>
      <c r="E19">
        <f t="shared" si="14"/>
        <v>67.599999999999994</v>
      </c>
      <c r="F19">
        <f t="shared" si="14"/>
        <v>66</v>
      </c>
      <c r="G19">
        <f t="shared" si="14"/>
        <v>64.399999999999991</v>
      </c>
      <c r="H19">
        <f t="shared" si="14"/>
        <v>62.8</v>
      </c>
    </row>
    <row r="20" spans="1:8">
      <c r="A20" s="4">
        <v>43039</v>
      </c>
      <c r="B20">
        <f>B$6*5</f>
        <v>8</v>
      </c>
      <c r="C20">
        <f t="shared" ref="C20:H20" si="15">C$6*5</f>
        <v>10</v>
      </c>
      <c r="D20">
        <f t="shared" si="15"/>
        <v>12</v>
      </c>
      <c r="E20">
        <f t="shared" si="15"/>
        <v>14</v>
      </c>
      <c r="F20">
        <f t="shared" si="15"/>
        <v>16</v>
      </c>
      <c r="G20">
        <f t="shared" si="15"/>
        <v>18</v>
      </c>
      <c r="H20">
        <f t="shared" si="15"/>
        <v>20</v>
      </c>
    </row>
    <row r="21" spans="1:8">
      <c r="A21" s="4" t="s">
        <v>80</v>
      </c>
      <c r="B21">
        <f>B$7*5</f>
        <v>61600</v>
      </c>
      <c r="C21">
        <f t="shared" ref="C21:H21" si="16">C$7*5</f>
        <v>77000</v>
      </c>
      <c r="D21">
        <f t="shared" si="16"/>
        <v>92400</v>
      </c>
      <c r="E21">
        <f t="shared" si="16"/>
        <v>107800</v>
      </c>
      <c r="F21">
        <f t="shared" si="16"/>
        <v>123200</v>
      </c>
      <c r="G21">
        <f t="shared" si="16"/>
        <v>138600</v>
      </c>
      <c r="H21">
        <f t="shared" si="16"/>
        <v>154000</v>
      </c>
    </row>
    <row r="22" spans="1:8">
      <c r="A22" t="s">
        <v>71</v>
      </c>
      <c r="B22">
        <f>B$2-B$20</f>
        <v>70.8</v>
      </c>
      <c r="C22">
        <f t="shared" ref="C22:H22" si="17">C$2-C$20</f>
        <v>68.8</v>
      </c>
      <c r="D22">
        <f t="shared" si="17"/>
        <v>66.8</v>
      </c>
      <c r="E22">
        <f t="shared" si="17"/>
        <v>64.8</v>
      </c>
      <c r="F22">
        <f t="shared" si="17"/>
        <v>62.8</v>
      </c>
      <c r="G22">
        <f t="shared" si="17"/>
        <v>60.8</v>
      </c>
      <c r="H22">
        <f t="shared" si="17"/>
        <v>58.8</v>
      </c>
    </row>
    <row r="23" spans="1:8">
      <c r="A23" s="4">
        <v>43067</v>
      </c>
      <c r="B23">
        <f>B$6*6</f>
        <v>9.6000000000000014</v>
      </c>
      <c r="C23">
        <f t="shared" ref="C23:H23" si="18">C$6*6</f>
        <v>12</v>
      </c>
      <c r="D23">
        <f t="shared" si="18"/>
        <v>14.399999999999999</v>
      </c>
      <c r="E23">
        <f t="shared" si="18"/>
        <v>16.799999999999997</v>
      </c>
      <c r="F23">
        <f t="shared" si="18"/>
        <v>19.200000000000003</v>
      </c>
      <c r="G23">
        <f t="shared" si="18"/>
        <v>21.6</v>
      </c>
      <c r="H23">
        <f t="shared" si="18"/>
        <v>24</v>
      </c>
    </row>
    <row r="24" spans="1:8">
      <c r="A24" s="4" t="s">
        <v>80</v>
      </c>
      <c r="B24">
        <f>B$7*6</f>
        <v>73920</v>
      </c>
      <c r="C24">
        <f t="shared" ref="C24:H24" si="19">C$7*6</f>
        <v>92400</v>
      </c>
      <c r="D24">
        <f t="shared" si="19"/>
        <v>110880</v>
      </c>
      <c r="E24">
        <f t="shared" si="19"/>
        <v>129360</v>
      </c>
      <c r="F24">
        <f t="shared" si="19"/>
        <v>147840</v>
      </c>
      <c r="G24">
        <f t="shared" si="19"/>
        <v>166320</v>
      </c>
      <c r="H24">
        <f t="shared" si="19"/>
        <v>184800</v>
      </c>
    </row>
    <row r="25" spans="1:8">
      <c r="A25" t="s">
        <v>71</v>
      </c>
      <c r="B25">
        <f>B$2-B23</f>
        <v>69.199999999999989</v>
      </c>
      <c r="C25">
        <f t="shared" ref="C25:H25" si="20">C$2-C23</f>
        <v>66.8</v>
      </c>
      <c r="D25">
        <f t="shared" si="20"/>
        <v>64.400000000000006</v>
      </c>
      <c r="E25">
        <f t="shared" si="20"/>
        <v>62</v>
      </c>
      <c r="F25">
        <f t="shared" si="20"/>
        <v>59.599999999999994</v>
      </c>
      <c r="G25">
        <f t="shared" si="20"/>
        <v>57.199999999999996</v>
      </c>
      <c r="H25">
        <f t="shared" si="20"/>
        <v>54.8</v>
      </c>
    </row>
    <row r="26" spans="1:8">
      <c r="A26" s="4">
        <v>43100</v>
      </c>
      <c r="B26">
        <f>B$6*7</f>
        <v>11.200000000000001</v>
      </c>
      <c r="C26">
        <f t="shared" ref="C26:H26" si="21">C$6*7</f>
        <v>14</v>
      </c>
      <c r="D26">
        <f t="shared" si="21"/>
        <v>16.8</v>
      </c>
      <c r="E26">
        <f t="shared" si="21"/>
        <v>19.599999999999998</v>
      </c>
      <c r="F26">
        <f t="shared" si="21"/>
        <v>22.400000000000002</v>
      </c>
      <c r="G26">
        <f t="shared" si="21"/>
        <v>25.2</v>
      </c>
      <c r="H26">
        <f t="shared" si="21"/>
        <v>28</v>
      </c>
    </row>
    <row r="27" spans="1:8">
      <c r="A27" s="4" t="s">
        <v>80</v>
      </c>
      <c r="B27">
        <f>B$7*7</f>
        <v>86240</v>
      </c>
      <c r="C27">
        <f t="shared" ref="C27:H27" si="22">C$7*7</f>
        <v>107800</v>
      </c>
      <c r="D27">
        <f t="shared" si="22"/>
        <v>129360</v>
      </c>
      <c r="E27">
        <f t="shared" si="22"/>
        <v>150920</v>
      </c>
      <c r="F27">
        <f t="shared" si="22"/>
        <v>172480</v>
      </c>
      <c r="G27">
        <f t="shared" si="22"/>
        <v>194040</v>
      </c>
      <c r="H27">
        <f t="shared" si="22"/>
        <v>215600</v>
      </c>
    </row>
    <row r="28" spans="1:8">
      <c r="A28" t="s">
        <v>71</v>
      </c>
      <c r="B28">
        <f>B$2-B26</f>
        <v>67.599999999999994</v>
      </c>
      <c r="C28">
        <f t="shared" ref="C28:H28" si="23">C$2-C26</f>
        <v>64.8</v>
      </c>
      <c r="D28">
        <f t="shared" si="23"/>
        <v>62</v>
      </c>
      <c r="E28" s="7">
        <f t="shared" si="23"/>
        <v>59.2</v>
      </c>
      <c r="F28">
        <f t="shared" si="23"/>
        <v>56.399999999999991</v>
      </c>
      <c r="G28">
        <f t="shared" si="23"/>
        <v>53.599999999999994</v>
      </c>
      <c r="H28">
        <f t="shared" si="23"/>
        <v>50.8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65</vt:lpstr>
      <vt:lpstr>70</vt:lpstr>
      <vt:lpstr>75</vt:lpstr>
      <vt:lpstr>80</vt:lpstr>
      <vt:lpstr>85</vt:lpstr>
      <vt:lpstr>90</vt:lpstr>
      <vt:lpstr>Inquiry</vt:lpstr>
      <vt:lpstr>forecast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Jalon</dc:creator>
  <cp:lastModifiedBy>Jalon</cp:lastModifiedBy>
  <dcterms:created xsi:type="dcterms:W3CDTF">2016-03-29T06:00:47Z</dcterms:created>
  <dcterms:modified xsi:type="dcterms:W3CDTF">2017-10-12T03:21:24Z</dcterms:modified>
</cp:coreProperties>
</file>