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ynamic Sheet" sheetId="1" r:id="rId4"/>
    <sheet name="MATRICE" sheetId="2" r:id="rId5"/>
    <sheet name="LOGICIELS" sheetId="3" state="hidden" r:id="rId6"/>
    <sheet name="CONSOLES" sheetId="4" state="hidden" r:id="rId7"/>
    <sheet name="ACCESSOIRES" sheetId="5" state="hidden" r:id="rId8"/>
    <sheet name="PRODUITS_DERIVES" sheetId="6" state="hidden" r:id="rId9"/>
    <sheet name="DEMATERIALISATION" sheetId="7" state="hidden" r:id="rId10"/>
    <sheet name="nomenclature" sheetId="8" state="hidden" r:id="rId11"/>
  </sheets>
  <definedNames>
    <definedName name="MagACCESSOIRESH1">'ACCESSOIRES'!$J$49:$T$49</definedName>
    <definedName name="MagACCESSOIRESH2">'ACCESSOIRES'!$J$50:$T$50</definedName>
    <definedName name="MagACCESSOIRESH3">'ACCESSOIRES'!$J$51:$T$51</definedName>
    <definedName name="MagACCESSOIRESH4">'ACCESSOIRES'!$J$52:$T$52</definedName>
    <definedName name="MagACCESSOIRESH5">'ACCESSOIRES'!$J$53:$T$53</definedName>
    <definedName name="MagCONSOLESH1">'CONSOLES'!$J$50:$T$50</definedName>
    <definedName name="MagCONSOLESH2">'CONSOLES'!$J$51:$T$51</definedName>
    <definedName name="MagCONSOLESH3">'CONSOLES'!$J$52:$T$52</definedName>
    <definedName name="MagCONSOLESH4">'CONSOLES'!$J$53:$T$53</definedName>
    <definedName name="MagCONSOLESH5">'CONSOLES'!$J$54:$T$54</definedName>
    <definedName name="MagDEMATERIALISATIONH1">'DEMATERIALISATION'!$J$51:$T$51</definedName>
    <definedName name="MagDEMATERIALISATIONH2">'DEMATERIALISATION'!$J$52:$T$52</definedName>
    <definedName name="MagDEMATERIALISATIONH3">'DEMATERIALISATION'!$J$53:$T$53</definedName>
    <definedName name="MagDEMATERIALISATIONH4">'DEMATERIALISATION'!$J$54:$T$54</definedName>
    <definedName name="MagDEMATERIALISATIONH5">'DEMATERIALISATION'!$J$55:$T$55</definedName>
    <definedName name="MagLOGICIELSH1">'LOGICIELS'!$J$54:$T$54</definedName>
    <definedName name="MagLOGICIELSH2">'LOGICIELS'!$J$55:$T$55</definedName>
    <definedName name="MagLOGICIELSH3">'LOGICIELS'!$J$56:$T$56</definedName>
    <definedName name="MagLOGICIELSH4">'LOGICIELS'!$J$57:$T$57</definedName>
    <definedName name="MagLOGICIELSH5">'LOGICIELS'!$J$58:$T$58</definedName>
    <definedName name="MagPRODUITS_DERIVESH1">'PRODUITS_DERIVES'!$J$50:$T$50</definedName>
    <definedName name="MagPRODUITS_DERIVESH2">'PRODUITS_DERIVES'!$J$51:$T$51</definedName>
    <definedName name="MagPRODUITS_DERIVESH3">'PRODUITS_DERIVES'!$J$52:$T$52</definedName>
    <definedName name="MagPRODUITS_DERIVESH4">'PRODUITS_DERIVES'!$J$53:$T$53</definedName>
    <definedName name="MagPRODUITS_DERIVESH5">'PRODUITS_DERIVES'!$J$54:$T$54</definedName>
    <definedName name="NivQ1">'LOGICIELS'!$Y$3:$AI$3</definedName>
    <definedName name="NivQ10">'LOGICIELS'!$Y$12:$AI$12</definedName>
    <definedName name="NivQ11">'LOGICIELS'!$Y$13:$AI$13</definedName>
    <definedName name="NivQ2">'LOGICIELS'!$Y$4:$AI$4</definedName>
    <definedName name="NivQ3">'LOGICIELS'!$Y$5:$AI$5</definedName>
    <definedName name="NivQ4">'LOGICIELS'!$Y$6:$AI$6</definedName>
    <definedName name="NivQ5">'LOGICIELS'!$Y$7:$AI$7</definedName>
    <definedName name="NivQ6">'LOGICIELS'!$Y$8:$AI$8</definedName>
    <definedName name="NivQ7">'LOGICIELS'!$Y$9:$AI$9</definedName>
    <definedName name="NivQ8">'LOGICIELS'!$Y$10:$AI$10</definedName>
    <definedName name="NivQ9">'LOGICIELS'!$Y$11:$AI$11</definedName>
    <definedName name="SRACCESSOIRESH1">'ACCESSOIRES'!$J$42:$T$42</definedName>
    <definedName name="SRACCESSOIRESH2">'ACCESSOIRES'!$J$43:$T$43</definedName>
    <definedName name="SRACCESSOIRESH3">'ACCESSOIRES'!$J$44:$T$44</definedName>
    <definedName name="SRACCESSOIRESH4">'ACCESSOIRES'!$J$45:$T$45</definedName>
    <definedName name="SRACCESSOIRESH5">'ACCESSOIRES'!$J$46:$T$46</definedName>
    <definedName name="SRCONSOLESH1">'CONSOLES'!$J$43:$T$43</definedName>
    <definedName name="SRCONSOLESH2">'CONSOLES'!$J$44:$T$44</definedName>
    <definedName name="SRCONSOLESH3">'CONSOLES'!$J$45:$T$45</definedName>
    <definedName name="SRCONSOLESH4">'CONSOLES'!$J$46:$T$46</definedName>
    <definedName name="SRCONSOLESH5">'CONSOLES'!$J$47:$T$47</definedName>
    <definedName name="SRDEMATERIALISATIONH1">'DEMATERIALISATION'!$J$44:$T$44</definedName>
    <definedName name="SRDEMATERIALISATIONH2">'DEMATERIALISATION'!$J$45:$T$45</definedName>
    <definedName name="SRDEMATERIALISATIONH3">'DEMATERIALISATION'!$J$46:$T$46</definedName>
    <definedName name="SRDEMATERIALISATIONH4">'DEMATERIALISATION'!$J$47:$T$47</definedName>
    <definedName name="SRDEMATERIALISATIONH5">'DEMATERIALISATION'!$J$48:$T$48</definedName>
    <definedName name="SRLOGICIELSH1">'LOGICIELS'!$J$46:$T$46</definedName>
    <definedName name="SRLOGICIELSH2">'LOGICIELS'!$J$47:$T$47</definedName>
    <definedName name="SRLOGICIELSH3">'LOGICIELS'!$J$48:$T$48</definedName>
    <definedName name="SRLOGICIELSH4">'LOGICIELS'!$J$49:$T$49</definedName>
    <definedName name="SRLOGICIELSH5">'LOGICIELS'!$J$50:$T$50</definedName>
    <definedName name="SRPRODUITS_DERIVESH1">'PRODUITS_DERIVES'!$J$43:$T$43</definedName>
    <definedName name="SRPRODUITS_DERIVESH2">'PRODUITS_DERIVES'!$J$44:$T$44</definedName>
    <definedName name="SRPRODUITS_DERIVESH3">'PRODUITS_DERIVES'!$J$45:$T$45</definedName>
    <definedName name="SRPRODUITS_DERIVESH4">'PRODUITS_DERIVES'!$J$46:$T$46</definedName>
    <definedName name="SRPRODUITS_DERIVESH5">'PRODUITS_DERIVES'!$J$47:$T$47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H4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CARLE JEROME: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((J17:T17-J12:T12)/(J8:T8-J3:T3))/(LIREDONNEESTABCROISDYNAMIQUE("900 LOGICIELS";$I$10)-LIREDONNEESTABCROISDYNAMIQUE("900 LOGICIELS";$I$10;"H";"H1"))</t>
        </r>
      </text>
    </comment>
  </commentList>
</comments>
</file>

<file path=xl/sharedStrings.xml><?xml version="1.0" encoding="utf-8"?>
<sst xmlns="http://schemas.openxmlformats.org/spreadsheetml/2006/main" uniqueCount="459">
  <si>
    <r>
      <t xml:space="preserve">FAMILLE</t>
    </r>
  </si>
  <si>
    <r>
      <t xml:space="preserve">CATEGORIE / FAMILLE</t>
    </r>
  </si>
  <si>
    <r>
      <t xml:space="preserve">CUG AUCHAN</t>
    </r>
  </si>
  <si>
    <r>
      <t xml:space="preserve">Fournisseur abrégé</t>
    </r>
  </si>
  <si>
    <r>
      <t xml:space="preserve">Support</t>
    </r>
  </si>
  <si>
    <r>
      <t xml:space="preserve">LIBELLE PRODUIT</t>
    </r>
  </si>
  <si>
    <r>
      <t xml:space="preserve">COMPLEMENT DE LIBELLE</t>
    </r>
  </si>
  <si>
    <r>
      <t xml:space="preserve">EAN [SUR 13 CHIFFRES]</t>
    </r>
  </si>
  <si>
    <r>
      <t xml:space="preserve">DATE DE SORTIE (MEV) OP / REV</t>
    </r>
  </si>
  <si>
    <r>
      <t xml:space="preserve">TYPE H</t>
    </r>
  </si>
  <si>
    <r>
      <t xml:space="preserve">TYPE Q</t>
    </r>
  </si>
  <si>
    <r>
      <t xml:space="preserve">IFLS  Med / Ent</t>
    </r>
  </si>
  <si>
    <r>
      <t xml:space="preserve">IFLS</t>
    </r>
  </si>
  <si>
    <r>
      <t xml:space="preserve">NOM FRS</t>
    </r>
  </si>
  <si>
    <r>
      <t xml:space="preserve">Référence produit chez frs</t>
    </r>
  </si>
  <si>
    <r>
      <t xml:space="preserve">GRPE NEGO</t>
    </r>
  </si>
  <si>
    <r>
      <t xml:space="preserve">CAT PRIX  [NEWS OU PROMO]</t>
    </r>
  </si>
  <si>
    <r>
      <t xml:space="preserve">TRACT</t>
    </r>
  </si>
  <si>
    <r>
      <t xml:space="preserve">PCB Auchan</t>
    </r>
  </si>
  <si>
    <r>
      <t xml:space="preserve">Poids du produit en grammes</t>
    </r>
  </si>
  <si>
    <r>
      <t xml:space="preserve">SOUS PCB FRS</t>
    </r>
  </si>
  <si>
    <r>
      <t xml:space="preserve">BOX / PLV / COLIS MIXTE</t>
    </r>
  </si>
  <si>
    <r>
      <t xml:space="preserve">COMPO DU BOX</t>
    </r>
  </si>
  <si>
    <r>
      <t xml:space="preserve">TARIF BRUT</t>
    </r>
  </si>
  <si>
    <r>
      <t xml:space="preserve">% Remise / facture</t>
    </r>
  </si>
  <si>
    <r>
      <t xml:space="preserve">ECO-PART. H.T.</t>
    </r>
  </si>
  <si>
    <r>
      <t xml:space="preserve">Inclus Brut</t>
    </r>
  </si>
  <si>
    <r>
      <t xml:space="preserve">P.A. facture</t>
    </r>
  </si>
  <si>
    <r>
      <t xml:space="preserve">Prix de Cession</t>
    </r>
  </si>
  <si>
    <r>
      <t xml:space="preserve">PV MINI TTC</t>
    </r>
  </si>
  <si>
    <r>
      <t xml:space="preserve">Taux de marge</t>
    </r>
  </si>
  <si>
    <r>
      <t xml:space="preserve">Prix de cession</t>
    </r>
  </si>
  <si>
    <r>
      <t xml:space="preserve">PV mini TTC</t>
    </r>
  </si>
  <si>
    <r>
      <t xml:space="preserve">PRIX DE VENTE CONSEILLE</t>
    </r>
  </si>
  <si>
    <r>
      <t xml:space="preserve">Baisse de prix date</t>
    </r>
  </si>
  <si>
    <r>
      <t xml:space="preserve">Magasins PRECOS IMPLANT.</t>
    </r>
  </si>
  <si>
    <r>
      <t xml:space="preserve">Q1</t>
    </r>
  </si>
  <si>
    <r>
      <t xml:space="preserve">Q2</t>
    </r>
  </si>
  <si>
    <r>
      <t xml:space="preserve">Q3</t>
    </r>
  </si>
  <si>
    <r>
      <t xml:space="preserve">Q4</t>
    </r>
  </si>
  <si>
    <r>
      <t xml:space="preserve">Q5</t>
    </r>
  </si>
  <si>
    <r>
      <t xml:space="preserve">Q6</t>
    </r>
  </si>
  <si>
    <r>
      <t xml:space="preserve">Q7</t>
    </r>
  </si>
  <si>
    <r>
      <t xml:space="preserve">Q8</t>
    </r>
  </si>
  <si>
    <r>
      <t xml:space="preserve">Q9</t>
    </r>
  </si>
  <si>
    <r>
      <t xml:space="preserve">Q10</t>
    </r>
  </si>
  <si>
    <r>
      <t xml:space="preserve">Q11</t>
    </r>
  </si>
  <si>
    <r>
      <t xml:space="preserve">Q12</t>
    </r>
  </si>
  <si>
    <r>
      <t xml:space="preserve">contrôle</t>
    </r>
  </si>
  <si>
    <r>
      <t xml:space="preserve">à cder (à rentrer à la main)</t>
    </r>
  </si>
  <si>
    <r>
      <t xml:space="preserve">KOCH</t>
    </r>
  </si>
  <si>
    <r>
      <t xml:space="preserve">Demo Game 2</t>
    </r>
  </si>
  <si>
    <r>
      <t xml:space="preserve">Sit do elit aliqua</t>
    </r>
  </si>
  <si>
    <r>
      <t xml:space="preserve">Molestias fugit at</t>
    </r>
  </si>
  <si>
    <r>
      <t xml:space="preserve">Amet a eos ipsa q</t>
    </r>
  </si>
  <si>
    <r>
      <t xml:space="preserve">Quos voluptatibus qu</t>
    </r>
  </si>
  <si>
    <r>
      <t xml:space="preserve">Incidunt est sunt</t>
    </r>
  </si>
  <si>
    <r>
      <t xml:space="preserve">Suscipit pariatur U</t>
    </r>
  </si>
  <si>
    <r>
      <t xml:space="preserve">Lab Game</t>
    </r>
  </si>
  <si>
    <r>
      <t xml:space="preserve">LabGame</t>
    </r>
  </si>
  <si>
    <r>
      <t xml:space="preserve">30/11/2019</t>
    </r>
  </si>
  <si>
    <r>
      <t xml:space="preserve">Accusamus rerum sunt</t>
    </r>
  </si>
  <si>
    <r>
      <t xml:space="preserve">Suscipit autem ut la</t>
    </r>
  </si>
  <si>
    <r>
      <t xml:space="preserve">Et est ea alias ame</t>
    </r>
  </si>
  <si>
    <r>
      <t xml:space="preserve">Iure recusandae Qui</t>
    </r>
  </si>
  <si>
    <t>Perm  = 18752
Engt nvte = 18573
Promo / PP = 18735
E-Commerce = 18743</t>
  </si>
  <si>
    <t>PRE REF</t>
  </si>
  <si>
    <t>Calendrier</t>
  </si>
  <si>
    <t>Filière et infos fournisseurs</t>
  </si>
  <si>
    <t>Infos tarifaires</t>
  </si>
  <si>
    <t>A SAISIR</t>
  </si>
  <si>
    <t>OFFRE ENGT</t>
  </si>
  <si>
    <t>Cycle engt</t>
  </si>
  <si>
    <t>Lib CYCLE</t>
  </si>
  <si>
    <t>Prise d'engag</t>
  </si>
  <si>
    <t>Début Engt</t>
  </si>
  <si>
    <t>Fin Engt</t>
  </si>
  <si>
    <t xml:space="preserve">FAMILLE </t>
  </si>
  <si>
    <t>CATEGORIE / FAMILLE</t>
  </si>
  <si>
    <t>CUG AUCHAN</t>
  </si>
  <si>
    <t>Fournisseur abrégé</t>
  </si>
  <si>
    <t>Support</t>
  </si>
  <si>
    <t xml:space="preserve">             LIBELLE PRODUIT        </t>
  </si>
  <si>
    <t>COMPLEMENT DE LIBELLE</t>
  </si>
  <si>
    <t>EAN [SUR 13 CHIFFRES]</t>
  </si>
  <si>
    <t>DATE DE SORTIE (MEV) OP / REV</t>
  </si>
  <si>
    <t>TYPE H</t>
  </si>
  <si>
    <t>TYPE Q</t>
  </si>
  <si>
    <t>IFLS 
Med / Ent</t>
  </si>
  <si>
    <t>IFLS</t>
  </si>
  <si>
    <t>NOM FRS</t>
  </si>
  <si>
    <t>Référence produit chez frs</t>
  </si>
  <si>
    <t>GRPE NEGO</t>
  </si>
  <si>
    <t>CAT PRIX 
[NEWS OU PROMO]</t>
  </si>
  <si>
    <t>TRACT</t>
  </si>
  <si>
    <t>PCB Auchan</t>
  </si>
  <si>
    <t>Poids du produit en grammes</t>
  </si>
  <si>
    <t>SOUS PCB FRS</t>
  </si>
  <si>
    <t xml:space="preserve">BOX / PLV / COLIS MIXTE
</t>
  </si>
  <si>
    <t>COMPO DU BOX</t>
  </si>
  <si>
    <t>TARIF BRUT</t>
  </si>
  <si>
    <t>% Remise / facture</t>
  </si>
  <si>
    <t>ECO-PART.
H.T.</t>
  </si>
  <si>
    <t>Inclus Brut</t>
  </si>
  <si>
    <t>P.A. facture</t>
  </si>
  <si>
    <t>Prix de Cession</t>
  </si>
  <si>
    <t>PV MINI
TTC</t>
  </si>
  <si>
    <t>Taux de marge</t>
  </si>
  <si>
    <t xml:space="preserve">Prix de cession </t>
  </si>
  <si>
    <t>PV mini TTC</t>
  </si>
  <si>
    <t>PRIX DE VENTE  CONSEILLE</t>
  </si>
  <si>
    <t>Baisse de prix date</t>
  </si>
  <si>
    <t>Magasins PRECOS IMPLANT.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</si>
  <si>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</si>
  <si>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</si>
  <si>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</si>
  <si>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</si>
  <si>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</si>
  <si>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</si>
  <si>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</si>
  <si>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</si>
  <si>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</si>
  <si>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</si>
  <si>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</si>
  <si>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</si>
  <si>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contrôle</t>
  </si>
  <si>
    <t>à cder (à rentrer à la main)</t>
  </si>
  <si>
    <t>LOGICIELS</t>
  </si>
  <si>
    <t>SWITCH</t>
  </si>
  <si>
    <t>STAR WARS PINBALL</t>
  </si>
  <si>
    <t>0884095195816</t>
  </si>
  <si>
    <t>Num mag</t>
  </si>
  <si>
    <t>Nom mag</t>
  </si>
  <si>
    <t>Num et nom mag</t>
  </si>
  <si>
    <t>900 LOGICIELS</t>
  </si>
  <si>
    <t>Q</t>
  </si>
  <si>
    <t>H</t>
  </si>
  <si>
    <t>Nombre de Nom mag</t>
  </si>
  <si>
    <t>Sélection Niveau Q</t>
  </si>
  <si>
    <t>RONCQ</t>
  </si>
  <si>
    <t>2RONCQ</t>
  </si>
  <si>
    <t>H4</t>
  </si>
  <si>
    <t>Total général</t>
  </si>
  <si>
    <t>ENGLOS</t>
  </si>
  <si>
    <t>3ENGLOS</t>
  </si>
  <si>
    <t>H3</t>
  </si>
  <si>
    <t>H1</t>
  </si>
  <si>
    <t>LEERS</t>
  </si>
  <si>
    <t>4LEERS</t>
  </si>
  <si>
    <t>H2</t>
  </si>
  <si>
    <t>BOULOGNE</t>
  </si>
  <si>
    <t>5BOULOGNE</t>
  </si>
  <si>
    <t>PETITE FORET</t>
  </si>
  <si>
    <t>6PETITE FORET</t>
  </si>
  <si>
    <t>NOYELLES</t>
  </si>
  <si>
    <t>7NOYELLES</t>
  </si>
  <si>
    <t>H5</t>
  </si>
  <si>
    <t>LE HAVRE</t>
  </si>
  <si>
    <t>8LE HAVRE</t>
  </si>
  <si>
    <t>FONTENAY</t>
  </si>
  <si>
    <t>9FONTENAY</t>
  </si>
  <si>
    <t>LOUVROIL</t>
  </si>
  <si>
    <t>10LOUVROIL</t>
  </si>
  <si>
    <t>Somme de 900 LOGICIELS</t>
  </si>
  <si>
    <t>Étiquettes de colonnes</t>
  </si>
  <si>
    <t>GRANDE SYNTHE</t>
  </si>
  <si>
    <t>11GRANDE SYNTHE</t>
  </si>
  <si>
    <t>Étiquettes de lignes</t>
  </si>
  <si>
    <t>ST JEAN</t>
  </si>
  <si>
    <t>12ST JEAN</t>
  </si>
  <si>
    <t>TOULON</t>
  </si>
  <si>
    <t>13TOULON</t>
  </si>
  <si>
    <t>LE PONTET</t>
  </si>
  <si>
    <t>14LE PONTET</t>
  </si>
  <si>
    <t>BEZIERS</t>
  </si>
  <si>
    <t>15BEZIERS</t>
  </si>
  <si>
    <t>PLAISIR</t>
  </si>
  <si>
    <t>16PLAISIR</t>
  </si>
  <si>
    <t>MANTES</t>
  </si>
  <si>
    <t>17MANTES</t>
  </si>
  <si>
    <t>ST GENIS</t>
  </si>
  <si>
    <t>18ST GENIS</t>
  </si>
  <si>
    <t>OLIVET</t>
  </si>
  <si>
    <t>19OLIVET</t>
  </si>
  <si>
    <t>CA moy par mag d'un niveau H et Q</t>
  </si>
  <si>
    <t>PERPIGNAN</t>
  </si>
  <si>
    <t>20PERPIGNAN</t>
  </si>
  <si>
    <t>STRASBOURG</t>
  </si>
  <si>
    <t>21STRASBOURG</t>
  </si>
  <si>
    <t>MELUN</t>
  </si>
  <si>
    <t>22MELUN</t>
  </si>
  <si>
    <t>VILLENEUVE 2</t>
  </si>
  <si>
    <t>23VILLENEUVE 2</t>
  </si>
  <si>
    <t>MARTIGUES</t>
  </si>
  <si>
    <t>24MARTIGUES</t>
  </si>
  <si>
    <t>NICE</t>
  </si>
  <si>
    <t>25NICE</t>
  </si>
  <si>
    <t>CAMBRAI</t>
  </si>
  <si>
    <t>26CAMBRAI</t>
  </si>
  <si>
    <t>poids moyen d'un mag d'un niveau H et Q</t>
  </si>
  <si>
    <t>AUBAGNE</t>
  </si>
  <si>
    <t>27AUBAGNE</t>
  </si>
  <si>
    <t>VALENCIENNES</t>
  </si>
  <si>
    <t>28VALENCIENNES</t>
  </si>
  <si>
    <t>MERIADECK</t>
  </si>
  <si>
    <t>29MERIADECK</t>
  </si>
  <si>
    <t>LE LAC</t>
  </si>
  <si>
    <t>30LE LAC</t>
  </si>
  <si>
    <t>LA DEFENSE</t>
  </si>
  <si>
    <t>31LA DEFENSE</t>
  </si>
  <si>
    <t>ST PRIEST</t>
  </si>
  <si>
    <t>32ST PRIEST</t>
  </si>
  <si>
    <t>EPINAY</t>
  </si>
  <si>
    <t>33EPINAY</t>
  </si>
  <si>
    <t>BRETIGNY</t>
  </si>
  <si>
    <t>34BRETIGNY</t>
  </si>
  <si>
    <t>ST NAZAIRE</t>
  </si>
  <si>
    <t>35ST NAZAIRE</t>
  </si>
  <si>
    <t xml:space="preserve">Verif </t>
  </si>
  <si>
    <t>LE MANS</t>
  </si>
  <si>
    <t>36LE MANS</t>
  </si>
  <si>
    <t>ANNECY</t>
  </si>
  <si>
    <t>37ANNECY</t>
  </si>
  <si>
    <t>PERIGUEUX</t>
  </si>
  <si>
    <t>38PERIGUEUX</t>
  </si>
  <si>
    <t>ILLKIRCH</t>
  </si>
  <si>
    <t>39ILLKIRCH</t>
  </si>
  <si>
    <t>CALUIRE</t>
  </si>
  <si>
    <t>41CALUIRE</t>
  </si>
  <si>
    <t>VILLEBON</t>
  </si>
  <si>
    <t>42VILLEBON</t>
  </si>
  <si>
    <t>BETHUNE</t>
  </si>
  <si>
    <t>43BETHUNE</t>
  </si>
  <si>
    <t>LA COURONNE</t>
  </si>
  <si>
    <t>44LA COURONNE</t>
  </si>
  <si>
    <t>VILLARS</t>
  </si>
  <si>
    <t>45VILLARS</t>
  </si>
  <si>
    <t>Formule dans le commentaire</t>
  </si>
  <si>
    <t>Poids selon niveau de H</t>
  </si>
  <si>
    <t>DARDILLY</t>
  </si>
  <si>
    <t>46DARDILLY</t>
  </si>
  <si>
    <t>SCHWEIGHOUSE</t>
  </si>
  <si>
    <t>47SCHWEIGHOUSE</t>
  </si>
  <si>
    <t>Poids individuel des mags sur tout le CA cumulé de chaque Q</t>
  </si>
  <si>
    <t>VELIZY</t>
  </si>
  <si>
    <t>48VELIZY</t>
  </si>
  <si>
    <t>Poids des Mags H2, H3, H4 et H5 sur le CA des mag H2, H3,H4 et H5</t>
  </si>
  <si>
    <t>CERGY</t>
  </si>
  <si>
    <t>49CERGY</t>
  </si>
  <si>
    <t>Poids des Mags H3, H4 et H5 sur le CA des mags H3,H4 et H5</t>
  </si>
  <si>
    <t>ST HERBLAIN</t>
  </si>
  <si>
    <t>50ST HERBLAIN</t>
  </si>
  <si>
    <t>Poids individuel des Mags H4 et H5 sur le CA des Q H4 et H5</t>
  </si>
  <si>
    <t>DIEPPE</t>
  </si>
  <si>
    <t>51DIEPPE</t>
  </si>
  <si>
    <t>Poids des mags H5 sur le CA H5</t>
  </si>
  <si>
    <t>CENTRE 2</t>
  </si>
  <si>
    <t>52CENTRE 2</t>
  </si>
  <si>
    <t>ST SEBASTIEN</t>
  </si>
  <si>
    <t>53ST SEBASTIEN</t>
  </si>
  <si>
    <t>Nombre de MAGASIN</t>
  </si>
  <si>
    <t>BAGNOLET</t>
  </si>
  <si>
    <t>54BAGNOLET</t>
  </si>
  <si>
    <t>CHERBOURG</t>
  </si>
  <si>
    <t>55CHERBOURG</t>
  </si>
  <si>
    <t>SEMECOURT</t>
  </si>
  <si>
    <t>56SEMECOURT</t>
  </si>
  <si>
    <t>AVIGNON</t>
  </si>
  <si>
    <t>57AVIGNON</t>
  </si>
  <si>
    <t>MEAUX</t>
  </si>
  <si>
    <t>58MEAUX</t>
  </si>
  <si>
    <t>FACHES</t>
  </si>
  <si>
    <t>61FACHES</t>
  </si>
  <si>
    <t>BOULIAC</t>
  </si>
  <si>
    <t>63BOULIAC</t>
  </si>
  <si>
    <t>PEROLS</t>
  </si>
  <si>
    <t>64PEROLS</t>
  </si>
  <si>
    <t>MAUREPAS</t>
  </si>
  <si>
    <t>65MAUREPAS</t>
  </si>
  <si>
    <t>ISSY</t>
  </si>
  <si>
    <t>66ISSY</t>
  </si>
  <si>
    <t>MARSEILLE</t>
  </si>
  <si>
    <t>67MARSEILLE</t>
  </si>
  <si>
    <t>TOMBLAINE</t>
  </si>
  <si>
    <t>68TOMBLAINE</t>
  </si>
  <si>
    <t>ARRAS</t>
  </si>
  <si>
    <t>69ARRAS</t>
  </si>
  <si>
    <t>TOULOUSE</t>
  </si>
  <si>
    <t>70TOULOUSE</t>
  </si>
  <si>
    <t>DOUAI</t>
  </si>
  <si>
    <t>71DOUAI</t>
  </si>
  <si>
    <t>GAP SUD</t>
  </si>
  <si>
    <t>80GAP SUD</t>
  </si>
  <si>
    <t>NOGENT</t>
  </si>
  <si>
    <t>81NOGENT</t>
  </si>
  <si>
    <t>PAU</t>
  </si>
  <si>
    <t>82PAU</t>
  </si>
  <si>
    <t>MONTAUBAN</t>
  </si>
  <si>
    <t>83MONTAUBAN</t>
  </si>
  <si>
    <t>MARNE LA VALLEE</t>
  </si>
  <si>
    <t>87MARNE LA VALLEE</t>
  </si>
  <si>
    <t>BEAUVAIS</t>
  </si>
  <si>
    <t>88BEAUVAIS</t>
  </si>
  <si>
    <t>VILLETANEUSE</t>
  </si>
  <si>
    <t>89VILLETANEUSE</t>
  </si>
  <si>
    <t>KREMLIN BICETRE</t>
  </si>
  <si>
    <t>90KREMLIN BICETRE</t>
  </si>
  <si>
    <t>SARCELLES</t>
  </si>
  <si>
    <t>93SARCELLES</t>
  </si>
  <si>
    <t>ROISSY</t>
  </si>
  <si>
    <t>99ROISSY</t>
  </si>
  <si>
    <t>DURY</t>
  </si>
  <si>
    <t>101DURY</t>
  </si>
  <si>
    <t>ST OMER</t>
  </si>
  <si>
    <t>102ST OMER</t>
  </si>
  <si>
    <t>ST QUENTIN</t>
  </si>
  <si>
    <t>103ST QUENTIN</t>
  </si>
  <si>
    <t>MONTIVILLIERS</t>
  </si>
  <si>
    <t>104MONTIVILLIERS</t>
  </si>
  <si>
    <t>CALAIS</t>
  </si>
  <si>
    <t>105CALAIS</t>
  </si>
  <si>
    <t>OSNY</t>
  </si>
  <si>
    <t>106OSNY</t>
  </si>
  <si>
    <t>TAVERNY</t>
  </si>
  <si>
    <t>107TAVERNY</t>
  </si>
  <si>
    <t>TOURS</t>
  </si>
  <si>
    <t>108TOURS</t>
  </si>
  <si>
    <t>CHAMBRAY</t>
  </si>
  <si>
    <t>110CHAMBRAY</t>
  </si>
  <si>
    <t>BLOIS</t>
  </si>
  <si>
    <t>111BLOIS</t>
  </si>
  <si>
    <t>AUBIERE</t>
  </si>
  <si>
    <t>113AUBIERE</t>
  </si>
  <si>
    <t>CLERMONT</t>
  </si>
  <si>
    <t>114CLERMONT</t>
  </si>
  <si>
    <t>LAXOU</t>
  </si>
  <si>
    <t>119LAXOU</t>
  </si>
  <si>
    <t>BESSONCOURT</t>
  </si>
  <si>
    <t>120BESSONCOURT</t>
  </si>
  <si>
    <t>MULHOUSE</t>
  </si>
  <si>
    <t>BAR LE DUC</t>
  </si>
  <si>
    <t>123BAR LE DUC</t>
  </si>
  <si>
    <t>HIRSON</t>
  </si>
  <si>
    <t>124HIRSON</t>
  </si>
  <si>
    <t>MONT ST MARTIN</t>
  </si>
  <si>
    <t>125MONT ST MARTIN</t>
  </si>
  <si>
    <t>LUXEUIL</t>
  </si>
  <si>
    <t>126LUXEUIL</t>
  </si>
  <si>
    <t>MERS</t>
  </si>
  <si>
    <t>127MERS</t>
  </si>
  <si>
    <t>LOBAU</t>
  </si>
  <si>
    <t>128LOBAU</t>
  </si>
  <si>
    <t>NOYON</t>
  </si>
  <si>
    <t>129NOYON</t>
  </si>
  <si>
    <t>VIRY</t>
  </si>
  <si>
    <t>130VIRY</t>
  </si>
  <si>
    <t>GIEN</t>
  </si>
  <si>
    <t>135GIEN</t>
  </si>
  <si>
    <t>MERU</t>
  </si>
  <si>
    <t>136MERU</t>
  </si>
  <si>
    <t>NEUILLY</t>
  </si>
  <si>
    <t>137NEUILLY</t>
  </si>
  <si>
    <t>SOISY</t>
  </si>
  <si>
    <t>138SOISY</t>
  </si>
  <si>
    <t>BIGANOS</t>
  </si>
  <si>
    <t>139BIGANOS</t>
  </si>
  <si>
    <t>CHASSENEUIL</t>
  </si>
  <si>
    <t>140CHASSENEUIL</t>
  </si>
  <si>
    <t>CHATELLERAULT</t>
  </si>
  <si>
    <t>141CHATELLERAULT</t>
  </si>
  <si>
    <t>COGNAC</t>
  </si>
  <si>
    <t>142COGNAC</t>
  </si>
  <si>
    <t>POITIERS SUD</t>
  </si>
  <si>
    <t>143POITIERS SUD</t>
  </si>
  <si>
    <t>ST CYR</t>
  </si>
  <si>
    <t>144ST CYR</t>
  </si>
  <si>
    <t>BIAS</t>
  </si>
  <si>
    <t>145BIAS</t>
  </si>
  <si>
    <t>CHATEAUROUX</t>
  </si>
  <si>
    <t>147CHATEAUROUX</t>
  </si>
  <si>
    <t>MACON</t>
  </si>
  <si>
    <t>150MACON</t>
  </si>
  <si>
    <t>BRIVES</t>
  </si>
  <si>
    <t>151BRIVES</t>
  </si>
  <si>
    <t>DOMERAT</t>
  </si>
  <si>
    <t>152DOMERAT</t>
  </si>
  <si>
    <t>VALENCE</t>
  </si>
  <si>
    <t>155VALENCE</t>
  </si>
  <si>
    <t>CASTRES</t>
  </si>
  <si>
    <t>156CASTRES</t>
  </si>
  <si>
    <t>CAVAILLON</t>
  </si>
  <si>
    <t>157CAVAILLON</t>
  </si>
  <si>
    <t>GRASSE</t>
  </si>
  <si>
    <t>159GRASSE</t>
  </si>
  <si>
    <t>MANOSQUE</t>
  </si>
  <si>
    <t>160MANOSQUE</t>
  </si>
  <si>
    <t>SETE</t>
  </si>
  <si>
    <t>163SETE</t>
  </si>
  <si>
    <t>MONTGERON</t>
  </si>
  <si>
    <t>178MONTGERON</t>
  </si>
  <si>
    <t>GEUGNON (Schiever)</t>
  </si>
  <si>
    <t>182GEUGNON (Schiever)</t>
  </si>
  <si>
    <t>AVALLON (Schiever)</t>
  </si>
  <si>
    <t>185AVALLON (Schiever)</t>
  </si>
  <si>
    <t>TONNERRE (Schiever)</t>
  </si>
  <si>
    <t>186TONNERRE (Schiever)</t>
  </si>
  <si>
    <t>CLAMECY (Schiever)</t>
  </si>
  <si>
    <t>187CLAMECY (Schiever)</t>
  </si>
  <si>
    <t>COSNE COURS SUR LOIRE (Schiever)</t>
  </si>
  <si>
    <t>188COSNE COURS SUR LOIRE (Schiever)</t>
  </si>
  <si>
    <t>CHATILLON (Schiever)</t>
  </si>
  <si>
    <t>192CHATILLON (Schiever)</t>
  </si>
  <si>
    <t>SENS (Schiever)</t>
  </si>
  <si>
    <t>193SENS (Schiever)</t>
  </si>
  <si>
    <t>LA CHARITE (Schiever)</t>
  </si>
  <si>
    <t>195LA CHARITE (Schiever)</t>
  </si>
  <si>
    <t>SOUPPES SUR LOING (Schiever)</t>
  </si>
  <si>
    <t>209SOUPPES SUR LOING (Schiever)</t>
  </si>
  <si>
    <t>AJACCIO</t>
  </si>
  <si>
    <t>224AJACCIO</t>
  </si>
  <si>
    <t>Luxembourg</t>
  </si>
  <si>
    <t>381Luxembourg</t>
  </si>
  <si>
    <t>AVRILLE</t>
  </si>
  <si>
    <t>432AVRILLE</t>
  </si>
  <si>
    <t>DIFFERDANGE</t>
  </si>
  <si>
    <t>705DIFFERDANGE</t>
  </si>
  <si>
    <t>LA CLOCHE D'OR</t>
  </si>
  <si>
    <t>706LA CLOCHE D'OR</t>
  </si>
  <si>
    <t>FAREBERSVILLER SCHIEVER</t>
  </si>
  <si>
    <t>707FAREBERSVILLER SCHIEVER</t>
  </si>
  <si>
    <t>Auchan.fr</t>
  </si>
  <si>
    <t>747Auchan.fr</t>
  </si>
  <si>
    <t>Num et Nom mag</t>
  </si>
  <si>
    <t>947 CONSOLES DE JEUX VIDEO</t>
  </si>
  <si>
    <t>Nombre de Num et Nom mag</t>
  </si>
  <si>
    <t>Somme de 947 CONSOLES DE JEUX VIDEO</t>
  </si>
  <si>
    <t>Valeur moy par mag</t>
  </si>
  <si>
    <t>poids moy / mag</t>
  </si>
  <si>
    <t>Verif</t>
  </si>
  <si>
    <t>Poids de ts les mags du Niv Q sur tout le CA de chaque Q</t>
  </si>
  <si>
    <t>Poids des Mags H2, H3, H4 sur le  CA des H2, H3, H4 et H5</t>
  </si>
  <si>
    <t>Poids des Mags H3 et H4 sur le Volumes des Q H3 et H4</t>
  </si>
  <si>
    <t>Poids des mags H4 sur le volume H4</t>
  </si>
  <si>
    <t>121MULHOUSE</t>
  </si>
  <si>
    <t>747 Auchan.fr</t>
  </si>
  <si>
    <t>044 ACCESSOIRES DE JEUX VIDEO</t>
  </si>
  <si>
    <t>Somme de 044 ACCESSOIRES DE JEUX VIDEO</t>
  </si>
  <si>
    <t>Poids de ts les mags sur tou le CA de chaque Q</t>
  </si>
  <si>
    <t>Poids des Mags H2, H3 et H4 sur le Volumes des Q H2, H3 et H4</t>
  </si>
  <si>
    <t>1370 PRODUITS DERIVES</t>
  </si>
  <si>
    <t>Somme de 1370 PRODUITS DERIVES</t>
  </si>
  <si>
    <t>774 DEMATERIALISATION</t>
  </si>
  <si>
    <t>Nombre de H</t>
  </si>
  <si>
    <t>Somme de 774 DEMATERIALISATION</t>
  </si>
  <si>
    <t>CONSOLES</t>
  </si>
  <si>
    <t>ACCESSOIRES</t>
  </si>
  <si>
    <t>PRODUITS_DERIVES</t>
  </si>
  <si>
    <t>DEMATERIALISATION</t>
  </si>
  <si>
    <t xml:space="preserve">LOGICIELS </t>
  </si>
</sst>
</file>

<file path=xl/styles.xml><?xml version="1.0" encoding="utf-8"?>
<styleSheet xmlns="http://schemas.openxmlformats.org/spreadsheetml/2006/main" xml:space="preserve">
  <numFmts count="6">
    <numFmt numFmtId="164" formatCode="0000000000000"/>
    <numFmt numFmtId="165" formatCode="[$-40C]d\-mmm\-yy;@"/>
    <numFmt numFmtId="166" formatCode="0.0000"/>
    <numFmt numFmtId="167" formatCode="dd/mm/yy;@"/>
    <numFmt numFmtId="168" formatCode="_-* #,##0\ _€_-;\-* #,##0\ _€_-;_-* &quot;-&quot;??\ _€_-;_-@_-"/>
    <numFmt numFmtId="169" formatCode="0.000%"/>
  </numFmts>
  <fonts count="11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80"/>
      <name val="Arial"/>
    </font>
    <font>
      <b val="1"/>
      <i val="0"/>
      <strike val="0"/>
      <u val="none"/>
      <sz val="8"/>
      <color rgb="FFFF0000"/>
      <name val="Arial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8"/>
      <color rgb="FF000080"/>
      <name val="Arial"/>
    </font>
    <font>
      <b val="1"/>
      <i val="0"/>
      <strike val="0"/>
      <u val="none"/>
      <sz val="8"/>
      <color rgb="FF00206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F1DD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388194"/>
        <bgColor rgb="FF993300"/>
      </patternFill>
    </fill>
    <fill>
      <patternFill patternType="solid">
        <fgColor rgb="FFFFFF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DAEEF3"/>
        <bgColor rgb="FFFFFFCC"/>
      </patternFill>
    </fill>
    <fill>
      <patternFill patternType="solid">
        <fgColor rgb="FFB6DDE8"/>
        <bgColor rgb="FFC0C0C0"/>
      </patternFill>
    </fill>
    <fill>
      <patternFill patternType="solid">
        <fgColor rgb="FF92CDDC"/>
        <bgColor rgb="FFFFFF00"/>
      </patternFill>
    </fill>
    <fill>
      <patternFill patternType="solid">
        <fgColor rgb="FF388194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93300"/>
      </patternFill>
    </fill>
    <fill>
      <patternFill patternType="solid">
        <fgColor rgb="FFDAEEF3"/>
        <bgColor rgb="FFFFFFFF"/>
      </patternFill>
    </fill>
    <fill>
      <patternFill patternType="solid">
        <fgColor rgb="FFCCC0D9"/>
        <bgColor rgb="FFFFFFFF"/>
      </patternFill>
    </fill>
  </fills>
  <borders count="28">
    <border/>
    <border>
      <left style="thin">
        <color rgb="FF000080"/>
      </left>
    </border>
    <border>
      <left style="thin">
        <color rgb="FF000080"/>
      </left>
      <right style="thin">
        <color rgb="FF000080"/>
      </right>
      <bottom style="thin">
        <color rgb="FF000080"/>
      </bottom>
    </border>
    <border>
      <left style="medium">
        <color rgb="FF000080"/>
      </left>
      <right style="thin">
        <color rgb="FF000080"/>
      </right>
      <bottom style="thin">
        <color rgb="FF000080"/>
      </bottom>
    </border>
    <border>
      <left style="medium">
        <color rgb="FF000080"/>
      </left>
      <bottom style="thin">
        <color rgb="FF000080"/>
      </bottom>
    </border>
    <border>
      <left style="thin">
        <color rgb="FF000080"/>
      </left>
      <right style="medium">
        <color rgb="FF000080"/>
      </right>
      <top style="thin">
        <color rgb="FF000080"/>
      </top>
      <bottom style="thin">
        <color rgb="FF000080"/>
      </bottom>
    </border>
    <border>
      <bottom style="thin">
        <color rgb="FF000080"/>
      </bottom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80"/>
      </left>
      <right style="thin">
        <color rgb="FF000080"/>
      </right>
      <top style="thin">
        <color rgb="FF000080"/>
      </top>
    </border>
    <border>
      <left style="thin">
        <color rgb="FF000080"/>
      </left>
      <right style="hair">
        <color rgb="FF000080"/>
      </right>
    </border>
    <border>
      <right style="thin">
        <color rgb="FF000080"/>
      </right>
    </border>
    <border>
      <left style="medium">
        <color rgb="FF333399"/>
      </left>
      <right style="medium">
        <color rgb="FF333399"/>
      </right>
      <top style="medium">
        <color rgb="FF333399"/>
      </top>
    </border>
    <border>
      <top style="thin">
        <color rgb="FF000080"/>
      </top>
    </border>
    <border>
      <left style="thin">
        <color rgb="FF000080"/>
      </left>
      <bottom style="thin">
        <color rgb="FF000080"/>
      </bottom>
    </border>
    <border>
      <left style="medium">
        <color rgb="FF000000"/>
      </left>
      <right style="thin">
        <color rgb="FF000080"/>
      </right>
      <top style="medium">
        <color rgb="FF000000"/>
      </top>
      <bottom style="medium">
        <color rgb="FF000000"/>
      </bottom>
    </border>
    <border>
      <left style="thin">
        <color rgb="FF000080"/>
      </left>
      <right style="thin">
        <color rgb="FF000080"/>
      </right>
      <top style="medium">
        <color rgb="FF000000"/>
      </top>
      <bottom style="medium">
        <color rgb="FF000000"/>
      </bottom>
    </border>
    <border>
      <right style="thin">
        <color rgb="FF000080"/>
      </right>
      <top style="medium">
        <color rgb="FF000000"/>
      </top>
      <bottom style="medium">
        <color rgb="FF000000"/>
      </bottom>
    </border>
    <border>
      <left style="thick">
        <color rgb="FF000080"/>
      </left>
      <right style="thin">
        <color rgb="FF000080"/>
      </right>
      <top style="medium">
        <color rgb="FF000000"/>
      </top>
      <bottom style="medium">
        <color rgb="FF000000"/>
      </bottom>
    </border>
    <border>
      <right style="thick">
        <color rgb="FF000080"/>
      </right>
      <top style="medium">
        <color rgb="FF000000"/>
      </top>
      <bottom style="medium">
        <color rgb="FF000000"/>
      </bottom>
    </border>
    <border>
      <left style="thin">
        <color rgb="FF00008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8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80"/>
      </left>
      <right style="thin">
        <color rgb="FF000080"/>
      </right>
      <top style="thin">
        <color rgb="FF000080"/>
      </top>
      <bottom style="thin">
        <color rgb="FF000080"/>
      </bottom>
    </border>
    <border>
      <left style="thick">
        <color rgb="FF000080"/>
      </left>
    </border>
    <border>
      <left style="thick">
        <color rgb="FF000080"/>
      </left>
      <right style="thick">
        <color rgb="FF000080"/>
      </right>
    </border>
    <border>
      <left style="thick">
        <color rgb="FF000080"/>
      </left>
      <top style="thin">
        <color rgb="FF000080"/>
      </top>
    </border>
  </borders>
  <cellStyleXfs count="1">
    <xf numFmtId="0" fontId="0" fillId="0" borderId="0"/>
  </cellStyleXfs>
  <cellXfs count="2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2" applyFont="1" applyNumberFormat="0" applyFill="0" applyBorder="1" applyAlignment="1" applyProtection="true">
      <alignment horizontal="right" vertical="center" textRotation="0" wrapText="true" shrinkToFit="false"/>
      <protection locked="false"/>
    </xf>
    <xf xfId="0" fontId="2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2" numFmtId="164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1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3" fillId="0" borderId="3" applyFont="1" applyNumberFormat="1" applyFill="0" applyBorder="1" applyAlignment="1" applyProtection="true">
      <alignment horizontal="center" vertical="center" textRotation="90" wrapText="true" shrinkToFit="false"/>
      <protection locked="false"/>
    </xf>
    <xf xfId="0" fontId="3" numFmtId="2" fillId="0" borderId="2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10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166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2" fillId="0" borderId="4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2" fillId="0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0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0" fillId="0" borderId="7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3" numFmtId="2" fillId="0" borderId="2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167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0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2" numFmtId="10" fillId="0" borderId="2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quotePrefix="1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3" fillId="3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2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7" fillId="0" borderId="13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6" numFmtId="1" fillId="4" borderId="14" applyFont="1" applyNumberFormat="1" applyFill="1" applyBorder="1" applyAlignment="1">
      <alignment horizontal="center" vertical="center" textRotation="0" wrapText="true" shrinkToFit="false"/>
    </xf>
    <xf xfId="0" fontId="2" numFmtId="0" fillId="5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" numFmtId="0" fillId="5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3" fillId="5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5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5" borderId="16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1" numFmtId="0" fillId="7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7" borderId="17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top" textRotation="90" wrapText="true" shrinkToFit="false"/>
      <protection locked="false"/>
    </xf>
    <xf xfId="0" fontId="2" numFmtId="0" fillId="0" borderId="16" applyFont="1" applyNumberFormat="0" applyFill="0" applyBorder="1" applyAlignment="1" applyProtection="true">
      <alignment horizontal="center" vertical="top" textRotation="90" wrapText="true" shrinkToFit="false"/>
      <protection locked="false"/>
    </xf>
    <xf xfId="0" fontId="2" numFmtId="0" fillId="0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3" fillId="3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2" numFmtId="10" fillId="0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7" fillId="0" borderId="19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1" numFmtId="1" fillId="5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6" numFmtId="1" fillId="8" borderId="16" applyFont="1" applyNumberFormat="1" applyFill="1" applyBorder="1" applyAlignment="1">
      <alignment horizontal="center" vertical="center" textRotation="90" wrapText="true" shrinkToFit="false"/>
    </xf>
    <xf xfId="0" fontId="2" numFmtId="1" fillId="9" borderId="16" applyFont="1" applyNumberFormat="1" applyFill="1" applyBorder="1" applyAlignment="1">
      <alignment horizontal="center" vertical="center" textRotation="90" wrapText="true" shrinkToFit="false"/>
    </xf>
    <xf xfId="0" fontId="2" numFmtId="1" fillId="10" borderId="16" applyFont="1" applyNumberFormat="1" applyFill="1" applyBorder="1" applyAlignment="1">
      <alignment horizontal="center" vertical="center" textRotation="90" wrapText="true" shrinkToFit="false"/>
    </xf>
    <xf xfId="0" fontId="2" numFmtId="1" fillId="11" borderId="16" applyFont="1" applyNumberFormat="1" applyFill="1" applyBorder="1" applyAlignment="1">
      <alignment horizontal="center" vertical="center" textRotation="90" wrapText="true" shrinkToFit="false"/>
    </xf>
    <xf xfId="0" fontId="2" numFmtId="1" fillId="10" borderId="20" applyFont="1" applyNumberFormat="1" applyFill="1" applyBorder="1" applyAlignment="1">
      <alignment horizontal="center" vertical="center" textRotation="90" wrapText="true" shrinkToFit="false"/>
    </xf>
    <xf xfId="0" fontId="2" numFmtId="1" fillId="12" borderId="20" applyFont="1" applyNumberFormat="1" applyFill="1" applyBorder="1" applyAlignment="1">
      <alignment horizontal="center" vertical="center" textRotation="0" wrapText="true" shrinkToFit="false"/>
    </xf>
    <xf xfId="0" fontId="2" numFmtId="1" fillId="10" borderId="21" applyFont="1" applyNumberFormat="1" applyFill="1" applyBorder="1" applyAlignment="1">
      <alignment horizontal="center" vertical="center" textRotation="9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" fillId="0" borderId="22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6" numFmtId="3" fillId="13" borderId="14" applyFont="1" applyNumberFormat="1" applyFill="1" applyBorder="1" applyAlignment="1">
      <alignment horizontal="center" vertical="center" textRotation="0" wrapText="true" shrinkToFit="false"/>
    </xf>
    <xf xfId="0" fontId="6" numFmtId="3" fillId="8" borderId="2" applyFont="1" applyNumberFormat="1" applyFill="1" applyBorder="1" applyAlignment="1">
      <alignment horizontal="center" vertical="center" textRotation="0" wrapText="true" shrinkToFit="false"/>
    </xf>
    <xf xfId="0" fontId="2" numFmtId="3" fillId="9" borderId="2" applyFont="1" applyNumberFormat="1" applyFill="1" applyBorder="1" applyAlignment="1">
      <alignment horizontal="center" vertical="center" textRotation="0" wrapText="true" shrinkToFit="false"/>
    </xf>
    <xf xfId="0" fontId="2" numFmtId="3" fillId="10" borderId="2" applyFont="1" applyNumberFormat="1" applyFill="1" applyBorder="1" applyAlignment="1">
      <alignment horizontal="center" vertical="center" textRotation="0" wrapText="true" shrinkToFit="false"/>
    </xf>
    <xf xfId="0" fontId="2" numFmtId="3" fillId="11" borderId="2" applyFont="1" applyNumberFormat="1" applyFill="1" applyBorder="1" applyAlignment="1">
      <alignment horizontal="center" vertical="center" textRotation="0" wrapText="true" shrinkToFit="false"/>
    </xf>
    <xf xfId="0" fontId="6" numFmtId="3" fillId="4" borderId="2" applyFont="1" applyNumberFormat="1" applyFill="1" applyBorder="1" applyAlignment="1">
      <alignment horizontal="center" vertical="center" textRotation="0" wrapText="true" shrinkToFit="false"/>
    </xf>
    <xf xfId="0" fontId="2" numFmtId="3" fillId="0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2" numFmtId="0" fillId="0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2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0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quotePrefix="1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numFmtId="168" fillId="14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10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quotePrefix="1" numFmtId="168" fillId="1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10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1">
      <c r="A1" t="inlineStr">
        <is>
          <r>
            <t xml:space="preserve">FAMILLE</t>
          </r>
        </is>
      </c>
      <c r="B1" t="inlineStr">
        <is>
          <r>
            <t xml:space="preserve">CATEGORIE / FAMILLE</t>
          </r>
        </is>
      </c>
      <c r="C1" t="inlineStr">
        <is>
          <r>
            <t xml:space="preserve">CUG AUCHAN</t>
          </r>
        </is>
      </c>
      <c r="D1" t="inlineStr">
        <is>
          <r>
            <t xml:space="preserve">Fournisseur abrégé</t>
          </r>
        </is>
      </c>
      <c r="E1" t="inlineStr">
        <is>
          <r>
            <t xml:space="preserve">Support</t>
          </r>
        </is>
      </c>
      <c r="F1" t="inlineStr">
        <is>
          <r>
            <t xml:space="preserve">LIBELLE PRODUIT</t>
          </r>
        </is>
      </c>
      <c r="G1" t="inlineStr">
        <is>
          <r>
            <t xml:space="preserve">COMPLEMENT DE LIBELLE</t>
          </r>
        </is>
      </c>
      <c r="H1" t="inlineStr">
        <is>
          <r>
            <t xml:space="preserve">EAN [SUR 13 CHIFFRES]</t>
          </r>
        </is>
      </c>
      <c r="I1" t="inlineStr">
        <is>
          <r>
            <t xml:space="preserve">DATE DE SORTIE (MEV) OP / REV</t>
          </r>
        </is>
      </c>
      <c r="J1" t="inlineStr">
        <is>
          <r>
            <t xml:space="preserve">TYPE H</t>
          </r>
        </is>
      </c>
      <c r="K1" t="inlineStr">
        <is>
          <r>
            <t xml:space="preserve">TYPE Q</t>
          </r>
        </is>
      </c>
      <c r="L1" t="inlineStr">
        <is>
          <r>
            <t xml:space="preserve">IFLS  Med / Ent</t>
          </r>
        </is>
      </c>
      <c r="M1" t="inlineStr">
        <is>
          <r>
            <t xml:space="preserve">IFLS</t>
          </r>
        </is>
      </c>
      <c r="N1" t="inlineStr">
        <is>
          <r>
            <t xml:space="preserve">NOM FRS</t>
          </r>
        </is>
      </c>
      <c r="O1" t="inlineStr">
        <is>
          <r>
            <t xml:space="preserve">Référence produit chez frs</t>
          </r>
        </is>
      </c>
      <c r="P1" t="inlineStr">
        <is>
          <r>
            <t xml:space="preserve">GRPE NEGO</t>
          </r>
        </is>
      </c>
      <c r="Q1" t="inlineStr">
        <is>
          <r>
            <t xml:space="preserve">CAT PRIX  [NEWS OU PROMO]</t>
          </r>
        </is>
      </c>
      <c r="R1" t="inlineStr">
        <is>
          <r>
            <t xml:space="preserve">TRACT</t>
          </r>
        </is>
      </c>
      <c r="S1" t="inlineStr">
        <is>
          <r>
            <t xml:space="preserve">PCB Auchan</t>
          </r>
        </is>
      </c>
      <c r="T1" t="inlineStr">
        <is>
          <r>
            <t xml:space="preserve">Poids du produit en grammes</t>
          </r>
        </is>
      </c>
      <c r="U1" t="inlineStr">
        <is>
          <r>
            <t xml:space="preserve">SOUS PCB FRS</t>
          </r>
        </is>
      </c>
      <c r="V1" t="inlineStr">
        <is>
          <r>
            <t xml:space="preserve">BOX / PLV / COLIS MIXTE</t>
          </r>
        </is>
      </c>
      <c r="W1" t="inlineStr">
        <is>
          <r>
            <t xml:space="preserve">COMPO DU BOX</t>
          </r>
        </is>
      </c>
      <c r="X1" t="inlineStr">
        <is>
          <r>
            <t xml:space="preserve">TARIF BRUT</t>
          </r>
        </is>
      </c>
      <c r="Y1" t="inlineStr">
        <is>
          <r>
            <t xml:space="preserve">% Remise / facture</t>
          </r>
        </is>
      </c>
      <c r="Z1" t="inlineStr">
        <is>
          <r>
            <t xml:space="preserve">ECO-PART. H.T.</t>
          </r>
        </is>
      </c>
      <c r="AA1" t="inlineStr">
        <is>
          <r>
            <t xml:space="preserve">Inclus Brut</t>
          </r>
        </is>
      </c>
      <c r="AB1" t="inlineStr">
        <is>
          <r>
            <t xml:space="preserve">P.A. facture</t>
          </r>
        </is>
      </c>
      <c r="AC1" t="inlineStr">
        <is>
          <r>
            <t xml:space="preserve">Prix de Cession</t>
          </r>
        </is>
      </c>
      <c r="AD1" t="inlineStr">
        <is>
          <r>
            <t xml:space="preserve">PV MINI TTC</t>
          </r>
        </is>
      </c>
      <c r="AE1" t="inlineStr">
        <is>
          <r>
            <t xml:space="preserve">Taux de marge</t>
          </r>
        </is>
      </c>
      <c r="AF1" t="inlineStr">
        <is>
          <r>
            <t xml:space="preserve">Prix de cession</t>
          </r>
        </is>
      </c>
      <c r="AG1" t="inlineStr">
        <is>
          <r>
            <t xml:space="preserve">PV mini TTC</t>
          </r>
        </is>
      </c>
      <c r="AH1" t="inlineStr">
        <is>
          <r>
            <t xml:space="preserve">Taux de marge</t>
          </r>
        </is>
      </c>
      <c r="AI1" t="inlineStr">
        <is>
          <r>
            <t xml:space="preserve">PRIX DE VENTE CONSEILLE</t>
          </r>
        </is>
      </c>
      <c r="AJ1" t="inlineStr">
        <is>
          <r>
            <t xml:space="preserve">Baisse de prix date</t>
          </r>
        </is>
      </c>
      <c r="AK1" t="inlineStr">
        <is>
          <r>
            <t xml:space="preserve">Magasins PRECOS IMPLANT.</t>
          </r>
        </is>
      </c>
      <c r="AL1" t="inlineStr">
        <is>
          <r>
            <t xml:space="preserve">Q1</t>
          </r>
        </is>
      </c>
      <c r="AM1" t="inlineStr">
        <is>
          <r>
            <t xml:space="preserve">Q2</t>
          </r>
        </is>
      </c>
      <c r="AN1" t="inlineStr">
        <is>
          <r>
            <t xml:space="preserve">Q3</t>
          </r>
        </is>
      </c>
      <c r="AO1" t="inlineStr">
        <is>
          <r>
            <t xml:space="preserve">Q4</t>
          </r>
        </is>
      </c>
      <c r="AP1" t="inlineStr">
        <is>
          <r>
            <t xml:space="preserve">Q5</t>
          </r>
        </is>
      </c>
      <c r="AQ1" t="inlineStr">
        <is>
          <r>
            <t xml:space="preserve">Q6</t>
          </r>
        </is>
      </c>
      <c r="AR1" t="inlineStr">
        <is>
          <r>
            <t xml:space="preserve">Q7</t>
          </r>
        </is>
      </c>
      <c r="AS1" t="inlineStr">
        <is>
          <r>
            <t xml:space="preserve">Q8</t>
          </r>
        </is>
      </c>
      <c r="AT1" t="inlineStr">
        <is>
          <r>
            <t xml:space="preserve">Q9</t>
          </r>
        </is>
      </c>
      <c r="AU1" t="inlineStr">
        <is>
          <r>
            <t xml:space="preserve">Q10</t>
          </r>
        </is>
      </c>
      <c r="AV1" t="inlineStr">
        <is>
          <r>
            <t xml:space="preserve">Q11</t>
          </r>
        </is>
      </c>
      <c r="AW1" t="inlineStr">
        <is>
          <r>
            <t xml:space="preserve">Q12</t>
          </r>
        </is>
      </c>
      <c r="AX1" t="inlineStr">
        <is>
          <r>
            <t xml:space="preserve">contrôle</t>
          </r>
        </is>
      </c>
      <c r="AY1" t="inlineStr">
        <is>
          <r>
            <t xml:space="preserve">à cder (à rentrer à la main)</t>
          </r>
        </is>
      </c>
    </row>
    <row r="2" spans="1:51">
      <c r="D2" t="inlineStr">
        <is>
          <r>
            <t xml:space="preserve">KOCH</t>
          </r>
        </is>
      </c>
      <c r="F2" t="inlineStr">
        <is>
          <r>
            <t xml:space="preserve">Demo Game 2</t>
          </r>
        </is>
      </c>
      <c r="H2" t="inlineStr">
        <is>
          <r>
            <t xml:space="preserve">Sit do elit aliqua</t>
          </r>
        </is>
      </c>
      <c r="I2" t="inlineStr">
        <is>
          <r>
            <t xml:space="preserve">Molestias fugit at</t>
          </r>
        </is>
      </c>
      <c r="X2" t="inlineStr">
        <is>
          <r>
            <t xml:space="preserve">Amet a eos ipsa q</t>
          </r>
        </is>
      </c>
      <c r="Y2" t="inlineStr">
        <is>
          <r>
            <t xml:space="preserve">Quos voluptatibus qu</t>
          </r>
        </is>
      </c>
      <c r="Z2" t="inlineStr">
        <is>
          <r>
            <t xml:space="preserve">Incidunt est sunt</t>
          </r>
        </is>
      </c>
      <c r="AI2" t="inlineStr">
        <is>
          <r>
            <t xml:space="preserve">Suscipit pariatur U</t>
          </r>
        </is>
      </c>
    </row>
    <row r="3" spans="1:51">
      <c r="D3" t="inlineStr">
        <is>
          <r>
            <t xml:space="preserve">KOCH</t>
          </r>
        </is>
      </c>
      <c r="F3" t="inlineStr">
        <is>
          <r>
            <t xml:space="preserve">Lab Game</t>
          </r>
        </is>
      </c>
      <c r="H3" t="inlineStr">
        <is>
          <r>
            <t xml:space="preserve">LabGame</t>
          </r>
        </is>
      </c>
      <c r="I3" t="inlineStr">
        <is>
          <r>
            <t xml:space="preserve">30/11/2019</t>
          </r>
        </is>
      </c>
      <c r="X3" t="inlineStr">
        <is>
          <r>
            <t xml:space="preserve">Accusamus rerum sunt</t>
          </r>
        </is>
      </c>
      <c r="Y3" t="inlineStr">
        <is>
          <r>
            <t xml:space="preserve">Suscipit autem ut la</t>
          </r>
        </is>
      </c>
      <c r="Z3" t="inlineStr">
        <is>
          <r>
            <t xml:space="preserve">Et est ea alias ame</t>
          </r>
        </is>
      </c>
      <c r="AI3" t="inlineStr">
        <is>
          <r>
            <t xml:space="preserve">Iure recusandae Qui</t>
          </r>
        </is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235"/>
  <sheetViews>
    <sheetView tabSelected="0" workbookViewId="0" showGridLines="true" showRowColHeaders="1">
      <pane ySplit="2" topLeftCell="A3" activePane="bottomLeft" state="frozen"/>
      <selection pane="bottomLeft" activeCell="A3" sqref="A3"/>
    </sheetView>
  </sheetViews>
  <sheetFormatPr defaultRowHeight="14.4" outlineLevelRow="0" outlineLevelCol="2"/>
  <cols>
    <col min="1" max="1" width="11.42578125" hidden="true" customWidth="true" outlineLevel="1" style="0"/>
    <col min="2" max="2" width="11.42578125" hidden="true" customWidth="true" outlineLevel="1" style="0"/>
    <col min="3" max="3" width="11.42578125" hidden="true" customWidth="true" outlineLevel="1" style="0"/>
    <col min="4" max="4" width="11.42578125" hidden="true" customWidth="true" outlineLevel="1" style="0"/>
    <col min="5" max="5" width="11.42578125" hidden="true" customWidth="true" outlineLevel="1" style="0"/>
    <col min="6" max="6" width="11.42578125" hidden="true" customWidth="true" outlineLevel="1" style="0"/>
    <col min="7" max="7" width="11.42578125" hidden="true" customWidth="true" outlineLevel="1" style="0"/>
    <col min="8" max="8" width="7.42578125" customWidth="true" collapsed="true" style="0"/>
    <col min="9" max="9" width="17.140625" customWidth="true" style="25"/>
    <col min="12" max="12" width="9.28515625" customWidth="true" style="0"/>
    <col min="13" max="13" width="20.140625" customWidth="true" style="0"/>
    <col min="14" max="14" width="17.85546875" customWidth="true" style="0"/>
    <col min="15" max="15" width="17.85546875" customWidth="true" style="0"/>
    <col min="16" max="16" width="6.140625" customWidth="true" style="0"/>
    <col min="18" max="18" width="8.140625" hidden="true" customWidth="true" style="0"/>
    <col min="19" max="19" width="7.42578125" hidden="true" customWidth="true" style="0"/>
    <col min="20" max="20" width="11.42578125" hidden="true" customWidth="true" outlineLevel="1" style="0"/>
    <col min="21" max="21" width="11.42578125" hidden="true" customWidth="true" outlineLevel="1" style="0"/>
    <col min="22" max="22" width="11.42578125" hidden="true" customWidth="true" outlineLevel="1" style="0"/>
    <col min="23" max="23" width="11.42578125" hidden="true" customWidth="true" outlineLevel="1" style="0"/>
    <col min="24" max="24" width="11.42578125" hidden="true" customWidth="true" outlineLevel="1" style="0"/>
    <col min="25" max="25" width="11.42578125" hidden="true" customWidth="true" outlineLevel="1" style="0"/>
    <col min="26" max="26" width="11.42578125" hidden="true" customWidth="true" outlineLevel="1" style="0"/>
    <col min="27" max="27" width="11.42578125" hidden="true" customWidth="true" outlineLevel="1" style="0"/>
    <col min="28" max="28" width="11.42578125" hidden="true" customWidth="true" outlineLevel="1" style="0"/>
    <col min="29" max="29" width="11.42578125" hidden="true" customWidth="true" outlineLevel="1" style="0"/>
    <col min="30" max="30" width="11.42578125" hidden="true" customWidth="true" outlineLevel="1" style="0"/>
    <col min="31" max="31" width="11.42578125" hidden="true" customWidth="true" outlineLevel="1" style="0"/>
    <col min="32" max="32" width="11.42578125" customWidth="true" outlineLevel="1" style="0"/>
    <col min="33" max="33" width="11.42578125" customWidth="true" outlineLevel="1" style="0"/>
    <col min="34" max="34" width="11.42578125" customWidth="true" outlineLevel="1" style="0"/>
    <col min="35" max="35" width="11.42578125" customWidth="true" outlineLevel="1" style="0"/>
    <col min="36" max="36" width="11.42578125" customWidth="true" outlineLevel="1" style="0"/>
    <col min="37" max="37" width="11.42578125" hidden="true" customWidth="true" outlineLevel="2" style="0"/>
    <col min="38" max="38" width="11.42578125" hidden="true" customWidth="true" outlineLevel="2" style="0"/>
    <col min="39" max="39" width="11.42578125" hidden="true" customWidth="true" outlineLevel="2" style="0"/>
    <col min="40" max="40" width="11.42578125" hidden="true" customWidth="true" outlineLevel="2" style="0"/>
    <col min="41" max="41" width="11.42578125" hidden="true" customWidth="true" outlineLevel="2" style="0"/>
    <col min="42" max="42" width="11.42578125" hidden="true" customWidth="true" outlineLevel="2" style="0"/>
    <col min="43" max="43" width="11.42578125" customWidth="true" collapsed="true" outlineLevel="1" style="0"/>
    <col min="44" max="44" width="11.42578125" hidden="true" customWidth="true" outlineLevel="1" style="0"/>
    <col min="45" max="45" width="0" hidden="true" customWidth="true" style="0"/>
    <col min="46" max="46" width="6.42578125" customWidth="true" style="0"/>
    <col min="47" max="47" width="6.42578125" customWidth="true" style="0"/>
    <col min="48" max="48" width="6.42578125" customWidth="true" style="0"/>
    <col min="49" max="49" width="6.42578125" customWidth="true" style="0"/>
    <col min="50" max="50" width="6.42578125" customWidth="true" style="0"/>
    <col min="51" max="51" width="6.42578125" customWidth="true" style="0"/>
    <col min="52" max="52" width="6.42578125" customWidth="true" style="0"/>
    <col min="53" max="53" width="6.42578125" customWidth="true" style="0"/>
    <col min="54" max="54" width="6.42578125" customWidth="true" style="0"/>
    <col min="55" max="55" width="6.42578125" customWidth="true" style="0"/>
    <col min="56" max="56" width="6.42578125" customWidth="true" style="0"/>
    <col min="57" max="57" width="6.42578125" customWidth="true" style="0"/>
  </cols>
  <sheetData>
    <row r="1" spans="1:59" customHeight="1" ht="15.75">
      <c r="A1" s="1"/>
      <c r="B1" s="2" t="s">
        <v>65</v>
      </c>
      <c r="C1" s="2"/>
      <c r="D1" s="2"/>
      <c r="E1" s="2"/>
      <c r="F1" s="2"/>
      <c r="G1" s="2"/>
      <c r="H1" s="3"/>
      <c r="I1" s="63"/>
      <c r="J1" s="31" t="s">
        <v>66</v>
      </c>
      <c r="K1" s="32"/>
      <c r="L1" s="33"/>
      <c r="M1" s="73"/>
      <c r="N1" s="73"/>
      <c r="O1" s="4"/>
      <c r="P1" s="23"/>
      <c r="Q1" s="5" t="s">
        <v>67</v>
      </c>
      <c r="R1" s="34"/>
      <c r="S1" s="35"/>
      <c r="T1" s="74" t="s">
        <v>68</v>
      </c>
      <c r="U1" s="74"/>
      <c r="V1" s="74"/>
      <c r="W1" s="74"/>
      <c r="X1" s="74"/>
      <c r="Y1" s="74"/>
      <c r="Z1" s="36"/>
      <c r="AA1" s="75"/>
      <c r="AB1" s="75"/>
      <c r="AC1" s="75"/>
      <c r="AD1" s="75"/>
      <c r="AE1" s="75"/>
      <c r="AF1" s="76" t="s">
        <v>69</v>
      </c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37"/>
    </row>
    <row r="2" spans="1:59" customHeight="1" ht="42.75" s="62" customFormat="1">
      <c r="A2" s="39" t="s">
        <v>70</v>
      </c>
      <c r="B2" s="40" t="s">
        <v>71</v>
      </c>
      <c r="C2" s="40" t="s">
        <v>72</v>
      </c>
      <c r="D2" s="40" t="s">
        <v>73</v>
      </c>
      <c r="E2" s="40" t="s">
        <v>74</v>
      </c>
      <c r="F2" s="40" t="s">
        <v>75</v>
      </c>
      <c r="G2" s="40" t="s">
        <v>76</v>
      </c>
      <c r="H2" s="40" t="s">
        <v>77</v>
      </c>
      <c r="I2" s="40" t="s">
        <v>78</v>
      </c>
      <c r="J2" s="41" t="s">
        <v>79</v>
      </c>
      <c r="K2" s="42" t="s">
        <v>80</v>
      </c>
      <c r="L2" s="43" t="s">
        <v>81</v>
      </c>
      <c r="M2" s="44" t="s">
        <v>82</v>
      </c>
      <c r="N2" s="44" t="s">
        <v>83</v>
      </c>
      <c r="O2" s="42" t="s">
        <v>84</v>
      </c>
      <c r="P2" s="42"/>
      <c r="Q2" s="43" t="s">
        <v>85</v>
      </c>
      <c r="R2" s="45" t="s">
        <v>86</v>
      </c>
      <c r="S2" s="46" t="s">
        <v>87</v>
      </c>
      <c r="T2" s="47" t="s">
        <v>88</v>
      </c>
      <c r="U2" s="48" t="s">
        <v>89</v>
      </c>
      <c r="V2" s="49" t="s">
        <v>90</v>
      </c>
      <c r="W2" s="43" t="s">
        <v>91</v>
      </c>
      <c r="X2" s="50" t="s">
        <v>92</v>
      </c>
      <c r="Y2" s="43" t="s">
        <v>93</v>
      </c>
      <c r="Z2" s="51" t="s">
        <v>94</v>
      </c>
      <c r="AA2" s="64" t="s">
        <v>95</v>
      </c>
      <c r="AB2" s="65" t="s">
        <v>96</v>
      </c>
      <c r="AC2" s="43" t="s">
        <v>97</v>
      </c>
      <c r="AD2" s="43" t="s">
        <v>98</v>
      </c>
      <c r="AE2" s="43" t="s">
        <v>99</v>
      </c>
      <c r="AF2" s="52" t="s">
        <v>100</v>
      </c>
      <c r="AG2" s="49" t="s">
        <v>101</v>
      </c>
      <c r="AH2" s="43" t="s">
        <v>102</v>
      </c>
      <c r="AI2" s="49" t="s">
        <v>103</v>
      </c>
      <c r="AJ2" s="49" t="s">
        <v>104</v>
      </c>
      <c r="AK2" s="49" t="s">
        <v>105</v>
      </c>
      <c r="AL2" s="49" t="s">
        <v>106</v>
      </c>
      <c r="AM2" s="53" t="s">
        <v>107</v>
      </c>
      <c r="AN2" s="53" t="s">
        <v>108</v>
      </c>
      <c r="AO2" s="53" t="s">
        <v>109</v>
      </c>
      <c r="AP2" s="53" t="s">
        <v>107</v>
      </c>
      <c r="AQ2" s="52" t="s">
        <v>110</v>
      </c>
      <c r="AR2" s="54" t="s">
        <v>111</v>
      </c>
      <c r="AS2" s="55" t="s">
        <v>112</v>
      </c>
      <c r="AT2" s="56" t="s">
        <v>113</v>
      </c>
      <c r="AU2" s="56" t="s">
        <v>114</v>
      </c>
      <c r="AV2" s="57" t="s">
        <v>115</v>
      </c>
      <c r="AW2" s="57" t="s">
        <v>116</v>
      </c>
      <c r="AX2" s="58" t="s">
        <v>117</v>
      </c>
      <c r="AY2" s="58" t="s">
        <v>118</v>
      </c>
      <c r="AZ2" s="59" t="s">
        <v>119</v>
      </c>
      <c r="BA2" s="58" t="s">
        <v>120</v>
      </c>
      <c r="BB2" s="58" t="s">
        <v>121</v>
      </c>
      <c r="BC2" s="59" t="s">
        <v>122</v>
      </c>
      <c r="BD2" s="58" t="s">
        <v>123</v>
      </c>
      <c r="BE2" s="60" t="s">
        <v>124</v>
      </c>
      <c r="BF2" s="61" t="s">
        <v>125</v>
      </c>
      <c r="BG2" s="62" t="s">
        <v>126</v>
      </c>
    </row>
    <row r="3" spans="1:59">
      <c r="H3" s="6"/>
      <c r="I3" s="7" t="s">
        <v>127</v>
      </c>
      <c r="J3" s="7"/>
      <c r="K3" s="7"/>
      <c r="L3" s="7" t="s">
        <v>128</v>
      </c>
      <c r="M3" s="8" t="s">
        <v>129</v>
      </c>
      <c r="N3" s="8"/>
      <c r="O3" s="9" t="s">
        <v>130</v>
      </c>
      <c r="P3" s="9"/>
      <c r="Q3" s="10">
        <v>43721</v>
      </c>
      <c r="R3" s="7"/>
      <c r="S3" s="7"/>
      <c r="T3" s="6"/>
      <c r="U3" s="6"/>
      <c r="V3" s="6"/>
      <c r="W3" s="6"/>
      <c r="X3" s="11"/>
      <c r="Y3" s="6"/>
      <c r="Z3" s="12"/>
      <c r="AA3" s="6"/>
      <c r="AB3" s="6"/>
      <c r="AC3" s="6"/>
      <c r="AD3" s="6"/>
      <c r="AE3" s="6"/>
      <c r="AF3" s="13">
        <v>24.99</v>
      </c>
      <c r="AG3" s="14">
        <f>IF(L3="PC",  0.418, 0.3)</f>
        <v>0.3</v>
      </c>
      <c r="AH3" s="15"/>
      <c r="AI3" s="16"/>
      <c r="AJ3" s="17">
        <f>AF3-AF3*AG3</f>
        <v>17.493</v>
      </c>
      <c r="AK3" s="18"/>
      <c r="AL3" s="19"/>
      <c r="AM3" s="20"/>
      <c r="AN3" s="24"/>
      <c r="AO3" s="24"/>
      <c r="AP3" s="24"/>
      <c r="AQ3" s="21">
        <v>29.99</v>
      </c>
      <c r="AR3" s="22"/>
      <c r="AS3" s="72"/>
      <c r="AT3" s="67">
        <f>IF(OR(I3="",R3=""),0,AS3*INDIRECT("SR"&amp;I3&amp;R3)*INDIRECT("Niv"&amp;S3))</f>
        <v>0</v>
      </c>
      <c r="AU3" s="67">
        <f>IF(OR(I3="",R3=""),0,AS3*INDIRECT("SR"&amp;I3&amp;R3)*INDIRECT("Niv"&amp;S3))</f>
        <v>0</v>
      </c>
      <c r="AV3" s="68">
        <f>IF(OR(I3="",R3=""),0,AS3*INDIRECT("SR"&amp;I3&amp;R3)*INDIRECT("Niv"&amp;S3))</f>
        <v>0</v>
      </c>
      <c r="AW3" s="68">
        <f>IF(OR(I3="",R3=""),0,AS3*INDIRECT("SR"&amp;I3&amp;R3)*INDIRECT("Niv"&amp;S3))</f>
        <v>0</v>
      </c>
      <c r="AX3" s="69">
        <f>IF(OR(I3="",R3=""),0,AS3*INDIRECT("SR"&amp;I3&amp;R3)*INDIRECT("Niv"&amp;S3))</f>
        <v>0</v>
      </c>
      <c r="AY3" s="69">
        <f>IF(OR(I3="",R3=""),0,AS3*INDIRECT("SR"&amp;I3&amp;R3)*INDIRECT("Niv"&amp;S3))</f>
        <v>0</v>
      </c>
      <c r="AZ3" s="70">
        <f>IF(OR(I3="",R3=""),0,AS3*INDIRECT("SR"&amp;I3&amp;R3)*INDIRECT("Niv"&amp;S3))</f>
        <v>0</v>
      </c>
      <c r="BA3" s="70">
        <f>IF(OR(I3="",R3=""),0,AS3*INDIRECT("SR"&amp;I3&amp;R3)*INDIRECT("Niv"&amp;S3))</f>
        <v>0</v>
      </c>
      <c r="BB3" s="70">
        <f>IF(OR(I3="",R3=""),0,AS3*INDIRECT("SR"&amp;I3&amp;R3)*INDIRECT("Niv"&amp;S3))</f>
        <v>0</v>
      </c>
      <c r="BC3" s="70">
        <f>IF(OR(I3="",R3=""),0,AS3*INDIRECT("SR"&amp;I3&amp;R3)*INDIRECT("Niv"&amp;S3))</f>
        <v>0</v>
      </c>
      <c r="BD3" s="71">
        <f>IF(OR(I3="",R3=""),0,AS3*INDIRECT("SR"&amp;I3&amp;R3)*INDIRECT("Niv"&amp;S3))</f>
        <v>0</v>
      </c>
      <c r="BE3" s="38">
        <f>IF(OR(I3="",R3=""),0,AS3*INDIRECT("SR"&amp;I3&amp;R3)*INDIRECT("Niv"&amp;S3))</f>
        <v>0</v>
      </c>
      <c r="BF3" s="66" t="str">
        <f>IF(OR(AS3=0,ISBLANK(R3)),"",SUM(AT3:BD3*INDIRECT("Mag"&amp;I3&amp;R3)))</f>
        <v/>
      </c>
      <c r="BG3" s="25"/>
    </row>
    <row r="4" spans="1:59">
      <c r="H4" s="6"/>
      <c r="I4" s="7"/>
      <c r="J4" s="7"/>
      <c r="K4" s="7"/>
      <c r="L4" s="7"/>
      <c r="M4" s="8"/>
      <c r="N4" s="8"/>
      <c r="O4" s="9"/>
      <c r="P4" s="9"/>
      <c r="Q4" s="10"/>
      <c r="R4" s="7"/>
      <c r="S4" s="7"/>
      <c r="T4" s="6"/>
      <c r="U4" s="6"/>
      <c r="V4" s="6"/>
      <c r="W4" s="6"/>
      <c r="X4" s="11"/>
      <c r="Y4" s="6"/>
      <c r="Z4" s="12"/>
      <c r="AA4" s="6"/>
      <c r="AB4" s="6"/>
      <c r="AC4" s="6"/>
      <c r="AD4" s="6"/>
      <c r="AE4" s="6"/>
      <c r="AF4" s="13"/>
      <c r="AG4" s="14"/>
      <c r="AH4" s="15"/>
      <c r="AI4" s="16"/>
      <c r="AJ4" s="17"/>
      <c r="AK4" s="18"/>
      <c r="AL4" s="19"/>
      <c r="AM4" s="20"/>
      <c r="AN4" s="24"/>
      <c r="AO4" s="24"/>
      <c r="AP4" s="24"/>
      <c r="AQ4" s="21"/>
      <c r="AR4" s="22"/>
      <c r="AS4" s="72"/>
      <c r="AT4" s="67">
        <f>IF(OR(I4="",R4=""),0,AS4*INDIRECT("SR"&amp;I4&amp;R4)*INDIRECT("Niv"&amp;S4))</f>
        <v>0</v>
      </c>
      <c r="AU4" s="67">
        <f>IF(OR(I4="",R4=""),0,AS4*INDIRECT("SR"&amp;I4&amp;R4)*INDIRECT("Niv"&amp;S4))</f>
        <v>0</v>
      </c>
      <c r="AV4" s="68">
        <f>IF(OR(I4="",R4=""),0,AS4*INDIRECT("SR"&amp;I4&amp;R4)*INDIRECT("Niv"&amp;S4))</f>
        <v>0</v>
      </c>
      <c r="AW4" s="68">
        <f>IF(OR(I4="",R4=""),0,AS4*INDIRECT("SR"&amp;I4&amp;R4)*INDIRECT("Niv"&amp;S4))</f>
        <v>0</v>
      </c>
      <c r="AX4" s="69">
        <f>IF(OR(I4="",R4=""),0,AS4*INDIRECT("SR"&amp;I4&amp;R4)*INDIRECT("Niv"&amp;S4))</f>
        <v>0</v>
      </c>
      <c r="AY4" s="69">
        <f>IF(OR(I4="",R4=""),0,AS4*INDIRECT("SR"&amp;I4&amp;R4)*INDIRECT("Niv"&amp;S4))</f>
        <v>0</v>
      </c>
      <c r="AZ4" s="70">
        <f>IF(OR(I4="",R4=""),0,AS4*INDIRECT("SR"&amp;I4&amp;R4)*INDIRECT("Niv"&amp;S4))</f>
        <v>0</v>
      </c>
      <c r="BA4" s="70">
        <f>IF(OR(I4="",R4=""),0,AS4*INDIRECT("SR"&amp;I4&amp;R4)*INDIRECT("Niv"&amp;S4))</f>
        <v>0</v>
      </c>
      <c r="BB4" s="70">
        <f>IF(OR(I4="",R4=""),0,AS4*INDIRECT("SR"&amp;I4&amp;R4)*INDIRECT("Niv"&amp;S4))</f>
        <v>0</v>
      </c>
      <c r="BC4" s="70">
        <f>IF(OR(I4="",R4=""),0,AS4*INDIRECT("SR"&amp;I4&amp;R4)*INDIRECT("Niv"&amp;S4))</f>
        <v>0</v>
      </c>
      <c r="BD4" s="71">
        <f>IF(OR(I4="",R4=""),0,AS4*INDIRECT("SR"&amp;I4&amp;R4)*INDIRECT("Niv"&amp;S4))</f>
        <v>0</v>
      </c>
      <c r="BE4" s="38">
        <f>IF(OR(I4="",R4=""),0,AS4*INDIRECT("SR"&amp;I4&amp;R4)*INDIRECT("Niv"&amp;S4))</f>
        <v>0</v>
      </c>
      <c r="BF4" s="66" t="str">
        <f>IF(OR(AS4=0,ISBLANK(R4)),"",SUM(AT4:BD4*INDIRECT("Mag"&amp;I4&amp;R4)))</f>
        <v/>
      </c>
      <c r="BG4" s="25"/>
    </row>
    <row r="5" spans="1:59">
      <c r="H5" s="6"/>
      <c r="I5" s="7"/>
      <c r="J5" s="7"/>
      <c r="K5" s="7"/>
      <c r="L5" s="7"/>
      <c r="M5" s="8"/>
      <c r="N5" s="8"/>
      <c r="O5" s="9"/>
      <c r="P5" s="9"/>
      <c r="Q5" s="10"/>
      <c r="R5" s="7"/>
      <c r="S5" s="7"/>
      <c r="T5" s="6"/>
      <c r="U5" s="6"/>
      <c r="V5" s="6"/>
      <c r="W5" s="6"/>
      <c r="X5" s="11"/>
      <c r="Y5" s="6"/>
      <c r="Z5" s="12"/>
      <c r="AA5" s="6"/>
      <c r="AB5" s="6"/>
      <c r="AC5" s="6"/>
      <c r="AD5" s="6"/>
      <c r="AE5" s="6"/>
      <c r="AF5" s="13"/>
      <c r="AG5" s="14"/>
      <c r="AH5" s="15"/>
      <c r="AI5" s="16"/>
      <c r="AJ5" s="17"/>
      <c r="AK5" s="18"/>
      <c r="AL5" s="19"/>
      <c r="AM5" s="20"/>
      <c r="AN5" s="24"/>
      <c r="AO5" s="24"/>
      <c r="AP5" s="24"/>
      <c r="AQ5" s="21"/>
      <c r="AR5" s="22"/>
      <c r="AS5" s="72"/>
      <c r="AT5" s="67">
        <f>IF(OR(I5="",R5=""),0,AS5*INDIRECT("SR"&amp;I5&amp;R5)*INDIRECT("Niv"&amp;S5))</f>
        <v>0</v>
      </c>
      <c r="AU5" s="67">
        <f>IF(OR(I5="",R5=""),0,AS5*INDIRECT("SR"&amp;I5&amp;R5)*INDIRECT("Niv"&amp;S5))</f>
        <v>0</v>
      </c>
      <c r="AV5" s="68">
        <f>IF(OR(I5="",R5=""),0,AS5*INDIRECT("SR"&amp;I5&amp;R5)*INDIRECT("Niv"&amp;S5))</f>
        <v>0</v>
      </c>
      <c r="AW5" s="68">
        <f>IF(OR(I5="",R5=""),0,AS5*INDIRECT("SR"&amp;I5&amp;R5)*INDIRECT("Niv"&amp;S5))</f>
        <v>0</v>
      </c>
      <c r="AX5" s="69">
        <f>IF(OR(I5="",R5=""),0,AS5*INDIRECT("SR"&amp;I5&amp;R5)*INDIRECT("Niv"&amp;S5))</f>
        <v>0</v>
      </c>
      <c r="AY5" s="69">
        <f>IF(OR(I5="",R5=""),0,AS5*INDIRECT("SR"&amp;I5&amp;R5)*INDIRECT("Niv"&amp;S5))</f>
        <v>0</v>
      </c>
      <c r="AZ5" s="70">
        <f>IF(OR(I5="",R5=""),0,AS5*INDIRECT("SR"&amp;I5&amp;R5)*INDIRECT("Niv"&amp;S5))</f>
        <v>0</v>
      </c>
      <c r="BA5" s="70">
        <f>IF(OR(I5="",R5=""),0,AS5*INDIRECT("SR"&amp;I5&amp;R5)*INDIRECT("Niv"&amp;S5))</f>
        <v>0</v>
      </c>
      <c r="BB5" s="70">
        <f>IF(OR(I5="",R5=""),0,AS5*INDIRECT("SR"&amp;I5&amp;R5)*INDIRECT("Niv"&amp;S5))</f>
        <v>0</v>
      </c>
      <c r="BC5" s="70">
        <f>IF(OR(I5="",R5=""),0,AS5*INDIRECT("SR"&amp;I5&amp;R5)*INDIRECT("Niv"&amp;S5))</f>
        <v>0</v>
      </c>
      <c r="BD5" s="71">
        <f>IF(OR(I5="",R5=""),0,AS5*INDIRECT("SR"&amp;I5&amp;R5)*INDIRECT("Niv"&amp;S5))</f>
        <v>0</v>
      </c>
      <c r="BE5" s="38">
        <f>IF(OR(I5="",R5=""),0,AS5*INDIRECT("SR"&amp;I5&amp;R5)*INDIRECT("Niv"&amp;S5))</f>
        <v>0</v>
      </c>
      <c r="BF5" s="66" t="str">
        <f>IF(OR(AS5=0,ISBLANK(R5)),"",SUM(AT5:BD5*INDIRECT("Mag"&amp;I5&amp;R5)))</f>
        <v/>
      </c>
      <c r="BG5" s="25"/>
    </row>
    <row r="6" spans="1:59">
      <c r="H6" s="6"/>
      <c r="I6" s="7"/>
      <c r="J6" s="7"/>
      <c r="K6" s="7"/>
      <c r="L6" s="7"/>
      <c r="M6" s="8"/>
      <c r="N6" s="8"/>
      <c r="O6" s="9"/>
      <c r="P6" s="9"/>
      <c r="Q6" s="10"/>
      <c r="R6" s="7"/>
      <c r="S6" s="7"/>
      <c r="T6" s="6"/>
      <c r="U6" s="6"/>
      <c r="V6" s="6"/>
      <c r="W6" s="6"/>
      <c r="X6" s="11"/>
      <c r="Y6" s="6"/>
      <c r="Z6" s="12"/>
      <c r="AA6" s="6"/>
      <c r="AB6" s="6"/>
      <c r="AC6" s="6"/>
      <c r="AD6" s="6"/>
      <c r="AE6" s="6"/>
      <c r="AF6" s="13"/>
      <c r="AG6" s="14"/>
      <c r="AH6" s="15"/>
      <c r="AI6" s="16"/>
      <c r="AJ6" s="17"/>
      <c r="AK6" s="18"/>
      <c r="AL6" s="19"/>
      <c r="AM6" s="20"/>
      <c r="AN6" s="24"/>
      <c r="AO6" s="24"/>
      <c r="AP6" s="24"/>
      <c r="AQ6" s="21"/>
      <c r="AR6" s="22"/>
      <c r="AS6" s="72"/>
      <c r="AT6" s="67">
        <f>IF(OR(I6="",R6=""),0,AS6*INDIRECT("SR"&amp;I6&amp;R6)*INDIRECT("Niv"&amp;S6))</f>
        <v>0</v>
      </c>
      <c r="AU6" s="67">
        <f>IF(OR(I6="",R6=""),0,AS6*INDIRECT("SR"&amp;I6&amp;R6)*INDIRECT("Niv"&amp;S6))</f>
        <v>0</v>
      </c>
      <c r="AV6" s="68">
        <f>IF(OR(I6="",R6=""),0,AS6*INDIRECT("SR"&amp;I6&amp;R6)*INDIRECT("Niv"&amp;S6))</f>
        <v>0</v>
      </c>
      <c r="AW6" s="68">
        <f>IF(OR(I6="",R6=""),0,AS6*INDIRECT("SR"&amp;I6&amp;R6)*INDIRECT("Niv"&amp;S6))</f>
        <v>0</v>
      </c>
      <c r="AX6" s="69">
        <f>IF(OR(I6="",R6=""),0,AS6*INDIRECT("SR"&amp;I6&amp;R6)*INDIRECT("Niv"&amp;S6))</f>
        <v>0</v>
      </c>
      <c r="AY6" s="69">
        <f>IF(OR(I6="",R6=""),0,AS6*INDIRECT("SR"&amp;I6&amp;R6)*INDIRECT("Niv"&amp;S6))</f>
        <v>0</v>
      </c>
      <c r="AZ6" s="70">
        <f>IF(OR(I6="",R6=""),0,AS6*INDIRECT("SR"&amp;I6&amp;R6)*INDIRECT("Niv"&amp;S6))</f>
        <v>0</v>
      </c>
      <c r="BA6" s="70">
        <f>IF(OR(I6="",R6=""),0,AS6*INDIRECT("SR"&amp;I6&amp;R6)*INDIRECT("Niv"&amp;S6))</f>
        <v>0</v>
      </c>
      <c r="BB6" s="70">
        <f>IF(OR(I6="",R6=""),0,AS6*INDIRECT("SR"&amp;I6&amp;R6)*INDIRECT("Niv"&amp;S6))</f>
        <v>0</v>
      </c>
      <c r="BC6" s="70">
        <f>IF(OR(I6="",R6=""),0,AS6*INDIRECT("SR"&amp;I6&amp;R6)*INDIRECT("Niv"&amp;S6))</f>
        <v>0</v>
      </c>
      <c r="BD6" s="71">
        <f>IF(OR(I6="",R6=""),0,AS6*INDIRECT("SR"&amp;I6&amp;R6)*INDIRECT("Niv"&amp;S6))</f>
        <v>0</v>
      </c>
      <c r="BE6" s="38">
        <f>IF(OR(I6="",R6=""),0,AS6*INDIRECT("SR"&amp;I6&amp;R6)*INDIRECT("Niv"&amp;S6))</f>
        <v>0</v>
      </c>
      <c r="BF6" s="66" t="str">
        <f>IF(OR(AS6=0,ISBLANK(R6)),"",SUM(AT6:BD6*INDIRECT("Mag"&amp;I6&amp;R6)))</f>
        <v/>
      </c>
      <c r="BG6" s="25"/>
    </row>
    <row r="7" spans="1:59">
      <c r="H7" s="6"/>
      <c r="I7" s="7"/>
      <c r="J7" s="7"/>
      <c r="K7" s="7"/>
      <c r="L7" s="7"/>
      <c r="M7" s="8"/>
      <c r="N7" s="8"/>
      <c r="O7" s="9"/>
      <c r="P7" s="9"/>
      <c r="Q7" s="10"/>
      <c r="R7" s="7"/>
      <c r="S7" s="7"/>
      <c r="T7" s="6"/>
      <c r="U7" s="6"/>
      <c r="V7" s="6"/>
      <c r="W7" s="6"/>
      <c r="X7" s="11"/>
      <c r="Y7" s="6"/>
      <c r="Z7" s="12"/>
      <c r="AA7" s="6"/>
      <c r="AB7" s="6"/>
      <c r="AC7" s="6"/>
      <c r="AD7" s="6"/>
      <c r="AE7" s="6"/>
      <c r="AF7" s="13"/>
      <c r="AG7" s="14"/>
      <c r="AH7" s="15"/>
      <c r="AI7" s="16"/>
      <c r="AJ7" s="17"/>
      <c r="AK7" s="18"/>
      <c r="AL7" s="19"/>
      <c r="AM7" s="20"/>
      <c r="AN7" s="24"/>
      <c r="AO7" s="24"/>
      <c r="AP7" s="24"/>
      <c r="AQ7" s="21"/>
      <c r="AR7" s="22"/>
      <c r="AS7" s="72"/>
      <c r="AT7" s="67">
        <f>IF(OR(I7="",R7=""),0,AS7*INDIRECT("SR"&amp;I7&amp;R7)*INDIRECT("Niv"&amp;S7))</f>
        <v>0</v>
      </c>
      <c r="AU7" s="67">
        <f>IF(OR(I7="",R7=""),0,AS7*INDIRECT("SR"&amp;I7&amp;R7)*INDIRECT("Niv"&amp;S7))</f>
        <v>0</v>
      </c>
      <c r="AV7" s="68">
        <f>IF(OR(I7="",R7=""),0,AS7*INDIRECT("SR"&amp;I7&amp;R7)*INDIRECT("Niv"&amp;S7))</f>
        <v>0</v>
      </c>
      <c r="AW7" s="68">
        <f>IF(OR(I7="",R7=""),0,AS7*INDIRECT("SR"&amp;I7&amp;R7)*INDIRECT("Niv"&amp;S7))</f>
        <v>0</v>
      </c>
      <c r="AX7" s="69">
        <f>IF(OR(I7="",R7=""),0,AS7*INDIRECT("SR"&amp;I7&amp;R7)*INDIRECT("Niv"&amp;S7))</f>
        <v>0</v>
      </c>
      <c r="AY7" s="69">
        <f>IF(OR(I7="",R7=""),0,AS7*INDIRECT("SR"&amp;I7&amp;R7)*INDIRECT("Niv"&amp;S7))</f>
        <v>0</v>
      </c>
      <c r="AZ7" s="70">
        <f>IF(OR(I7="",R7=""),0,AS7*INDIRECT("SR"&amp;I7&amp;R7)*INDIRECT("Niv"&amp;S7))</f>
        <v>0</v>
      </c>
      <c r="BA7" s="70">
        <f>IF(OR(I7="",R7=""),0,AS7*INDIRECT("SR"&amp;I7&amp;R7)*INDIRECT("Niv"&amp;S7))</f>
        <v>0</v>
      </c>
      <c r="BB7" s="70">
        <f>IF(OR(I7="",R7=""),0,AS7*INDIRECT("SR"&amp;I7&amp;R7)*INDIRECT("Niv"&amp;S7))</f>
        <v>0</v>
      </c>
      <c r="BC7" s="70">
        <f>IF(OR(I7="",R7=""),0,AS7*INDIRECT("SR"&amp;I7&amp;R7)*INDIRECT("Niv"&amp;S7))</f>
        <v>0</v>
      </c>
      <c r="BD7" s="71">
        <f>IF(OR(I7="",R7=""),0,AS7*INDIRECT("SR"&amp;I7&amp;R7)*INDIRECT("Niv"&amp;S7))</f>
        <v>0</v>
      </c>
      <c r="BE7" s="38">
        <f>IF(OR(I7="",R7=""),0,AS7*INDIRECT("SR"&amp;I7&amp;R7)*INDIRECT("Niv"&amp;S7))</f>
        <v>0</v>
      </c>
      <c r="BF7" s="66" t="str">
        <f>IF(OR(AS7=0,ISBLANK(R7)),"",SUM(AT7:BD7*INDIRECT("Mag"&amp;I7&amp;R7)))</f>
        <v/>
      </c>
      <c r="BG7" s="25"/>
    </row>
    <row r="8" spans="1:59">
      <c r="H8" s="6"/>
      <c r="I8" s="7"/>
      <c r="J8" s="7"/>
      <c r="K8" s="7"/>
      <c r="L8" s="7"/>
      <c r="M8" s="8"/>
      <c r="N8" s="8"/>
      <c r="O8" s="9"/>
      <c r="P8" s="9"/>
      <c r="Q8" s="10"/>
      <c r="R8" s="7"/>
      <c r="S8" s="7"/>
      <c r="T8" s="6"/>
      <c r="U8" s="6"/>
      <c r="V8" s="6"/>
      <c r="W8" s="6"/>
      <c r="X8" s="11"/>
      <c r="Y8" s="6"/>
      <c r="Z8" s="12"/>
      <c r="AA8" s="6"/>
      <c r="AB8" s="6"/>
      <c r="AC8" s="6"/>
      <c r="AD8" s="6"/>
      <c r="AE8" s="6"/>
      <c r="AF8" s="13"/>
      <c r="AG8" s="14"/>
      <c r="AH8" s="15"/>
      <c r="AI8" s="16"/>
      <c r="AJ8" s="17"/>
      <c r="AK8" s="18"/>
      <c r="AL8" s="19"/>
      <c r="AM8" s="20"/>
      <c r="AN8" s="24"/>
      <c r="AO8" s="24"/>
      <c r="AP8" s="24"/>
      <c r="AQ8" s="21"/>
      <c r="AR8" s="22"/>
      <c r="AS8" s="72"/>
      <c r="AT8" s="67">
        <f>IF(OR(I8="",R8=""),0,AS8*INDIRECT("SR"&amp;I8&amp;R8)*INDIRECT("Niv"&amp;S8))</f>
        <v>0</v>
      </c>
      <c r="AU8" s="67">
        <f>IF(OR(I8="",R8=""),0,AS8*INDIRECT("SR"&amp;I8&amp;R8)*INDIRECT("Niv"&amp;S8))</f>
        <v>0</v>
      </c>
      <c r="AV8" s="68">
        <f>IF(OR(I8="",R8=""),0,AS8*INDIRECT("SR"&amp;I8&amp;R8)*INDIRECT("Niv"&amp;S8))</f>
        <v>0</v>
      </c>
      <c r="AW8" s="68">
        <f>IF(OR(I8="",R8=""),0,AS8*INDIRECT("SR"&amp;I8&amp;R8)*INDIRECT("Niv"&amp;S8))</f>
        <v>0</v>
      </c>
      <c r="AX8" s="69">
        <f>IF(OR(I8="",R8=""),0,AS8*INDIRECT("SR"&amp;I8&amp;R8)*INDIRECT("Niv"&amp;S8))</f>
        <v>0</v>
      </c>
      <c r="AY8" s="69">
        <f>IF(OR(I8="",R8=""),0,AS8*INDIRECT("SR"&amp;I8&amp;R8)*INDIRECT("Niv"&amp;S8))</f>
        <v>0</v>
      </c>
      <c r="AZ8" s="70">
        <f>IF(OR(I8="",R8=""),0,AS8*INDIRECT("SR"&amp;I8&amp;R8)*INDIRECT("Niv"&amp;S8))</f>
        <v>0</v>
      </c>
      <c r="BA8" s="70">
        <f>IF(OR(I8="",R8=""),0,AS8*INDIRECT("SR"&amp;I8&amp;R8)*INDIRECT("Niv"&amp;S8))</f>
        <v>0</v>
      </c>
      <c r="BB8" s="70">
        <f>IF(OR(I8="",R8=""),0,AS8*INDIRECT("SR"&amp;I8&amp;R8)*INDIRECT("Niv"&amp;S8))</f>
        <v>0</v>
      </c>
      <c r="BC8" s="70">
        <f>IF(OR(I8="",R8=""),0,AS8*INDIRECT("SR"&amp;I8&amp;R8)*INDIRECT("Niv"&amp;S8))</f>
        <v>0</v>
      </c>
      <c r="BD8" s="71">
        <f>IF(OR(I8="",R8=""),0,AS8*INDIRECT("SR"&amp;I8&amp;R8)*INDIRECT("Niv"&amp;S8))</f>
        <v>0</v>
      </c>
      <c r="BE8" s="38">
        <f>IF(OR(I8="",R8=""),0,AS8*INDIRECT("SR"&amp;I8&amp;R8)*INDIRECT("Niv"&amp;S8))</f>
        <v>0</v>
      </c>
      <c r="BF8" s="66" t="str">
        <f>IF(OR(AS8=0,ISBLANK(R8)),"",SUM(AT8:BD8*INDIRECT("Mag"&amp;I8&amp;R8)))</f>
        <v/>
      </c>
      <c r="BG8" s="25"/>
    </row>
    <row r="9" spans="1:59">
      <c r="H9" s="6"/>
      <c r="I9" s="7"/>
      <c r="J9" s="7"/>
      <c r="K9" s="7"/>
      <c r="L9" s="7"/>
      <c r="M9" s="8"/>
      <c r="N9" s="8"/>
      <c r="O9" s="9"/>
      <c r="P9" s="9"/>
      <c r="Q9" s="10"/>
      <c r="R9" s="7"/>
      <c r="S9" s="7"/>
      <c r="T9" s="6"/>
      <c r="U9" s="6"/>
      <c r="V9" s="6"/>
      <c r="W9" s="6"/>
      <c r="X9" s="11"/>
      <c r="Y9" s="6"/>
      <c r="Z9" s="12"/>
      <c r="AA9" s="6"/>
      <c r="AB9" s="6"/>
      <c r="AC9" s="6"/>
      <c r="AD9" s="6"/>
      <c r="AE9" s="6"/>
      <c r="AF9" s="13"/>
      <c r="AG9" s="14"/>
      <c r="AH9" s="15"/>
      <c r="AI9" s="16"/>
      <c r="AJ9" s="17"/>
      <c r="AK9" s="18"/>
      <c r="AL9" s="19"/>
      <c r="AM9" s="20"/>
      <c r="AN9" s="24"/>
      <c r="AO9" s="24"/>
      <c r="AP9" s="24"/>
      <c r="AQ9" s="21"/>
      <c r="AR9" s="22"/>
      <c r="AS9" s="72"/>
      <c r="AT9" s="67">
        <f>IF(OR(I9="",R9=""),0,AS9*INDIRECT("SR"&amp;I9&amp;R9)*INDIRECT("Niv"&amp;S9))</f>
        <v>0</v>
      </c>
      <c r="AU9" s="67">
        <f>IF(OR(I9="",R9=""),0,AS9*INDIRECT("SR"&amp;I9&amp;R9)*INDIRECT("Niv"&amp;S9))</f>
        <v>0</v>
      </c>
      <c r="AV9" s="68">
        <f>IF(OR(I9="",R9=""),0,AS9*INDIRECT("SR"&amp;I9&amp;R9)*INDIRECT("Niv"&amp;S9))</f>
        <v>0</v>
      </c>
      <c r="AW9" s="68">
        <f>IF(OR(I9="",R9=""),0,AS9*INDIRECT("SR"&amp;I9&amp;R9)*INDIRECT("Niv"&amp;S9))</f>
        <v>0</v>
      </c>
      <c r="AX9" s="69">
        <f>IF(OR(I9="",R9=""),0,AS9*INDIRECT("SR"&amp;I9&amp;R9)*INDIRECT("Niv"&amp;S9))</f>
        <v>0</v>
      </c>
      <c r="AY9" s="69">
        <f>IF(OR(I9="",R9=""),0,AS9*INDIRECT("SR"&amp;I9&amp;R9)*INDIRECT("Niv"&amp;S9))</f>
        <v>0</v>
      </c>
      <c r="AZ9" s="70">
        <f>IF(OR(I9="",R9=""),0,AS9*INDIRECT("SR"&amp;I9&amp;R9)*INDIRECT("Niv"&amp;S9))</f>
        <v>0</v>
      </c>
      <c r="BA9" s="70">
        <f>IF(OR(I9="",R9=""),0,AS9*INDIRECT("SR"&amp;I9&amp;R9)*INDIRECT("Niv"&amp;S9))</f>
        <v>0</v>
      </c>
      <c r="BB9" s="70">
        <f>IF(OR(I9="",R9=""),0,AS9*INDIRECT("SR"&amp;I9&amp;R9)*INDIRECT("Niv"&amp;S9))</f>
        <v>0</v>
      </c>
      <c r="BC9" s="70">
        <f>IF(OR(I9="",R9=""),0,AS9*INDIRECT("SR"&amp;I9&amp;R9)*INDIRECT("Niv"&amp;S9))</f>
        <v>0</v>
      </c>
      <c r="BD9" s="71">
        <f>IF(OR(I9="",R9=""),0,AS9*INDIRECT("SR"&amp;I9&amp;R9)*INDIRECT("Niv"&amp;S9))</f>
        <v>0</v>
      </c>
      <c r="BE9" s="38">
        <f>IF(OR(I9="",R9=""),0,AS9*INDIRECT("SR"&amp;I9&amp;R9)*INDIRECT("Niv"&amp;S9))</f>
        <v>0</v>
      </c>
      <c r="BF9" s="66" t="str">
        <f>IF(OR(AS9=0,ISBLANK(R9)),"",SUM(AT9:BD9*INDIRECT("Mag"&amp;I9&amp;R9)))</f>
        <v/>
      </c>
      <c r="BG9" s="25"/>
    </row>
    <row r="10" spans="1:59">
      <c r="H10" s="6"/>
      <c r="I10" s="7"/>
      <c r="J10" s="7"/>
      <c r="K10" s="7"/>
      <c r="L10" s="7"/>
      <c r="M10" s="8"/>
      <c r="N10" s="8"/>
      <c r="O10" s="9"/>
      <c r="P10" s="9"/>
      <c r="Q10" s="10"/>
      <c r="R10" s="7"/>
      <c r="S10" s="7"/>
      <c r="T10" s="6"/>
      <c r="U10" s="6"/>
      <c r="V10" s="6"/>
      <c r="W10" s="6"/>
      <c r="X10" s="11"/>
      <c r="Y10" s="6"/>
      <c r="Z10" s="12"/>
      <c r="AA10" s="6"/>
      <c r="AB10" s="6"/>
      <c r="AC10" s="6"/>
      <c r="AD10" s="6"/>
      <c r="AE10" s="6"/>
      <c r="AF10" s="13"/>
      <c r="AG10" s="14"/>
      <c r="AH10" s="15"/>
      <c r="AI10" s="16"/>
      <c r="AJ10" s="17"/>
      <c r="AK10" s="18"/>
      <c r="AL10" s="19"/>
      <c r="AM10" s="20"/>
      <c r="AN10" s="24"/>
      <c r="AO10" s="24"/>
      <c r="AP10" s="24"/>
      <c r="AQ10" s="21"/>
      <c r="AR10" s="22"/>
      <c r="AS10" s="72"/>
      <c r="AT10" s="67">
        <f>IF(OR(I10="",R10=""),0,AS10*INDIRECT("SR"&amp;I10&amp;R10)*INDIRECT("Niv"&amp;S10))</f>
        <v>0</v>
      </c>
      <c r="AU10" s="67">
        <f>IF(OR(I10="",R10=""),0,AS10*INDIRECT("SR"&amp;I10&amp;R10)*INDIRECT("Niv"&amp;S10))</f>
        <v>0</v>
      </c>
      <c r="AV10" s="68">
        <f>IF(OR(I10="",R10=""),0,AS10*INDIRECT("SR"&amp;I10&amp;R10)*INDIRECT("Niv"&amp;S10))</f>
        <v>0</v>
      </c>
      <c r="AW10" s="68">
        <f>IF(OR(I10="",R10=""),0,AS10*INDIRECT("SR"&amp;I10&amp;R10)*INDIRECT("Niv"&amp;S10))</f>
        <v>0</v>
      </c>
      <c r="AX10" s="69">
        <f>IF(OR(I10="",R10=""),0,AS10*INDIRECT("SR"&amp;I10&amp;R10)*INDIRECT("Niv"&amp;S10))</f>
        <v>0</v>
      </c>
      <c r="AY10" s="69">
        <f>IF(OR(I10="",R10=""),0,AS10*INDIRECT("SR"&amp;I10&amp;R10)*INDIRECT("Niv"&amp;S10))</f>
        <v>0</v>
      </c>
      <c r="AZ10" s="70">
        <f>IF(OR(I10="",R10=""),0,AS10*INDIRECT("SR"&amp;I10&amp;R10)*INDIRECT("Niv"&amp;S10))</f>
        <v>0</v>
      </c>
      <c r="BA10" s="70">
        <f>IF(OR(I10="",R10=""),0,AS10*INDIRECT("SR"&amp;I10&amp;R10)*INDIRECT("Niv"&amp;S10))</f>
        <v>0</v>
      </c>
      <c r="BB10" s="70">
        <f>IF(OR(I10="",R10=""),0,AS10*INDIRECT("SR"&amp;I10&amp;R10)*INDIRECT("Niv"&amp;S10))</f>
        <v>0</v>
      </c>
      <c r="BC10" s="70">
        <f>IF(OR(I10="",R10=""),0,AS10*INDIRECT("SR"&amp;I10&amp;R10)*INDIRECT("Niv"&amp;S10))</f>
        <v>0</v>
      </c>
      <c r="BD10" s="71">
        <f>IF(OR(I10="",R10=""),0,AS10*INDIRECT("SR"&amp;I10&amp;R10)*INDIRECT("Niv"&amp;S10))</f>
        <v>0</v>
      </c>
      <c r="BE10" s="38">
        <f>IF(OR(I10="",R10=""),0,AS10*INDIRECT("SR"&amp;I10&amp;R10)*INDIRECT("Niv"&amp;S10))</f>
        <v>0</v>
      </c>
      <c r="BF10" s="66" t="str">
        <f>IF(OR(AS10=0,ISBLANK(R10)),"",SUM(AT10:BD10*INDIRECT("Mag"&amp;I10&amp;R10)))</f>
        <v/>
      </c>
      <c r="BG10" s="25"/>
    </row>
    <row r="11" spans="1:59">
      <c r="H11" s="6"/>
      <c r="I11" s="7"/>
      <c r="J11" s="7"/>
      <c r="K11" s="7"/>
      <c r="L11" s="7"/>
      <c r="M11" s="8"/>
      <c r="N11" s="8"/>
      <c r="O11" s="9"/>
      <c r="P11" s="9"/>
      <c r="Q11" s="10"/>
      <c r="R11" s="7"/>
      <c r="S11" s="7"/>
      <c r="T11" s="6"/>
      <c r="U11" s="6"/>
      <c r="V11" s="6"/>
      <c r="W11" s="6"/>
      <c r="X11" s="11"/>
      <c r="Y11" s="6"/>
      <c r="Z11" s="12"/>
      <c r="AA11" s="6"/>
      <c r="AB11" s="6"/>
      <c r="AC11" s="6"/>
      <c r="AD11" s="6"/>
      <c r="AE11" s="6"/>
      <c r="AF11" s="13"/>
      <c r="AG11" s="14"/>
      <c r="AH11" s="15"/>
      <c r="AI11" s="16"/>
      <c r="AJ11" s="17"/>
      <c r="AK11" s="18"/>
      <c r="AL11" s="19"/>
      <c r="AM11" s="20"/>
      <c r="AN11" s="24"/>
      <c r="AO11" s="24"/>
      <c r="AP11" s="24"/>
      <c r="AQ11" s="21"/>
      <c r="AR11" s="22"/>
      <c r="AS11" s="72"/>
      <c r="AT11" s="67">
        <f>IF(OR(I11="",R11=""),0,AS11*INDIRECT("SR"&amp;I11&amp;R11)*INDIRECT("Niv"&amp;S11))</f>
        <v>0</v>
      </c>
      <c r="AU11" s="67">
        <f>IF(OR(I11="",R11=""),0,AS11*INDIRECT("SR"&amp;I11&amp;R11)*INDIRECT("Niv"&amp;S11))</f>
        <v>0</v>
      </c>
      <c r="AV11" s="68">
        <f>IF(OR(I11="",R11=""),0,AS11*INDIRECT("SR"&amp;I11&amp;R11)*INDIRECT("Niv"&amp;S11))</f>
        <v>0</v>
      </c>
      <c r="AW11" s="68">
        <f>IF(OR(I11="",R11=""),0,AS11*INDIRECT("SR"&amp;I11&amp;R11)*INDIRECT("Niv"&amp;S11))</f>
        <v>0</v>
      </c>
      <c r="AX11" s="69">
        <f>IF(OR(I11="",R11=""),0,AS11*INDIRECT("SR"&amp;I11&amp;R11)*INDIRECT("Niv"&amp;S11))</f>
        <v>0</v>
      </c>
      <c r="AY11" s="69">
        <f>IF(OR(I11="",R11=""),0,AS11*INDIRECT("SR"&amp;I11&amp;R11)*INDIRECT("Niv"&amp;S11))</f>
        <v>0</v>
      </c>
      <c r="AZ11" s="70">
        <f>IF(OR(I11="",R11=""),0,AS11*INDIRECT("SR"&amp;I11&amp;R11)*INDIRECT("Niv"&amp;S11))</f>
        <v>0</v>
      </c>
      <c r="BA11" s="70">
        <f>IF(OR(I11="",R11=""),0,AS11*INDIRECT("SR"&amp;I11&amp;R11)*INDIRECT("Niv"&amp;S11))</f>
        <v>0</v>
      </c>
      <c r="BB11" s="70">
        <f>IF(OR(I11="",R11=""),0,AS11*INDIRECT("SR"&amp;I11&amp;R11)*INDIRECT("Niv"&amp;S11))</f>
        <v>0</v>
      </c>
      <c r="BC11" s="70">
        <f>IF(OR(I11="",R11=""),0,AS11*INDIRECT("SR"&amp;I11&amp;R11)*INDIRECT("Niv"&amp;S11))</f>
        <v>0</v>
      </c>
      <c r="BD11" s="71">
        <f>IF(OR(I11="",R11=""),0,AS11*INDIRECT("SR"&amp;I11&amp;R11)*INDIRECT("Niv"&amp;S11))</f>
        <v>0</v>
      </c>
      <c r="BE11" s="38">
        <f>IF(OR(I11="",R11=""),0,AS11*INDIRECT("SR"&amp;I11&amp;R11)*INDIRECT("Niv"&amp;S11))</f>
        <v>0</v>
      </c>
      <c r="BF11" s="66" t="str">
        <f>IF(OR(AS11=0,ISBLANK(R11)),"",SUM(AT11:BD11*INDIRECT("Mag"&amp;I11&amp;R11)))</f>
        <v/>
      </c>
      <c r="BG11" s="25"/>
    </row>
    <row r="12" spans="1:59">
      <c r="H12" s="6"/>
      <c r="I12" s="7"/>
      <c r="J12" s="7"/>
      <c r="K12" s="7"/>
      <c r="L12" s="7"/>
      <c r="M12" s="8"/>
      <c r="N12" s="8"/>
      <c r="O12" s="9"/>
      <c r="P12" s="9"/>
      <c r="Q12" s="10"/>
      <c r="R12" s="7"/>
      <c r="S12" s="7"/>
      <c r="T12" s="6"/>
      <c r="U12" s="6"/>
      <c r="V12" s="6"/>
      <c r="W12" s="6"/>
      <c r="X12" s="11"/>
      <c r="Y12" s="6"/>
      <c r="Z12" s="12"/>
      <c r="AA12" s="6"/>
      <c r="AB12" s="6"/>
      <c r="AC12" s="6"/>
      <c r="AD12" s="6"/>
      <c r="AE12" s="6"/>
      <c r="AF12" s="13"/>
      <c r="AG12" s="14"/>
      <c r="AH12" s="15"/>
      <c r="AI12" s="16"/>
      <c r="AJ12" s="17"/>
      <c r="AK12" s="18"/>
      <c r="AL12" s="19"/>
      <c r="AM12" s="20"/>
      <c r="AN12" s="24"/>
      <c r="AO12" s="24"/>
      <c r="AP12" s="24"/>
      <c r="AQ12" s="21"/>
      <c r="AR12" s="22"/>
      <c r="AS12" s="72"/>
      <c r="AT12" s="67">
        <f>IF(OR(I12="",R12=""),0,AS12*INDIRECT("SR"&amp;I12&amp;R12)*INDIRECT("Niv"&amp;S12))</f>
        <v>0</v>
      </c>
      <c r="AU12" s="67">
        <f>IF(OR(I12="",R12=""),0,AS12*INDIRECT("SR"&amp;I12&amp;R12)*INDIRECT("Niv"&amp;S12))</f>
        <v>0</v>
      </c>
      <c r="AV12" s="68">
        <f>IF(OR(I12="",R12=""),0,AS12*INDIRECT("SR"&amp;I12&amp;R12)*INDIRECT("Niv"&amp;S12))</f>
        <v>0</v>
      </c>
      <c r="AW12" s="68">
        <f>IF(OR(I12="",R12=""),0,AS12*INDIRECT("SR"&amp;I12&amp;R12)*INDIRECT("Niv"&amp;S12))</f>
        <v>0</v>
      </c>
      <c r="AX12" s="69">
        <f>IF(OR(I12="",R12=""),0,AS12*INDIRECT("SR"&amp;I12&amp;R12)*INDIRECT("Niv"&amp;S12))</f>
        <v>0</v>
      </c>
      <c r="AY12" s="69">
        <f>IF(OR(I12="",R12=""),0,AS12*INDIRECT("SR"&amp;I12&amp;R12)*INDIRECT("Niv"&amp;S12))</f>
        <v>0</v>
      </c>
      <c r="AZ12" s="70">
        <f>IF(OR(I12="",R12=""),0,AS12*INDIRECT("SR"&amp;I12&amp;R12)*INDIRECT("Niv"&amp;S12))</f>
        <v>0</v>
      </c>
      <c r="BA12" s="70">
        <f>IF(OR(I12="",R12=""),0,AS12*INDIRECT("SR"&amp;I12&amp;R12)*INDIRECT("Niv"&amp;S12))</f>
        <v>0</v>
      </c>
      <c r="BB12" s="70">
        <f>IF(OR(I12="",R12=""),0,AS12*INDIRECT("SR"&amp;I12&amp;R12)*INDIRECT("Niv"&amp;S12))</f>
        <v>0</v>
      </c>
      <c r="BC12" s="70">
        <f>IF(OR(I12="",R12=""),0,AS12*INDIRECT("SR"&amp;I12&amp;R12)*INDIRECT("Niv"&amp;S12))</f>
        <v>0</v>
      </c>
      <c r="BD12" s="71">
        <f>IF(OR(I12="",R12=""),0,AS12*INDIRECT("SR"&amp;I12&amp;R12)*INDIRECT("Niv"&amp;S12))</f>
        <v>0</v>
      </c>
      <c r="BE12" s="38">
        <f>IF(OR(I12="",R12=""),0,AS12*INDIRECT("SR"&amp;I12&amp;R12)*INDIRECT("Niv"&amp;S12))</f>
        <v>0</v>
      </c>
      <c r="BF12" s="66" t="str">
        <f>IF(OR(AS12=0,ISBLANK(R12)),"",SUM(AT12:BD12*INDIRECT("Mag"&amp;I12&amp;R12)))</f>
        <v/>
      </c>
      <c r="BG12" s="25"/>
    </row>
    <row r="13" spans="1:59">
      <c r="H13" s="6"/>
      <c r="I13" s="7"/>
      <c r="J13" s="7"/>
      <c r="K13" s="7"/>
      <c r="L13" s="7"/>
      <c r="M13" s="8"/>
      <c r="N13" s="8"/>
      <c r="O13" s="9"/>
      <c r="P13" s="9"/>
      <c r="Q13" s="10"/>
      <c r="R13" s="7"/>
      <c r="S13" s="7"/>
      <c r="T13" s="6"/>
      <c r="U13" s="6"/>
      <c r="V13" s="6"/>
      <c r="W13" s="6"/>
      <c r="X13" s="11"/>
      <c r="Y13" s="6"/>
      <c r="Z13" s="12"/>
      <c r="AA13" s="6"/>
      <c r="AB13" s="6"/>
      <c r="AC13" s="6"/>
      <c r="AD13" s="6"/>
      <c r="AE13" s="6"/>
      <c r="AF13" s="13"/>
      <c r="AG13" s="14"/>
      <c r="AH13" s="15"/>
      <c r="AI13" s="16"/>
      <c r="AJ13" s="17"/>
      <c r="AK13" s="18"/>
      <c r="AL13" s="19"/>
      <c r="AM13" s="20"/>
      <c r="AN13" s="24"/>
      <c r="AO13" s="24"/>
      <c r="AP13" s="24"/>
      <c r="AQ13" s="21"/>
      <c r="AR13" s="22"/>
      <c r="AS13" s="72"/>
      <c r="AT13" s="67">
        <f>IF(OR(I13="",R13=""),0,AS13*INDIRECT("SR"&amp;I13&amp;R13)*INDIRECT("Niv"&amp;S13))</f>
        <v>0</v>
      </c>
      <c r="AU13" s="67">
        <f>IF(OR(I13="",R13=""),0,AS13*INDIRECT("SR"&amp;I13&amp;R13)*INDIRECT("Niv"&amp;S13))</f>
        <v>0</v>
      </c>
      <c r="AV13" s="68">
        <f>IF(OR(I13="",R13=""),0,AS13*INDIRECT("SR"&amp;I13&amp;R13)*INDIRECT("Niv"&amp;S13))</f>
        <v>0</v>
      </c>
      <c r="AW13" s="68">
        <f>IF(OR(I13="",R13=""),0,AS13*INDIRECT("SR"&amp;I13&amp;R13)*INDIRECT("Niv"&amp;S13))</f>
        <v>0</v>
      </c>
      <c r="AX13" s="69">
        <f>IF(OR(I13="",R13=""),0,AS13*INDIRECT("SR"&amp;I13&amp;R13)*INDIRECT("Niv"&amp;S13))</f>
        <v>0</v>
      </c>
      <c r="AY13" s="69">
        <f>IF(OR(I13="",R13=""),0,AS13*INDIRECT("SR"&amp;I13&amp;R13)*INDIRECT("Niv"&amp;S13))</f>
        <v>0</v>
      </c>
      <c r="AZ13" s="70">
        <f>IF(OR(I13="",R13=""),0,AS13*INDIRECT("SR"&amp;I13&amp;R13)*INDIRECT("Niv"&amp;S13))</f>
        <v>0</v>
      </c>
      <c r="BA13" s="70">
        <f>IF(OR(I13="",R13=""),0,AS13*INDIRECT("SR"&amp;I13&amp;R13)*INDIRECT("Niv"&amp;S13))</f>
        <v>0</v>
      </c>
      <c r="BB13" s="70">
        <f>IF(OR(I13="",R13=""),0,AS13*INDIRECT("SR"&amp;I13&amp;R13)*INDIRECT("Niv"&amp;S13))</f>
        <v>0</v>
      </c>
      <c r="BC13" s="70">
        <f>IF(OR(I13="",R13=""),0,AS13*INDIRECT("SR"&amp;I13&amp;R13)*INDIRECT("Niv"&amp;S13))</f>
        <v>0</v>
      </c>
      <c r="BD13" s="71">
        <f>IF(OR(I13="",R13=""),0,AS13*INDIRECT("SR"&amp;I13&amp;R13)*INDIRECT("Niv"&amp;S13))</f>
        <v>0</v>
      </c>
      <c r="BE13" s="38">
        <f>IF(OR(I13="",R13=""),0,AS13*INDIRECT("SR"&amp;I13&amp;R13)*INDIRECT("Niv"&amp;S13))</f>
        <v>0</v>
      </c>
      <c r="BF13" s="66" t="str">
        <f>IF(OR(AS13=0,ISBLANK(R13)),"",SUM(AT13:BD13*INDIRECT("Mag"&amp;I13&amp;R13)))</f>
        <v/>
      </c>
      <c r="BG13" s="25"/>
    </row>
    <row r="14" spans="1:59">
      <c r="H14" s="6"/>
      <c r="I14" s="7"/>
      <c r="J14" s="7"/>
      <c r="K14" s="7"/>
      <c r="L14" s="7"/>
      <c r="M14" s="8"/>
      <c r="N14" s="8"/>
      <c r="O14" s="9"/>
      <c r="P14" s="9"/>
      <c r="Q14" s="10"/>
      <c r="R14" s="7"/>
      <c r="S14" s="7"/>
      <c r="T14" s="6"/>
      <c r="U14" s="6"/>
      <c r="V14" s="6"/>
      <c r="W14" s="6"/>
      <c r="X14" s="11"/>
      <c r="Y14" s="6"/>
      <c r="Z14" s="12"/>
      <c r="AA14" s="6"/>
      <c r="AB14" s="6"/>
      <c r="AC14" s="6"/>
      <c r="AD14" s="6"/>
      <c r="AE14" s="6"/>
      <c r="AF14" s="13"/>
      <c r="AG14" s="14"/>
      <c r="AH14" s="15"/>
      <c r="AI14" s="16"/>
      <c r="AJ14" s="17"/>
      <c r="AK14" s="18"/>
      <c r="AL14" s="19"/>
      <c r="AM14" s="20"/>
      <c r="AN14" s="24"/>
      <c r="AO14" s="24"/>
      <c r="AP14" s="24"/>
      <c r="AQ14" s="21"/>
      <c r="AR14" s="22"/>
      <c r="AS14" s="72"/>
      <c r="AT14" s="67">
        <f>IF(OR(I14="",R14=""),0,AS14*INDIRECT("SR"&amp;I14&amp;R14)*INDIRECT("Niv"&amp;S14))</f>
        <v>0</v>
      </c>
      <c r="AU14" s="67">
        <f>IF(OR(I14="",R14=""),0,AS14*INDIRECT("SR"&amp;I14&amp;R14)*INDIRECT("Niv"&amp;S14))</f>
        <v>0</v>
      </c>
      <c r="AV14" s="68">
        <f>IF(OR(I14="",R14=""),0,AS14*INDIRECT("SR"&amp;I14&amp;R14)*INDIRECT("Niv"&amp;S14))</f>
        <v>0</v>
      </c>
      <c r="AW14" s="68">
        <f>IF(OR(I14="",R14=""),0,AS14*INDIRECT("SR"&amp;I14&amp;R14)*INDIRECT("Niv"&amp;S14))</f>
        <v>0</v>
      </c>
      <c r="AX14" s="69">
        <f>IF(OR(I14="",R14=""),0,AS14*INDIRECT("SR"&amp;I14&amp;R14)*INDIRECT("Niv"&amp;S14))</f>
        <v>0</v>
      </c>
      <c r="AY14" s="69">
        <f>IF(OR(I14="",R14=""),0,AS14*INDIRECT("SR"&amp;I14&amp;R14)*INDIRECT("Niv"&amp;S14))</f>
        <v>0</v>
      </c>
      <c r="AZ14" s="70">
        <f>IF(OR(I14="",R14=""),0,AS14*INDIRECT("SR"&amp;I14&amp;R14)*INDIRECT("Niv"&amp;S14))</f>
        <v>0</v>
      </c>
      <c r="BA14" s="70">
        <f>IF(OR(I14="",R14=""),0,AS14*INDIRECT("SR"&amp;I14&amp;R14)*INDIRECT("Niv"&amp;S14))</f>
        <v>0</v>
      </c>
      <c r="BB14" s="70">
        <f>IF(OR(I14="",R14=""),0,AS14*INDIRECT("SR"&amp;I14&amp;R14)*INDIRECT("Niv"&amp;S14))</f>
        <v>0</v>
      </c>
      <c r="BC14" s="70">
        <f>IF(OR(I14="",R14=""),0,AS14*INDIRECT("SR"&amp;I14&amp;R14)*INDIRECT("Niv"&amp;S14))</f>
        <v>0</v>
      </c>
      <c r="BD14" s="71">
        <f>IF(OR(I14="",R14=""),0,AS14*INDIRECT("SR"&amp;I14&amp;R14)*INDIRECT("Niv"&amp;S14))</f>
        <v>0</v>
      </c>
      <c r="BE14" s="38">
        <f>IF(OR(I14="",R14=""),0,AS14*INDIRECT("SR"&amp;I14&amp;R14)*INDIRECT("Niv"&amp;S14))</f>
        <v>0</v>
      </c>
      <c r="BF14" s="66" t="str">
        <f>IF(OR(AS14=0,ISBLANK(R14)),"",SUM(AT14:BD14*INDIRECT("Mag"&amp;I14&amp;R14)))</f>
        <v/>
      </c>
      <c r="BG14" s="25"/>
    </row>
    <row r="15" spans="1:59">
      <c r="H15" s="6"/>
      <c r="I15" s="7"/>
      <c r="J15" s="7"/>
      <c r="K15" s="7"/>
      <c r="L15" s="7"/>
      <c r="M15" s="8"/>
      <c r="N15" s="8"/>
      <c r="O15" s="9"/>
      <c r="P15" s="9"/>
      <c r="Q15" s="10"/>
      <c r="R15" s="7"/>
      <c r="S15" s="7"/>
      <c r="T15" s="6"/>
      <c r="U15" s="6"/>
      <c r="V15" s="6"/>
      <c r="W15" s="6"/>
      <c r="X15" s="11"/>
      <c r="Y15" s="6"/>
      <c r="Z15" s="12"/>
      <c r="AA15" s="6"/>
      <c r="AB15" s="6"/>
      <c r="AC15" s="6"/>
      <c r="AD15" s="6"/>
      <c r="AE15" s="6"/>
      <c r="AF15" s="13"/>
      <c r="AG15" s="14"/>
      <c r="AH15" s="15"/>
      <c r="AI15" s="16"/>
      <c r="AJ15" s="17"/>
      <c r="AK15" s="18"/>
      <c r="AL15" s="19"/>
      <c r="AM15" s="20"/>
      <c r="AN15" s="24"/>
      <c r="AO15" s="24"/>
      <c r="AP15" s="24"/>
      <c r="AQ15" s="21"/>
      <c r="AR15" s="22"/>
      <c r="AS15" s="72"/>
      <c r="AT15" s="67">
        <f>IF(OR(I15="",R15=""),0,AS15*INDIRECT("SR"&amp;I15&amp;R15)*INDIRECT("Niv"&amp;S15))</f>
        <v>0</v>
      </c>
      <c r="AU15" s="67">
        <f>IF(OR(I15="",R15=""),0,AS15*INDIRECT("SR"&amp;I15&amp;R15)*INDIRECT("Niv"&amp;S15))</f>
        <v>0</v>
      </c>
      <c r="AV15" s="68">
        <f>IF(OR(I15="",R15=""),0,AS15*INDIRECT("SR"&amp;I15&amp;R15)*INDIRECT("Niv"&amp;S15))</f>
        <v>0</v>
      </c>
      <c r="AW15" s="68">
        <f>IF(OR(I15="",R15=""),0,AS15*INDIRECT("SR"&amp;I15&amp;R15)*INDIRECT("Niv"&amp;S15))</f>
        <v>0</v>
      </c>
      <c r="AX15" s="69">
        <f>IF(OR(I15="",R15=""),0,AS15*INDIRECT("SR"&amp;I15&amp;R15)*INDIRECT("Niv"&amp;S15))</f>
        <v>0</v>
      </c>
      <c r="AY15" s="69">
        <f>IF(OR(I15="",R15=""),0,AS15*INDIRECT("SR"&amp;I15&amp;R15)*INDIRECT("Niv"&amp;S15))</f>
        <v>0</v>
      </c>
      <c r="AZ15" s="70">
        <f>IF(OR(I15="",R15=""),0,AS15*INDIRECT("SR"&amp;I15&amp;R15)*INDIRECT("Niv"&amp;S15))</f>
        <v>0</v>
      </c>
      <c r="BA15" s="70">
        <f>IF(OR(I15="",R15=""),0,AS15*INDIRECT("SR"&amp;I15&amp;R15)*INDIRECT("Niv"&amp;S15))</f>
        <v>0</v>
      </c>
      <c r="BB15" s="70">
        <f>IF(OR(I15="",R15=""),0,AS15*INDIRECT("SR"&amp;I15&amp;R15)*INDIRECT("Niv"&amp;S15))</f>
        <v>0</v>
      </c>
      <c r="BC15" s="70">
        <f>IF(OR(I15="",R15=""),0,AS15*INDIRECT("SR"&amp;I15&amp;R15)*INDIRECT("Niv"&amp;S15))</f>
        <v>0</v>
      </c>
      <c r="BD15" s="71">
        <f>IF(OR(I15="",R15=""),0,AS15*INDIRECT("SR"&amp;I15&amp;R15)*INDIRECT("Niv"&amp;S15))</f>
        <v>0</v>
      </c>
      <c r="BE15" s="38">
        <f>IF(OR(I15="",R15=""),0,AS15*INDIRECT("SR"&amp;I15&amp;R15)*INDIRECT("Niv"&amp;S15))</f>
        <v>0</v>
      </c>
      <c r="BF15" s="66" t="str">
        <f>IF(OR(AS15=0,ISBLANK(R15)),"",SUM(AT15:BD15*INDIRECT("Mag"&amp;I15&amp;R15)))</f>
        <v/>
      </c>
      <c r="BG15" s="25"/>
    </row>
    <row r="16" spans="1:59">
      <c r="H16" s="6"/>
      <c r="I16" s="7"/>
      <c r="J16" s="7"/>
      <c r="K16" s="7"/>
      <c r="L16" s="7"/>
      <c r="M16" s="8"/>
      <c r="N16" s="8"/>
      <c r="O16" s="9"/>
      <c r="P16" s="9"/>
      <c r="Q16" s="10"/>
      <c r="R16" s="7"/>
      <c r="S16" s="7"/>
      <c r="T16" s="6"/>
      <c r="U16" s="6"/>
      <c r="V16" s="6"/>
      <c r="W16" s="6"/>
      <c r="X16" s="11"/>
      <c r="Y16" s="6"/>
      <c r="Z16" s="12"/>
      <c r="AA16" s="6"/>
      <c r="AB16" s="6"/>
      <c r="AC16" s="6"/>
      <c r="AD16" s="6"/>
      <c r="AE16" s="6"/>
      <c r="AF16" s="13"/>
      <c r="AG16" s="14"/>
      <c r="AH16" s="15"/>
      <c r="AI16" s="16"/>
      <c r="AJ16" s="17"/>
      <c r="AK16" s="18"/>
      <c r="AL16" s="19"/>
      <c r="AM16" s="20"/>
      <c r="AN16" s="24"/>
      <c r="AO16" s="24"/>
      <c r="AP16" s="24"/>
      <c r="AQ16" s="21"/>
      <c r="AR16" s="22"/>
      <c r="AS16" s="72"/>
      <c r="AT16" s="67">
        <f>IF(OR(I16="",R16=""),0,AS16*INDIRECT("SR"&amp;I16&amp;R16)*INDIRECT("Niv"&amp;S16))</f>
        <v>0</v>
      </c>
      <c r="AU16" s="67">
        <f>IF(OR(I16="",R16=""),0,AS16*INDIRECT("SR"&amp;I16&amp;R16)*INDIRECT("Niv"&amp;S16))</f>
        <v>0</v>
      </c>
      <c r="AV16" s="68">
        <f>IF(OR(I16="",R16=""),0,AS16*INDIRECT("SR"&amp;I16&amp;R16)*INDIRECT("Niv"&amp;S16))</f>
        <v>0</v>
      </c>
      <c r="AW16" s="68">
        <f>IF(OR(I16="",R16=""),0,AS16*INDIRECT("SR"&amp;I16&amp;R16)*INDIRECT("Niv"&amp;S16))</f>
        <v>0</v>
      </c>
      <c r="AX16" s="69">
        <f>IF(OR(I16="",R16=""),0,AS16*INDIRECT("SR"&amp;I16&amp;R16)*INDIRECT("Niv"&amp;S16))</f>
        <v>0</v>
      </c>
      <c r="AY16" s="69">
        <f>IF(OR(I16="",R16=""),0,AS16*INDIRECT("SR"&amp;I16&amp;R16)*INDIRECT("Niv"&amp;S16))</f>
        <v>0</v>
      </c>
      <c r="AZ16" s="70">
        <f>IF(OR(I16="",R16=""),0,AS16*INDIRECT("SR"&amp;I16&amp;R16)*INDIRECT("Niv"&amp;S16))</f>
        <v>0</v>
      </c>
      <c r="BA16" s="70">
        <f>IF(OR(I16="",R16=""),0,AS16*INDIRECT("SR"&amp;I16&amp;R16)*INDIRECT("Niv"&amp;S16))</f>
        <v>0</v>
      </c>
      <c r="BB16" s="70">
        <f>IF(OR(I16="",R16=""),0,AS16*INDIRECT("SR"&amp;I16&amp;R16)*INDIRECT("Niv"&amp;S16))</f>
        <v>0</v>
      </c>
      <c r="BC16" s="70">
        <f>IF(OR(I16="",R16=""),0,AS16*INDIRECT("SR"&amp;I16&amp;R16)*INDIRECT("Niv"&amp;S16))</f>
        <v>0</v>
      </c>
      <c r="BD16" s="71">
        <f>IF(OR(I16="",R16=""),0,AS16*INDIRECT("SR"&amp;I16&amp;R16)*INDIRECT("Niv"&amp;S16))</f>
        <v>0</v>
      </c>
      <c r="BE16" s="38">
        <f>IF(OR(I16="",R16=""),0,AS16*INDIRECT("SR"&amp;I16&amp;R16)*INDIRECT("Niv"&amp;S16))</f>
        <v>0</v>
      </c>
      <c r="BF16" s="66" t="str">
        <f>IF(OR(AS16=0,ISBLANK(R16)),"",SUM(AT16:BD16*INDIRECT("Mag"&amp;I16&amp;R16)))</f>
        <v/>
      </c>
      <c r="BG16" s="25"/>
    </row>
    <row r="17" spans="1:59">
      <c r="H17" s="6"/>
      <c r="I17" s="7"/>
      <c r="J17" s="7"/>
      <c r="K17" s="7"/>
      <c r="L17" s="7"/>
      <c r="M17" s="8"/>
      <c r="N17" s="8"/>
      <c r="O17" s="9"/>
      <c r="P17" s="9"/>
      <c r="Q17" s="10"/>
      <c r="R17" s="7"/>
      <c r="S17" s="7"/>
      <c r="T17" s="6"/>
      <c r="U17" s="6"/>
      <c r="V17" s="6"/>
      <c r="W17" s="6"/>
      <c r="X17" s="11"/>
      <c r="Y17" s="6"/>
      <c r="Z17" s="12"/>
      <c r="AA17" s="6"/>
      <c r="AB17" s="6"/>
      <c r="AC17" s="6"/>
      <c r="AD17" s="6"/>
      <c r="AE17" s="6"/>
      <c r="AF17" s="13"/>
      <c r="AG17" s="14"/>
      <c r="AH17" s="15"/>
      <c r="AI17" s="16"/>
      <c r="AJ17" s="17"/>
      <c r="AK17" s="18"/>
      <c r="AL17" s="19"/>
      <c r="AM17" s="20"/>
      <c r="AN17" s="24"/>
      <c r="AO17" s="24"/>
      <c r="AP17" s="24"/>
      <c r="AQ17" s="21"/>
      <c r="AR17" s="22"/>
      <c r="AS17" s="72"/>
      <c r="AT17" s="67">
        <f>IF(OR(I17="",R17=""),0,AS17*INDIRECT("SR"&amp;I17&amp;R17)*INDIRECT("Niv"&amp;S17))</f>
        <v>0</v>
      </c>
      <c r="AU17" s="67">
        <f>IF(OR(I17="",R17=""),0,AS17*INDIRECT("SR"&amp;I17&amp;R17)*INDIRECT("Niv"&amp;S17))</f>
        <v>0</v>
      </c>
      <c r="AV17" s="68">
        <f>IF(OR(I17="",R17=""),0,AS17*INDIRECT("SR"&amp;I17&amp;R17)*INDIRECT("Niv"&amp;S17))</f>
        <v>0</v>
      </c>
      <c r="AW17" s="68">
        <f>IF(OR(I17="",R17=""),0,AS17*INDIRECT("SR"&amp;I17&amp;R17)*INDIRECT("Niv"&amp;S17))</f>
        <v>0</v>
      </c>
      <c r="AX17" s="69">
        <f>IF(OR(I17="",R17=""),0,AS17*INDIRECT("SR"&amp;I17&amp;R17)*INDIRECT("Niv"&amp;S17))</f>
        <v>0</v>
      </c>
      <c r="AY17" s="69">
        <f>IF(OR(I17="",R17=""),0,AS17*INDIRECT("SR"&amp;I17&amp;R17)*INDIRECT("Niv"&amp;S17))</f>
        <v>0</v>
      </c>
      <c r="AZ17" s="70">
        <f>IF(OR(I17="",R17=""),0,AS17*INDIRECT("SR"&amp;I17&amp;R17)*INDIRECT("Niv"&amp;S17))</f>
        <v>0</v>
      </c>
      <c r="BA17" s="70">
        <f>IF(OR(I17="",R17=""),0,AS17*INDIRECT("SR"&amp;I17&amp;R17)*INDIRECT("Niv"&amp;S17))</f>
        <v>0</v>
      </c>
      <c r="BB17" s="70">
        <f>IF(OR(I17="",R17=""),0,AS17*INDIRECT("SR"&amp;I17&amp;R17)*INDIRECT("Niv"&amp;S17))</f>
        <v>0</v>
      </c>
      <c r="BC17" s="70">
        <f>IF(OR(I17="",R17=""),0,AS17*INDIRECT("SR"&amp;I17&amp;R17)*INDIRECT("Niv"&amp;S17))</f>
        <v>0</v>
      </c>
      <c r="BD17" s="71">
        <f>IF(OR(I17="",R17=""),0,AS17*INDIRECT("SR"&amp;I17&amp;R17)*INDIRECT("Niv"&amp;S17))</f>
        <v>0</v>
      </c>
      <c r="BE17" s="38">
        <f>IF(OR(I17="",R17=""),0,AS17*INDIRECT("SR"&amp;I17&amp;R17)*INDIRECT("Niv"&amp;S17))</f>
        <v>0</v>
      </c>
      <c r="BF17" s="66" t="str">
        <f>IF(OR(AS17=0,ISBLANK(R17)),"",SUM(AT17:BD17*INDIRECT("Mag"&amp;I17&amp;R17)))</f>
        <v/>
      </c>
      <c r="BG17" s="25"/>
    </row>
    <row r="18" spans="1:59">
      <c r="H18" s="6"/>
      <c r="I18" s="7"/>
      <c r="J18" s="7"/>
      <c r="K18" s="7"/>
      <c r="L18" s="7"/>
      <c r="M18" s="8"/>
      <c r="N18" s="8"/>
      <c r="O18" s="9"/>
      <c r="P18" s="9"/>
      <c r="Q18" s="10"/>
      <c r="R18" s="7"/>
      <c r="S18" s="7"/>
      <c r="T18" s="6"/>
      <c r="U18" s="6"/>
      <c r="V18" s="6"/>
      <c r="W18" s="6"/>
      <c r="X18" s="11"/>
      <c r="Y18" s="6"/>
      <c r="Z18" s="12"/>
      <c r="AA18" s="6"/>
      <c r="AB18" s="6"/>
      <c r="AC18" s="6"/>
      <c r="AD18" s="6"/>
      <c r="AE18" s="6"/>
      <c r="AF18" s="13"/>
      <c r="AG18" s="14"/>
      <c r="AH18" s="15"/>
      <c r="AI18" s="16"/>
      <c r="AJ18" s="17"/>
      <c r="AK18" s="18"/>
      <c r="AL18" s="19"/>
      <c r="AM18" s="20"/>
      <c r="AN18" s="24"/>
      <c r="AO18" s="24"/>
      <c r="AP18" s="24"/>
      <c r="AQ18" s="21"/>
      <c r="AR18" s="22"/>
      <c r="AS18" s="72"/>
      <c r="AT18" s="67">
        <f>IF(OR(I18="",R18=""),0,AS18*INDIRECT("SR"&amp;I18&amp;R18)*INDIRECT("Niv"&amp;S18))</f>
        <v>0</v>
      </c>
      <c r="AU18" s="67">
        <f>IF(OR(I18="",R18=""),0,AS18*INDIRECT("SR"&amp;I18&amp;R18)*INDIRECT("Niv"&amp;S18))</f>
        <v>0</v>
      </c>
      <c r="AV18" s="68">
        <f>IF(OR(I18="",R18=""),0,AS18*INDIRECT("SR"&amp;I18&amp;R18)*INDIRECT("Niv"&amp;S18))</f>
        <v>0</v>
      </c>
      <c r="AW18" s="68">
        <f>IF(OR(I18="",R18=""),0,AS18*INDIRECT("SR"&amp;I18&amp;R18)*INDIRECT("Niv"&amp;S18))</f>
        <v>0</v>
      </c>
      <c r="AX18" s="69">
        <f>IF(OR(I18="",R18=""),0,AS18*INDIRECT("SR"&amp;I18&amp;R18)*INDIRECT("Niv"&amp;S18))</f>
        <v>0</v>
      </c>
      <c r="AY18" s="69">
        <f>IF(OR(I18="",R18=""),0,AS18*INDIRECT("SR"&amp;I18&amp;R18)*INDIRECT("Niv"&amp;S18))</f>
        <v>0</v>
      </c>
      <c r="AZ18" s="70">
        <f>IF(OR(I18="",R18=""),0,AS18*INDIRECT("SR"&amp;I18&amp;R18)*INDIRECT("Niv"&amp;S18))</f>
        <v>0</v>
      </c>
      <c r="BA18" s="70">
        <f>IF(OR(I18="",R18=""),0,AS18*INDIRECT("SR"&amp;I18&amp;R18)*INDIRECT("Niv"&amp;S18))</f>
        <v>0</v>
      </c>
      <c r="BB18" s="70">
        <f>IF(OR(I18="",R18=""),0,AS18*INDIRECT("SR"&amp;I18&amp;R18)*INDIRECT("Niv"&amp;S18))</f>
        <v>0</v>
      </c>
      <c r="BC18" s="70">
        <f>IF(OR(I18="",R18=""),0,AS18*INDIRECT("SR"&amp;I18&amp;R18)*INDIRECT("Niv"&amp;S18))</f>
        <v>0</v>
      </c>
      <c r="BD18" s="71">
        <f>IF(OR(I18="",R18=""),0,AS18*INDIRECT("SR"&amp;I18&amp;R18)*INDIRECT("Niv"&amp;S18))</f>
        <v>0</v>
      </c>
      <c r="BE18" s="38">
        <f>IF(OR(I18="",R18=""),0,AS18*INDIRECT("SR"&amp;I18&amp;R18)*INDIRECT("Niv"&amp;S18))</f>
        <v>0</v>
      </c>
      <c r="BF18" s="66" t="str">
        <f>IF(OR(AS18=0,ISBLANK(R18)),"",SUM(AT18:BD18*INDIRECT("Mag"&amp;I18&amp;R18)))</f>
        <v/>
      </c>
      <c r="BG18" s="25"/>
    </row>
    <row r="19" spans="1:59">
      <c r="H19" s="6"/>
      <c r="I19" s="7"/>
      <c r="J19" s="7"/>
      <c r="K19" s="7"/>
      <c r="L19" s="7"/>
      <c r="M19" s="8"/>
      <c r="N19" s="8"/>
      <c r="O19" s="9"/>
      <c r="P19" s="9"/>
      <c r="Q19" s="10"/>
      <c r="R19" s="7"/>
      <c r="S19" s="7"/>
      <c r="T19" s="6"/>
      <c r="U19" s="6"/>
      <c r="V19" s="6"/>
      <c r="W19" s="6"/>
      <c r="X19" s="11"/>
      <c r="Y19" s="6"/>
      <c r="Z19" s="12"/>
      <c r="AA19" s="6"/>
      <c r="AB19" s="6"/>
      <c r="AC19" s="6"/>
      <c r="AD19" s="6"/>
      <c r="AE19" s="6"/>
      <c r="AF19" s="13"/>
      <c r="AG19" s="14"/>
      <c r="AH19" s="15"/>
      <c r="AI19" s="16"/>
      <c r="AJ19" s="17"/>
      <c r="AK19" s="18"/>
      <c r="AL19" s="19"/>
      <c r="AM19" s="20"/>
      <c r="AN19" s="24"/>
      <c r="AO19" s="24"/>
      <c r="AP19" s="24"/>
      <c r="AQ19" s="21"/>
      <c r="AR19" s="22"/>
      <c r="AS19" s="72"/>
      <c r="AT19" s="67">
        <f>IF(OR(I19="",R19=""),0,AS19*INDIRECT("SR"&amp;I19&amp;R19)*INDIRECT("Niv"&amp;S19))</f>
        <v>0</v>
      </c>
      <c r="AU19" s="67">
        <f>IF(OR(I19="",R19=""),0,AS19*INDIRECT("SR"&amp;I19&amp;R19)*INDIRECT("Niv"&amp;S19))</f>
        <v>0</v>
      </c>
      <c r="AV19" s="68">
        <f>IF(OR(I19="",R19=""),0,AS19*INDIRECT("SR"&amp;I19&amp;R19)*INDIRECT("Niv"&amp;S19))</f>
        <v>0</v>
      </c>
      <c r="AW19" s="68">
        <f>IF(OR(I19="",R19=""),0,AS19*INDIRECT("SR"&amp;I19&amp;R19)*INDIRECT("Niv"&amp;S19))</f>
        <v>0</v>
      </c>
      <c r="AX19" s="69">
        <f>IF(OR(I19="",R19=""),0,AS19*INDIRECT("SR"&amp;I19&amp;R19)*INDIRECT("Niv"&amp;S19))</f>
        <v>0</v>
      </c>
      <c r="AY19" s="69">
        <f>IF(OR(I19="",R19=""),0,AS19*INDIRECT("SR"&amp;I19&amp;R19)*INDIRECT("Niv"&amp;S19))</f>
        <v>0</v>
      </c>
      <c r="AZ19" s="70">
        <f>IF(OR(I19="",R19=""),0,AS19*INDIRECT("SR"&amp;I19&amp;R19)*INDIRECT("Niv"&amp;S19))</f>
        <v>0</v>
      </c>
      <c r="BA19" s="70">
        <f>IF(OR(I19="",R19=""),0,AS19*INDIRECT("SR"&amp;I19&amp;R19)*INDIRECT("Niv"&amp;S19))</f>
        <v>0</v>
      </c>
      <c r="BB19" s="70">
        <f>IF(OR(I19="",R19=""),0,AS19*INDIRECT("SR"&amp;I19&amp;R19)*INDIRECT("Niv"&amp;S19))</f>
        <v>0</v>
      </c>
      <c r="BC19" s="70">
        <f>IF(OR(I19="",R19=""),0,AS19*INDIRECT("SR"&amp;I19&amp;R19)*INDIRECT("Niv"&amp;S19))</f>
        <v>0</v>
      </c>
      <c r="BD19" s="71">
        <f>IF(OR(I19="",R19=""),0,AS19*INDIRECT("SR"&amp;I19&amp;R19)*INDIRECT("Niv"&amp;S19))</f>
        <v>0</v>
      </c>
      <c r="BE19" s="38">
        <f>IF(OR(I19="",R19=""),0,AS19*INDIRECT("SR"&amp;I19&amp;R19)*INDIRECT("Niv"&amp;S19))</f>
        <v>0</v>
      </c>
      <c r="BF19" s="66" t="str">
        <f>IF(OR(AS19=0,ISBLANK(R19)),"",SUM(AT19:BD19*INDIRECT("Mag"&amp;I19&amp;R19)))</f>
        <v/>
      </c>
      <c r="BG19" s="25"/>
    </row>
    <row r="20" spans="1:59">
      <c r="H20" s="6"/>
      <c r="I20" s="7"/>
      <c r="J20" s="7"/>
      <c r="K20" s="7"/>
      <c r="L20" s="7"/>
      <c r="M20" s="8"/>
      <c r="N20" s="8"/>
      <c r="O20" s="9"/>
      <c r="P20" s="9"/>
      <c r="Q20" s="10"/>
      <c r="R20" s="7"/>
      <c r="S20" s="7"/>
      <c r="T20" s="6"/>
      <c r="U20" s="6"/>
      <c r="V20" s="6"/>
      <c r="W20" s="6"/>
      <c r="X20" s="11"/>
      <c r="Y20" s="6"/>
      <c r="Z20" s="12"/>
      <c r="AA20" s="6"/>
      <c r="AB20" s="6"/>
      <c r="AC20" s="6"/>
      <c r="AD20" s="6"/>
      <c r="AE20" s="6"/>
      <c r="AF20" s="13"/>
      <c r="AG20" s="14"/>
      <c r="AH20" s="15"/>
      <c r="AI20" s="16"/>
      <c r="AJ20" s="17"/>
      <c r="AK20" s="18"/>
      <c r="AL20" s="19"/>
      <c r="AM20" s="20"/>
      <c r="AN20" s="24"/>
      <c r="AO20" s="24"/>
      <c r="AP20" s="24"/>
      <c r="AQ20" s="21"/>
      <c r="AR20" s="22"/>
      <c r="AS20" s="72"/>
      <c r="AT20" s="67">
        <f>IF(OR(I20="",R20=""),0,AS20*INDIRECT("SR"&amp;I20&amp;R20)*INDIRECT("Niv"&amp;S20))</f>
        <v>0</v>
      </c>
      <c r="AU20" s="67">
        <f>IF(OR(I20="",R20=""),0,AS20*INDIRECT("SR"&amp;I20&amp;R20)*INDIRECT("Niv"&amp;S20))</f>
        <v>0</v>
      </c>
      <c r="AV20" s="68">
        <f>IF(OR(I20="",R20=""),0,AS20*INDIRECT("SR"&amp;I20&amp;R20)*INDIRECT("Niv"&amp;S20))</f>
        <v>0</v>
      </c>
      <c r="AW20" s="68">
        <f>IF(OR(I20="",R20=""),0,AS20*INDIRECT("SR"&amp;I20&amp;R20)*INDIRECT("Niv"&amp;S20))</f>
        <v>0</v>
      </c>
      <c r="AX20" s="69">
        <f>IF(OR(I20="",R20=""),0,AS20*INDIRECT("SR"&amp;I20&amp;R20)*INDIRECT("Niv"&amp;S20))</f>
        <v>0</v>
      </c>
      <c r="AY20" s="69">
        <f>IF(OR(I20="",R20=""),0,AS20*INDIRECT("SR"&amp;I20&amp;R20)*INDIRECT("Niv"&amp;S20))</f>
        <v>0</v>
      </c>
      <c r="AZ20" s="70">
        <f>IF(OR(I20="",R20=""),0,AS20*INDIRECT("SR"&amp;I20&amp;R20)*INDIRECT("Niv"&amp;S20))</f>
        <v>0</v>
      </c>
      <c r="BA20" s="70">
        <f>IF(OR(I20="",R20=""),0,AS20*INDIRECT("SR"&amp;I20&amp;R20)*INDIRECT("Niv"&amp;S20))</f>
        <v>0</v>
      </c>
      <c r="BB20" s="70">
        <f>IF(OR(I20="",R20=""),0,AS20*INDIRECT("SR"&amp;I20&amp;R20)*INDIRECT("Niv"&amp;S20))</f>
        <v>0</v>
      </c>
      <c r="BC20" s="70">
        <f>IF(OR(I20="",R20=""),0,AS20*INDIRECT("SR"&amp;I20&amp;R20)*INDIRECT("Niv"&amp;S20))</f>
        <v>0</v>
      </c>
      <c r="BD20" s="71">
        <f>IF(OR(I20="",R20=""),0,AS20*INDIRECT("SR"&amp;I20&amp;R20)*INDIRECT("Niv"&amp;S20))</f>
        <v>0</v>
      </c>
      <c r="BE20" s="38">
        <f>IF(OR(I20="",R20=""),0,AS20*INDIRECT("SR"&amp;I20&amp;R20)*INDIRECT("Niv"&amp;S20))</f>
        <v>0</v>
      </c>
      <c r="BF20" s="66" t="str">
        <f>IF(OR(AS20=0,ISBLANK(R20)),"",SUM(AT20:BD20*INDIRECT("Mag"&amp;I20&amp;R20)))</f>
        <v/>
      </c>
      <c r="BG20" s="25"/>
    </row>
    <row r="21" spans="1:59">
      <c r="H21" s="6"/>
      <c r="I21" s="7"/>
      <c r="J21" s="7"/>
      <c r="K21" s="7"/>
      <c r="L21" s="7"/>
      <c r="M21" s="8"/>
      <c r="N21" s="8"/>
      <c r="O21" s="9"/>
      <c r="P21" s="9"/>
      <c r="Q21" s="10"/>
      <c r="R21" s="7"/>
      <c r="S21" s="7"/>
      <c r="T21" s="6"/>
      <c r="U21" s="6"/>
      <c r="V21" s="6"/>
      <c r="W21" s="6"/>
      <c r="X21" s="11"/>
      <c r="Y21" s="6"/>
      <c r="Z21" s="12"/>
      <c r="AA21" s="6"/>
      <c r="AB21" s="6"/>
      <c r="AC21" s="6"/>
      <c r="AD21" s="6"/>
      <c r="AE21" s="6"/>
      <c r="AF21" s="13"/>
      <c r="AG21" s="14"/>
      <c r="AH21" s="15"/>
      <c r="AI21" s="16"/>
      <c r="AJ21" s="17"/>
      <c r="AK21" s="18"/>
      <c r="AL21" s="19"/>
      <c r="AM21" s="20"/>
      <c r="AN21" s="24"/>
      <c r="AO21" s="24"/>
      <c r="AP21" s="24"/>
      <c r="AQ21" s="21"/>
      <c r="AR21" s="22"/>
      <c r="AS21" s="72"/>
      <c r="AT21" s="67">
        <f>IF(OR(I21="",R21=""),0,AS21*INDIRECT("SR"&amp;I21&amp;R21)*INDIRECT("Niv"&amp;S21))</f>
        <v>0</v>
      </c>
      <c r="AU21" s="67">
        <f>IF(OR(I21="",R21=""),0,AS21*INDIRECT("SR"&amp;I21&amp;R21)*INDIRECT("Niv"&amp;S21))</f>
        <v>0</v>
      </c>
      <c r="AV21" s="68">
        <f>IF(OR(I21="",R21=""),0,AS21*INDIRECT("SR"&amp;I21&amp;R21)*INDIRECT("Niv"&amp;S21))</f>
        <v>0</v>
      </c>
      <c r="AW21" s="68">
        <f>IF(OR(I21="",R21=""),0,AS21*INDIRECT("SR"&amp;I21&amp;R21)*INDIRECT("Niv"&amp;S21))</f>
        <v>0</v>
      </c>
      <c r="AX21" s="69">
        <f>IF(OR(I21="",R21=""),0,AS21*INDIRECT("SR"&amp;I21&amp;R21)*INDIRECT("Niv"&amp;S21))</f>
        <v>0</v>
      </c>
      <c r="AY21" s="69">
        <f>IF(OR(I21="",R21=""),0,AS21*INDIRECT("SR"&amp;I21&amp;R21)*INDIRECT("Niv"&amp;S21))</f>
        <v>0</v>
      </c>
      <c r="AZ21" s="70">
        <f>IF(OR(I21="",R21=""),0,AS21*INDIRECT("SR"&amp;I21&amp;R21)*INDIRECT("Niv"&amp;S21))</f>
        <v>0</v>
      </c>
      <c r="BA21" s="70">
        <f>IF(OR(I21="",R21=""),0,AS21*INDIRECT("SR"&amp;I21&amp;R21)*INDIRECT("Niv"&amp;S21))</f>
        <v>0</v>
      </c>
      <c r="BB21" s="70">
        <f>IF(OR(I21="",R21=""),0,AS21*INDIRECT("SR"&amp;I21&amp;R21)*INDIRECT("Niv"&amp;S21))</f>
        <v>0</v>
      </c>
      <c r="BC21" s="70">
        <f>IF(OR(I21="",R21=""),0,AS21*INDIRECT("SR"&amp;I21&amp;R21)*INDIRECT("Niv"&amp;S21))</f>
        <v>0</v>
      </c>
      <c r="BD21" s="71">
        <f>IF(OR(I21="",R21=""),0,AS21*INDIRECT("SR"&amp;I21&amp;R21)*INDIRECT("Niv"&amp;S21))</f>
        <v>0</v>
      </c>
      <c r="BE21" s="38">
        <f>IF(OR(I21="",R21=""),0,AS21*INDIRECT("SR"&amp;I21&amp;R21)*INDIRECT("Niv"&amp;S21))</f>
        <v>0</v>
      </c>
      <c r="BF21" s="66" t="str">
        <f>IF(OR(AS21=0,ISBLANK(R21)),"",SUM(AT21:BD21*INDIRECT("Mag"&amp;I21&amp;R21)))</f>
        <v/>
      </c>
      <c r="BG21" s="25"/>
    </row>
    <row r="22" spans="1:59">
      <c r="H22" s="6"/>
      <c r="I22" s="7"/>
      <c r="J22" s="7"/>
      <c r="K22" s="7"/>
      <c r="L22" s="7"/>
      <c r="M22" s="8"/>
      <c r="N22" s="8"/>
      <c r="O22" s="9"/>
      <c r="P22" s="9"/>
      <c r="Q22" s="10"/>
      <c r="R22" s="7"/>
      <c r="S22" s="7"/>
      <c r="T22" s="6"/>
      <c r="U22" s="6"/>
      <c r="V22" s="6"/>
      <c r="W22" s="6"/>
      <c r="X22" s="11"/>
      <c r="Y22" s="6"/>
      <c r="Z22" s="12"/>
      <c r="AA22" s="6"/>
      <c r="AB22" s="6"/>
      <c r="AC22" s="6"/>
      <c r="AD22" s="6"/>
      <c r="AE22" s="6"/>
      <c r="AF22" s="13"/>
      <c r="AG22" s="14"/>
      <c r="AH22" s="15"/>
      <c r="AI22" s="16"/>
      <c r="AJ22" s="17"/>
      <c r="AK22" s="18"/>
      <c r="AL22" s="19"/>
      <c r="AM22" s="20"/>
      <c r="AN22" s="24"/>
      <c r="AO22" s="24"/>
      <c r="AP22" s="24"/>
      <c r="AQ22" s="21"/>
      <c r="AR22" s="22"/>
      <c r="AS22" s="72"/>
      <c r="AT22" s="67">
        <f>IF(OR(I22="",R22=""),0,AS22*INDIRECT("SR"&amp;I22&amp;R22)*INDIRECT("Niv"&amp;S22))</f>
        <v>0</v>
      </c>
      <c r="AU22" s="67">
        <f>IF(OR(I22="",R22=""),0,AS22*INDIRECT("SR"&amp;I22&amp;R22)*INDIRECT("Niv"&amp;S22))</f>
        <v>0</v>
      </c>
      <c r="AV22" s="68">
        <f>IF(OR(I22="",R22=""),0,AS22*INDIRECT("SR"&amp;I22&amp;R22)*INDIRECT("Niv"&amp;S22))</f>
        <v>0</v>
      </c>
      <c r="AW22" s="68">
        <f>IF(OR(I22="",R22=""),0,AS22*INDIRECT("SR"&amp;I22&amp;R22)*INDIRECT("Niv"&amp;S22))</f>
        <v>0</v>
      </c>
      <c r="AX22" s="69">
        <f>IF(OR(I22="",R22=""),0,AS22*INDIRECT("SR"&amp;I22&amp;R22)*INDIRECT("Niv"&amp;S22))</f>
        <v>0</v>
      </c>
      <c r="AY22" s="69">
        <f>IF(OR(I22="",R22=""),0,AS22*INDIRECT("SR"&amp;I22&amp;R22)*INDIRECT("Niv"&amp;S22))</f>
        <v>0</v>
      </c>
      <c r="AZ22" s="70">
        <f>IF(OR(I22="",R22=""),0,AS22*INDIRECT("SR"&amp;I22&amp;R22)*INDIRECT("Niv"&amp;S22))</f>
        <v>0</v>
      </c>
      <c r="BA22" s="70">
        <f>IF(OR(I22="",R22=""),0,AS22*INDIRECT("SR"&amp;I22&amp;R22)*INDIRECT("Niv"&amp;S22))</f>
        <v>0</v>
      </c>
      <c r="BB22" s="70">
        <f>IF(OR(I22="",R22=""),0,AS22*INDIRECT("SR"&amp;I22&amp;R22)*INDIRECT("Niv"&amp;S22))</f>
        <v>0</v>
      </c>
      <c r="BC22" s="70">
        <f>IF(OR(I22="",R22=""),0,AS22*INDIRECT("SR"&amp;I22&amp;R22)*INDIRECT("Niv"&amp;S22))</f>
        <v>0</v>
      </c>
      <c r="BD22" s="71">
        <f>IF(OR(I22="",R22=""),0,AS22*INDIRECT("SR"&amp;I22&amp;R22)*INDIRECT("Niv"&amp;S22))</f>
        <v>0</v>
      </c>
      <c r="BE22" s="38">
        <f>IF(OR(I22="",R22=""),0,AS22*INDIRECT("SR"&amp;I22&amp;R22)*INDIRECT("Niv"&amp;S22))</f>
        <v>0</v>
      </c>
      <c r="BF22" s="66" t="str">
        <f>IF(OR(AS22=0,ISBLANK(R22)),"",SUM(AT22:BD22*INDIRECT("Mag"&amp;I22&amp;R22)))</f>
        <v/>
      </c>
      <c r="BG22" s="25"/>
    </row>
    <row r="23" spans="1:59">
      <c r="H23" s="6"/>
      <c r="I23" s="7"/>
      <c r="J23" s="7"/>
      <c r="K23" s="7"/>
      <c r="L23" s="7"/>
      <c r="M23" s="8"/>
      <c r="N23" s="8"/>
      <c r="O23" s="9"/>
      <c r="P23" s="9"/>
      <c r="Q23" s="10"/>
      <c r="R23" s="7"/>
      <c r="S23" s="7"/>
      <c r="T23" s="6"/>
      <c r="U23" s="6"/>
      <c r="V23" s="6"/>
      <c r="W23" s="6"/>
      <c r="X23" s="11"/>
      <c r="Y23" s="6"/>
      <c r="Z23" s="12"/>
      <c r="AA23" s="6"/>
      <c r="AB23" s="6"/>
      <c r="AC23" s="6"/>
      <c r="AD23" s="6"/>
      <c r="AE23" s="6"/>
      <c r="AF23" s="13"/>
      <c r="AG23" s="14"/>
      <c r="AH23" s="15"/>
      <c r="AI23" s="16"/>
      <c r="AJ23" s="17"/>
      <c r="AK23" s="18"/>
      <c r="AL23" s="19"/>
      <c r="AM23" s="20"/>
      <c r="AN23" s="24"/>
      <c r="AO23" s="24"/>
      <c r="AP23" s="24"/>
      <c r="AQ23" s="21"/>
      <c r="AR23" s="22"/>
      <c r="AS23" s="72"/>
      <c r="AT23" s="67">
        <f>IF(OR(I23="",R23=""),0,AS23*INDIRECT("SR"&amp;I23&amp;R23)*INDIRECT("Niv"&amp;S23))</f>
        <v>0</v>
      </c>
      <c r="AU23" s="67">
        <f>IF(OR(I23="",R23=""),0,AS23*INDIRECT("SR"&amp;I23&amp;R23)*INDIRECT("Niv"&amp;S23))</f>
        <v>0</v>
      </c>
      <c r="AV23" s="68">
        <f>IF(OR(I23="",R23=""),0,AS23*INDIRECT("SR"&amp;I23&amp;R23)*INDIRECT("Niv"&amp;S23))</f>
        <v>0</v>
      </c>
      <c r="AW23" s="68">
        <f>IF(OR(I23="",R23=""),0,AS23*INDIRECT("SR"&amp;I23&amp;R23)*INDIRECT("Niv"&amp;S23))</f>
        <v>0</v>
      </c>
      <c r="AX23" s="69">
        <f>IF(OR(I23="",R23=""),0,AS23*INDIRECT("SR"&amp;I23&amp;R23)*INDIRECT("Niv"&amp;S23))</f>
        <v>0</v>
      </c>
      <c r="AY23" s="69">
        <f>IF(OR(I23="",R23=""),0,AS23*INDIRECT("SR"&amp;I23&amp;R23)*INDIRECT("Niv"&amp;S23))</f>
        <v>0</v>
      </c>
      <c r="AZ23" s="70">
        <f>IF(OR(I23="",R23=""),0,AS23*INDIRECT("SR"&amp;I23&amp;R23)*INDIRECT("Niv"&amp;S23))</f>
        <v>0</v>
      </c>
      <c r="BA23" s="70">
        <f>IF(OR(I23="",R23=""),0,AS23*INDIRECT("SR"&amp;I23&amp;R23)*INDIRECT("Niv"&amp;S23))</f>
        <v>0</v>
      </c>
      <c r="BB23" s="70">
        <f>IF(OR(I23="",R23=""),0,AS23*INDIRECT("SR"&amp;I23&amp;R23)*INDIRECT("Niv"&amp;S23))</f>
        <v>0</v>
      </c>
      <c r="BC23" s="70">
        <f>IF(OR(I23="",R23=""),0,AS23*INDIRECT("SR"&amp;I23&amp;R23)*INDIRECT("Niv"&amp;S23))</f>
        <v>0</v>
      </c>
      <c r="BD23" s="71">
        <f>IF(OR(I23="",R23=""),0,AS23*INDIRECT("SR"&amp;I23&amp;R23)*INDIRECT("Niv"&amp;S23))</f>
        <v>0</v>
      </c>
      <c r="BE23" s="38">
        <f>IF(OR(I23="",R23=""),0,AS23*INDIRECT("SR"&amp;I23&amp;R23)*INDIRECT("Niv"&amp;S23))</f>
        <v>0</v>
      </c>
      <c r="BF23" s="66" t="str">
        <f>IF(OR(AS23=0,ISBLANK(R23)),"",SUM(AT23:BD23*INDIRECT("Mag"&amp;I23&amp;R23)))</f>
        <v/>
      </c>
      <c r="BG23" s="25"/>
    </row>
    <row r="24" spans="1:59">
      <c r="H24" s="6"/>
      <c r="I24" s="7"/>
      <c r="J24" s="7"/>
      <c r="K24" s="7"/>
      <c r="L24" s="7"/>
      <c r="M24" s="8"/>
      <c r="N24" s="8"/>
      <c r="O24" s="9"/>
      <c r="P24" s="9"/>
      <c r="Q24" s="10"/>
      <c r="R24" s="7"/>
      <c r="S24" s="7"/>
      <c r="T24" s="6"/>
      <c r="U24" s="6"/>
      <c r="V24" s="6"/>
      <c r="W24" s="6"/>
      <c r="X24" s="11"/>
      <c r="Y24" s="6"/>
      <c r="Z24" s="12"/>
      <c r="AA24" s="6"/>
      <c r="AB24" s="6"/>
      <c r="AC24" s="6"/>
      <c r="AD24" s="6"/>
      <c r="AE24" s="6"/>
      <c r="AF24" s="13"/>
      <c r="AG24" s="14"/>
      <c r="AH24" s="15"/>
      <c r="AI24" s="16"/>
      <c r="AJ24" s="17"/>
      <c r="AK24" s="18"/>
      <c r="AL24" s="19"/>
      <c r="AM24" s="20"/>
      <c r="AN24" s="24"/>
      <c r="AO24" s="24"/>
      <c r="AP24" s="24"/>
      <c r="AQ24" s="21"/>
      <c r="AR24" s="22"/>
      <c r="AS24" s="72"/>
      <c r="AT24" s="67">
        <f>IF(OR(I24="",R24=""),0,AS24*INDIRECT("SR"&amp;I24&amp;R24)*INDIRECT("Niv"&amp;S24))</f>
        <v>0</v>
      </c>
      <c r="AU24" s="67">
        <f>IF(OR(I24="",R24=""),0,AS24*INDIRECT("SR"&amp;I24&amp;R24)*INDIRECT("Niv"&amp;S24))</f>
        <v>0</v>
      </c>
      <c r="AV24" s="68">
        <f>IF(OR(I24="",R24=""),0,AS24*INDIRECT("SR"&amp;I24&amp;R24)*INDIRECT("Niv"&amp;S24))</f>
        <v>0</v>
      </c>
      <c r="AW24" s="68">
        <f>IF(OR(I24="",R24=""),0,AS24*INDIRECT("SR"&amp;I24&amp;R24)*INDIRECT("Niv"&amp;S24))</f>
        <v>0</v>
      </c>
      <c r="AX24" s="69">
        <f>IF(OR(I24="",R24=""),0,AS24*INDIRECT("SR"&amp;I24&amp;R24)*INDIRECT("Niv"&amp;S24))</f>
        <v>0</v>
      </c>
      <c r="AY24" s="69">
        <f>IF(OR(I24="",R24=""),0,AS24*INDIRECT("SR"&amp;I24&amp;R24)*INDIRECT("Niv"&amp;S24))</f>
        <v>0</v>
      </c>
      <c r="AZ24" s="70">
        <f>IF(OR(I24="",R24=""),0,AS24*INDIRECT("SR"&amp;I24&amp;R24)*INDIRECT("Niv"&amp;S24))</f>
        <v>0</v>
      </c>
      <c r="BA24" s="70">
        <f>IF(OR(I24="",R24=""),0,AS24*INDIRECT("SR"&amp;I24&amp;R24)*INDIRECT("Niv"&amp;S24))</f>
        <v>0</v>
      </c>
      <c r="BB24" s="70">
        <f>IF(OR(I24="",R24=""),0,AS24*INDIRECT("SR"&amp;I24&amp;R24)*INDIRECT("Niv"&amp;S24))</f>
        <v>0</v>
      </c>
      <c r="BC24" s="70">
        <f>IF(OR(I24="",R24=""),0,AS24*INDIRECT("SR"&amp;I24&amp;R24)*INDIRECT("Niv"&amp;S24))</f>
        <v>0</v>
      </c>
      <c r="BD24" s="71">
        <f>IF(OR(I24="",R24=""),0,AS24*INDIRECT("SR"&amp;I24&amp;R24)*INDIRECT("Niv"&amp;S24))</f>
        <v>0</v>
      </c>
      <c r="BE24" s="38">
        <f>IF(OR(I24="",R24=""),0,AS24*INDIRECT("SR"&amp;I24&amp;R24)*INDIRECT("Niv"&amp;S24))</f>
        <v>0</v>
      </c>
      <c r="BF24" s="66" t="str">
        <f>IF(OR(AS24=0,ISBLANK(R24)),"",SUM(AT24:BD24*INDIRECT("Mag"&amp;I24&amp;R24)))</f>
        <v/>
      </c>
      <c r="BG24" s="25"/>
    </row>
    <row r="25" spans="1:59">
      <c r="H25" s="6"/>
      <c r="I25" s="7"/>
      <c r="J25" s="7"/>
      <c r="K25" s="7"/>
      <c r="L25" s="7"/>
      <c r="M25" s="8"/>
      <c r="N25" s="8"/>
      <c r="O25" s="9"/>
      <c r="P25" s="9"/>
      <c r="Q25" s="10"/>
      <c r="R25" s="7"/>
      <c r="S25" s="7"/>
      <c r="T25" s="6"/>
      <c r="U25" s="6"/>
      <c r="V25" s="6"/>
      <c r="W25" s="6"/>
      <c r="X25" s="11"/>
      <c r="Y25" s="6"/>
      <c r="Z25" s="12"/>
      <c r="AA25" s="6"/>
      <c r="AB25" s="6"/>
      <c r="AC25" s="6"/>
      <c r="AD25" s="6"/>
      <c r="AE25" s="6"/>
      <c r="AF25" s="13"/>
      <c r="AG25" s="14"/>
      <c r="AH25" s="15"/>
      <c r="AI25" s="16"/>
      <c r="AJ25" s="17"/>
      <c r="AK25" s="18"/>
      <c r="AL25" s="19"/>
      <c r="AM25" s="20"/>
      <c r="AN25" s="24"/>
      <c r="AO25" s="24"/>
      <c r="AP25" s="24"/>
      <c r="AQ25" s="21"/>
      <c r="AR25" s="22"/>
      <c r="AS25" s="72"/>
      <c r="AT25" s="67">
        <f>IF(OR(I25="",R25=""),0,AS25*INDIRECT("SR"&amp;I25&amp;R25)*INDIRECT("Niv"&amp;S25))</f>
        <v>0</v>
      </c>
      <c r="AU25" s="67">
        <f>IF(OR(I25="",R25=""),0,AS25*INDIRECT("SR"&amp;I25&amp;R25)*INDIRECT("Niv"&amp;S25))</f>
        <v>0</v>
      </c>
      <c r="AV25" s="68">
        <f>IF(OR(I25="",R25=""),0,AS25*INDIRECT("SR"&amp;I25&amp;R25)*INDIRECT("Niv"&amp;S25))</f>
        <v>0</v>
      </c>
      <c r="AW25" s="68">
        <f>IF(OR(I25="",R25=""),0,AS25*INDIRECT("SR"&amp;I25&amp;R25)*INDIRECT("Niv"&amp;S25))</f>
        <v>0</v>
      </c>
      <c r="AX25" s="69">
        <f>IF(OR(I25="",R25=""),0,AS25*INDIRECT("SR"&amp;I25&amp;R25)*INDIRECT("Niv"&amp;S25))</f>
        <v>0</v>
      </c>
      <c r="AY25" s="69">
        <f>IF(OR(I25="",R25=""),0,AS25*INDIRECT("SR"&amp;I25&amp;R25)*INDIRECT("Niv"&amp;S25))</f>
        <v>0</v>
      </c>
      <c r="AZ25" s="70">
        <f>IF(OR(I25="",R25=""),0,AS25*INDIRECT("SR"&amp;I25&amp;R25)*INDIRECT("Niv"&amp;S25))</f>
        <v>0</v>
      </c>
      <c r="BA25" s="70">
        <f>IF(OR(I25="",R25=""),0,AS25*INDIRECT("SR"&amp;I25&amp;R25)*INDIRECT("Niv"&amp;S25))</f>
        <v>0</v>
      </c>
      <c r="BB25" s="70">
        <f>IF(OR(I25="",R25=""),0,AS25*INDIRECT("SR"&amp;I25&amp;R25)*INDIRECT("Niv"&amp;S25))</f>
        <v>0</v>
      </c>
      <c r="BC25" s="70">
        <f>IF(OR(I25="",R25=""),0,AS25*INDIRECT("SR"&amp;I25&amp;R25)*INDIRECT("Niv"&amp;S25))</f>
        <v>0</v>
      </c>
      <c r="BD25" s="71">
        <f>IF(OR(I25="",R25=""),0,AS25*INDIRECT("SR"&amp;I25&amp;R25)*INDIRECT("Niv"&amp;S25))</f>
        <v>0</v>
      </c>
      <c r="BE25" s="38">
        <f>IF(OR(I25="",R25=""),0,AS25*INDIRECT("SR"&amp;I25&amp;R25)*INDIRECT("Niv"&amp;S25))</f>
        <v>0</v>
      </c>
      <c r="BF25" s="66" t="str">
        <f>IF(OR(AS25=0,ISBLANK(R25)),"",SUM(AT25:BD25*INDIRECT("Mag"&amp;I25&amp;R25)))</f>
        <v/>
      </c>
      <c r="BG25" s="25"/>
    </row>
    <row r="26" spans="1:59">
      <c r="H26" s="6"/>
      <c r="I26" s="7"/>
      <c r="J26" s="7"/>
      <c r="K26" s="7"/>
      <c r="L26" s="7"/>
      <c r="M26" s="8"/>
      <c r="N26" s="8"/>
      <c r="O26" s="9"/>
      <c r="P26" s="9"/>
      <c r="Q26" s="10"/>
      <c r="R26" s="7"/>
      <c r="S26" s="7"/>
      <c r="T26" s="6"/>
      <c r="U26" s="6"/>
      <c r="V26" s="6"/>
      <c r="W26" s="6"/>
      <c r="X26" s="11"/>
      <c r="Y26" s="6"/>
      <c r="Z26" s="12"/>
      <c r="AA26" s="6"/>
      <c r="AB26" s="6"/>
      <c r="AC26" s="6"/>
      <c r="AD26" s="6"/>
      <c r="AE26" s="6"/>
      <c r="AF26" s="13"/>
      <c r="AG26" s="14"/>
      <c r="AH26" s="15"/>
      <c r="AI26" s="16"/>
      <c r="AJ26" s="17"/>
      <c r="AK26" s="18"/>
      <c r="AL26" s="19"/>
      <c r="AM26" s="20"/>
      <c r="AN26" s="24"/>
      <c r="AO26" s="24"/>
      <c r="AP26" s="24"/>
      <c r="AQ26" s="21"/>
      <c r="AR26" s="22"/>
      <c r="AS26" s="72"/>
      <c r="AT26" s="67">
        <f>IF(OR(I26="",R26=""),0,AS26*INDIRECT("SR"&amp;I26&amp;R26)*INDIRECT("Niv"&amp;S26))</f>
        <v>0</v>
      </c>
      <c r="AU26" s="67">
        <f>IF(OR(I26="",R26=""),0,AS26*INDIRECT("SR"&amp;I26&amp;R26)*INDIRECT("Niv"&amp;S26))</f>
        <v>0</v>
      </c>
      <c r="AV26" s="68">
        <f>IF(OR(I26="",R26=""),0,AS26*INDIRECT("SR"&amp;I26&amp;R26)*INDIRECT("Niv"&amp;S26))</f>
        <v>0</v>
      </c>
      <c r="AW26" s="68">
        <f>IF(OR(I26="",R26=""),0,AS26*INDIRECT("SR"&amp;I26&amp;R26)*INDIRECT("Niv"&amp;S26))</f>
        <v>0</v>
      </c>
      <c r="AX26" s="69">
        <f>IF(OR(I26="",R26=""),0,AS26*INDIRECT("SR"&amp;I26&amp;R26)*INDIRECT("Niv"&amp;S26))</f>
        <v>0</v>
      </c>
      <c r="AY26" s="69">
        <f>IF(OR(I26="",R26=""),0,AS26*INDIRECT("SR"&amp;I26&amp;R26)*INDIRECT("Niv"&amp;S26))</f>
        <v>0</v>
      </c>
      <c r="AZ26" s="70">
        <f>IF(OR(I26="",R26=""),0,AS26*INDIRECT("SR"&amp;I26&amp;R26)*INDIRECT("Niv"&amp;S26))</f>
        <v>0</v>
      </c>
      <c r="BA26" s="70">
        <f>IF(OR(I26="",R26=""),0,AS26*INDIRECT("SR"&amp;I26&amp;R26)*INDIRECT("Niv"&amp;S26))</f>
        <v>0</v>
      </c>
      <c r="BB26" s="70">
        <f>IF(OR(I26="",R26=""),0,AS26*INDIRECT("SR"&amp;I26&amp;R26)*INDIRECT("Niv"&amp;S26))</f>
        <v>0</v>
      </c>
      <c r="BC26" s="70">
        <f>IF(OR(I26="",R26=""),0,AS26*INDIRECT("SR"&amp;I26&amp;R26)*INDIRECT("Niv"&amp;S26))</f>
        <v>0</v>
      </c>
      <c r="BD26" s="71">
        <f>IF(OR(I26="",R26=""),0,AS26*INDIRECT("SR"&amp;I26&amp;R26)*INDIRECT("Niv"&amp;S26))</f>
        <v>0</v>
      </c>
      <c r="BE26" s="38">
        <f>IF(OR(I26="",R26=""),0,AS26*INDIRECT("SR"&amp;I26&amp;R26)*INDIRECT("Niv"&amp;S26))</f>
        <v>0</v>
      </c>
      <c r="BF26" s="66" t="str">
        <f>IF(OR(AS26=0,ISBLANK(R26)),"",SUM(AT26:BD26*INDIRECT("Mag"&amp;I26&amp;R26)))</f>
        <v/>
      </c>
      <c r="BG26" s="25"/>
    </row>
    <row r="27" spans="1:59">
      <c r="H27" s="6"/>
      <c r="I27" s="7"/>
      <c r="J27" s="7"/>
      <c r="K27" s="7"/>
      <c r="L27" s="7"/>
      <c r="M27" s="8"/>
      <c r="N27" s="8"/>
      <c r="O27" s="9"/>
      <c r="P27" s="9"/>
      <c r="Q27" s="10"/>
      <c r="R27" s="7"/>
      <c r="S27" s="7"/>
      <c r="T27" s="6"/>
      <c r="U27" s="6"/>
      <c r="V27" s="6"/>
      <c r="W27" s="6"/>
      <c r="X27" s="11"/>
      <c r="Y27" s="6"/>
      <c r="Z27" s="12"/>
      <c r="AA27" s="6"/>
      <c r="AB27" s="6"/>
      <c r="AC27" s="6"/>
      <c r="AD27" s="6"/>
      <c r="AE27" s="6"/>
      <c r="AF27" s="13"/>
      <c r="AG27" s="14"/>
      <c r="AH27" s="15"/>
      <c r="AI27" s="16"/>
      <c r="AJ27" s="17"/>
      <c r="AK27" s="18"/>
      <c r="AL27" s="19"/>
      <c r="AM27" s="20"/>
      <c r="AN27" s="24"/>
      <c r="AO27" s="24"/>
      <c r="AP27" s="24"/>
      <c r="AQ27" s="21"/>
      <c r="AR27" s="22"/>
      <c r="AS27" s="72"/>
      <c r="AT27" s="67">
        <f>IF(OR(I27="",R27=""),0,AS27*INDIRECT("SR"&amp;I27&amp;R27)*INDIRECT("Niv"&amp;S27))</f>
        <v>0</v>
      </c>
      <c r="AU27" s="67">
        <f>IF(OR(I27="",R27=""),0,AS27*INDIRECT("SR"&amp;I27&amp;R27)*INDIRECT("Niv"&amp;S27))</f>
        <v>0</v>
      </c>
      <c r="AV27" s="68">
        <f>IF(OR(I27="",R27=""),0,AS27*INDIRECT("SR"&amp;I27&amp;R27)*INDIRECT("Niv"&amp;S27))</f>
        <v>0</v>
      </c>
      <c r="AW27" s="68">
        <f>IF(OR(I27="",R27=""),0,AS27*INDIRECT("SR"&amp;I27&amp;R27)*INDIRECT("Niv"&amp;S27))</f>
        <v>0</v>
      </c>
      <c r="AX27" s="69">
        <f>IF(OR(I27="",R27=""),0,AS27*INDIRECT("SR"&amp;I27&amp;R27)*INDIRECT("Niv"&amp;S27))</f>
        <v>0</v>
      </c>
      <c r="AY27" s="69">
        <f>IF(OR(I27="",R27=""),0,AS27*INDIRECT("SR"&amp;I27&amp;R27)*INDIRECT("Niv"&amp;S27))</f>
        <v>0</v>
      </c>
      <c r="AZ27" s="70">
        <f>IF(OR(I27="",R27=""),0,AS27*INDIRECT("SR"&amp;I27&amp;R27)*INDIRECT("Niv"&amp;S27))</f>
        <v>0</v>
      </c>
      <c r="BA27" s="70">
        <f>IF(OR(I27="",R27=""),0,AS27*INDIRECT("SR"&amp;I27&amp;R27)*INDIRECT("Niv"&amp;S27))</f>
        <v>0</v>
      </c>
      <c r="BB27" s="70">
        <f>IF(OR(I27="",R27=""),0,AS27*INDIRECT("SR"&amp;I27&amp;R27)*INDIRECT("Niv"&amp;S27))</f>
        <v>0</v>
      </c>
      <c r="BC27" s="70">
        <f>IF(OR(I27="",R27=""),0,AS27*INDIRECT("SR"&amp;I27&amp;R27)*INDIRECT("Niv"&amp;S27))</f>
        <v>0</v>
      </c>
      <c r="BD27" s="71">
        <f>IF(OR(I27="",R27=""),0,AS27*INDIRECT("SR"&amp;I27&amp;R27)*INDIRECT("Niv"&amp;S27))</f>
        <v>0</v>
      </c>
      <c r="BE27" s="38">
        <f>IF(OR(I27="",R27=""),0,AS27*INDIRECT("SR"&amp;I27&amp;R27)*INDIRECT("Niv"&amp;S27))</f>
        <v>0</v>
      </c>
      <c r="BF27" s="66" t="str">
        <f>IF(OR(AS27=0,ISBLANK(R27)),"",SUM(AT27:BD27*INDIRECT("Mag"&amp;I27&amp;R27)))</f>
        <v/>
      </c>
      <c r="BG27" s="25"/>
    </row>
    <row r="28" spans="1:59">
      <c r="H28" s="6"/>
      <c r="I28" s="7"/>
      <c r="J28" s="7"/>
      <c r="K28" s="7"/>
      <c r="L28" s="7"/>
      <c r="M28" s="8"/>
      <c r="N28" s="8"/>
      <c r="O28" s="9"/>
      <c r="P28" s="9"/>
      <c r="Q28" s="10"/>
      <c r="R28" s="7"/>
      <c r="S28" s="7"/>
      <c r="T28" s="6"/>
      <c r="U28" s="6"/>
      <c r="V28" s="6"/>
      <c r="W28" s="6"/>
      <c r="X28" s="11"/>
      <c r="Y28" s="6"/>
      <c r="Z28" s="12"/>
      <c r="AA28" s="6"/>
      <c r="AB28" s="6"/>
      <c r="AC28" s="6"/>
      <c r="AD28" s="6"/>
      <c r="AE28" s="6"/>
      <c r="AF28" s="13"/>
      <c r="AG28" s="14"/>
      <c r="AH28" s="15"/>
      <c r="AI28" s="16"/>
      <c r="AJ28" s="17"/>
      <c r="AK28" s="18"/>
      <c r="AL28" s="19"/>
      <c r="AM28" s="20"/>
      <c r="AN28" s="24"/>
      <c r="AO28" s="24"/>
      <c r="AP28" s="24"/>
      <c r="AQ28" s="21"/>
      <c r="AR28" s="22"/>
      <c r="AS28" s="72"/>
      <c r="AT28" s="67">
        <f>IF(OR(I28="",R28=""),0,AS28*INDIRECT("SR"&amp;I28&amp;R28)*INDIRECT("Niv"&amp;S28))</f>
        <v>0</v>
      </c>
      <c r="AU28" s="67">
        <f>IF(OR(I28="",R28=""),0,AS28*INDIRECT("SR"&amp;I28&amp;R28)*INDIRECT("Niv"&amp;S28))</f>
        <v>0</v>
      </c>
      <c r="AV28" s="68">
        <f>IF(OR(I28="",R28=""),0,AS28*INDIRECT("SR"&amp;I28&amp;R28)*INDIRECT("Niv"&amp;S28))</f>
        <v>0</v>
      </c>
      <c r="AW28" s="68">
        <f>IF(OR(I28="",R28=""),0,AS28*INDIRECT("SR"&amp;I28&amp;R28)*INDIRECT("Niv"&amp;S28))</f>
        <v>0</v>
      </c>
      <c r="AX28" s="69">
        <f>IF(OR(I28="",R28=""),0,AS28*INDIRECT("SR"&amp;I28&amp;R28)*INDIRECT("Niv"&amp;S28))</f>
        <v>0</v>
      </c>
      <c r="AY28" s="69">
        <f>IF(OR(I28="",R28=""),0,AS28*INDIRECT("SR"&amp;I28&amp;R28)*INDIRECT("Niv"&amp;S28))</f>
        <v>0</v>
      </c>
      <c r="AZ28" s="70">
        <f>IF(OR(I28="",R28=""),0,AS28*INDIRECT("SR"&amp;I28&amp;R28)*INDIRECT("Niv"&amp;S28))</f>
        <v>0</v>
      </c>
      <c r="BA28" s="70">
        <f>IF(OR(I28="",R28=""),0,AS28*INDIRECT("SR"&amp;I28&amp;R28)*INDIRECT("Niv"&amp;S28))</f>
        <v>0</v>
      </c>
      <c r="BB28" s="70">
        <f>IF(OR(I28="",R28=""),0,AS28*INDIRECT("SR"&amp;I28&amp;R28)*INDIRECT("Niv"&amp;S28))</f>
        <v>0</v>
      </c>
      <c r="BC28" s="70">
        <f>IF(OR(I28="",R28=""),0,AS28*INDIRECT("SR"&amp;I28&amp;R28)*INDIRECT("Niv"&amp;S28))</f>
        <v>0</v>
      </c>
      <c r="BD28" s="71">
        <f>IF(OR(I28="",R28=""),0,AS28*INDIRECT("SR"&amp;I28&amp;R28)*INDIRECT("Niv"&amp;S28))</f>
        <v>0</v>
      </c>
      <c r="BE28" s="38">
        <f>IF(OR(I28="",R28=""),0,AS28*INDIRECT("SR"&amp;I28&amp;R28)*INDIRECT("Niv"&amp;S28))</f>
        <v>0</v>
      </c>
      <c r="BF28" s="66" t="str">
        <f>IF(OR(AS28=0,ISBLANK(R28)),"",SUM(AT28:BD28*INDIRECT("Mag"&amp;I28&amp;R28)))</f>
        <v/>
      </c>
      <c r="BG28" s="25"/>
    </row>
    <row r="29" spans="1:59">
      <c r="H29" s="6"/>
      <c r="I29" s="7"/>
      <c r="J29" s="7"/>
      <c r="K29" s="7"/>
      <c r="L29" s="7"/>
      <c r="M29" s="8"/>
      <c r="N29" s="8"/>
      <c r="O29" s="9"/>
      <c r="P29" s="9"/>
      <c r="Q29" s="10"/>
      <c r="R29" s="7"/>
      <c r="S29" s="7"/>
      <c r="T29" s="6"/>
      <c r="U29" s="6"/>
      <c r="V29" s="6"/>
      <c r="W29" s="6"/>
      <c r="X29" s="11"/>
      <c r="Y29" s="6"/>
      <c r="Z29" s="12"/>
      <c r="AA29" s="6"/>
      <c r="AB29" s="6"/>
      <c r="AC29" s="6"/>
      <c r="AD29" s="6"/>
      <c r="AE29" s="6"/>
      <c r="AF29" s="13"/>
      <c r="AG29" s="14"/>
      <c r="AH29" s="15"/>
      <c r="AI29" s="16"/>
      <c r="AJ29" s="17"/>
      <c r="AK29" s="18"/>
      <c r="AL29" s="19"/>
      <c r="AM29" s="20"/>
      <c r="AN29" s="24"/>
      <c r="AO29" s="24"/>
      <c r="AP29" s="24"/>
      <c r="AQ29" s="21"/>
      <c r="AR29" s="22"/>
      <c r="AS29" s="72"/>
      <c r="AT29" s="67">
        <f>IF(OR(I29="",R29=""),0,AS29*INDIRECT("SR"&amp;I29&amp;R29)*INDIRECT("Niv"&amp;S29))</f>
        <v>0</v>
      </c>
      <c r="AU29" s="67">
        <f>IF(OR(I29="",R29=""),0,AS29*INDIRECT("SR"&amp;I29&amp;R29)*INDIRECT("Niv"&amp;S29))</f>
        <v>0</v>
      </c>
      <c r="AV29" s="68">
        <f>IF(OR(I29="",R29=""),0,AS29*INDIRECT("SR"&amp;I29&amp;R29)*INDIRECT("Niv"&amp;S29))</f>
        <v>0</v>
      </c>
      <c r="AW29" s="68">
        <f>IF(OR(I29="",R29=""),0,AS29*INDIRECT("SR"&amp;I29&amp;R29)*INDIRECT("Niv"&amp;S29))</f>
        <v>0</v>
      </c>
      <c r="AX29" s="69">
        <f>IF(OR(I29="",R29=""),0,AS29*INDIRECT("SR"&amp;I29&amp;R29)*INDIRECT("Niv"&amp;S29))</f>
        <v>0</v>
      </c>
      <c r="AY29" s="69">
        <f>IF(OR(I29="",R29=""),0,AS29*INDIRECT("SR"&amp;I29&amp;R29)*INDIRECT("Niv"&amp;S29))</f>
        <v>0</v>
      </c>
      <c r="AZ29" s="70">
        <f>IF(OR(I29="",R29=""),0,AS29*INDIRECT("SR"&amp;I29&amp;R29)*INDIRECT("Niv"&amp;S29))</f>
        <v>0</v>
      </c>
      <c r="BA29" s="70">
        <f>IF(OR(I29="",R29=""),0,AS29*INDIRECT("SR"&amp;I29&amp;R29)*INDIRECT("Niv"&amp;S29))</f>
        <v>0</v>
      </c>
      <c r="BB29" s="70">
        <f>IF(OR(I29="",R29=""),0,AS29*INDIRECT("SR"&amp;I29&amp;R29)*INDIRECT("Niv"&amp;S29))</f>
        <v>0</v>
      </c>
      <c r="BC29" s="70">
        <f>IF(OR(I29="",R29=""),0,AS29*INDIRECT("SR"&amp;I29&amp;R29)*INDIRECT("Niv"&amp;S29))</f>
        <v>0</v>
      </c>
      <c r="BD29" s="71">
        <f>IF(OR(I29="",R29=""),0,AS29*INDIRECT("SR"&amp;I29&amp;R29)*INDIRECT("Niv"&amp;S29))</f>
        <v>0</v>
      </c>
      <c r="BE29" s="38">
        <f>IF(OR(I29="",R29=""),0,AS29*INDIRECT("SR"&amp;I29&amp;R29)*INDIRECT("Niv"&amp;S29))</f>
        <v>0</v>
      </c>
      <c r="BF29" s="66" t="str">
        <f>IF(OR(AS29=0,ISBLANK(R29)),"",SUM(AT29:BD29*INDIRECT("Mag"&amp;I29&amp;R29)))</f>
        <v/>
      </c>
      <c r="BG29" s="25"/>
    </row>
    <row r="30" spans="1:59">
      <c r="H30" s="6"/>
      <c r="I30" s="7"/>
      <c r="J30" s="7"/>
      <c r="K30" s="7"/>
      <c r="L30" s="7"/>
      <c r="M30" s="8"/>
      <c r="N30" s="8"/>
      <c r="O30" s="9"/>
      <c r="P30" s="9"/>
      <c r="Q30" s="10"/>
      <c r="R30" s="7"/>
      <c r="S30" s="7"/>
      <c r="T30" s="6"/>
      <c r="U30" s="6"/>
      <c r="V30" s="6"/>
      <c r="W30" s="6"/>
      <c r="X30" s="11"/>
      <c r="Y30" s="6"/>
      <c r="Z30" s="12"/>
      <c r="AA30" s="6"/>
      <c r="AB30" s="6"/>
      <c r="AC30" s="6"/>
      <c r="AD30" s="6"/>
      <c r="AE30" s="6"/>
      <c r="AF30" s="13"/>
      <c r="AG30" s="14"/>
      <c r="AH30" s="15"/>
      <c r="AI30" s="16"/>
      <c r="AJ30" s="17"/>
      <c r="AK30" s="18"/>
      <c r="AL30" s="19"/>
      <c r="AM30" s="20"/>
      <c r="AN30" s="24"/>
      <c r="AO30" s="24"/>
      <c r="AP30" s="24"/>
      <c r="AQ30" s="21"/>
      <c r="AR30" s="22"/>
      <c r="AS30" s="72"/>
      <c r="AT30" s="67">
        <f>IF(OR(I30="",R30=""),0,AS30*INDIRECT("SR"&amp;I30&amp;R30)*INDIRECT("Niv"&amp;S30))</f>
        <v>0</v>
      </c>
      <c r="AU30" s="67">
        <f>IF(OR(I30="",R30=""),0,AS30*INDIRECT("SR"&amp;I30&amp;R30)*INDIRECT("Niv"&amp;S30))</f>
        <v>0</v>
      </c>
      <c r="AV30" s="68">
        <f>IF(OR(I30="",R30=""),0,AS30*INDIRECT("SR"&amp;I30&amp;R30)*INDIRECT("Niv"&amp;S30))</f>
        <v>0</v>
      </c>
      <c r="AW30" s="68">
        <f>IF(OR(I30="",R30=""),0,AS30*INDIRECT("SR"&amp;I30&amp;R30)*INDIRECT("Niv"&amp;S30))</f>
        <v>0</v>
      </c>
      <c r="AX30" s="69">
        <f>IF(OR(I30="",R30=""),0,AS30*INDIRECT("SR"&amp;I30&amp;R30)*INDIRECT("Niv"&amp;S30))</f>
        <v>0</v>
      </c>
      <c r="AY30" s="69">
        <f>IF(OR(I30="",R30=""),0,AS30*INDIRECT("SR"&amp;I30&amp;R30)*INDIRECT("Niv"&amp;S30))</f>
        <v>0</v>
      </c>
      <c r="AZ30" s="70">
        <f>IF(OR(I30="",R30=""),0,AS30*INDIRECT("SR"&amp;I30&amp;R30)*INDIRECT("Niv"&amp;S30))</f>
        <v>0</v>
      </c>
      <c r="BA30" s="70">
        <f>IF(OR(I30="",R30=""),0,AS30*INDIRECT("SR"&amp;I30&amp;R30)*INDIRECT("Niv"&amp;S30))</f>
        <v>0</v>
      </c>
      <c r="BB30" s="70">
        <f>IF(OR(I30="",R30=""),0,AS30*INDIRECT("SR"&amp;I30&amp;R30)*INDIRECT("Niv"&amp;S30))</f>
        <v>0</v>
      </c>
      <c r="BC30" s="70">
        <f>IF(OR(I30="",R30=""),0,AS30*INDIRECT("SR"&amp;I30&amp;R30)*INDIRECT("Niv"&amp;S30))</f>
        <v>0</v>
      </c>
      <c r="BD30" s="71">
        <f>IF(OR(I30="",R30=""),0,AS30*INDIRECT("SR"&amp;I30&amp;R30)*INDIRECT("Niv"&amp;S30))</f>
        <v>0</v>
      </c>
      <c r="BE30" s="38">
        <f>IF(OR(I30="",R30=""),0,AS30*INDIRECT("SR"&amp;I30&amp;R30)*INDIRECT("Niv"&amp;S30))</f>
        <v>0</v>
      </c>
      <c r="BF30" s="66" t="str">
        <f>IF(OR(AS30=0,ISBLANK(R30)),"",SUM(AT30:BD30*INDIRECT("Mag"&amp;I30&amp;R30)))</f>
        <v/>
      </c>
      <c r="BG30" s="25"/>
    </row>
    <row r="31" spans="1:59">
      <c r="H31" s="6"/>
      <c r="I31" s="7"/>
      <c r="J31" s="7"/>
      <c r="K31" s="7"/>
      <c r="L31" s="7"/>
      <c r="M31" s="8"/>
      <c r="N31" s="8"/>
      <c r="O31" s="9"/>
      <c r="P31" s="9"/>
      <c r="Q31" s="10"/>
      <c r="R31" s="7"/>
      <c r="S31" s="7"/>
      <c r="T31" s="6"/>
      <c r="U31" s="6"/>
      <c r="V31" s="6"/>
      <c r="W31" s="6"/>
      <c r="X31" s="11"/>
      <c r="Y31" s="6"/>
      <c r="Z31" s="12"/>
      <c r="AA31" s="6"/>
      <c r="AB31" s="6"/>
      <c r="AC31" s="6"/>
      <c r="AD31" s="6"/>
      <c r="AE31" s="6"/>
      <c r="AF31" s="13"/>
      <c r="AG31" s="14"/>
      <c r="AH31" s="15"/>
      <c r="AI31" s="16"/>
      <c r="AJ31" s="17"/>
      <c r="AK31" s="18"/>
      <c r="AL31" s="19"/>
      <c r="AM31" s="20"/>
      <c r="AN31" s="24"/>
      <c r="AO31" s="24"/>
      <c r="AP31" s="24"/>
      <c r="AQ31" s="21"/>
      <c r="AR31" s="22"/>
      <c r="AS31" s="72"/>
      <c r="AT31" s="67">
        <f>IF(OR(I31="",R31=""),0,AS31*INDIRECT("SR"&amp;I31&amp;R31)*INDIRECT("Niv"&amp;S31))</f>
        <v>0</v>
      </c>
      <c r="AU31" s="67">
        <f>IF(OR(I31="",R31=""),0,AS31*INDIRECT("SR"&amp;I31&amp;R31)*INDIRECT("Niv"&amp;S31))</f>
        <v>0</v>
      </c>
      <c r="AV31" s="68">
        <f>IF(OR(I31="",R31=""),0,AS31*INDIRECT("SR"&amp;I31&amp;R31)*INDIRECT("Niv"&amp;S31))</f>
        <v>0</v>
      </c>
      <c r="AW31" s="68">
        <f>IF(OR(I31="",R31=""),0,AS31*INDIRECT("SR"&amp;I31&amp;R31)*INDIRECT("Niv"&amp;S31))</f>
        <v>0</v>
      </c>
      <c r="AX31" s="69">
        <f>IF(OR(I31="",R31=""),0,AS31*INDIRECT("SR"&amp;I31&amp;R31)*INDIRECT("Niv"&amp;S31))</f>
        <v>0</v>
      </c>
      <c r="AY31" s="69">
        <f>IF(OR(I31="",R31=""),0,AS31*INDIRECT("SR"&amp;I31&amp;R31)*INDIRECT("Niv"&amp;S31))</f>
        <v>0</v>
      </c>
      <c r="AZ31" s="70">
        <f>IF(OR(I31="",R31=""),0,AS31*INDIRECT("SR"&amp;I31&amp;R31)*INDIRECT("Niv"&amp;S31))</f>
        <v>0</v>
      </c>
      <c r="BA31" s="70">
        <f>IF(OR(I31="",R31=""),0,AS31*INDIRECT("SR"&amp;I31&amp;R31)*INDIRECT("Niv"&amp;S31))</f>
        <v>0</v>
      </c>
      <c r="BB31" s="70">
        <f>IF(OR(I31="",R31=""),0,AS31*INDIRECT("SR"&amp;I31&amp;R31)*INDIRECT("Niv"&amp;S31))</f>
        <v>0</v>
      </c>
      <c r="BC31" s="70">
        <f>IF(OR(I31="",R31=""),0,AS31*INDIRECT("SR"&amp;I31&amp;R31)*INDIRECT("Niv"&amp;S31))</f>
        <v>0</v>
      </c>
      <c r="BD31" s="71">
        <f>IF(OR(I31="",R31=""),0,AS31*INDIRECT("SR"&amp;I31&amp;R31)*INDIRECT("Niv"&amp;S31))</f>
        <v>0</v>
      </c>
      <c r="BE31" s="38">
        <f>IF(OR(I31="",R31=""),0,AS31*INDIRECT("SR"&amp;I31&amp;R31)*INDIRECT("Niv"&amp;S31))</f>
        <v>0</v>
      </c>
      <c r="BF31" s="66" t="str">
        <f>IF(OR(AS31=0,ISBLANK(R31)),"",SUM(AT31:BD31*INDIRECT("Mag"&amp;I31&amp;R31)))</f>
        <v/>
      </c>
      <c r="BG31" s="25"/>
    </row>
    <row r="32" spans="1:59">
      <c r="H32" s="6"/>
      <c r="I32" s="7"/>
      <c r="J32" s="7"/>
      <c r="K32" s="7"/>
      <c r="L32" s="7"/>
      <c r="M32" s="8"/>
      <c r="N32" s="8"/>
      <c r="O32" s="9"/>
      <c r="P32" s="9"/>
      <c r="Q32" s="10"/>
      <c r="R32" s="7"/>
      <c r="S32" s="7"/>
      <c r="T32" s="6"/>
      <c r="U32" s="6"/>
      <c r="V32" s="6"/>
      <c r="W32" s="6"/>
      <c r="X32" s="11"/>
      <c r="Y32" s="6"/>
      <c r="Z32" s="12"/>
      <c r="AA32" s="6"/>
      <c r="AB32" s="6"/>
      <c r="AC32" s="6"/>
      <c r="AD32" s="6"/>
      <c r="AE32" s="6"/>
      <c r="AF32" s="13"/>
      <c r="AG32" s="14"/>
      <c r="AH32" s="15"/>
      <c r="AI32" s="16"/>
      <c r="AJ32" s="17"/>
      <c r="AK32" s="18"/>
      <c r="AL32" s="19"/>
      <c r="AM32" s="20"/>
      <c r="AN32" s="24"/>
      <c r="AO32" s="24"/>
      <c r="AP32" s="24"/>
      <c r="AQ32" s="21"/>
      <c r="AR32" s="22"/>
      <c r="AS32" s="72"/>
      <c r="AT32" s="67">
        <f>IF(OR(I32="",R32=""),0,AS32*INDIRECT("SR"&amp;I32&amp;R32)*INDIRECT("Niv"&amp;S32))</f>
        <v>0</v>
      </c>
      <c r="AU32" s="67">
        <f>IF(OR(I32="",R32=""),0,AS32*INDIRECT("SR"&amp;I32&amp;R32)*INDIRECT("Niv"&amp;S32))</f>
        <v>0</v>
      </c>
      <c r="AV32" s="68">
        <f>IF(OR(I32="",R32=""),0,AS32*INDIRECT("SR"&amp;I32&amp;R32)*INDIRECT("Niv"&amp;S32))</f>
        <v>0</v>
      </c>
      <c r="AW32" s="68">
        <f>IF(OR(I32="",R32=""),0,AS32*INDIRECT("SR"&amp;I32&amp;R32)*INDIRECT("Niv"&amp;S32))</f>
        <v>0</v>
      </c>
      <c r="AX32" s="69">
        <f>IF(OR(I32="",R32=""),0,AS32*INDIRECT("SR"&amp;I32&amp;R32)*INDIRECT("Niv"&amp;S32))</f>
        <v>0</v>
      </c>
      <c r="AY32" s="69">
        <f>IF(OR(I32="",R32=""),0,AS32*INDIRECT("SR"&amp;I32&amp;R32)*INDIRECT("Niv"&amp;S32))</f>
        <v>0</v>
      </c>
      <c r="AZ32" s="70">
        <f>IF(OR(I32="",R32=""),0,AS32*INDIRECT("SR"&amp;I32&amp;R32)*INDIRECT("Niv"&amp;S32))</f>
        <v>0</v>
      </c>
      <c r="BA32" s="70">
        <f>IF(OR(I32="",R32=""),0,AS32*INDIRECT("SR"&amp;I32&amp;R32)*INDIRECT("Niv"&amp;S32))</f>
        <v>0</v>
      </c>
      <c r="BB32" s="70">
        <f>IF(OR(I32="",R32=""),0,AS32*INDIRECT("SR"&amp;I32&amp;R32)*INDIRECT("Niv"&amp;S32))</f>
        <v>0</v>
      </c>
      <c r="BC32" s="70">
        <f>IF(OR(I32="",R32=""),0,AS32*INDIRECT("SR"&amp;I32&amp;R32)*INDIRECT("Niv"&amp;S32))</f>
        <v>0</v>
      </c>
      <c r="BD32" s="71">
        <f>IF(OR(I32="",R32=""),0,AS32*INDIRECT("SR"&amp;I32&amp;R32)*INDIRECT("Niv"&amp;S32))</f>
        <v>0</v>
      </c>
      <c r="BE32" s="38">
        <f>IF(OR(I32="",R32=""),0,AS32*INDIRECT("SR"&amp;I32&amp;R32)*INDIRECT("Niv"&amp;S32))</f>
        <v>0</v>
      </c>
      <c r="BF32" s="66" t="str">
        <f>IF(OR(AS32=0,ISBLANK(R32)),"",SUM(AT32:BD32*INDIRECT("Mag"&amp;I32&amp;R32)))</f>
        <v/>
      </c>
      <c r="BG32" s="25"/>
    </row>
    <row r="33" spans="1:59">
      <c r="H33" s="6"/>
      <c r="I33" s="7"/>
      <c r="J33" s="7"/>
      <c r="K33" s="7"/>
      <c r="L33" s="7"/>
      <c r="M33" s="8"/>
      <c r="N33" s="8"/>
      <c r="O33" s="9"/>
      <c r="P33" s="9"/>
      <c r="Q33" s="10"/>
      <c r="R33" s="7"/>
      <c r="S33" s="7"/>
      <c r="T33" s="6"/>
      <c r="U33" s="6"/>
      <c r="V33" s="6"/>
      <c r="W33" s="6"/>
      <c r="X33" s="11"/>
      <c r="Y33" s="6"/>
      <c r="Z33" s="12"/>
      <c r="AA33" s="6"/>
      <c r="AB33" s="6"/>
      <c r="AC33" s="6"/>
      <c r="AD33" s="6"/>
      <c r="AE33" s="6"/>
      <c r="AF33" s="13"/>
      <c r="AG33" s="14"/>
      <c r="AH33" s="15"/>
      <c r="AI33" s="16"/>
      <c r="AJ33" s="17"/>
      <c r="AK33" s="18"/>
      <c r="AL33" s="19"/>
      <c r="AM33" s="20"/>
      <c r="AN33" s="24"/>
      <c r="AO33" s="24"/>
      <c r="AP33" s="24"/>
      <c r="AQ33" s="21"/>
      <c r="AR33" s="22"/>
      <c r="AS33" s="72"/>
      <c r="AT33" s="67">
        <f>IF(OR(I33="",R33=""),0,AS33*INDIRECT("SR"&amp;I33&amp;R33)*INDIRECT("Niv"&amp;S33))</f>
        <v>0</v>
      </c>
      <c r="AU33" s="67">
        <f>IF(OR(I33="",R33=""),0,AS33*INDIRECT("SR"&amp;I33&amp;R33)*INDIRECT("Niv"&amp;S33))</f>
        <v>0</v>
      </c>
      <c r="AV33" s="68">
        <f>IF(OR(I33="",R33=""),0,AS33*INDIRECT("SR"&amp;I33&amp;R33)*INDIRECT("Niv"&amp;S33))</f>
        <v>0</v>
      </c>
      <c r="AW33" s="68">
        <f>IF(OR(I33="",R33=""),0,AS33*INDIRECT("SR"&amp;I33&amp;R33)*INDIRECT("Niv"&amp;S33))</f>
        <v>0</v>
      </c>
      <c r="AX33" s="69">
        <f>IF(OR(I33="",R33=""),0,AS33*INDIRECT("SR"&amp;I33&amp;R33)*INDIRECT("Niv"&amp;S33))</f>
        <v>0</v>
      </c>
      <c r="AY33" s="69">
        <f>IF(OR(I33="",R33=""),0,AS33*INDIRECT("SR"&amp;I33&amp;R33)*INDIRECT("Niv"&amp;S33))</f>
        <v>0</v>
      </c>
      <c r="AZ33" s="70">
        <f>IF(OR(I33="",R33=""),0,AS33*INDIRECT("SR"&amp;I33&amp;R33)*INDIRECT("Niv"&amp;S33))</f>
        <v>0</v>
      </c>
      <c r="BA33" s="70">
        <f>IF(OR(I33="",R33=""),0,AS33*INDIRECT("SR"&amp;I33&amp;R33)*INDIRECT("Niv"&amp;S33))</f>
        <v>0</v>
      </c>
      <c r="BB33" s="70">
        <f>IF(OR(I33="",R33=""),0,AS33*INDIRECT("SR"&amp;I33&amp;R33)*INDIRECT("Niv"&amp;S33))</f>
        <v>0</v>
      </c>
      <c r="BC33" s="70">
        <f>IF(OR(I33="",R33=""),0,AS33*INDIRECT("SR"&amp;I33&amp;R33)*INDIRECT("Niv"&amp;S33))</f>
        <v>0</v>
      </c>
      <c r="BD33" s="71">
        <f>IF(OR(I33="",R33=""),0,AS33*INDIRECT("SR"&amp;I33&amp;R33)*INDIRECT("Niv"&amp;S33))</f>
        <v>0</v>
      </c>
      <c r="BE33" s="38">
        <f>IF(OR(I33="",R33=""),0,AS33*INDIRECT("SR"&amp;I33&amp;R33)*INDIRECT("Niv"&amp;S33))</f>
        <v>0</v>
      </c>
      <c r="BF33" s="66" t="str">
        <f>IF(OR(AS33=0,ISBLANK(R33)),"",SUM(AT33:BD33*INDIRECT("Mag"&amp;I33&amp;R33)))</f>
        <v/>
      </c>
      <c r="BG33" s="25"/>
    </row>
    <row r="34" spans="1:59">
      <c r="H34" s="6"/>
      <c r="I34" s="7"/>
      <c r="J34" s="7"/>
      <c r="K34" s="7"/>
      <c r="L34" s="7"/>
      <c r="M34" s="8"/>
      <c r="N34" s="8"/>
      <c r="O34" s="9"/>
      <c r="P34" s="9"/>
      <c r="Q34" s="10"/>
      <c r="R34" s="7"/>
      <c r="S34" s="7"/>
      <c r="T34" s="6"/>
      <c r="U34" s="6"/>
      <c r="V34" s="6"/>
      <c r="W34" s="6"/>
      <c r="X34" s="11"/>
      <c r="Y34" s="6"/>
      <c r="Z34" s="12"/>
      <c r="AA34" s="6"/>
      <c r="AB34" s="6"/>
      <c r="AC34" s="6"/>
      <c r="AD34" s="6"/>
      <c r="AE34" s="6"/>
      <c r="AF34" s="13"/>
      <c r="AG34" s="14"/>
      <c r="AH34" s="15"/>
      <c r="AI34" s="16"/>
      <c r="AJ34" s="17"/>
      <c r="AK34" s="18"/>
      <c r="AL34" s="19"/>
      <c r="AM34" s="20"/>
      <c r="AN34" s="24"/>
      <c r="AO34" s="24"/>
      <c r="AP34" s="24"/>
      <c r="AQ34" s="21"/>
      <c r="AR34" s="22"/>
      <c r="AS34" s="72"/>
      <c r="AT34" s="67">
        <f>IF(OR(I34="",R34=""),0,AS34*INDIRECT("SR"&amp;I34&amp;R34)*INDIRECT("Niv"&amp;S34))</f>
        <v>0</v>
      </c>
      <c r="AU34" s="67">
        <f>IF(OR(I34="",R34=""),0,AS34*INDIRECT("SR"&amp;I34&amp;R34)*INDIRECT("Niv"&amp;S34))</f>
        <v>0</v>
      </c>
      <c r="AV34" s="68">
        <f>IF(OR(I34="",R34=""),0,AS34*INDIRECT("SR"&amp;I34&amp;R34)*INDIRECT("Niv"&amp;S34))</f>
        <v>0</v>
      </c>
      <c r="AW34" s="68">
        <f>IF(OR(I34="",R34=""),0,AS34*INDIRECT("SR"&amp;I34&amp;R34)*INDIRECT("Niv"&amp;S34))</f>
        <v>0</v>
      </c>
      <c r="AX34" s="69">
        <f>IF(OR(I34="",R34=""),0,AS34*INDIRECT("SR"&amp;I34&amp;R34)*INDIRECT("Niv"&amp;S34))</f>
        <v>0</v>
      </c>
      <c r="AY34" s="69">
        <f>IF(OR(I34="",R34=""),0,AS34*INDIRECT("SR"&amp;I34&amp;R34)*INDIRECT("Niv"&amp;S34))</f>
        <v>0</v>
      </c>
      <c r="AZ34" s="70">
        <f>IF(OR(I34="",R34=""),0,AS34*INDIRECT("SR"&amp;I34&amp;R34)*INDIRECT("Niv"&amp;S34))</f>
        <v>0</v>
      </c>
      <c r="BA34" s="70">
        <f>IF(OR(I34="",R34=""),0,AS34*INDIRECT("SR"&amp;I34&amp;R34)*INDIRECT("Niv"&amp;S34))</f>
        <v>0</v>
      </c>
      <c r="BB34" s="70">
        <f>IF(OR(I34="",R34=""),0,AS34*INDIRECT("SR"&amp;I34&amp;R34)*INDIRECT("Niv"&amp;S34))</f>
        <v>0</v>
      </c>
      <c r="BC34" s="70">
        <f>IF(OR(I34="",R34=""),0,AS34*INDIRECT("SR"&amp;I34&amp;R34)*INDIRECT("Niv"&amp;S34))</f>
        <v>0</v>
      </c>
      <c r="BD34" s="71">
        <f>IF(OR(I34="",R34=""),0,AS34*INDIRECT("SR"&amp;I34&amp;R34)*INDIRECT("Niv"&amp;S34))</f>
        <v>0</v>
      </c>
      <c r="BE34" s="38">
        <f>IF(OR(I34="",R34=""),0,AS34*INDIRECT("SR"&amp;I34&amp;R34)*INDIRECT("Niv"&amp;S34))</f>
        <v>0</v>
      </c>
      <c r="BF34" s="66" t="str">
        <f>IF(OR(AS34=0,ISBLANK(R34)),"",SUM(AT34:BD34*INDIRECT("Mag"&amp;I34&amp;R34)))</f>
        <v/>
      </c>
      <c r="BG34" s="25"/>
    </row>
    <row r="35" spans="1:59">
      <c r="H35" s="6"/>
      <c r="I35" s="7"/>
      <c r="J35" s="7"/>
      <c r="K35" s="7"/>
      <c r="L35" s="7"/>
      <c r="M35" s="8"/>
      <c r="N35" s="8"/>
      <c r="O35" s="9"/>
      <c r="P35" s="9"/>
      <c r="Q35" s="10"/>
      <c r="R35" s="7"/>
      <c r="S35" s="7"/>
      <c r="T35" s="6"/>
      <c r="U35" s="6"/>
      <c r="V35" s="6"/>
      <c r="W35" s="6"/>
      <c r="X35" s="11"/>
      <c r="Y35" s="6"/>
      <c r="Z35" s="12"/>
      <c r="AA35" s="6"/>
      <c r="AB35" s="6"/>
      <c r="AC35" s="6"/>
      <c r="AD35" s="6"/>
      <c r="AE35" s="6"/>
      <c r="AF35" s="13"/>
      <c r="AG35" s="14"/>
      <c r="AH35" s="15"/>
      <c r="AI35" s="16"/>
      <c r="AJ35" s="17"/>
      <c r="AK35" s="18"/>
      <c r="AL35" s="19"/>
      <c r="AM35" s="20"/>
      <c r="AN35" s="24"/>
      <c r="AO35" s="24"/>
      <c r="AP35" s="24"/>
      <c r="AQ35" s="21"/>
      <c r="AR35" s="22"/>
      <c r="AS35" s="72"/>
      <c r="AT35" s="67">
        <f>IF(OR(I35="",R35=""),0,AS35*INDIRECT("SR"&amp;I35&amp;R35)*INDIRECT("Niv"&amp;S35))</f>
        <v>0</v>
      </c>
      <c r="AU35" s="67">
        <f>IF(OR(I35="",R35=""),0,AS35*INDIRECT("SR"&amp;I35&amp;R35)*INDIRECT("Niv"&amp;S35))</f>
        <v>0</v>
      </c>
      <c r="AV35" s="68">
        <f>IF(OR(I35="",R35=""),0,AS35*INDIRECT("SR"&amp;I35&amp;R35)*INDIRECT("Niv"&amp;S35))</f>
        <v>0</v>
      </c>
      <c r="AW35" s="68">
        <f>IF(OR(I35="",R35=""),0,AS35*INDIRECT("SR"&amp;I35&amp;R35)*INDIRECT("Niv"&amp;S35))</f>
        <v>0</v>
      </c>
      <c r="AX35" s="69">
        <f>IF(OR(I35="",R35=""),0,AS35*INDIRECT("SR"&amp;I35&amp;R35)*INDIRECT("Niv"&amp;S35))</f>
        <v>0</v>
      </c>
      <c r="AY35" s="69">
        <f>IF(OR(I35="",R35=""),0,AS35*INDIRECT("SR"&amp;I35&amp;R35)*INDIRECT("Niv"&amp;S35))</f>
        <v>0</v>
      </c>
      <c r="AZ35" s="70">
        <f>IF(OR(I35="",R35=""),0,AS35*INDIRECT("SR"&amp;I35&amp;R35)*INDIRECT("Niv"&amp;S35))</f>
        <v>0</v>
      </c>
      <c r="BA35" s="70">
        <f>IF(OR(I35="",R35=""),0,AS35*INDIRECT("SR"&amp;I35&amp;R35)*INDIRECT("Niv"&amp;S35))</f>
        <v>0</v>
      </c>
      <c r="BB35" s="70">
        <f>IF(OR(I35="",R35=""),0,AS35*INDIRECT("SR"&amp;I35&amp;R35)*INDIRECT("Niv"&amp;S35))</f>
        <v>0</v>
      </c>
      <c r="BC35" s="70">
        <f>IF(OR(I35="",R35=""),0,AS35*INDIRECT("SR"&amp;I35&amp;R35)*INDIRECT("Niv"&amp;S35))</f>
        <v>0</v>
      </c>
      <c r="BD35" s="71">
        <f>IF(OR(I35="",R35=""),0,AS35*INDIRECT("SR"&amp;I35&amp;R35)*INDIRECT("Niv"&amp;S35))</f>
        <v>0</v>
      </c>
      <c r="BE35" s="38">
        <f>IF(OR(I35="",R35=""),0,AS35*INDIRECT("SR"&amp;I35&amp;R35)*INDIRECT("Niv"&amp;S35))</f>
        <v>0</v>
      </c>
      <c r="BF35" s="66" t="str">
        <f>IF(OR(AS35=0,ISBLANK(R35)),"",SUM(AT35:BD35*INDIRECT("Mag"&amp;I35&amp;R35)))</f>
        <v/>
      </c>
      <c r="BG35" s="25"/>
    </row>
    <row r="36" spans="1:59">
      <c r="H36" s="6"/>
      <c r="I36" s="7"/>
      <c r="J36" s="7"/>
      <c r="K36" s="7"/>
      <c r="L36" s="7"/>
      <c r="M36" s="8"/>
      <c r="N36" s="8"/>
      <c r="O36" s="9"/>
      <c r="P36" s="9"/>
      <c r="Q36" s="10"/>
      <c r="R36" s="7"/>
      <c r="S36" s="7"/>
      <c r="T36" s="6"/>
      <c r="U36" s="6"/>
      <c r="V36" s="6"/>
      <c r="W36" s="6"/>
      <c r="X36" s="11"/>
      <c r="Y36" s="6"/>
      <c r="Z36" s="12"/>
      <c r="AA36" s="6"/>
      <c r="AB36" s="6"/>
      <c r="AC36" s="6"/>
      <c r="AD36" s="6"/>
      <c r="AE36" s="6"/>
      <c r="AF36" s="13"/>
      <c r="AG36" s="14"/>
      <c r="AH36" s="15"/>
      <c r="AI36" s="16"/>
      <c r="AJ36" s="17"/>
      <c r="AK36" s="18"/>
      <c r="AL36" s="19"/>
      <c r="AM36" s="20"/>
      <c r="AN36" s="24"/>
      <c r="AO36" s="24"/>
      <c r="AP36" s="24"/>
      <c r="AQ36" s="21"/>
      <c r="AR36" s="22"/>
      <c r="AS36" s="72"/>
      <c r="AT36" s="67">
        <f>IF(OR(I36="",R36=""),0,AS36*INDIRECT("SR"&amp;I36&amp;R36)*INDIRECT("Niv"&amp;S36))</f>
        <v>0</v>
      </c>
      <c r="AU36" s="67">
        <f>IF(OR(I36="",R36=""),0,AS36*INDIRECT("SR"&amp;I36&amp;R36)*INDIRECT("Niv"&amp;S36))</f>
        <v>0</v>
      </c>
      <c r="AV36" s="68">
        <f>IF(OR(I36="",R36=""),0,AS36*INDIRECT("SR"&amp;I36&amp;R36)*INDIRECT("Niv"&amp;S36))</f>
        <v>0</v>
      </c>
      <c r="AW36" s="68">
        <f>IF(OR(I36="",R36=""),0,AS36*INDIRECT("SR"&amp;I36&amp;R36)*INDIRECT("Niv"&amp;S36))</f>
        <v>0</v>
      </c>
      <c r="AX36" s="69">
        <f>IF(OR(I36="",R36=""),0,AS36*INDIRECT("SR"&amp;I36&amp;R36)*INDIRECT("Niv"&amp;S36))</f>
        <v>0</v>
      </c>
      <c r="AY36" s="69">
        <f>IF(OR(I36="",R36=""),0,AS36*INDIRECT("SR"&amp;I36&amp;R36)*INDIRECT("Niv"&amp;S36))</f>
        <v>0</v>
      </c>
      <c r="AZ36" s="70">
        <f>IF(OR(I36="",R36=""),0,AS36*INDIRECT("SR"&amp;I36&amp;R36)*INDIRECT("Niv"&amp;S36))</f>
        <v>0</v>
      </c>
      <c r="BA36" s="70">
        <f>IF(OR(I36="",R36=""),0,AS36*INDIRECT("SR"&amp;I36&amp;R36)*INDIRECT("Niv"&amp;S36))</f>
        <v>0</v>
      </c>
      <c r="BB36" s="70">
        <f>IF(OR(I36="",R36=""),0,AS36*INDIRECT("SR"&amp;I36&amp;R36)*INDIRECT("Niv"&amp;S36))</f>
        <v>0</v>
      </c>
      <c r="BC36" s="70">
        <f>IF(OR(I36="",R36=""),0,AS36*INDIRECT("SR"&amp;I36&amp;R36)*INDIRECT("Niv"&amp;S36))</f>
        <v>0</v>
      </c>
      <c r="BD36" s="71">
        <f>IF(OR(I36="",R36=""),0,AS36*INDIRECT("SR"&amp;I36&amp;R36)*INDIRECT("Niv"&amp;S36))</f>
        <v>0</v>
      </c>
      <c r="BE36" s="38">
        <f>IF(OR(I36="",R36=""),0,AS36*INDIRECT("SR"&amp;I36&amp;R36)*INDIRECT("Niv"&amp;S36))</f>
        <v>0</v>
      </c>
      <c r="BF36" s="66" t="str">
        <f>IF(OR(AS36=0,ISBLANK(R36)),"",SUM(AT36:BD36*INDIRECT("Mag"&amp;I36&amp;R36)))</f>
        <v/>
      </c>
      <c r="BG36" s="25"/>
    </row>
    <row r="37" spans="1:59">
      <c r="H37" s="6"/>
      <c r="I37" s="7"/>
      <c r="J37" s="7"/>
      <c r="K37" s="7"/>
      <c r="L37" s="7"/>
      <c r="M37" s="8"/>
      <c r="N37" s="8"/>
      <c r="O37" s="9"/>
      <c r="P37" s="9"/>
      <c r="Q37" s="10"/>
      <c r="R37" s="7"/>
      <c r="S37" s="7"/>
      <c r="T37" s="6"/>
      <c r="U37" s="6"/>
      <c r="V37" s="6"/>
      <c r="W37" s="6"/>
      <c r="X37" s="11"/>
      <c r="Y37" s="6"/>
      <c r="Z37" s="12"/>
      <c r="AA37" s="6"/>
      <c r="AB37" s="6"/>
      <c r="AC37" s="6"/>
      <c r="AD37" s="6"/>
      <c r="AE37" s="6"/>
      <c r="AF37" s="13"/>
      <c r="AG37" s="14"/>
      <c r="AH37" s="15"/>
      <c r="AI37" s="16"/>
      <c r="AJ37" s="17"/>
      <c r="AK37" s="18"/>
      <c r="AL37" s="19"/>
      <c r="AM37" s="20"/>
      <c r="AN37" s="24"/>
      <c r="AO37" s="24"/>
      <c r="AP37" s="24"/>
      <c r="AQ37" s="21"/>
      <c r="AR37" s="22"/>
      <c r="AS37" s="72"/>
      <c r="AT37" s="67">
        <f>IF(OR(I37="",R37=""),0,AS37*INDIRECT("SR"&amp;I37&amp;R37)*INDIRECT("Niv"&amp;S37))</f>
        <v>0</v>
      </c>
      <c r="AU37" s="67">
        <f>IF(OR(I37="",R37=""),0,AS37*INDIRECT("SR"&amp;I37&amp;R37)*INDIRECT("Niv"&amp;S37))</f>
        <v>0</v>
      </c>
      <c r="AV37" s="68">
        <f>IF(OR(I37="",R37=""),0,AS37*INDIRECT("SR"&amp;I37&amp;R37)*INDIRECT("Niv"&amp;S37))</f>
        <v>0</v>
      </c>
      <c r="AW37" s="68">
        <f>IF(OR(I37="",R37=""),0,AS37*INDIRECT("SR"&amp;I37&amp;R37)*INDIRECT("Niv"&amp;S37))</f>
        <v>0</v>
      </c>
      <c r="AX37" s="69">
        <f>IF(OR(I37="",R37=""),0,AS37*INDIRECT("SR"&amp;I37&amp;R37)*INDIRECT("Niv"&amp;S37))</f>
        <v>0</v>
      </c>
      <c r="AY37" s="69">
        <f>IF(OR(I37="",R37=""),0,AS37*INDIRECT("SR"&amp;I37&amp;R37)*INDIRECT("Niv"&amp;S37))</f>
        <v>0</v>
      </c>
      <c r="AZ37" s="70">
        <f>IF(OR(I37="",R37=""),0,AS37*INDIRECT("SR"&amp;I37&amp;R37)*INDIRECT("Niv"&amp;S37))</f>
        <v>0</v>
      </c>
      <c r="BA37" s="70">
        <f>IF(OR(I37="",R37=""),0,AS37*INDIRECT("SR"&amp;I37&amp;R37)*INDIRECT("Niv"&amp;S37))</f>
        <v>0</v>
      </c>
      <c r="BB37" s="70">
        <f>IF(OR(I37="",R37=""),0,AS37*INDIRECT("SR"&amp;I37&amp;R37)*INDIRECT("Niv"&amp;S37))</f>
        <v>0</v>
      </c>
      <c r="BC37" s="70">
        <f>IF(OR(I37="",R37=""),0,AS37*INDIRECT("SR"&amp;I37&amp;R37)*INDIRECT("Niv"&amp;S37))</f>
        <v>0</v>
      </c>
      <c r="BD37" s="71">
        <f>IF(OR(I37="",R37=""),0,AS37*INDIRECT("SR"&amp;I37&amp;R37)*INDIRECT("Niv"&amp;S37))</f>
        <v>0</v>
      </c>
      <c r="BE37" s="38">
        <f>IF(OR(I37="",R37=""),0,AS37*INDIRECT("SR"&amp;I37&amp;R37)*INDIRECT("Niv"&amp;S37))</f>
        <v>0</v>
      </c>
      <c r="BF37" s="66" t="str">
        <f>IF(OR(AS37=0,ISBLANK(R37)),"",SUM(AT37:BD37*INDIRECT("Mag"&amp;I37&amp;R37)))</f>
        <v/>
      </c>
      <c r="BG37" s="25"/>
    </row>
    <row r="38" spans="1:59">
      <c r="H38" s="6"/>
      <c r="I38" s="7"/>
      <c r="J38" s="7"/>
      <c r="K38" s="7"/>
      <c r="L38" s="7"/>
      <c r="M38" s="8"/>
      <c r="N38" s="8"/>
      <c r="O38" s="9"/>
      <c r="P38" s="9"/>
      <c r="Q38" s="10"/>
      <c r="R38" s="7"/>
      <c r="S38" s="7"/>
      <c r="T38" s="6"/>
      <c r="U38" s="6"/>
      <c r="V38" s="6"/>
      <c r="W38" s="6"/>
      <c r="X38" s="11"/>
      <c r="Y38" s="6"/>
      <c r="Z38" s="12"/>
      <c r="AA38" s="6"/>
      <c r="AB38" s="6"/>
      <c r="AC38" s="6"/>
      <c r="AD38" s="6"/>
      <c r="AE38" s="6"/>
      <c r="AF38" s="13"/>
      <c r="AG38" s="14"/>
      <c r="AH38" s="15"/>
      <c r="AI38" s="16"/>
      <c r="AJ38" s="17"/>
      <c r="AK38" s="18"/>
      <c r="AL38" s="19"/>
      <c r="AM38" s="20"/>
      <c r="AN38" s="24"/>
      <c r="AO38" s="24"/>
      <c r="AP38" s="24"/>
      <c r="AQ38" s="21"/>
      <c r="AR38" s="22"/>
      <c r="AS38" s="72"/>
      <c r="AT38" s="67">
        <f>IF(OR(I38="",R38=""),0,AS38*INDIRECT("SR"&amp;I38&amp;R38)*INDIRECT("Niv"&amp;S38))</f>
        <v>0</v>
      </c>
      <c r="AU38" s="67">
        <f>IF(OR(I38="",R38=""),0,AS38*INDIRECT("SR"&amp;I38&amp;R38)*INDIRECT("Niv"&amp;S38))</f>
        <v>0</v>
      </c>
      <c r="AV38" s="68">
        <f>IF(OR(I38="",R38=""),0,AS38*INDIRECT("SR"&amp;I38&amp;R38)*INDIRECT("Niv"&amp;S38))</f>
        <v>0</v>
      </c>
      <c r="AW38" s="68">
        <f>IF(OR(I38="",R38=""),0,AS38*INDIRECT("SR"&amp;I38&amp;R38)*INDIRECT("Niv"&amp;S38))</f>
        <v>0</v>
      </c>
      <c r="AX38" s="69">
        <f>IF(OR(I38="",R38=""),0,AS38*INDIRECT("SR"&amp;I38&amp;R38)*INDIRECT("Niv"&amp;S38))</f>
        <v>0</v>
      </c>
      <c r="AY38" s="69">
        <f>IF(OR(I38="",R38=""),0,AS38*INDIRECT("SR"&amp;I38&amp;R38)*INDIRECT("Niv"&amp;S38))</f>
        <v>0</v>
      </c>
      <c r="AZ38" s="70">
        <f>IF(OR(I38="",R38=""),0,AS38*INDIRECT("SR"&amp;I38&amp;R38)*INDIRECT("Niv"&amp;S38))</f>
        <v>0</v>
      </c>
      <c r="BA38" s="70">
        <f>IF(OR(I38="",R38=""),0,AS38*INDIRECT("SR"&amp;I38&amp;R38)*INDIRECT("Niv"&amp;S38))</f>
        <v>0</v>
      </c>
      <c r="BB38" s="70">
        <f>IF(OR(I38="",R38=""),0,AS38*INDIRECT("SR"&amp;I38&amp;R38)*INDIRECT("Niv"&amp;S38))</f>
        <v>0</v>
      </c>
      <c r="BC38" s="70">
        <f>IF(OR(I38="",R38=""),0,AS38*INDIRECT("SR"&amp;I38&amp;R38)*INDIRECT("Niv"&amp;S38))</f>
        <v>0</v>
      </c>
      <c r="BD38" s="71">
        <f>IF(OR(I38="",R38=""),0,AS38*INDIRECT("SR"&amp;I38&amp;R38)*INDIRECT("Niv"&amp;S38))</f>
        <v>0</v>
      </c>
      <c r="BE38" s="38">
        <f>IF(OR(I38="",R38=""),0,AS38*INDIRECT("SR"&amp;I38&amp;R38)*INDIRECT("Niv"&amp;S38))</f>
        <v>0</v>
      </c>
      <c r="BF38" s="66" t="str">
        <f>IF(OR(AS38=0,ISBLANK(R38)),"",SUM(AT38:BD38*INDIRECT("Mag"&amp;I38&amp;R38)))</f>
        <v/>
      </c>
      <c r="BG38" s="25"/>
    </row>
    <row r="39" spans="1:59">
      <c r="H39" s="6"/>
      <c r="I39" s="7"/>
      <c r="J39" s="7"/>
      <c r="K39" s="7"/>
      <c r="L39" s="7"/>
      <c r="M39" s="8"/>
      <c r="N39" s="8"/>
      <c r="O39" s="9"/>
      <c r="P39" s="9"/>
      <c r="Q39" s="10"/>
      <c r="R39" s="7"/>
      <c r="S39" s="7"/>
      <c r="T39" s="6"/>
      <c r="U39" s="6"/>
      <c r="V39" s="6"/>
      <c r="W39" s="6"/>
      <c r="X39" s="11"/>
      <c r="Y39" s="6"/>
      <c r="Z39" s="12"/>
      <c r="AA39" s="6"/>
      <c r="AB39" s="6"/>
      <c r="AC39" s="6"/>
      <c r="AD39" s="6"/>
      <c r="AE39" s="6"/>
      <c r="AF39" s="13"/>
      <c r="AG39" s="14"/>
      <c r="AH39" s="15"/>
      <c r="AI39" s="16"/>
      <c r="AJ39" s="17"/>
      <c r="AK39" s="18"/>
      <c r="AL39" s="19"/>
      <c r="AM39" s="20"/>
      <c r="AN39" s="24"/>
      <c r="AO39" s="24"/>
      <c r="AP39" s="24"/>
      <c r="AQ39" s="21"/>
      <c r="AR39" s="22"/>
      <c r="AS39" s="72"/>
      <c r="AT39" s="67">
        <f>IF(OR(I39="",R39=""),0,AS39*INDIRECT("SR"&amp;I39&amp;R39)*INDIRECT("Niv"&amp;S39))</f>
        <v>0</v>
      </c>
      <c r="AU39" s="67">
        <f>IF(OR(I39="",R39=""),0,AS39*INDIRECT("SR"&amp;I39&amp;R39)*INDIRECT("Niv"&amp;S39))</f>
        <v>0</v>
      </c>
      <c r="AV39" s="68">
        <f>IF(OR(I39="",R39=""),0,AS39*INDIRECT("SR"&amp;I39&amp;R39)*INDIRECT("Niv"&amp;S39))</f>
        <v>0</v>
      </c>
      <c r="AW39" s="68">
        <f>IF(OR(I39="",R39=""),0,AS39*INDIRECT("SR"&amp;I39&amp;R39)*INDIRECT("Niv"&amp;S39))</f>
        <v>0</v>
      </c>
      <c r="AX39" s="69">
        <f>IF(OR(I39="",R39=""),0,AS39*INDIRECT("SR"&amp;I39&amp;R39)*INDIRECT("Niv"&amp;S39))</f>
        <v>0</v>
      </c>
      <c r="AY39" s="69">
        <f>IF(OR(I39="",R39=""),0,AS39*INDIRECT("SR"&amp;I39&amp;R39)*INDIRECT("Niv"&amp;S39))</f>
        <v>0</v>
      </c>
      <c r="AZ39" s="70">
        <f>IF(OR(I39="",R39=""),0,AS39*INDIRECT("SR"&amp;I39&amp;R39)*INDIRECT("Niv"&amp;S39))</f>
        <v>0</v>
      </c>
      <c r="BA39" s="70">
        <f>IF(OR(I39="",R39=""),0,AS39*INDIRECT("SR"&amp;I39&amp;R39)*INDIRECT("Niv"&amp;S39))</f>
        <v>0</v>
      </c>
      <c r="BB39" s="70">
        <f>IF(OR(I39="",R39=""),0,AS39*INDIRECT("SR"&amp;I39&amp;R39)*INDIRECT("Niv"&amp;S39))</f>
        <v>0</v>
      </c>
      <c r="BC39" s="70">
        <f>IF(OR(I39="",R39=""),0,AS39*INDIRECT("SR"&amp;I39&amp;R39)*INDIRECT("Niv"&amp;S39))</f>
        <v>0</v>
      </c>
      <c r="BD39" s="71">
        <f>IF(OR(I39="",R39=""),0,AS39*INDIRECT("SR"&amp;I39&amp;R39)*INDIRECT("Niv"&amp;S39))</f>
        <v>0</v>
      </c>
      <c r="BE39" s="38">
        <f>IF(OR(I39="",R39=""),0,AS39*INDIRECT("SR"&amp;I39&amp;R39)*INDIRECT("Niv"&amp;S39))</f>
        <v>0</v>
      </c>
      <c r="BF39" s="66" t="str">
        <f>IF(OR(AS39=0,ISBLANK(R39)),"",SUM(AT39:BD39*INDIRECT("Mag"&amp;I39&amp;R39)))</f>
        <v/>
      </c>
      <c r="BG39" s="25"/>
    </row>
    <row r="40" spans="1:59">
      <c r="H40" s="6"/>
      <c r="I40" s="7"/>
      <c r="J40" s="7"/>
      <c r="K40" s="7"/>
      <c r="L40" s="7"/>
      <c r="M40" s="8"/>
      <c r="N40" s="8"/>
      <c r="O40" s="9"/>
      <c r="P40" s="9"/>
      <c r="Q40" s="10"/>
      <c r="R40" s="7"/>
      <c r="S40" s="7"/>
      <c r="T40" s="6"/>
      <c r="U40" s="6"/>
      <c r="V40" s="6"/>
      <c r="W40" s="6"/>
      <c r="X40" s="11"/>
      <c r="Y40" s="6"/>
      <c r="Z40" s="12"/>
      <c r="AA40" s="6"/>
      <c r="AB40" s="6"/>
      <c r="AC40" s="6"/>
      <c r="AD40" s="6"/>
      <c r="AE40" s="6"/>
      <c r="AF40" s="13"/>
      <c r="AG40" s="14"/>
      <c r="AH40" s="15"/>
      <c r="AI40" s="16"/>
      <c r="AJ40" s="17"/>
      <c r="AK40" s="18"/>
      <c r="AL40" s="19"/>
      <c r="AM40" s="20"/>
      <c r="AN40" s="24"/>
      <c r="AO40" s="24"/>
      <c r="AP40" s="24"/>
      <c r="AQ40" s="21"/>
      <c r="AR40" s="22"/>
      <c r="AS40" s="72"/>
      <c r="AT40" s="67">
        <f>IF(OR(I40="",R40=""),0,AS40*INDIRECT("SR"&amp;I40&amp;R40)*INDIRECT("Niv"&amp;S40))</f>
        <v>0</v>
      </c>
      <c r="AU40" s="67">
        <f>IF(OR(I40="",R40=""),0,AS40*INDIRECT("SR"&amp;I40&amp;R40)*INDIRECT("Niv"&amp;S40))</f>
        <v>0</v>
      </c>
      <c r="AV40" s="68">
        <f>IF(OR(I40="",R40=""),0,AS40*INDIRECT("SR"&amp;I40&amp;R40)*INDIRECT("Niv"&amp;S40))</f>
        <v>0</v>
      </c>
      <c r="AW40" s="68">
        <f>IF(OR(I40="",R40=""),0,AS40*INDIRECT("SR"&amp;I40&amp;R40)*INDIRECT("Niv"&amp;S40))</f>
        <v>0</v>
      </c>
      <c r="AX40" s="69">
        <f>IF(OR(I40="",R40=""),0,AS40*INDIRECT("SR"&amp;I40&amp;R40)*INDIRECT("Niv"&amp;S40))</f>
        <v>0</v>
      </c>
      <c r="AY40" s="69">
        <f>IF(OR(I40="",R40=""),0,AS40*INDIRECT("SR"&amp;I40&amp;R40)*INDIRECT("Niv"&amp;S40))</f>
        <v>0</v>
      </c>
      <c r="AZ40" s="70">
        <f>IF(OR(I40="",R40=""),0,AS40*INDIRECT("SR"&amp;I40&amp;R40)*INDIRECT("Niv"&amp;S40))</f>
        <v>0</v>
      </c>
      <c r="BA40" s="70">
        <f>IF(OR(I40="",R40=""),0,AS40*INDIRECT("SR"&amp;I40&amp;R40)*INDIRECT("Niv"&amp;S40))</f>
        <v>0</v>
      </c>
      <c r="BB40" s="70">
        <f>IF(OR(I40="",R40=""),0,AS40*INDIRECT("SR"&amp;I40&amp;R40)*INDIRECT("Niv"&amp;S40))</f>
        <v>0</v>
      </c>
      <c r="BC40" s="70">
        <f>IF(OR(I40="",R40=""),0,AS40*INDIRECT("SR"&amp;I40&amp;R40)*INDIRECT("Niv"&amp;S40))</f>
        <v>0</v>
      </c>
      <c r="BD40" s="71">
        <f>IF(OR(I40="",R40=""),0,AS40*INDIRECT("SR"&amp;I40&amp;R40)*INDIRECT("Niv"&amp;S40))</f>
        <v>0</v>
      </c>
      <c r="BE40" s="38">
        <f>IF(OR(I40="",R40=""),0,AS40*INDIRECT("SR"&amp;I40&amp;R40)*INDIRECT("Niv"&amp;S40))</f>
        <v>0</v>
      </c>
      <c r="BF40" s="66" t="str">
        <f>IF(OR(AS40=0,ISBLANK(R40)),"",SUM(AT40:BD40*INDIRECT("Mag"&amp;I40&amp;R40)))</f>
        <v/>
      </c>
      <c r="BG40" s="25"/>
    </row>
    <row r="41" spans="1:59">
      <c r="H41" s="6"/>
      <c r="I41" s="7"/>
      <c r="J41" s="7"/>
      <c r="K41" s="7"/>
      <c r="L41" s="7"/>
      <c r="M41" s="8"/>
      <c r="N41" s="8"/>
      <c r="O41" s="9"/>
      <c r="P41" s="9"/>
      <c r="Q41" s="10"/>
      <c r="R41" s="7"/>
      <c r="S41" s="7"/>
      <c r="T41" s="6"/>
      <c r="U41" s="6"/>
      <c r="V41" s="6"/>
      <c r="W41" s="6"/>
      <c r="X41" s="11"/>
      <c r="Y41" s="6"/>
      <c r="Z41" s="12"/>
      <c r="AA41" s="6"/>
      <c r="AB41" s="6"/>
      <c r="AC41" s="6"/>
      <c r="AD41" s="6"/>
      <c r="AE41" s="6"/>
      <c r="AF41" s="13"/>
      <c r="AG41" s="14"/>
      <c r="AH41" s="15"/>
      <c r="AI41" s="16"/>
      <c r="AJ41" s="17"/>
      <c r="AK41" s="18"/>
      <c r="AL41" s="19"/>
      <c r="AM41" s="20"/>
      <c r="AN41" s="24"/>
      <c r="AO41" s="24"/>
      <c r="AP41" s="24"/>
      <c r="AQ41" s="21"/>
      <c r="AR41" s="22"/>
      <c r="AS41" s="72"/>
      <c r="AT41" s="67">
        <f>IF(OR(I41="",R41=""),0,AS41*INDIRECT("SR"&amp;I41&amp;R41)*INDIRECT("Niv"&amp;S41))</f>
        <v>0</v>
      </c>
      <c r="AU41" s="67">
        <f>IF(OR(I41="",R41=""),0,AS41*INDIRECT("SR"&amp;I41&amp;R41)*INDIRECT("Niv"&amp;S41))</f>
        <v>0</v>
      </c>
      <c r="AV41" s="68">
        <f>IF(OR(I41="",R41=""),0,AS41*INDIRECT("SR"&amp;I41&amp;R41)*INDIRECT("Niv"&amp;S41))</f>
        <v>0</v>
      </c>
      <c r="AW41" s="68">
        <f>IF(OR(I41="",R41=""),0,AS41*INDIRECT("SR"&amp;I41&amp;R41)*INDIRECT("Niv"&amp;S41))</f>
        <v>0</v>
      </c>
      <c r="AX41" s="69">
        <f>IF(OR(I41="",R41=""),0,AS41*INDIRECT("SR"&amp;I41&amp;R41)*INDIRECT("Niv"&amp;S41))</f>
        <v>0</v>
      </c>
      <c r="AY41" s="69">
        <f>IF(OR(I41="",R41=""),0,AS41*INDIRECT("SR"&amp;I41&amp;R41)*INDIRECT("Niv"&amp;S41))</f>
        <v>0</v>
      </c>
      <c r="AZ41" s="70">
        <f>IF(OR(I41="",R41=""),0,AS41*INDIRECT("SR"&amp;I41&amp;R41)*INDIRECT("Niv"&amp;S41))</f>
        <v>0</v>
      </c>
      <c r="BA41" s="70">
        <f>IF(OR(I41="",R41=""),0,AS41*INDIRECT("SR"&amp;I41&amp;R41)*INDIRECT("Niv"&amp;S41))</f>
        <v>0</v>
      </c>
      <c r="BB41" s="70">
        <f>IF(OR(I41="",R41=""),0,AS41*INDIRECT("SR"&amp;I41&amp;R41)*INDIRECT("Niv"&amp;S41))</f>
        <v>0</v>
      </c>
      <c r="BC41" s="70">
        <f>IF(OR(I41="",R41=""),0,AS41*INDIRECT("SR"&amp;I41&amp;R41)*INDIRECT("Niv"&amp;S41))</f>
        <v>0</v>
      </c>
      <c r="BD41" s="71">
        <f>IF(OR(I41="",R41=""),0,AS41*INDIRECT("SR"&amp;I41&amp;R41)*INDIRECT("Niv"&amp;S41))</f>
        <v>0</v>
      </c>
      <c r="BE41" s="38">
        <f>IF(OR(I41="",R41=""),0,AS41*INDIRECT("SR"&amp;I41&amp;R41)*INDIRECT("Niv"&amp;S41))</f>
        <v>0</v>
      </c>
      <c r="BF41" s="66" t="str">
        <f>IF(OR(AS41=0,ISBLANK(R41)),"",SUM(AT41:BD41*INDIRECT("Mag"&amp;I41&amp;R41)))</f>
        <v/>
      </c>
      <c r="BG41" s="25"/>
    </row>
    <row r="42" spans="1:59">
      <c r="H42" s="6"/>
      <c r="I42" s="7"/>
      <c r="J42" s="7"/>
      <c r="K42" s="7"/>
      <c r="L42" s="7"/>
      <c r="M42" s="8"/>
      <c r="N42" s="8"/>
      <c r="O42" s="9"/>
      <c r="P42" s="9"/>
      <c r="Q42" s="10"/>
      <c r="R42" s="7"/>
      <c r="S42" s="7"/>
      <c r="T42" s="6"/>
      <c r="U42" s="6"/>
      <c r="V42" s="6"/>
      <c r="W42" s="6"/>
      <c r="X42" s="11"/>
      <c r="Y42" s="6"/>
      <c r="Z42" s="12"/>
      <c r="AA42" s="6"/>
      <c r="AB42" s="6"/>
      <c r="AC42" s="6"/>
      <c r="AD42" s="6"/>
      <c r="AE42" s="6"/>
      <c r="AF42" s="13"/>
      <c r="AG42" s="14"/>
      <c r="AH42" s="15"/>
      <c r="AI42" s="16"/>
      <c r="AJ42" s="17"/>
      <c r="AK42" s="18"/>
      <c r="AL42" s="19"/>
      <c r="AM42" s="20"/>
      <c r="AN42" s="24"/>
      <c r="AO42" s="24"/>
      <c r="AP42" s="24"/>
      <c r="AQ42" s="21"/>
      <c r="AR42" s="22"/>
      <c r="AS42" s="72"/>
      <c r="AT42" s="67">
        <f>IF(OR(I42="",R42=""),0,AS42*INDIRECT("SR"&amp;I42&amp;R42)*INDIRECT("Niv"&amp;S42))</f>
        <v>0</v>
      </c>
      <c r="AU42" s="67">
        <f>IF(OR(I42="",R42=""),0,AS42*INDIRECT("SR"&amp;I42&amp;R42)*INDIRECT("Niv"&amp;S42))</f>
        <v>0</v>
      </c>
      <c r="AV42" s="68">
        <f>IF(OR(I42="",R42=""),0,AS42*INDIRECT("SR"&amp;I42&amp;R42)*INDIRECT("Niv"&amp;S42))</f>
        <v>0</v>
      </c>
      <c r="AW42" s="68">
        <f>IF(OR(I42="",R42=""),0,AS42*INDIRECT("SR"&amp;I42&amp;R42)*INDIRECT("Niv"&amp;S42))</f>
        <v>0</v>
      </c>
      <c r="AX42" s="69">
        <f>IF(OR(I42="",R42=""),0,AS42*INDIRECT("SR"&amp;I42&amp;R42)*INDIRECT("Niv"&amp;S42))</f>
        <v>0</v>
      </c>
      <c r="AY42" s="69">
        <f>IF(OR(I42="",R42=""),0,AS42*INDIRECT("SR"&amp;I42&amp;R42)*INDIRECT("Niv"&amp;S42))</f>
        <v>0</v>
      </c>
      <c r="AZ42" s="70">
        <f>IF(OR(I42="",R42=""),0,AS42*INDIRECT("SR"&amp;I42&amp;R42)*INDIRECT("Niv"&amp;S42))</f>
        <v>0</v>
      </c>
      <c r="BA42" s="70">
        <f>IF(OR(I42="",R42=""),0,AS42*INDIRECT("SR"&amp;I42&amp;R42)*INDIRECT("Niv"&amp;S42))</f>
        <v>0</v>
      </c>
      <c r="BB42" s="70">
        <f>IF(OR(I42="",R42=""),0,AS42*INDIRECT("SR"&amp;I42&amp;R42)*INDIRECT("Niv"&amp;S42))</f>
        <v>0</v>
      </c>
      <c r="BC42" s="70">
        <f>IF(OR(I42="",R42=""),0,AS42*INDIRECT("SR"&amp;I42&amp;R42)*INDIRECT("Niv"&amp;S42))</f>
        <v>0</v>
      </c>
      <c r="BD42" s="71">
        <f>IF(OR(I42="",R42=""),0,AS42*INDIRECT("SR"&amp;I42&amp;R42)*INDIRECT("Niv"&amp;S42))</f>
        <v>0</v>
      </c>
      <c r="BE42" s="38">
        <f>IF(OR(I42="",R42=""),0,AS42*INDIRECT("SR"&amp;I42&amp;R42)*INDIRECT("Niv"&amp;S42))</f>
        <v>0</v>
      </c>
      <c r="BF42" s="66" t="str">
        <f>IF(OR(AS42=0,ISBLANK(R42)),"",SUM(AT42:BD42*INDIRECT("Mag"&amp;I42&amp;R42)))</f>
        <v/>
      </c>
      <c r="BG42" s="25"/>
    </row>
    <row r="43" spans="1:59">
      <c r="H43" s="6"/>
      <c r="I43" s="7"/>
      <c r="J43" s="7"/>
      <c r="K43" s="7"/>
      <c r="L43" s="7"/>
      <c r="M43" s="8"/>
      <c r="N43" s="8"/>
      <c r="O43" s="9"/>
      <c r="P43" s="9"/>
      <c r="Q43" s="10"/>
      <c r="R43" s="7"/>
      <c r="S43" s="7"/>
      <c r="T43" s="6"/>
      <c r="U43" s="6"/>
      <c r="V43" s="6"/>
      <c r="W43" s="6"/>
      <c r="X43" s="11"/>
      <c r="Y43" s="6"/>
      <c r="Z43" s="12"/>
      <c r="AA43" s="6"/>
      <c r="AB43" s="6"/>
      <c r="AC43" s="6"/>
      <c r="AD43" s="6"/>
      <c r="AE43" s="6"/>
      <c r="AF43" s="13"/>
      <c r="AG43" s="14"/>
      <c r="AH43" s="15"/>
      <c r="AI43" s="16"/>
      <c r="AJ43" s="17"/>
      <c r="AK43" s="18"/>
      <c r="AL43" s="19"/>
      <c r="AM43" s="20"/>
      <c r="AN43" s="24"/>
      <c r="AO43" s="24"/>
      <c r="AP43" s="24"/>
      <c r="AQ43" s="21"/>
      <c r="AR43" s="22"/>
      <c r="AS43" s="72"/>
      <c r="AT43" s="67">
        <f>IF(OR(I43="",R43=""),0,AS43*INDIRECT("SR"&amp;I43&amp;R43)*INDIRECT("Niv"&amp;S43))</f>
        <v>0</v>
      </c>
      <c r="AU43" s="67">
        <f>IF(OR(I43="",R43=""),0,AS43*INDIRECT("SR"&amp;I43&amp;R43)*INDIRECT("Niv"&amp;S43))</f>
        <v>0</v>
      </c>
      <c r="AV43" s="68">
        <f>IF(OR(I43="",R43=""),0,AS43*INDIRECT("SR"&amp;I43&amp;R43)*INDIRECT("Niv"&amp;S43))</f>
        <v>0</v>
      </c>
      <c r="AW43" s="68">
        <f>IF(OR(I43="",R43=""),0,AS43*INDIRECT("SR"&amp;I43&amp;R43)*INDIRECT("Niv"&amp;S43))</f>
        <v>0</v>
      </c>
      <c r="AX43" s="69">
        <f>IF(OR(I43="",R43=""),0,AS43*INDIRECT("SR"&amp;I43&amp;R43)*INDIRECT("Niv"&amp;S43))</f>
        <v>0</v>
      </c>
      <c r="AY43" s="69">
        <f>IF(OR(I43="",R43=""),0,AS43*INDIRECT("SR"&amp;I43&amp;R43)*INDIRECT("Niv"&amp;S43))</f>
        <v>0</v>
      </c>
      <c r="AZ43" s="70">
        <f>IF(OR(I43="",R43=""),0,AS43*INDIRECT("SR"&amp;I43&amp;R43)*INDIRECT("Niv"&amp;S43))</f>
        <v>0</v>
      </c>
      <c r="BA43" s="70">
        <f>IF(OR(I43="",R43=""),0,AS43*INDIRECT("SR"&amp;I43&amp;R43)*INDIRECT("Niv"&amp;S43))</f>
        <v>0</v>
      </c>
      <c r="BB43" s="70">
        <f>IF(OR(I43="",R43=""),0,AS43*INDIRECT("SR"&amp;I43&amp;R43)*INDIRECT("Niv"&amp;S43))</f>
        <v>0</v>
      </c>
      <c r="BC43" s="70">
        <f>IF(OR(I43="",R43=""),0,AS43*INDIRECT("SR"&amp;I43&amp;R43)*INDIRECT("Niv"&amp;S43))</f>
        <v>0</v>
      </c>
      <c r="BD43" s="71">
        <f>IF(OR(I43="",R43=""),0,AS43*INDIRECT("SR"&amp;I43&amp;R43)*INDIRECT("Niv"&amp;S43))</f>
        <v>0</v>
      </c>
      <c r="BE43" s="38">
        <f>IF(OR(I43="",R43=""),0,AS43*INDIRECT("SR"&amp;I43&amp;R43)*INDIRECT("Niv"&amp;S43))</f>
        <v>0</v>
      </c>
      <c r="BF43" s="66" t="str">
        <f>IF(OR(AS43=0,ISBLANK(R43)),"",SUM(AT43:BD43*INDIRECT("Mag"&amp;I43&amp;R43)))</f>
        <v/>
      </c>
      <c r="BG43" s="25"/>
    </row>
    <row r="44" spans="1:59">
      <c r="H44" s="6"/>
      <c r="I44" s="7"/>
      <c r="J44" s="7"/>
      <c r="K44" s="7"/>
      <c r="L44" s="7"/>
      <c r="M44" s="8"/>
      <c r="N44" s="8"/>
      <c r="O44" s="9"/>
      <c r="P44" s="9"/>
      <c r="Q44" s="10"/>
      <c r="R44" s="7"/>
      <c r="S44" s="7"/>
      <c r="T44" s="6"/>
      <c r="U44" s="6"/>
      <c r="V44" s="6"/>
      <c r="W44" s="6"/>
      <c r="X44" s="11"/>
      <c r="Y44" s="6"/>
      <c r="Z44" s="12"/>
      <c r="AA44" s="6"/>
      <c r="AB44" s="6"/>
      <c r="AC44" s="6"/>
      <c r="AD44" s="6"/>
      <c r="AE44" s="6"/>
      <c r="AF44" s="13"/>
      <c r="AG44" s="14"/>
      <c r="AH44" s="15"/>
      <c r="AI44" s="16"/>
      <c r="AJ44" s="17"/>
      <c r="AK44" s="18"/>
      <c r="AL44" s="19"/>
      <c r="AM44" s="20"/>
      <c r="AN44" s="24"/>
      <c r="AO44" s="24"/>
      <c r="AP44" s="24"/>
      <c r="AQ44" s="21"/>
      <c r="AR44" s="22"/>
      <c r="AS44" s="72"/>
      <c r="AT44" s="67">
        <f>IF(OR(I44="",R44=""),0,AS44*INDIRECT("SR"&amp;I44&amp;R44)*INDIRECT("Niv"&amp;S44))</f>
        <v>0</v>
      </c>
      <c r="AU44" s="67">
        <f>IF(OR(I44="",R44=""),0,AS44*INDIRECT("SR"&amp;I44&amp;R44)*INDIRECT("Niv"&amp;S44))</f>
        <v>0</v>
      </c>
      <c r="AV44" s="68">
        <f>IF(OR(I44="",R44=""),0,AS44*INDIRECT("SR"&amp;I44&amp;R44)*INDIRECT("Niv"&amp;S44))</f>
        <v>0</v>
      </c>
      <c r="AW44" s="68">
        <f>IF(OR(I44="",R44=""),0,AS44*INDIRECT("SR"&amp;I44&amp;R44)*INDIRECT("Niv"&amp;S44))</f>
        <v>0</v>
      </c>
      <c r="AX44" s="69">
        <f>IF(OR(I44="",R44=""),0,AS44*INDIRECT("SR"&amp;I44&amp;R44)*INDIRECT("Niv"&amp;S44))</f>
        <v>0</v>
      </c>
      <c r="AY44" s="69">
        <f>IF(OR(I44="",R44=""),0,AS44*INDIRECT("SR"&amp;I44&amp;R44)*INDIRECT("Niv"&amp;S44))</f>
        <v>0</v>
      </c>
      <c r="AZ44" s="70">
        <f>IF(OR(I44="",R44=""),0,AS44*INDIRECT("SR"&amp;I44&amp;R44)*INDIRECT("Niv"&amp;S44))</f>
        <v>0</v>
      </c>
      <c r="BA44" s="70">
        <f>IF(OR(I44="",R44=""),0,AS44*INDIRECT("SR"&amp;I44&amp;R44)*INDIRECT("Niv"&amp;S44))</f>
        <v>0</v>
      </c>
      <c r="BB44" s="70">
        <f>IF(OR(I44="",R44=""),0,AS44*INDIRECT("SR"&amp;I44&amp;R44)*INDIRECT("Niv"&amp;S44))</f>
        <v>0</v>
      </c>
      <c r="BC44" s="70">
        <f>IF(OR(I44="",R44=""),0,AS44*INDIRECT("SR"&amp;I44&amp;R44)*INDIRECT("Niv"&amp;S44))</f>
        <v>0</v>
      </c>
      <c r="BD44" s="71">
        <f>IF(OR(I44="",R44=""),0,AS44*INDIRECT("SR"&amp;I44&amp;R44)*INDIRECT("Niv"&amp;S44))</f>
        <v>0</v>
      </c>
      <c r="BE44" s="38">
        <f>IF(OR(I44="",R44=""),0,AS44*INDIRECT("SR"&amp;I44&amp;R44)*INDIRECT("Niv"&amp;S44))</f>
        <v>0</v>
      </c>
      <c r="BF44" s="66" t="str">
        <f>IF(OR(AS44=0,ISBLANK(R44)),"",SUM(AT44:BD44*INDIRECT("Mag"&amp;I44&amp;R44)))</f>
        <v/>
      </c>
      <c r="BG44" s="25"/>
    </row>
    <row r="45" spans="1:59">
      <c r="H45" s="6"/>
      <c r="I45" s="7"/>
      <c r="J45" s="7"/>
      <c r="K45" s="7"/>
      <c r="L45" s="7"/>
      <c r="M45" s="8"/>
      <c r="N45" s="8"/>
      <c r="O45" s="9"/>
      <c r="P45" s="9"/>
      <c r="Q45" s="10"/>
      <c r="R45" s="7"/>
      <c r="S45" s="7"/>
      <c r="T45" s="6"/>
      <c r="U45" s="6"/>
      <c r="V45" s="6"/>
      <c r="W45" s="6"/>
      <c r="X45" s="11"/>
      <c r="Y45" s="6"/>
      <c r="Z45" s="12"/>
      <c r="AA45" s="6"/>
      <c r="AB45" s="6"/>
      <c r="AC45" s="6"/>
      <c r="AD45" s="6"/>
      <c r="AE45" s="6"/>
      <c r="AF45" s="13"/>
      <c r="AG45" s="14"/>
      <c r="AH45" s="15"/>
      <c r="AI45" s="16"/>
      <c r="AJ45" s="17"/>
      <c r="AK45" s="18"/>
      <c r="AL45" s="19"/>
      <c r="AM45" s="20"/>
      <c r="AN45" s="24"/>
      <c r="AO45" s="24"/>
      <c r="AP45" s="24"/>
      <c r="AQ45" s="21"/>
      <c r="AR45" s="22"/>
      <c r="AS45" s="72"/>
      <c r="AT45" s="67">
        <f>IF(OR(I45="",R45=""),0,AS45*INDIRECT("SR"&amp;I45&amp;R45)*INDIRECT("Niv"&amp;S45))</f>
        <v>0</v>
      </c>
      <c r="AU45" s="67">
        <f>IF(OR(I45="",R45=""),0,AS45*INDIRECT("SR"&amp;I45&amp;R45)*INDIRECT("Niv"&amp;S45))</f>
        <v>0</v>
      </c>
      <c r="AV45" s="68">
        <f>IF(OR(I45="",R45=""),0,AS45*INDIRECT("SR"&amp;I45&amp;R45)*INDIRECT("Niv"&amp;S45))</f>
        <v>0</v>
      </c>
      <c r="AW45" s="68">
        <f>IF(OR(I45="",R45=""),0,AS45*INDIRECT("SR"&amp;I45&amp;R45)*INDIRECT("Niv"&amp;S45))</f>
        <v>0</v>
      </c>
      <c r="AX45" s="69">
        <f>IF(OR(I45="",R45=""),0,AS45*INDIRECT("SR"&amp;I45&amp;R45)*INDIRECT("Niv"&amp;S45))</f>
        <v>0</v>
      </c>
      <c r="AY45" s="69">
        <f>IF(OR(I45="",R45=""),0,AS45*INDIRECT("SR"&amp;I45&amp;R45)*INDIRECT("Niv"&amp;S45))</f>
        <v>0</v>
      </c>
      <c r="AZ45" s="70">
        <f>IF(OR(I45="",R45=""),0,AS45*INDIRECT("SR"&amp;I45&amp;R45)*INDIRECT("Niv"&amp;S45))</f>
        <v>0</v>
      </c>
      <c r="BA45" s="70">
        <f>IF(OR(I45="",R45=""),0,AS45*INDIRECT("SR"&amp;I45&amp;R45)*INDIRECT("Niv"&amp;S45))</f>
        <v>0</v>
      </c>
      <c r="BB45" s="70">
        <f>IF(OR(I45="",R45=""),0,AS45*INDIRECT("SR"&amp;I45&amp;R45)*INDIRECT("Niv"&amp;S45))</f>
        <v>0</v>
      </c>
      <c r="BC45" s="70">
        <f>IF(OR(I45="",R45=""),0,AS45*INDIRECT("SR"&amp;I45&amp;R45)*INDIRECT("Niv"&amp;S45))</f>
        <v>0</v>
      </c>
      <c r="BD45" s="71">
        <f>IF(OR(I45="",R45=""),0,AS45*INDIRECT("SR"&amp;I45&amp;R45)*INDIRECT("Niv"&amp;S45))</f>
        <v>0</v>
      </c>
      <c r="BE45" s="38">
        <f>IF(OR(I45="",R45=""),0,AS45*INDIRECT("SR"&amp;I45&amp;R45)*INDIRECT("Niv"&amp;S45))</f>
        <v>0</v>
      </c>
      <c r="BF45" s="66" t="str">
        <f>IF(OR(AS45=0,ISBLANK(R45)),"",SUM(AT45:BD45*INDIRECT("Mag"&amp;I45&amp;R45)))</f>
        <v/>
      </c>
      <c r="BG45" s="25"/>
    </row>
    <row r="46" spans="1:59">
      <c r="H46" s="6"/>
      <c r="I46" s="7"/>
      <c r="J46" s="7"/>
      <c r="K46" s="7"/>
      <c r="L46" s="7"/>
      <c r="M46" s="8"/>
      <c r="N46" s="8"/>
      <c r="O46" s="9"/>
      <c r="P46" s="9"/>
      <c r="Q46" s="10"/>
      <c r="R46" s="7"/>
      <c r="S46" s="7"/>
      <c r="T46" s="6"/>
      <c r="U46" s="6"/>
      <c r="V46" s="6"/>
      <c r="W46" s="6"/>
      <c r="X46" s="11"/>
      <c r="Y46" s="6"/>
      <c r="Z46" s="12"/>
      <c r="AA46" s="6"/>
      <c r="AB46" s="6"/>
      <c r="AC46" s="6"/>
      <c r="AD46" s="6"/>
      <c r="AE46" s="6"/>
      <c r="AF46" s="13"/>
      <c r="AG46" s="14"/>
      <c r="AH46" s="15"/>
      <c r="AI46" s="16"/>
      <c r="AJ46" s="17"/>
      <c r="AK46" s="18"/>
      <c r="AL46" s="19"/>
      <c r="AM46" s="20"/>
      <c r="AN46" s="24"/>
      <c r="AO46" s="24"/>
      <c r="AP46" s="24"/>
      <c r="AQ46" s="21"/>
      <c r="AR46" s="22"/>
      <c r="AS46" s="72"/>
      <c r="AT46" s="67">
        <f>IF(OR(I46="",R46=""),0,AS46*INDIRECT("SR"&amp;I46&amp;R46)*INDIRECT("Niv"&amp;S46))</f>
        <v>0</v>
      </c>
      <c r="AU46" s="67">
        <f>IF(OR(I46="",R46=""),0,AS46*INDIRECT("SR"&amp;I46&amp;R46)*INDIRECT("Niv"&amp;S46))</f>
        <v>0</v>
      </c>
      <c r="AV46" s="68">
        <f>IF(OR(I46="",R46=""),0,AS46*INDIRECT("SR"&amp;I46&amp;R46)*INDIRECT("Niv"&amp;S46))</f>
        <v>0</v>
      </c>
      <c r="AW46" s="68">
        <f>IF(OR(I46="",R46=""),0,AS46*INDIRECT("SR"&amp;I46&amp;R46)*INDIRECT("Niv"&amp;S46))</f>
        <v>0</v>
      </c>
      <c r="AX46" s="69">
        <f>IF(OR(I46="",R46=""),0,AS46*INDIRECT("SR"&amp;I46&amp;R46)*INDIRECT("Niv"&amp;S46))</f>
        <v>0</v>
      </c>
      <c r="AY46" s="69">
        <f>IF(OR(I46="",R46=""),0,AS46*INDIRECT("SR"&amp;I46&amp;R46)*INDIRECT("Niv"&amp;S46))</f>
        <v>0</v>
      </c>
      <c r="AZ46" s="70">
        <f>IF(OR(I46="",R46=""),0,AS46*INDIRECT("SR"&amp;I46&amp;R46)*INDIRECT("Niv"&amp;S46))</f>
        <v>0</v>
      </c>
      <c r="BA46" s="70">
        <f>IF(OR(I46="",R46=""),0,AS46*INDIRECT("SR"&amp;I46&amp;R46)*INDIRECT("Niv"&amp;S46))</f>
        <v>0</v>
      </c>
      <c r="BB46" s="70">
        <f>IF(OR(I46="",R46=""),0,AS46*INDIRECT("SR"&amp;I46&amp;R46)*INDIRECT("Niv"&amp;S46))</f>
        <v>0</v>
      </c>
      <c r="BC46" s="70">
        <f>IF(OR(I46="",R46=""),0,AS46*INDIRECT("SR"&amp;I46&amp;R46)*INDIRECT("Niv"&amp;S46))</f>
        <v>0</v>
      </c>
      <c r="BD46" s="71">
        <f>IF(OR(I46="",R46=""),0,AS46*INDIRECT("SR"&amp;I46&amp;R46)*INDIRECT("Niv"&amp;S46))</f>
        <v>0</v>
      </c>
      <c r="BE46" s="38">
        <f>IF(OR(I46="",R46=""),0,AS46*INDIRECT("SR"&amp;I46&amp;R46)*INDIRECT("Niv"&amp;S46))</f>
        <v>0</v>
      </c>
      <c r="BF46" s="66" t="str">
        <f>IF(OR(AS46=0,ISBLANK(R46)),"",SUM(AT46:BD46*INDIRECT("Mag"&amp;I46&amp;R46)))</f>
        <v/>
      </c>
      <c r="BG46" s="25"/>
    </row>
    <row r="47" spans="1:59">
      <c r="H47" s="6"/>
      <c r="I47" s="7"/>
      <c r="J47" s="7"/>
      <c r="K47" s="7"/>
      <c r="L47" s="7"/>
      <c r="M47" s="8"/>
      <c r="N47" s="8"/>
      <c r="O47" s="9"/>
      <c r="P47" s="9"/>
      <c r="Q47" s="10"/>
      <c r="R47" s="7"/>
      <c r="S47" s="7"/>
      <c r="T47" s="6"/>
      <c r="U47" s="6"/>
      <c r="V47" s="6"/>
      <c r="W47" s="6"/>
      <c r="X47" s="11"/>
      <c r="Y47" s="6"/>
      <c r="Z47" s="12"/>
      <c r="AA47" s="6"/>
      <c r="AB47" s="6"/>
      <c r="AC47" s="6"/>
      <c r="AD47" s="6"/>
      <c r="AE47" s="6"/>
      <c r="AF47" s="13"/>
      <c r="AG47" s="14"/>
      <c r="AH47" s="15"/>
      <c r="AI47" s="16"/>
      <c r="AJ47" s="17"/>
      <c r="AK47" s="18"/>
      <c r="AL47" s="19"/>
      <c r="AM47" s="20"/>
      <c r="AN47" s="24"/>
      <c r="AO47" s="24"/>
      <c r="AP47" s="24"/>
      <c r="AQ47" s="21"/>
      <c r="AR47" s="22"/>
      <c r="AS47" s="72"/>
      <c r="AT47" s="67">
        <f>IF(OR(I47="",R47=""),0,AS47*INDIRECT("SR"&amp;I47&amp;R47)*INDIRECT("Niv"&amp;S47))</f>
        <v>0</v>
      </c>
      <c r="AU47" s="67">
        <f>IF(OR(I47="",R47=""),0,AS47*INDIRECT("SR"&amp;I47&amp;R47)*INDIRECT("Niv"&amp;S47))</f>
        <v>0</v>
      </c>
      <c r="AV47" s="68">
        <f>IF(OR(I47="",R47=""),0,AS47*INDIRECT("SR"&amp;I47&amp;R47)*INDIRECT("Niv"&amp;S47))</f>
        <v>0</v>
      </c>
      <c r="AW47" s="68">
        <f>IF(OR(I47="",R47=""),0,AS47*INDIRECT("SR"&amp;I47&amp;R47)*INDIRECT("Niv"&amp;S47))</f>
        <v>0</v>
      </c>
      <c r="AX47" s="69">
        <f>IF(OR(I47="",R47=""),0,AS47*INDIRECT("SR"&amp;I47&amp;R47)*INDIRECT("Niv"&amp;S47))</f>
        <v>0</v>
      </c>
      <c r="AY47" s="69">
        <f>IF(OR(I47="",R47=""),0,AS47*INDIRECT("SR"&amp;I47&amp;R47)*INDIRECT("Niv"&amp;S47))</f>
        <v>0</v>
      </c>
      <c r="AZ47" s="70">
        <f>IF(OR(I47="",R47=""),0,AS47*INDIRECT("SR"&amp;I47&amp;R47)*INDIRECT("Niv"&amp;S47))</f>
        <v>0</v>
      </c>
      <c r="BA47" s="70">
        <f>IF(OR(I47="",R47=""),0,AS47*INDIRECT("SR"&amp;I47&amp;R47)*INDIRECT("Niv"&amp;S47))</f>
        <v>0</v>
      </c>
      <c r="BB47" s="70">
        <f>IF(OR(I47="",R47=""),0,AS47*INDIRECT("SR"&amp;I47&amp;R47)*INDIRECT("Niv"&amp;S47))</f>
        <v>0</v>
      </c>
      <c r="BC47" s="70">
        <f>IF(OR(I47="",R47=""),0,AS47*INDIRECT("SR"&amp;I47&amp;R47)*INDIRECT("Niv"&amp;S47))</f>
        <v>0</v>
      </c>
      <c r="BD47" s="71">
        <f>IF(OR(I47="",R47=""),0,AS47*INDIRECT("SR"&amp;I47&amp;R47)*INDIRECT("Niv"&amp;S47))</f>
        <v>0</v>
      </c>
      <c r="BE47" s="38">
        <f>IF(OR(I47="",R47=""),0,AS47*INDIRECT("SR"&amp;I47&amp;R47)*INDIRECT("Niv"&amp;S47))</f>
        <v>0</v>
      </c>
      <c r="BF47" s="66" t="str">
        <f>IF(OR(AS47=0,ISBLANK(R47)),"",SUM(AT47:BD47*INDIRECT("Mag"&amp;I47&amp;R47)))</f>
        <v/>
      </c>
      <c r="BG47" s="25"/>
    </row>
    <row r="48" spans="1:59">
      <c r="H48" s="6"/>
      <c r="I48" s="7"/>
      <c r="J48" s="7"/>
      <c r="K48" s="7"/>
      <c r="L48" s="7"/>
      <c r="M48" s="8"/>
      <c r="N48" s="8"/>
      <c r="O48" s="9"/>
      <c r="P48" s="9"/>
      <c r="Q48" s="10"/>
      <c r="R48" s="7"/>
      <c r="S48" s="7"/>
      <c r="T48" s="6"/>
      <c r="U48" s="6"/>
      <c r="V48" s="6"/>
      <c r="W48" s="6"/>
      <c r="X48" s="11"/>
      <c r="Y48" s="6"/>
      <c r="Z48" s="12"/>
      <c r="AA48" s="6"/>
      <c r="AB48" s="6"/>
      <c r="AC48" s="6"/>
      <c r="AD48" s="6"/>
      <c r="AE48" s="6"/>
      <c r="AF48" s="13"/>
      <c r="AG48" s="14"/>
      <c r="AH48" s="15"/>
      <c r="AI48" s="16"/>
      <c r="AJ48" s="17"/>
      <c r="AK48" s="18"/>
      <c r="AL48" s="19"/>
      <c r="AM48" s="20"/>
      <c r="AN48" s="24"/>
      <c r="AO48" s="24"/>
      <c r="AP48" s="24"/>
      <c r="AQ48" s="21"/>
      <c r="AR48" s="22"/>
      <c r="AS48" s="72"/>
      <c r="AT48" s="67">
        <f>IF(OR(I48="",R48=""),0,AS48*INDIRECT("SR"&amp;I48&amp;R48)*INDIRECT("Niv"&amp;S48))</f>
        <v>0</v>
      </c>
      <c r="AU48" s="67">
        <f>IF(OR(I48="",R48=""),0,AS48*INDIRECT("SR"&amp;I48&amp;R48)*INDIRECT("Niv"&amp;S48))</f>
        <v>0</v>
      </c>
      <c r="AV48" s="68">
        <f>IF(OR(I48="",R48=""),0,AS48*INDIRECT("SR"&amp;I48&amp;R48)*INDIRECT("Niv"&amp;S48))</f>
        <v>0</v>
      </c>
      <c r="AW48" s="68">
        <f>IF(OR(I48="",R48=""),0,AS48*INDIRECT("SR"&amp;I48&amp;R48)*INDIRECT("Niv"&amp;S48))</f>
        <v>0</v>
      </c>
      <c r="AX48" s="69">
        <f>IF(OR(I48="",R48=""),0,AS48*INDIRECT("SR"&amp;I48&amp;R48)*INDIRECT("Niv"&amp;S48))</f>
        <v>0</v>
      </c>
      <c r="AY48" s="69">
        <f>IF(OR(I48="",R48=""),0,AS48*INDIRECT("SR"&amp;I48&amp;R48)*INDIRECT("Niv"&amp;S48))</f>
        <v>0</v>
      </c>
      <c r="AZ48" s="70">
        <f>IF(OR(I48="",R48=""),0,AS48*INDIRECT("SR"&amp;I48&amp;R48)*INDIRECT("Niv"&amp;S48))</f>
        <v>0</v>
      </c>
      <c r="BA48" s="70">
        <f>IF(OR(I48="",R48=""),0,AS48*INDIRECT("SR"&amp;I48&amp;R48)*INDIRECT("Niv"&amp;S48))</f>
        <v>0</v>
      </c>
      <c r="BB48" s="70">
        <f>IF(OR(I48="",R48=""),0,AS48*INDIRECT("SR"&amp;I48&amp;R48)*INDIRECT("Niv"&amp;S48))</f>
        <v>0</v>
      </c>
      <c r="BC48" s="70">
        <f>IF(OR(I48="",R48=""),0,AS48*INDIRECT("SR"&amp;I48&amp;R48)*INDIRECT("Niv"&amp;S48))</f>
        <v>0</v>
      </c>
      <c r="BD48" s="71">
        <f>IF(OR(I48="",R48=""),0,AS48*INDIRECT("SR"&amp;I48&amp;R48)*INDIRECT("Niv"&amp;S48))</f>
        <v>0</v>
      </c>
      <c r="BE48" s="38">
        <f>IF(OR(I48="",R48=""),0,AS48*INDIRECT("SR"&amp;I48&amp;R48)*INDIRECT("Niv"&amp;S48))</f>
        <v>0</v>
      </c>
      <c r="BF48" s="66" t="str">
        <f>IF(OR(AS48=0,ISBLANK(R48)),"",SUM(AT48:BD48*INDIRECT("Mag"&amp;I48&amp;R48)))</f>
        <v/>
      </c>
      <c r="BG48" s="25"/>
    </row>
    <row r="49" spans="1:59">
      <c r="H49" s="6"/>
      <c r="I49" s="7"/>
      <c r="J49" s="7"/>
      <c r="K49" s="7"/>
      <c r="L49" s="7"/>
      <c r="M49" s="8"/>
      <c r="N49" s="8"/>
      <c r="O49" s="9"/>
      <c r="P49" s="9"/>
      <c r="Q49" s="10"/>
      <c r="R49" s="7"/>
      <c r="S49" s="7"/>
      <c r="T49" s="6"/>
      <c r="U49" s="6"/>
      <c r="V49" s="6"/>
      <c r="W49" s="6"/>
      <c r="X49" s="11"/>
      <c r="Y49" s="6"/>
      <c r="Z49" s="12"/>
      <c r="AA49" s="6"/>
      <c r="AB49" s="6"/>
      <c r="AC49" s="6"/>
      <c r="AD49" s="6"/>
      <c r="AE49" s="6"/>
      <c r="AF49" s="13"/>
      <c r="AG49" s="14"/>
      <c r="AH49" s="15"/>
      <c r="AI49" s="16"/>
      <c r="AJ49" s="17"/>
      <c r="AK49" s="18"/>
      <c r="AL49" s="19"/>
      <c r="AM49" s="20"/>
      <c r="AN49" s="24"/>
      <c r="AO49" s="24"/>
      <c r="AP49" s="24"/>
      <c r="AQ49" s="21"/>
      <c r="AR49" s="22"/>
      <c r="AS49" s="72"/>
      <c r="AT49" s="67">
        <f>IF(OR(I49="",R49=""),0,AS49*INDIRECT("SR"&amp;I49&amp;R49)*INDIRECT("Niv"&amp;S49))</f>
        <v>0</v>
      </c>
      <c r="AU49" s="67">
        <f>IF(OR(I49="",R49=""),0,AS49*INDIRECT("SR"&amp;I49&amp;R49)*INDIRECT("Niv"&amp;S49))</f>
        <v>0</v>
      </c>
      <c r="AV49" s="68">
        <f>IF(OR(I49="",R49=""),0,AS49*INDIRECT("SR"&amp;I49&amp;R49)*INDIRECT("Niv"&amp;S49))</f>
        <v>0</v>
      </c>
      <c r="AW49" s="68">
        <f>IF(OR(I49="",R49=""),0,AS49*INDIRECT("SR"&amp;I49&amp;R49)*INDIRECT("Niv"&amp;S49))</f>
        <v>0</v>
      </c>
      <c r="AX49" s="69">
        <f>IF(OR(I49="",R49=""),0,AS49*INDIRECT("SR"&amp;I49&amp;R49)*INDIRECT("Niv"&amp;S49))</f>
        <v>0</v>
      </c>
      <c r="AY49" s="69">
        <f>IF(OR(I49="",R49=""),0,AS49*INDIRECT("SR"&amp;I49&amp;R49)*INDIRECT("Niv"&amp;S49))</f>
        <v>0</v>
      </c>
      <c r="AZ49" s="70">
        <f>IF(OR(I49="",R49=""),0,AS49*INDIRECT("SR"&amp;I49&amp;R49)*INDIRECT("Niv"&amp;S49))</f>
        <v>0</v>
      </c>
      <c r="BA49" s="70">
        <f>IF(OR(I49="",R49=""),0,AS49*INDIRECT("SR"&amp;I49&amp;R49)*INDIRECT("Niv"&amp;S49))</f>
        <v>0</v>
      </c>
      <c r="BB49" s="70">
        <f>IF(OR(I49="",R49=""),0,AS49*INDIRECT("SR"&amp;I49&amp;R49)*INDIRECT("Niv"&amp;S49))</f>
        <v>0</v>
      </c>
      <c r="BC49" s="70">
        <f>IF(OR(I49="",R49=""),0,AS49*INDIRECT("SR"&amp;I49&amp;R49)*INDIRECT("Niv"&amp;S49))</f>
        <v>0</v>
      </c>
      <c r="BD49" s="71">
        <f>IF(OR(I49="",R49=""),0,AS49*INDIRECT("SR"&amp;I49&amp;R49)*INDIRECT("Niv"&amp;S49))</f>
        <v>0</v>
      </c>
      <c r="BE49" s="38">
        <f>IF(OR(I49="",R49=""),0,AS49*INDIRECT("SR"&amp;I49&amp;R49)*INDIRECT("Niv"&amp;S49))</f>
        <v>0</v>
      </c>
      <c r="BF49" s="66" t="str">
        <f>IF(OR(AS49=0,ISBLANK(R49)),"",SUM(AT49:BD49*INDIRECT("Mag"&amp;I49&amp;R49)))</f>
        <v/>
      </c>
      <c r="BG49" s="25"/>
    </row>
    <row r="50" spans="1:59">
      <c r="H50" s="6"/>
      <c r="I50" s="7"/>
      <c r="J50" s="7"/>
      <c r="K50" s="7"/>
      <c r="L50" s="7"/>
      <c r="M50" s="8"/>
      <c r="N50" s="8"/>
      <c r="O50" s="9"/>
      <c r="P50" s="9"/>
      <c r="Q50" s="10"/>
      <c r="R50" s="7"/>
      <c r="S50" s="7"/>
      <c r="T50" s="6"/>
      <c r="U50" s="6"/>
      <c r="V50" s="6"/>
      <c r="W50" s="6"/>
      <c r="X50" s="11"/>
      <c r="Y50" s="6"/>
      <c r="Z50" s="12"/>
      <c r="AA50" s="6"/>
      <c r="AB50" s="6"/>
      <c r="AC50" s="6"/>
      <c r="AD50" s="6"/>
      <c r="AE50" s="6"/>
      <c r="AF50" s="13"/>
      <c r="AG50" s="14"/>
      <c r="AH50" s="15"/>
      <c r="AI50" s="16"/>
      <c r="AJ50" s="17"/>
      <c r="AK50" s="18"/>
      <c r="AL50" s="19"/>
      <c r="AM50" s="20"/>
      <c r="AN50" s="24"/>
      <c r="AO50" s="24"/>
      <c r="AP50" s="24"/>
      <c r="AQ50" s="21"/>
      <c r="AR50" s="22"/>
      <c r="AS50" s="72"/>
      <c r="AT50" s="67">
        <f>IF(OR(I50="",R50=""),0,AS50*INDIRECT("SR"&amp;I50&amp;R50)*INDIRECT("Niv"&amp;S50))</f>
        <v>0</v>
      </c>
      <c r="AU50" s="67">
        <f>IF(OR(I50="",R50=""),0,AS50*INDIRECT("SR"&amp;I50&amp;R50)*INDIRECT("Niv"&amp;S50))</f>
        <v>0</v>
      </c>
      <c r="AV50" s="68">
        <f>IF(OR(I50="",R50=""),0,AS50*INDIRECT("SR"&amp;I50&amp;R50)*INDIRECT("Niv"&amp;S50))</f>
        <v>0</v>
      </c>
      <c r="AW50" s="68">
        <f>IF(OR(I50="",R50=""),0,AS50*INDIRECT("SR"&amp;I50&amp;R50)*INDIRECT("Niv"&amp;S50))</f>
        <v>0</v>
      </c>
      <c r="AX50" s="69">
        <f>IF(OR(I50="",R50=""),0,AS50*INDIRECT("SR"&amp;I50&amp;R50)*INDIRECT("Niv"&amp;S50))</f>
        <v>0</v>
      </c>
      <c r="AY50" s="69">
        <f>IF(OR(I50="",R50=""),0,AS50*INDIRECT("SR"&amp;I50&amp;R50)*INDIRECT("Niv"&amp;S50))</f>
        <v>0</v>
      </c>
      <c r="AZ50" s="70">
        <f>IF(OR(I50="",R50=""),0,AS50*INDIRECT("SR"&amp;I50&amp;R50)*INDIRECT("Niv"&amp;S50))</f>
        <v>0</v>
      </c>
      <c r="BA50" s="70">
        <f>IF(OR(I50="",R50=""),0,AS50*INDIRECT("SR"&amp;I50&amp;R50)*INDIRECT("Niv"&amp;S50))</f>
        <v>0</v>
      </c>
      <c r="BB50" s="70">
        <f>IF(OR(I50="",R50=""),0,AS50*INDIRECT("SR"&amp;I50&amp;R50)*INDIRECT("Niv"&amp;S50))</f>
        <v>0</v>
      </c>
      <c r="BC50" s="70">
        <f>IF(OR(I50="",R50=""),0,AS50*INDIRECT("SR"&amp;I50&amp;R50)*INDIRECT("Niv"&amp;S50))</f>
        <v>0</v>
      </c>
      <c r="BD50" s="71">
        <f>IF(OR(I50="",R50=""),0,AS50*INDIRECT("SR"&amp;I50&amp;R50)*INDIRECT("Niv"&amp;S50))</f>
        <v>0</v>
      </c>
      <c r="BE50" s="38">
        <f>IF(OR(I50="",R50=""),0,AS50*INDIRECT("SR"&amp;I50&amp;R50)*INDIRECT("Niv"&amp;S50))</f>
        <v>0</v>
      </c>
      <c r="BF50" s="66" t="str">
        <f>IF(OR(AS50=0,ISBLANK(R50)),"",SUM(AT50:BD50*INDIRECT("Mag"&amp;I50&amp;R50)))</f>
        <v/>
      </c>
      <c r="BG50" s="25"/>
    </row>
    <row r="51" spans="1:59">
      <c r="H51" s="6"/>
      <c r="I51" s="7"/>
      <c r="J51" s="7"/>
      <c r="K51" s="7"/>
      <c r="L51" s="7"/>
      <c r="M51" s="8"/>
      <c r="N51" s="8"/>
      <c r="O51" s="9"/>
      <c r="P51" s="9"/>
      <c r="Q51" s="10"/>
      <c r="R51" s="7"/>
      <c r="S51" s="7"/>
      <c r="T51" s="6"/>
      <c r="U51" s="6"/>
      <c r="V51" s="6"/>
      <c r="W51" s="6"/>
      <c r="X51" s="11"/>
      <c r="Y51" s="6"/>
      <c r="Z51" s="12"/>
      <c r="AA51" s="6"/>
      <c r="AB51" s="6"/>
      <c r="AC51" s="6"/>
      <c r="AD51" s="6"/>
      <c r="AE51" s="6"/>
      <c r="AF51" s="13"/>
      <c r="AG51" s="14"/>
      <c r="AH51" s="15"/>
      <c r="AI51" s="16"/>
      <c r="AJ51" s="17"/>
      <c r="AK51" s="18"/>
      <c r="AL51" s="19"/>
      <c r="AM51" s="20"/>
      <c r="AN51" s="24"/>
      <c r="AO51" s="24"/>
      <c r="AP51" s="24"/>
      <c r="AQ51" s="21"/>
      <c r="AR51" s="22"/>
      <c r="AS51" s="72"/>
      <c r="AT51" s="67">
        <f>IF(OR(I51="",R51=""),0,AS51*INDIRECT("SR"&amp;I51&amp;R51)*INDIRECT("Niv"&amp;S51))</f>
        <v>0</v>
      </c>
      <c r="AU51" s="67">
        <f>IF(OR(I51="",R51=""),0,AS51*INDIRECT("SR"&amp;I51&amp;R51)*INDIRECT("Niv"&amp;S51))</f>
        <v>0</v>
      </c>
      <c r="AV51" s="68">
        <f>IF(OR(I51="",R51=""),0,AS51*INDIRECT("SR"&amp;I51&amp;R51)*INDIRECT("Niv"&amp;S51))</f>
        <v>0</v>
      </c>
      <c r="AW51" s="68">
        <f>IF(OR(I51="",R51=""),0,AS51*INDIRECT("SR"&amp;I51&amp;R51)*INDIRECT("Niv"&amp;S51))</f>
        <v>0</v>
      </c>
      <c r="AX51" s="69">
        <f>IF(OR(I51="",R51=""),0,AS51*INDIRECT("SR"&amp;I51&amp;R51)*INDIRECT("Niv"&amp;S51))</f>
        <v>0</v>
      </c>
      <c r="AY51" s="69">
        <f>IF(OR(I51="",R51=""),0,AS51*INDIRECT("SR"&amp;I51&amp;R51)*INDIRECT("Niv"&amp;S51))</f>
        <v>0</v>
      </c>
      <c r="AZ51" s="70">
        <f>IF(OR(I51="",R51=""),0,AS51*INDIRECT("SR"&amp;I51&amp;R51)*INDIRECT("Niv"&amp;S51))</f>
        <v>0</v>
      </c>
      <c r="BA51" s="70">
        <f>IF(OR(I51="",R51=""),0,AS51*INDIRECT("SR"&amp;I51&amp;R51)*INDIRECT("Niv"&amp;S51))</f>
        <v>0</v>
      </c>
      <c r="BB51" s="70">
        <f>IF(OR(I51="",R51=""),0,AS51*INDIRECT("SR"&amp;I51&amp;R51)*INDIRECT("Niv"&amp;S51))</f>
        <v>0</v>
      </c>
      <c r="BC51" s="70">
        <f>IF(OR(I51="",R51=""),0,AS51*INDIRECT("SR"&amp;I51&amp;R51)*INDIRECT("Niv"&amp;S51))</f>
        <v>0</v>
      </c>
      <c r="BD51" s="71">
        <f>IF(OR(I51="",R51=""),0,AS51*INDIRECT("SR"&amp;I51&amp;R51)*INDIRECT("Niv"&amp;S51))</f>
        <v>0</v>
      </c>
      <c r="BE51" s="38">
        <f>IF(OR(I51="",R51=""),0,AS51*INDIRECT("SR"&amp;I51&amp;R51)*INDIRECT("Niv"&amp;S51))</f>
        <v>0</v>
      </c>
      <c r="BF51" s="66" t="str">
        <f>IF(OR(AS51=0,ISBLANK(R51)),"",SUM(AT51:BD51*INDIRECT("Mag"&amp;I51&amp;R51)))</f>
        <v/>
      </c>
      <c r="BG51" s="25"/>
    </row>
    <row r="52" spans="1:59">
      <c r="H52" s="6"/>
      <c r="I52" s="7"/>
      <c r="J52" s="7"/>
      <c r="K52" s="7"/>
      <c r="L52" s="7"/>
      <c r="M52" s="8"/>
      <c r="N52" s="8"/>
      <c r="O52" s="9"/>
      <c r="P52" s="9"/>
      <c r="Q52" s="10"/>
      <c r="R52" s="7"/>
      <c r="S52" s="7"/>
      <c r="T52" s="6"/>
      <c r="U52" s="6"/>
      <c r="V52" s="6"/>
      <c r="W52" s="6"/>
      <c r="X52" s="11"/>
      <c r="Y52" s="6"/>
      <c r="Z52" s="12"/>
      <c r="AA52" s="6"/>
      <c r="AB52" s="6"/>
      <c r="AC52" s="6"/>
      <c r="AD52" s="6"/>
      <c r="AE52" s="6"/>
      <c r="AF52" s="13"/>
      <c r="AG52" s="14"/>
      <c r="AH52" s="15"/>
      <c r="AI52" s="16"/>
      <c r="AJ52" s="17"/>
      <c r="AK52" s="18"/>
      <c r="AL52" s="19"/>
      <c r="AM52" s="20"/>
      <c r="AN52" s="24"/>
      <c r="AO52" s="24"/>
      <c r="AP52" s="24"/>
      <c r="AQ52" s="21"/>
      <c r="AR52" s="22"/>
      <c r="AS52" s="72"/>
      <c r="AT52" s="67">
        <f>IF(OR(I52="",R52=""),0,AS52*INDIRECT("SR"&amp;I52&amp;R52)*INDIRECT("Niv"&amp;S52))</f>
        <v>0</v>
      </c>
      <c r="AU52" s="67">
        <f>IF(OR(I52="",R52=""),0,AS52*INDIRECT("SR"&amp;I52&amp;R52)*INDIRECT("Niv"&amp;S52))</f>
        <v>0</v>
      </c>
      <c r="AV52" s="68">
        <f>IF(OR(I52="",R52=""),0,AS52*INDIRECT("SR"&amp;I52&amp;R52)*INDIRECT("Niv"&amp;S52))</f>
        <v>0</v>
      </c>
      <c r="AW52" s="68">
        <f>IF(OR(I52="",R52=""),0,AS52*INDIRECT("SR"&amp;I52&amp;R52)*INDIRECT("Niv"&amp;S52))</f>
        <v>0</v>
      </c>
      <c r="AX52" s="69">
        <f>IF(OR(I52="",R52=""),0,AS52*INDIRECT("SR"&amp;I52&amp;R52)*INDIRECT("Niv"&amp;S52))</f>
        <v>0</v>
      </c>
      <c r="AY52" s="69">
        <f>IF(OR(I52="",R52=""),0,AS52*INDIRECT("SR"&amp;I52&amp;R52)*INDIRECT("Niv"&amp;S52))</f>
        <v>0</v>
      </c>
      <c r="AZ52" s="70">
        <f>IF(OR(I52="",R52=""),0,AS52*INDIRECT("SR"&amp;I52&amp;R52)*INDIRECT("Niv"&amp;S52))</f>
        <v>0</v>
      </c>
      <c r="BA52" s="70">
        <f>IF(OR(I52="",R52=""),0,AS52*INDIRECT("SR"&amp;I52&amp;R52)*INDIRECT("Niv"&amp;S52))</f>
        <v>0</v>
      </c>
      <c r="BB52" s="70">
        <f>IF(OR(I52="",R52=""),0,AS52*INDIRECT("SR"&amp;I52&amp;R52)*INDIRECT("Niv"&amp;S52))</f>
        <v>0</v>
      </c>
      <c r="BC52" s="70">
        <f>IF(OR(I52="",R52=""),0,AS52*INDIRECT("SR"&amp;I52&amp;R52)*INDIRECT("Niv"&amp;S52))</f>
        <v>0</v>
      </c>
      <c r="BD52" s="71">
        <f>IF(OR(I52="",R52=""),0,AS52*INDIRECT("SR"&amp;I52&amp;R52)*INDIRECT("Niv"&amp;S52))</f>
        <v>0</v>
      </c>
      <c r="BE52" s="38">
        <f>IF(OR(I52="",R52=""),0,AS52*INDIRECT("SR"&amp;I52&amp;R52)*INDIRECT("Niv"&amp;S52))</f>
        <v>0</v>
      </c>
      <c r="BF52" s="66" t="str">
        <f>IF(OR(AS52=0,ISBLANK(R52)),"",SUM(AT52:BD52*INDIRECT("Mag"&amp;I52&amp;R52)))</f>
        <v/>
      </c>
      <c r="BG52" s="25"/>
    </row>
    <row r="53" spans="1:59">
      <c r="H53" s="6"/>
      <c r="I53" s="7"/>
      <c r="J53" s="7"/>
      <c r="K53" s="7"/>
      <c r="L53" s="7"/>
      <c r="M53" s="8"/>
      <c r="N53" s="8"/>
      <c r="O53" s="9"/>
      <c r="P53" s="9"/>
      <c r="Q53" s="10"/>
      <c r="R53" s="7"/>
      <c r="S53" s="7"/>
      <c r="T53" s="6"/>
      <c r="U53" s="6"/>
      <c r="V53" s="6"/>
      <c r="W53" s="6"/>
      <c r="X53" s="11"/>
      <c r="Y53" s="6"/>
      <c r="Z53" s="12"/>
      <c r="AA53" s="6"/>
      <c r="AB53" s="6"/>
      <c r="AC53" s="6"/>
      <c r="AD53" s="6"/>
      <c r="AE53" s="6"/>
      <c r="AF53" s="13"/>
      <c r="AG53" s="14"/>
      <c r="AH53" s="15"/>
      <c r="AI53" s="16"/>
      <c r="AJ53" s="17"/>
      <c r="AK53" s="18"/>
      <c r="AL53" s="19"/>
      <c r="AM53" s="20"/>
      <c r="AN53" s="24"/>
      <c r="AO53" s="24"/>
      <c r="AP53" s="24"/>
      <c r="AQ53" s="21"/>
      <c r="AR53" s="22"/>
      <c r="AS53" s="72"/>
      <c r="AT53" s="67">
        <f>IF(OR(I53="",R53=""),0,AS53*INDIRECT("SR"&amp;I53&amp;R53)*INDIRECT("Niv"&amp;S53))</f>
        <v>0</v>
      </c>
      <c r="AU53" s="67">
        <f>IF(OR(I53="",R53=""),0,AS53*INDIRECT("SR"&amp;I53&amp;R53)*INDIRECT("Niv"&amp;S53))</f>
        <v>0</v>
      </c>
      <c r="AV53" s="68">
        <f>IF(OR(I53="",R53=""),0,AS53*INDIRECT("SR"&amp;I53&amp;R53)*INDIRECT("Niv"&amp;S53))</f>
        <v>0</v>
      </c>
      <c r="AW53" s="68">
        <f>IF(OR(I53="",R53=""),0,AS53*INDIRECT("SR"&amp;I53&amp;R53)*INDIRECT("Niv"&amp;S53))</f>
        <v>0</v>
      </c>
      <c r="AX53" s="69">
        <f>IF(OR(I53="",R53=""),0,AS53*INDIRECT("SR"&amp;I53&amp;R53)*INDIRECT("Niv"&amp;S53))</f>
        <v>0</v>
      </c>
      <c r="AY53" s="69">
        <f>IF(OR(I53="",R53=""),0,AS53*INDIRECT("SR"&amp;I53&amp;R53)*INDIRECT("Niv"&amp;S53))</f>
        <v>0</v>
      </c>
      <c r="AZ53" s="70">
        <f>IF(OR(I53="",R53=""),0,AS53*INDIRECT("SR"&amp;I53&amp;R53)*INDIRECT("Niv"&amp;S53))</f>
        <v>0</v>
      </c>
      <c r="BA53" s="70">
        <f>IF(OR(I53="",R53=""),0,AS53*INDIRECT("SR"&amp;I53&amp;R53)*INDIRECT("Niv"&amp;S53))</f>
        <v>0</v>
      </c>
      <c r="BB53" s="70">
        <f>IF(OR(I53="",R53=""),0,AS53*INDIRECT("SR"&amp;I53&amp;R53)*INDIRECT("Niv"&amp;S53))</f>
        <v>0</v>
      </c>
      <c r="BC53" s="70">
        <f>IF(OR(I53="",R53=""),0,AS53*INDIRECT("SR"&amp;I53&amp;R53)*INDIRECT("Niv"&amp;S53))</f>
        <v>0</v>
      </c>
      <c r="BD53" s="71">
        <f>IF(OR(I53="",R53=""),0,AS53*INDIRECT("SR"&amp;I53&amp;R53)*INDIRECT("Niv"&amp;S53))</f>
        <v>0</v>
      </c>
      <c r="BE53" s="38">
        <f>IF(OR(I53="",R53=""),0,AS53*INDIRECT("SR"&amp;I53&amp;R53)*INDIRECT("Niv"&amp;S53))</f>
        <v>0</v>
      </c>
      <c r="BF53" s="66" t="str">
        <f>IF(OR(AS53=0,ISBLANK(R53)),"",SUM(AT53:BD53*INDIRECT("Mag"&amp;I53&amp;R53)))</f>
        <v/>
      </c>
      <c r="BG53" s="25"/>
    </row>
    <row r="54" spans="1:59">
      <c r="H54" s="6"/>
      <c r="I54" s="7"/>
      <c r="J54" s="7"/>
      <c r="K54" s="7"/>
      <c r="L54" s="7"/>
      <c r="M54" s="8"/>
      <c r="N54" s="8"/>
      <c r="O54" s="9"/>
      <c r="P54" s="9"/>
      <c r="Q54" s="10"/>
      <c r="R54" s="7"/>
      <c r="S54" s="7"/>
      <c r="T54" s="6"/>
      <c r="U54" s="6"/>
      <c r="V54" s="6"/>
      <c r="W54" s="6"/>
      <c r="X54" s="11"/>
      <c r="Y54" s="6"/>
      <c r="Z54" s="12"/>
      <c r="AA54" s="6"/>
      <c r="AB54" s="6"/>
      <c r="AC54" s="6"/>
      <c r="AD54" s="6"/>
      <c r="AE54" s="6"/>
      <c r="AF54" s="13"/>
      <c r="AG54" s="14"/>
      <c r="AH54" s="15"/>
      <c r="AI54" s="16"/>
      <c r="AJ54" s="17"/>
      <c r="AK54" s="18"/>
      <c r="AL54" s="19"/>
      <c r="AM54" s="20"/>
      <c r="AN54" s="24"/>
      <c r="AO54" s="24"/>
      <c r="AP54" s="24"/>
      <c r="AQ54" s="21"/>
      <c r="AR54" s="22"/>
      <c r="AS54" s="72"/>
      <c r="AT54" s="67">
        <f>IF(OR(I54="",R54=""),0,AS54*INDIRECT("SR"&amp;I54&amp;R54)*INDIRECT("Niv"&amp;S54))</f>
        <v>0</v>
      </c>
      <c r="AU54" s="67">
        <f>IF(OR(I54="",R54=""),0,AS54*INDIRECT("SR"&amp;I54&amp;R54)*INDIRECT("Niv"&amp;S54))</f>
        <v>0</v>
      </c>
      <c r="AV54" s="68">
        <f>IF(OR(I54="",R54=""),0,AS54*INDIRECT("SR"&amp;I54&amp;R54)*INDIRECT("Niv"&amp;S54))</f>
        <v>0</v>
      </c>
      <c r="AW54" s="68">
        <f>IF(OR(I54="",R54=""),0,AS54*INDIRECT("SR"&amp;I54&amp;R54)*INDIRECT("Niv"&amp;S54))</f>
        <v>0</v>
      </c>
      <c r="AX54" s="69">
        <f>IF(OR(I54="",R54=""),0,AS54*INDIRECT("SR"&amp;I54&amp;R54)*INDIRECT("Niv"&amp;S54))</f>
        <v>0</v>
      </c>
      <c r="AY54" s="69">
        <f>IF(OR(I54="",R54=""),0,AS54*INDIRECT("SR"&amp;I54&amp;R54)*INDIRECT("Niv"&amp;S54))</f>
        <v>0</v>
      </c>
      <c r="AZ54" s="70">
        <f>IF(OR(I54="",R54=""),0,AS54*INDIRECT("SR"&amp;I54&amp;R54)*INDIRECT("Niv"&amp;S54))</f>
        <v>0</v>
      </c>
      <c r="BA54" s="70">
        <f>IF(OR(I54="",R54=""),0,AS54*INDIRECT("SR"&amp;I54&amp;R54)*INDIRECT("Niv"&amp;S54))</f>
        <v>0</v>
      </c>
      <c r="BB54" s="70">
        <f>IF(OR(I54="",R54=""),0,AS54*INDIRECT("SR"&amp;I54&amp;R54)*INDIRECT("Niv"&amp;S54))</f>
        <v>0</v>
      </c>
      <c r="BC54" s="70">
        <f>IF(OR(I54="",R54=""),0,AS54*INDIRECT("SR"&amp;I54&amp;R54)*INDIRECT("Niv"&amp;S54))</f>
        <v>0</v>
      </c>
      <c r="BD54" s="71">
        <f>IF(OR(I54="",R54=""),0,AS54*INDIRECT("SR"&amp;I54&amp;R54)*INDIRECT("Niv"&amp;S54))</f>
        <v>0</v>
      </c>
      <c r="BE54" s="38">
        <f>IF(OR(I54="",R54=""),0,AS54*INDIRECT("SR"&amp;I54&amp;R54)*INDIRECT("Niv"&amp;S54))</f>
        <v>0</v>
      </c>
      <c r="BF54" s="66" t="str">
        <f>IF(OR(AS54=0,ISBLANK(R54)),"",SUM(AT54:BD54*INDIRECT("Mag"&amp;I54&amp;R54)))</f>
        <v/>
      </c>
      <c r="BG54" s="25"/>
    </row>
    <row r="55" spans="1:59">
      <c r="H55" s="6"/>
      <c r="I55" s="7"/>
      <c r="J55" s="7"/>
      <c r="K55" s="7"/>
      <c r="L55" s="7"/>
      <c r="M55" s="8"/>
      <c r="N55" s="8"/>
      <c r="O55" s="9"/>
      <c r="P55" s="9"/>
      <c r="Q55" s="10"/>
      <c r="R55" s="7"/>
      <c r="S55" s="7"/>
      <c r="T55" s="6"/>
      <c r="U55" s="6"/>
      <c r="V55" s="6"/>
      <c r="W55" s="6"/>
      <c r="X55" s="11"/>
      <c r="Y55" s="6"/>
      <c r="Z55" s="12"/>
      <c r="AA55" s="6"/>
      <c r="AB55" s="6"/>
      <c r="AC55" s="6"/>
      <c r="AD55" s="6"/>
      <c r="AE55" s="6"/>
      <c r="AF55" s="13"/>
      <c r="AG55" s="14"/>
      <c r="AH55" s="15"/>
      <c r="AI55" s="16"/>
      <c r="AJ55" s="17"/>
      <c r="AK55" s="18"/>
      <c r="AL55" s="19"/>
      <c r="AM55" s="20"/>
      <c r="AN55" s="24"/>
      <c r="AO55" s="24"/>
      <c r="AP55" s="24"/>
      <c r="AQ55" s="21"/>
      <c r="AR55" s="22"/>
      <c r="AS55" s="72"/>
      <c r="AT55" s="67">
        <f>IF(OR(I55="",R55=""),0,AS55*INDIRECT("SR"&amp;I55&amp;R55)*INDIRECT("Niv"&amp;S55))</f>
        <v>0</v>
      </c>
      <c r="AU55" s="67">
        <f>IF(OR(I55="",R55=""),0,AS55*INDIRECT("SR"&amp;I55&amp;R55)*INDIRECT("Niv"&amp;S55))</f>
        <v>0</v>
      </c>
      <c r="AV55" s="68">
        <f>IF(OR(I55="",R55=""),0,AS55*INDIRECT("SR"&amp;I55&amp;R55)*INDIRECT("Niv"&amp;S55))</f>
        <v>0</v>
      </c>
      <c r="AW55" s="68">
        <f>IF(OR(I55="",R55=""),0,AS55*INDIRECT("SR"&amp;I55&amp;R55)*INDIRECT("Niv"&amp;S55))</f>
        <v>0</v>
      </c>
      <c r="AX55" s="69">
        <f>IF(OR(I55="",R55=""),0,AS55*INDIRECT("SR"&amp;I55&amp;R55)*INDIRECT("Niv"&amp;S55))</f>
        <v>0</v>
      </c>
      <c r="AY55" s="69">
        <f>IF(OR(I55="",R55=""),0,AS55*INDIRECT("SR"&amp;I55&amp;R55)*INDIRECT("Niv"&amp;S55))</f>
        <v>0</v>
      </c>
      <c r="AZ55" s="70">
        <f>IF(OR(I55="",R55=""),0,AS55*INDIRECT("SR"&amp;I55&amp;R55)*INDIRECT("Niv"&amp;S55))</f>
        <v>0</v>
      </c>
      <c r="BA55" s="70">
        <f>IF(OR(I55="",R55=""),0,AS55*INDIRECT("SR"&amp;I55&amp;R55)*INDIRECT("Niv"&amp;S55))</f>
        <v>0</v>
      </c>
      <c r="BB55" s="70">
        <f>IF(OR(I55="",R55=""),0,AS55*INDIRECT("SR"&amp;I55&amp;R55)*INDIRECT("Niv"&amp;S55))</f>
        <v>0</v>
      </c>
      <c r="BC55" s="70">
        <f>IF(OR(I55="",R55=""),0,AS55*INDIRECT("SR"&amp;I55&amp;R55)*INDIRECT("Niv"&amp;S55))</f>
        <v>0</v>
      </c>
      <c r="BD55" s="71">
        <f>IF(OR(I55="",R55=""),0,AS55*INDIRECT("SR"&amp;I55&amp;R55)*INDIRECT("Niv"&amp;S55))</f>
        <v>0</v>
      </c>
      <c r="BE55" s="38">
        <f>IF(OR(I55="",R55=""),0,AS55*INDIRECT("SR"&amp;I55&amp;R55)*INDIRECT("Niv"&amp;S55))</f>
        <v>0</v>
      </c>
      <c r="BF55" s="66" t="str">
        <f>IF(OR(AS55=0,ISBLANK(R55)),"",SUM(AT55:BD55*INDIRECT("Mag"&amp;I55&amp;R55)))</f>
        <v/>
      </c>
      <c r="BG55" s="25"/>
    </row>
    <row r="56" spans="1:59">
      <c r="H56" s="6"/>
      <c r="I56" s="7"/>
      <c r="J56" s="7"/>
      <c r="K56" s="7"/>
      <c r="L56" s="7"/>
      <c r="M56" s="8"/>
      <c r="N56" s="8"/>
      <c r="O56" s="9"/>
      <c r="P56" s="9"/>
      <c r="Q56" s="10"/>
      <c r="R56" s="7"/>
      <c r="S56" s="7"/>
      <c r="T56" s="6"/>
      <c r="U56" s="6"/>
      <c r="V56" s="6"/>
      <c r="W56" s="6"/>
      <c r="X56" s="11"/>
      <c r="Y56" s="6"/>
      <c r="Z56" s="12"/>
      <c r="AA56" s="6"/>
      <c r="AB56" s="6"/>
      <c r="AC56" s="6"/>
      <c r="AD56" s="6"/>
      <c r="AE56" s="6"/>
      <c r="AF56" s="13"/>
      <c r="AG56" s="14"/>
      <c r="AH56" s="15"/>
      <c r="AI56" s="16"/>
      <c r="AJ56" s="17"/>
      <c r="AK56" s="18"/>
      <c r="AL56" s="19"/>
      <c r="AM56" s="20"/>
      <c r="AN56" s="24"/>
      <c r="AO56" s="24"/>
      <c r="AP56" s="24"/>
      <c r="AQ56" s="21"/>
      <c r="AR56" s="22"/>
      <c r="AS56" s="72"/>
      <c r="AT56" s="67">
        <f>IF(OR(I56="",R56=""),0,AS56*INDIRECT("SR"&amp;I56&amp;R56)*INDIRECT("Niv"&amp;S56))</f>
        <v>0</v>
      </c>
      <c r="AU56" s="67">
        <f>IF(OR(I56="",R56=""),0,AS56*INDIRECT("SR"&amp;I56&amp;R56)*INDIRECT("Niv"&amp;S56))</f>
        <v>0</v>
      </c>
      <c r="AV56" s="68">
        <f>IF(OR(I56="",R56=""),0,AS56*INDIRECT("SR"&amp;I56&amp;R56)*INDIRECT("Niv"&amp;S56))</f>
        <v>0</v>
      </c>
      <c r="AW56" s="68">
        <f>IF(OR(I56="",R56=""),0,AS56*INDIRECT("SR"&amp;I56&amp;R56)*INDIRECT("Niv"&amp;S56))</f>
        <v>0</v>
      </c>
      <c r="AX56" s="69">
        <f>IF(OR(I56="",R56=""),0,AS56*INDIRECT("SR"&amp;I56&amp;R56)*INDIRECT("Niv"&amp;S56))</f>
        <v>0</v>
      </c>
      <c r="AY56" s="69">
        <f>IF(OR(I56="",R56=""),0,AS56*INDIRECT("SR"&amp;I56&amp;R56)*INDIRECT("Niv"&amp;S56))</f>
        <v>0</v>
      </c>
      <c r="AZ56" s="70">
        <f>IF(OR(I56="",R56=""),0,AS56*INDIRECT("SR"&amp;I56&amp;R56)*INDIRECT("Niv"&amp;S56))</f>
        <v>0</v>
      </c>
      <c r="BA56" s="70">
        <f>IF(OR(I56="",R56=""),0,AS56*INDIRECT("SR"&amp;I56&amp;R56)*INDIRECT("Niv"&amp;S56))</f>
        <v>0</v>
      </c>
      <c r="BB56" s="70">
        <f>IF(OR(I56="",R56=""),0,AS56*INDIRECT("SR"&amp;I56&amp;R56)*INDIRECT("Niv"&amp;S56))</f>
        <v>0</v>
      </c>
      <c r="BC56" s="70">
        <f>IF(OR(I56="",R56=""),0,AS56*INDIRECT("SR"&amp;I56&amp;R56)*INDIRECT("Niv"&amp;S56))</f>
        <v>0</v>
      </c>
      <c r="BD56" s="71">
        <f>IF(OR(I56="",R56=""),0,AS56*INDIRECT("SR"&amp;I56&amp;R56)*INDIRECT("Niv"&amp;S56))</f>
        <v>0</v>
      </c>
      <c r="BE56" s="38">
        <f>IF(OR(I56="",R56=""),0,AS56*INDIRECT("SR"&amp;I56&amp;R56)*INDIRECT("Niv"&amp;S56))</f>
        <v>0</v>
      </c>
      <c r="BF56" s="66" t="str">
        <f>IF(OR(AS56=0,ISBLANK(R56)),"",SUM(AT56:BD56*INDIRECT("Mag"&amp;I56&amp;R56)))</f>
        <v/>
      </c>
      <c r="BG56" s="25"/>
    </row>
    <row r="57" spans="1:59">
      <c r="H57" s="6"/>
      <c r="I57" s="7"/>
      <c r="J57" s="7"/>
      <c r="K57" s="7"/>
      <c r="L57" s="7"/>
      <c r="M57" s="8"/>
      <c r="N57" s="8"/>
      <c r="O57" s="9"/>
      <c r="P57" s="9"/>
      <c r="Q57" s="10"/>
      <c r="R57" s="7"/>
      <c r="S57" s="7"/>
      <c r="T57" s="6"/>
      <c r="U57" s="6"/>
      <c r="V57" s="6"/>
      <c r="W57" s="6"/>
      <c r="X57" s="11"/>
      <c r="Y57" s="6"/>
      <c r="Z57" s="12"/>
      <c r="AA57" s="6"/>
      <c r="AB57" s="6"/>
      <c r="AC57" s="6"/>
      <c r="AD57" s="6"/>
      <c r="AE57" s="6"/>
      <c r="AF57" s="13"/>
      <c r="AG57" s="14"/>
      <c r="AH57" s="15"/>
      <c r="AI57" s="16"/>
      <c r="AJ57" s="17"/>
      <c r="AK57" s="18"/>
      <c r="AL57" s="19"/>
      <c r="AM57" s="20"/>
      <c r="AN57" s="24"/>
      <c r="AO57" s="24"/>
      <c r="AP57" s="24"/>
      <c r="AQ57" s="21"/>
      <c r="AR57" s="22"/>
      <c r="AS57" s="72"/>
      <c r="AT57" s="67">
        <f>IF(OR(I57="",R57=""),0,AS57*INDIRECT("SR"&amp;I57&amp;R57)*INDIRECT("Niv"&amp;S57))</f>
        <v>0</v>
      </c>
      <c r="AU57" s="67">
        <f>IF(OR(I57="",R57=""),0,AS57*INDIRECT("SR"&amp;I57&amp;R57)*INDIRECT("Niv"&amp;S57))</f>
        <v>0</v>
      </c>
      <c r="AV57" s="68">
        <f>IF(OR(I57="",R57=""),0,AS57*INDIRECT("SR"&amp;I57&amp;R57)*INDIRECT("Niv"&amp;S57))</f>
        <v>0</v>
      </c>
      <c r="AW57" s="68">
        <f>IF(OR(I57="",R57=""),0,AS57*INDIRECT("SR"&amp;I57&amp;R57)*INDIRECT("Niv"&amp;S57))</f>
        <v>0</v>
      </c>
      <c r="AX57" s="69">
        <f>IF(OR(I57="",R57=""),0,AS57*INDIRECT("SR"&amp;I57&amp;R57)*INDIRECT("Niv"&amp;S57))</f>
        <v>0</v>
      </c>
      <c r="AY57" s="69">
        <f>IF(OR(I57="",R57=""),0,AS57*INDIRECT("SR"&amp;I57&amp;R57)*INDIRECT("Niv"&amp;S57))</f>
        <v>0</v>
      </c>
      <c r="AZ57" s="70">
        <f>IF(OR(I57="",R57=""),0,AS57*INDIRECT("SR"&amp;I57&amp;R57)*INDIRECT("Niv"&amp;S57))</f>
        <v>0</v>
      </c>
      <c r="BA57" s="70">
        <f>IF(OR(I57="",R57=""),0,AS57*INDIRECT("SR"&amp;I57&amp;R57)*INDIRECT("Niv"&amp;S57))</f>
        <v>0</v>
      </c>
      <c r="BB57" s="70">
        <f>IF(OR(I57="",R57=""),0,AS57*INDIRECT("SR"&amp;I57&amp;R57)*INDIRECT("Niv"&amp;S57))</f>
        <v>0</v>
      </c>
      <c r="BC57" s="70">
        <f>IF(OR(I57="",R57=""),0,AS57*INDIRECT("SR"&amp;I57&amp;R57)*INDIRECT("Niv"&amp;S57))</f>
        <v>0</v>
      </c>
      <c r="BD57" s="71">
        <f>IF(OR(I57="",R57=""),0,AS57*INDIRECT("SR"&amp;I57&amp;R57)*INDIRECT("Niv"&amp;S57))</f>
        <v>0</v>
      </c>
      <c r="BE57" s="38">
        <f>IF(OR(I57="",R57=""),0,AS57*INDIRECT("SR"&amp;I57&amp;R57)*INDIRECT("Niv"&amp;S57))</f>
        <v>0</v>
      </c>
      <c r="BF57" s="66" t="str">
        <f>IF(OR(AS57=0,ISBLANK(R57)),"",SUM(AT57:BD57*INDIRECT("Mag"&amp;I57&amp;R57)))</f>
        <v/>
      </c>
      <c r="BG57" s="25"/>
    </row>
    <row r="58" spans="1:59">
      <c r="H58" s="6"/>
      <c r="I58" s="7"/>
      <c r="J58" s="7"/>
      <c r="K58" s="7"/>
      <c r="L58" s="7"/>
      <c r="M58" s="8"/>
      <c r="N58" s="8"/>
      <c r="O58" s="9"/>
      <c r="P58" s="9"/>
      <c r="Q58" s="10"/>
      <c r="R58" s="7"/>
      <c r="S58" s="7"/>
      <c r="T58" s="6"/>
      <c r="U58" s="6"/>
      <c r="V58" s="6"/>
      <c r="W58" s="6"/>
      <c r="X58" s="11"/>
      <c r="Y58" s="6"/>
      <c r="Z58" s="12"/>
      <c r="AA58" s="6"/>
      <c r="AB58" s="6"/>
      <c r="AC58" s="6"/>
      <c r="AD58" s="6"/>
      <c r="AE58" s="6"/>
      <c r="AF58" s="13"/>
      <c r="AG58" s="14"/>
      <c r="AH58" s="15"/>
      <c r="AI58" s="16"/>
      <c r="AJ58" s="17"/>
      <c r="AK58" s="18"/>
      <c r="AL58" s="19"/>
      <c r="AM58" s="20"/>
      <c r="AN58" s="24"/>
      <c r="AO58" s="24"/>
      <c r="AP58" s="24"/>
      <c r="AQ58" s="21"/>
      <c r="AR58" s="22"/>
      <c r="AS58" s="72"/>
      <c r="AT58" s="67">
        <f>IF(OR(I58="",R58=""),0,AS58*INDIRECT("SR"&amp;I58&amp;R58)*INDIRECT("Niv"&amp;S58))</f>
        <v>0</v>
      </c>
      <c r="AU58" s="67">
        <f>IF(OR(I58="",R58=""),0,AS58*INDIRECT("SR"&amp;I58&amp;R58)*INDIRECT("Niv"&amp;S58))</f>
        <v>0</v>
      </c>
      <c r="AV58" s="68">
        <f>IF(OR(I58="",R58=""),0,AS58*INDIRECT("SR"&amp;I58&amp;R58)*INDIRECT("Niv"&amp;S58))</f>
        <v>0</v>
      </c>
      <c r="AW58" s="68">
        <f>IF(OR(I58="",R58=""),0,AS58*INDIRECT("SR"&amp;I58&amp;R58)*INDIRECT("Niv"&amp;S58))</f>
        <v>0</v>
      </c>
      <c r="AX58" s="69">
        <f>IF(OR(I58="",R58=""),0,AS58*INDIRECT("SR"&amp;I58&amp;R58)*INDIRECT("Niv"&amp;S58))</f>
        <v>0</v>
      </c>
      <c r="AY58" s="69">
        <f>IF(OR(I58="",R58=""),0,AS58*INDIRECT("SR"&amp;I58&amp;R58)*INDIRECT("Niv"&amp;S58))</f>
        <v>0</v>
      </c>
      <c r="AZ58" s="70">
        <f>IF(OR(I58="",R58=""),0,AS58*INDIRECT("SR"&amp;I58&amp;R58)*INDIRECT("Niv"&amp;S58))</f>
        <v>0</v>
      </c>
      <c r="BA58" s="70">
        <f>IF(OR(I58="",R58=""),0,AS58*INDIRECT("SR"&amp;I58&amp;R58)*INDIRECT("Niv"&amp;S58))</f>
        <v>0</v>
      </c>
      <c r="BB58" s="70">
        <f>IF(OR(I58="",R58=""),0,AS58*INDIRECT("SR"&amp;I58&amp;R58)*INDIRECT("Niv"&amp;S58))</f>
        <v>0</v>
      </c>
      <c r="BC58" s="70">
        <f>IF(OR(I58="",R58=""),0,AS58*INDIRECT("SR"&amp;I58&amp;R58)*INDIRECT("Niv"&amp;S58))</f>
        <v>0</v>
      </c>
      <c r="BD58" s="71">
        <f>IF(OR(I58="",R58=""),0,AS58*INDIRECT("SR"&amp;I58&amp;R58)*INDIRECT("Niv"&amp;S58))</f>
        <v>0</v>
      </c>
      <c r="BE58" s="38">
        <f>IF(OR(I58="",R58=""),0,AS58*INDIRECT("SR"&amp;I58&amp;R58)*INDIRECT("Niv"&amp;S58))</f>
        <v>0</v>
      </c>
      <c r="BF58" s="66" t="str">
        <f>IF(OR(AS58=0,ISBLANK(R58)),"",SUM(AT58:BD58*INDIRECT("Mag"&amp;I58&amp;R58)))</f>
        <v/>
      </c>
      <c r="BG58" s="25"/>
    </row>
    <row r="59" spans="1:59">
      <c r="H59" s="6"/>
      <c r="I59" s="7"/>
      <c r="J59" s="7"/>
      <c r="K59" s="7"/>
      <c r="L59" s="7"/>
      <c r="M59" s="8"/>
      <c r="N59" s="8"/>
      <c r="O59" s="9"/>
      <c r="P59" s="9"/>
      <c r="Q59" s="10"/>
      <c r="R59" s="7"/>
      <c r="S59" s="7"/>
      <c r="T59" s="6"/>
      <c r="U59" s="6"/>
      <c r="V59" s="6"/>
      <c r="W59" s="6"/>
      <c r="X59" s="11"/>
      <c r="Y59" s="6"/>
      <c r="Z59" s="12"/>
      <c r="AA59" s="6"/>
      <c r="AB59" s="6"/>
      <c r="AC59" s="6"/>
      <c r="AD59" s="6"/>
      <c r="AE59" s="6"/>
      <c r="AF59" s="13"/>
      <c r="AG59" s="14"/>
      <c r="AH59" s="15"/>
      <c r="AI59" s="16"/>
      <c r="AJ59" s="17"/>
      <c r="AK59" s="18"/>
      <c r="AL59" s="19"/>
      <c r="AM59" s="20"/>
      <c r="AN59" s="24"/>
      <c r="AO59" s="24"/>
      <c r="AP59" s="24"/>
      <c r="AQ59" s="21"/>
      <c r="AR59" s="22"/>
      <c r="AS59" s="72"/>
      <c r="AT59" s="67">
        <f>IF(OR(I59="",R59=""),0,AS59*INDIRECT("SR"&amp;I59&amp;R59)*INDIRECT("Niv"&amp;S59))</f>
        <v>0</v>
      </c>
      <c r="AU59" s="67">
        <f>IF(OR(I59="",R59=""),0,AS59*INDIRECT("SR"&amp;I59&amp;R59)*INDIRECT("Niv"&amp;S59))</f>
        <v>0</v>
      </c>
      <c r="AV59" s="68">
        <f>IF(OR(I59="",R59=""),0,AS59*INDIRECT("SR"&amp;I59&amp;R59)*INDIRECT("Niv"&amp;S59))</f>
        <v>0</v>
      </c>
      <c r="AW59" s="68">
        <f>IF(OR(I59="",R59=""),0,AS59*INDIRECT("SR"&amp;I59&amp;R59)*INDIRECT("Niv"&amp;S59))</f>
        <v>0</v>
      </c>
      <c r="AX59" s="69">
        <f>IF(OR(I59="",R59=""),0,AS59*INDIRECT("SR"&amp;I59&amp;R59)*INDIRECT("Niv"&amp;S59))</f>
        <v>0</v>
      </c>
      <c r="AY59" s="69">
        <f>IF(OR(I59="",R59=""),0,AS59*INDIRECT("SR"&amp;I59&amp;R59)*INDIRECT("Niv"&amp;S59))</f>
        <v>0</v>
      </c>
      <c r="AZ59" s="70">
        <f>IF(OR(I59="",R59=""),0,AS59*INDIRECT("SR"&amp;I59&amp;R59)*INDIRECT("Niv"&amp;S59))</f>
        <v>0</v>
      </c>
      <c r="BA59" s="70">
        <f>IF(OR(I59="",R59=""),0,AS59*INDIRECT("SR"&amp;I59&amp;R59)*INDIRECT("Niv"&amp;S59))</f>
        <v>0</v>
      </c>
      <c r="BB59" s="70">
        <f>IF(OR(I59="",R59=""),0,AS59*INDIRECT("SR"&amp;I59&amp;R59)*INDIRECT("Niv"&amp;S59))</f>
        <v>0</v>
      </c>
      <c r="BC59" s="70">
        <f>IF(OR(I59="",R59=""),0,AS59*INDIRECT("SR"&amp;I59&amp;R59)*INDIRECT("Niv"&amp;S59))</f>
        <v>0</v>
      </c>
      <c r="BD59" s="71">
        <f>IF(OR(I59="",R59=""),0,AS59*INDIRECT("SR"&amp;I59&amp;R59)*INDIRECT("Niv"&amp;S59))</f>
        <v>0</v>
      </c>
      <c r="BE59" s="38">
        <f>IF(OR(I59="",R59=""),0,AS59*INDIRECT("SR"&amp;I59&amp;R59)*INDIRECT("Niv"&amp;S59))</f>
        <v>0</v>
      </c>
      <c r="BF59" s="66" t="str">
        <f>IF(OR(AS59=0,ISBLANK(R59)),"",SUM(AT59:BD59*INDIRECT("Mag"&amp;I59&amp;R59)))</f>
        <v/>
      </c>
      <c r="BG59" s="25"/>
    </row>
    <row r="60" spans="1:59">
      <c r="H60" s="6"/>
      <c r="I60" s="7"/>
      <c r="J60" s="7"/>
      <c r="K60" s="7"/>
      <c r="L60" s="7"/>
      <c r="M60" s="8"/>
      <c r="N60" s="8"/>
      <c r="O60" s="9"/>
      <c r="P60" s="9"/>
      <c r="Q60" s="10"/>
      <c r="R60" s="7"/>
      <c r="S60" s="7"/>
      <c r="T60" s="6"/>
      <c r="U60" s="6"/>
      <c r="V60" s="6"/>
      <c r="W60" s="6"/>
      <c r="X60" s="11"/>
      <c r="Y60" s="6"/>
      <c r="Z60" s="12"/>
      <c r="AA60" s="6"/>
      <c r="AB60" s="6"/>
      <c r="AC60" s="6"/>
      <c r="AD60" s="6"/>
      <c r="AE60" s="6"/>
      <c r="AF60" s="13"/>
      <c r="AG60" s="14"/>
      <c r="AH60" s="15"/>
      <c r="AI60" s="16"/>
      <c r="AJ60" s="17"/>
      <c r="AK60" s="18"/>
      <c r="AL60" s="19"/>
      <c r="AM60" s="20"/>
      <c r="AN60" s="24"/>
      <c r="AO60" s="24"/>
      <c r="AP60" s="24"/>
      <c r="AQ60" s="21"/>
      <c r="AR60" s="22"/>
      <c r="AS60" s="72"/>
      <c r="AT60" s="67">
        <f>IF(OR(I60="",R60=""),0,AS60*INDIRECT("SR"&amp;I60&amp;R60)*INDIRECT("Niv"&amp;S60))</f>
        <v>0</v>
      </c>
      <c r="AU60" s="67">
        <f>IF(OR(I60="",R60=""),0,AS60*INDIRECT("SR"&amp;I60&amp;R60)*INDIRECT("Niv"&amp;S60))</f>
        <v>0</v>
      </c>
      <c r="AV60" s="68">
        <f>IF(OR(I60="",R60=""),0,AS60*INDIRECT("SR"&amp;I60&amp;R60)*INDIRECT("Niv"&amp;S60))</f>
        <v>0</v>
      </c>
      <c r="AW60" s="68">
        <f>IF(OR(I60="",R60=""),0,AS60*INDIRECT("SR"&amp;I60&amp;R60)*INDIRECT("Niv"&amp;S60))</f>
        <v>0</v>
      </c>
      <c r="AX60" s="69">
        <f>IF(OR(I60="",R60=""),0,AS60*INDIRECT("SR"&amp;I60&amp;R60)*INDIRECT("Niv"&amp;S60))</f>
        <v>0</v>
      </c>
      <c r="AY60" s="69">
        <f>IF(OR(I60="",R60=""),0,AS60*INDIRECT("SR"&amp;I60&amp;R60)*INDIRECT("Niv"&amp;S60))</f>
        <v>0</v>
      </c>
      <c r="AZ60" s="70">
        <f>IF(OR(I60="",R60=""),0,AS60*INDIRECT("SR"&amp;I60&amp;R60)*INDIRECT("Niv"&amp;S60))</f>
        <v>0</v>
      </c>
      <c r="BA60" s="70">
        <f>IF(OR(I60="",R60=""),0,AS60*INDIRECT("SR"&amp;I60&amp;R60)*INDIRECT("Niv"&amp;S60))</f>
        <v>0</v>
      </c>
      <c r="BB60" s="70">
        <f>IF(OR(I60="",R60=""),0,AS60*INDIRECT("SR"&amp;I60&amp;R60)*INDIRECT("Niv"&amp;S60))</f>
        <v>0</v>
      </c>
      <c r="BC60" s="70">
        <f>IF(OR(I60="",R60=""),0,AS60*INDIRECT("SR"&amp;I60&amp;R60)*INDIRECT("Niv"&amp;S60))</f>
        <v>0</v>
      </c>
      <c r="BD60" s="71">
        <f>IF(OR(I60="",R60=""),0,AS60*INDIRECT("SR"&amp;I60&amp;R60)*INDIRECT("Niv"&amp;S60))</f>
        <v>0</v>
      </c>
      <c r="BE60" s="38">
        <f>IF(OR(I60="",R60=""),0,AS60*INDIRECT("SR"&amp;I60&amp;R60)*INDIRECT("Niv"&amp;S60))</f>
        <v>0</v>
      </c>
      <c r="BF60" s="66" t="str">
        <f>IF(OR(AS60=0,ISBLANK(R60)),"",SUM(AT60:BD60*INDIRECT("Mag"&amp;I60&amp;R60)))</f>
        <v/>
      </c>
      <c r="BG60" s="25"/>
    </row>
    <row r="61" spans="1:59">
      <c r="H61" s="6"/>
      <c r="I61" s="7"/>
      <c r="J61" s="7"/>
      <c r="K61" s="7"/>
      <c r="L61" s="7"/>
      <c r="M61" s="8"/>
      <c r="N61" s="8"/>
      <c r="O61" s="9"/>
      <c r="P61" s="9"/>
      <c r="Q61" s="10"/>
      <c r="R61" s="7"/>
      <c r="S61" s="7"/>
      <c r="T61" s="6"/>
      <c r="U61" s="6"/>
      <c r="V61" s="6"/>
      <c r="W61" s="6"/>
      <c r="X61" s="11"/>
      <c r="Y61" s="6"/>
      <c r="Z61" s="12"/>
      <c r="AA61" s="6"/>
      <c r="AB61" s="6"/>
      <c r="AC61" s="6"/>
      <c r="AD61" s="6"/>
      <c r="AE61" s="6"/>
      <c r="AF61" s="13"/>
      <c r="AG61" s="14"/>
      <c r="AH61" s="15"/>
      <c r="AI61" s="16"/>
      <c r="AJ61" s="17"/>
      <c r="AK61" s="18"/>
      <c r="AL61" s="19"/>
      <c r="AM61" s="20"/>
      <c r="AN61" s="24"/>
      <c r="AO61" s="24"/>
      <c r="AP61" s="24"/>
      <c r="AQ61" s="21"/>
      <c r="AR61" s="22"/>
      <c r="AS61" s="72"/>
      <c r="AT61" s="67">
        <f>IF(OR(I61="",R61=""),0,AS61*INDIRECT("SR"&amp;I61&amp;R61)*INDIRECT("Niv"&amp;S61))</f>
        <v>0</v>
      </c>
      <c r="AU61" s="67">
        <f>IF(OR(I61="",R61=""),0,AS61*INDIRECT("SR"&amp;I61&amp;R61)*INDIRECT("Niv"&amp;S61))</f>
        <v>0</v>
      </c>
      <c r="AV61" s="68">
        <f>IF(OR(I61="",R61=""),0,AS61*INDIRECT("SR"&amp;I61&amp;R61)*INDIRECT("Niv"&amp;S61))</f>
        <v>0</v>
      </c>
      <c r="AW61" s="68">
        <f>IF(OR(I61="",R61=""),0,AS61*INDIRECT("SR"&amp;I61&amp;R61)*INDIRECT("Niv"&amp;S61))</f>
        <v>0</v>
      </c>
      <c r="AX61" s="69">
        <f>IF(OR(I61="",R61=""),0,AS61*INDIRECT("SR"&amp;I61&amp;R61)*INDIRECT("Niv"&amp;S61))</f>
        <v>0</v>
      </c>
      <c r="AY61" s="69">
        <f>IF(OR(I61="",R61=""),0,AS61*INDIRECT("SR"&amp;I61&amp;R61)*INDIRECT("Niv"&amp;S61))</f>
        <v>0</v>
      </c>
      <c r="AZ61" s="70">
        <f>IF(OR(I61="",R61=""),0,AS61*INDIRECT("SR"&amp;I61&amp;R61)*INDIRECT("Niv"&amp;S61))</f>
        <v>0</v>
      </c>
      <c r="BA61" s="70">
        <f>IF(OR(I61="",R61=""),0,AS61*INDIRECT("SR"&amp;I61&amp;R61)*INDIRECT("Niv"&amp;S61))</f>
        <v>0</v>
      </c>
      <c r="BB61" s="70">
        <f>IF(OR(I61="",R61=""),0,AS61*INDIRECT("SR"&amp;I61&amp;R61)*INDIRECT("Niv"&amp;S61))</f>
        <v>0</v>
      </c>
      <c r="BC61" s="70">
        <f>IF(OR(I61="",R61=""),0,AS61*INDIRECT("SR"&amp;I61&amp;R61)*INDIRECT("Niv"&amp;S61))</f>
        <v>0</v>
      </c>
      <c r="BD61" s="71">
        <f>IF(OR(I61="",R61=""),0,AS61*INDIRECT("SR"&amp;I61&amp;R61)*INDIRECT("Niv"&amp;S61))</f>
        <v>0</v>
      </c>
      <c r="BE61" s="38">
        <f>IF(OR(I61="",R61=""),0,AS61*INDIRECT("SR"&amp;I61&amp;R61)*INDIRECT("Niv"&amp;S61))</f>
        <v>0</v>
      </c>
      <c r="BF61" s="66" t="str">
        <f>IF(OR(AS61=0,ISBLANK(R61)),"",SUM(AT61:BD61*INDIRECT("Mag"&amp;I61&amp;R61)))</f>
        <v/>
      </c>
      <c r="BG61" s="25"/>
    </row>
    <row r="62" spans="1:59">
      <c r="H62" s="6"/>
      <c r="I62" s="7"/>
      <c r="J62" s="7"/>
      <c r="K62" s="7"/>
      <c r="L62" s="7"/>
      <c r="M62" s="8"/>
      <c r="N62" s="8"/>
      <c r="O62" s="9"/>
      <c r="P62" s="9"/>
      <c r="Q62" s="10"/>
      <c r="R62" s="7"/>
      <c r="S62" s="7"/>
      <c r="T62" s="6"/>
      <c r="U62" s="6"/>
      <c r="V62" s="6"/>
      <c r="W62" s="6"/>
      <c r="X62" s="11"/>
      <c r="Y62" s="6"/>
      <c r="Z62" s="12"/>
      <c r="AA62" s="6"/>
      <c r="AB62" s="6"/>
      <c r="AC62" s="6"/>
      <c r="AD62" s="6"/>
      <c r="AE62" s="6"/>
      <c r="AF62" s="13"/>
      <c r="AG62" s="14"/>
      <c r="AH62" s="15"/>
      <c r="AI62" s="16"/>
      <c r="AJ62" s="17"/>
      <c r="AK62" s="18"/>
      <c r="AL62" s="19"/>
      <c r="AM62" s="20"/>
      <c r="AN62" s="24"/>
      <c r="AO62" s="24"/>
      <c r="AP62" s="24"/>
      <c r="AQ62" s="21"/>
      <c r="AR62" s="22"/>
      <c r="AS62" s="72"/>
      <c r="AT62" s="67">
        <f>IF(OR(I62="",R62=""),0,AS62*INDIRECT("SR"&amp;I62&amp;R62)*INDIRECT("Niv"&amp;S62))</f>
        <v>0</v>
      </c>
      <c r="AU62" s="67">
        <f>IF(OR(I62="",R62=""),0,AS62*INDIRECT("SR"&amp;I62&amp;R62)*INDIRECT("Niv"&amp;S62))</f>
        <v>0</v>
      </c>
      <c r="AV62" s="68">
        <f>IF(OR(I62="",R62=""),0,AS62*INDIRECT("SR"&amp;I62&amp;R62)*INDIRECT("Niv"&amp;S62))</f>
        <v>0</v>
      </c>
      <c r="AW62" s="68">
        <f>IF(OR(I62="",R62=""),0,AS62*INDIRECT("SR"&amp;I62&amp;R62)*INDIRECT("Niv"&amp;S62))</f>
        <v>0</v>
      </c>
      <c r="AX62" s="69">
        <f>IF(OR(I62="",R62=""),0,AS62*INDIRECT("SR"&amp;I62&amp;R62)*INDIRECT("Niv"&amp;S62))</f>
        <v>0</v>
      </c>
      <c r="AY62" s="69">
        <f>IF(OR(I62="",R62=""),0,AS62*INDIRECT("SR"&amp;I62&amp;R62)*INDIRECT("Niv"&amp;S62))</f>
        <v>0</v>
      </c>
      <c r="AZ62" s="70">
        <f>IF(OR(I62="",R62=""),0,AS62*INDIRECT("SR"&amp;I62&amp;R62)*INDIRECT("Niv"&amp;S62))</f>
        <v>0</v>
      </c>
      <c r="BA62" s="70">
        <f>IF(OR(I62="",R62=""),0,AS62*INDIRECT("SR"&amp;I62&amp;R62)*INDIRECT("Niv"&amp;S62))</f>
        <v>0</v>
      </c>
      <c r="BB62" s="70">
        <f>IF(OR(I62="",R62=""),0,AS62*INDIRECT("SR"&amp;I62&amp;R62)*INDIRECT("Niv"&amp;S62))</f>
        <v>0</v>
      </c>
      <c r="BC62" s="70">
        <f>IF(OR(I62="",R62=""),0,AS62*INDIRECT("SR"&amp;I62&amp;R62)*INDIRECT("Niv"&amp;S62))</f>
        <v>0</v>
      </c>
      <c r="BD62" s="71">
        <f>IF(OR(I62="",R62=""),0,AS62*INDIRECT("SR"&amp;I62&amp;R62)*INDIRECT("Niv"&amp;S62))</f>
        <v>0</v>
      </c>
      <c r="BE62" s="38">
        <f>IF(OR(I62="",R62=""),0,AS62*INDIRECT("SR"&amp;I62&amp;R62)*INDIRECT("Niv"&amp;S62))</f>
        <v>0</v>
      </c>
      <c r="BF62" s="66" t="str">
        <f>IF(OR(AS62=0,ISBLANK(R62)),"",SUM(AT62:BD62*INDIRECT("Mag"&amp;I62&amp;R62)))</f>
        <v/>
      </c>
      <c r="BG62" s="25"/>
    </row>
    <row r="63" spans="1:59">
      <c r="H63" s="6"/>
      <c r="I63" s="7"/>
      <c r="J63" s="7"/>
      <c r="K63" s="7"/>
      <c r="L63" s="7"/>
      <c r="M63" s="8"/>
      <c r="N63" s="8"/>
      <c r="O63" s="9"/>
      <c r="P63" s="9"/>
      <c r="Q63" s="10"/>
      <c r="R63" s="7"/>
      <c r="S63" s="7"/>
      <c r="T63" s="6"/>
      <c r="U63" s="6"/>
      <c r="V63" s="6"/>
      <c r="W63" s="6"/>
      <c r="X63" s="11"/>
      <c r="Y63" s="6"/>
      <c r="Z63" s="12"/>
      <c r="AA63" s="6"/>
      <c r="AB63" s="6"/>
      <c r="AC63" s="6"/>
      <c r="AD63" s="6"/>
      <c r="AE63" s="6"/>
      <c r="AF63" s="13"/>
      <c r="AG63" s="14"/>
      <c r="AH63" s="15"/>
      <c r="AI63" s="16"/>
      <c r="AJ63" s="17"/>
      <c r="AK63" s="18"/>
      <c r="AL63" s="19"/>
      <c r="AM63" s="20"/>
      <c r="AN63" s="24"/>
      <c r="AO63" s="24"/>
      <c r="AP63" s="24"/>
      <c r="AQ63" s="21"/>
      <c r="AR63" s="22"/>
      <c r="AS63" s="72"/>
      <c r="AT63" s="67">
        <f>IF(OR(I63="",R63=""),0,AS63*INDIRECT("SR"&amp;I63&amp;R63)*INDIRECT("Niv"&amp;S63))</f>
        <v>0</v>
      </c>
      <c r="AU63" s="67">
        <f>IF(OR(I63="",R63=""),0,AS63*INDIRECT("SR"&amp;I63&amp;R63)*INDIRECT("Niv"&amp;S63))</f>
        <v>0</v>
      </c>
      <c r="AV63" s="68">
        <f>IF(OR(I63="",R63=""),0,AS63*INDIRECT("SR"&amp;I63&amp;R63)*INDIRECT("Niv"&amp;S63))</f>
        <v>0</v>
      </c>
      <c r="AW63" s="68">
        <f>IF(OR(I63="",R63=""),0,AS63*INDIRECT("SR"&amp;I63&amp;R63)*INDIRECT("Niv"&amp;S63))</f>
        <v>0</v>
      </c>
      <c r="AX63" s="69">
        <f>IF(OR(I63="",R63=""),0,AS63*INDIRECT("SR"&amp;I63&amp;R63)*INDIRECT("Niv"&amp;S63))</f>
        <v>0</v>
      </c>
      <c r="AY63" s="69">
        <f>IF(OR(I63="",R63=""),0,AS63*INDIRECT("SR"&amp;I63&amp;R63)*INDIRECT("Niv"&amp;S63))</f>
        <v>0</v>
      </c>
      <c r="AZ63" s="70">
        <f>IF(OR(I63="",R63=""),0,AS63*INDIRECT("SR"&amp;I63&amp;R63)*INDIRECT("Niv"&amp;S63))</f>
        <v>0</v>
      </c>
      <c r="BA63" s="70">
        <f>IF(OR(I63="",R63=""),0,AS63*INDIRECT("SR"&amp;I63&amp;R63)*INDIRECT("Niv"&amp;S63))</f>
        <v>0</v>
      </c>
      <c r="BB63" s="70">
        <f>IF(OR(I63="",R63=""),0,AS63*INDIRECT("SR"&amp;I63&amp;R63)*INDIRECT("Niv"&amp;S63))</f>
        <v>0</v>
      </c>
      <c r="BC63" s="70">
        <f>IF(OR(I63="",R63=""),0,AS63*INDIRECT("SR"&amp;I63&amp;R63)*INDIRECT("Niv"&amp;S63))</f>
        <v>0</v>
      </c>
      <c r="BD63" s="71">
        <f>IF(OR(I63="",R63=""),0,AS63*INDIRECT("SR"&amp;I63&amp;R63)*INDIRECT("Niv"&amp;S63))</f>
        <v>0</v>
      </c>
      <c r="BE63" s="38">
        <f>IF(OR(I63="",R63=""),0,AS63*INDIRECT("SR"&amp;I63&amp;R63)*INDIRECT("Niv"&amp;S63))</f>
        <v>0</v>
      </c>
      <c r="BF63" s="66" t="str">
        <f>IF(OR(AS63=0,ISBLANK(R63)),"",SUM(AT63:BD63*INDIRECT("Mag"&amp;I63&amp;R63)))</f>
        <v/>
      </c>
      <c r="BG63" s="25"/>
    </row>
    <row r="64" spans="1:59">
      <c r="H64" s="6"/>
      <c r="I64" s="7"/>
      <c r="J64" s="7"/>
      <c r="K64" s="7"/>
      <c r="L64" s="7"/>
      <c r="M64" s="8"/>
      <c r="N64" s="8"/>
      <c r="O64" s="9"/>
      <c r="P64" s="9"/>
      <c r="Q64" s="10"/>
      <c r="R64" s="7"/>
      <c r="S64" s="7"/>
      <c r="T64" s="6"/>
      <c r="U64" s="6"/>
      <c r="V64" s="6"/>
      <c r="W64" s="6"/>
      <c r="X64" s="11"/>
      <c r="Y64" s="6"/>
      <c r="Z64" s="12"/>
      <c r="AA64" s="6"/>
      <c r="AB64" s="6"/>
      <c r="AC64" s="6"/>
      <c r="AD64" s="6"/>
      <c r="AE64" s="6"/>
      <c r="AF64" s="13"/>
      <c r="AG64" s="14"/>
      <c r="AH64" s="15"/>
      <c r="AI64" s="16"/>
      <c r="AJ64" s="17"/>
      <c r="AK64" s="18"/>
      <c r="AL64" s="19"/>
      <c r="AM64" s="20"/>
      <c r="AN64" s="24"/>
      <c r="AO64" s="24"/>
      <c r="AP64" s="24"/>
      <c r="AQ64" s="21"/>
      <c r="AR64" s="22"/>
      <c r="AS64" s="72"/>
      <c r="AT64" s="67">
        <f>IF(OR(I64="",R64=""),0,AS64*INDIRECT("SR"&amp;I64&amp;R64)*INDIRECT("Niv"&amp;S64))</f>
        <v>0</v>
      </c>
      <c r="AU64" s="67">
        <f>IF(OR(I64="",R64=""),0,AS64*INDIRECT("SR"&amp;I64&amp;R64)*INDIRECT("Niv"&amp;S64))</f>
        <v>0</v>
      </c>
      <c r="AV64" s="68">
        <f>IF(OR(I64="",R64=""),0,AS64*INDIRECT("SR"&amp;I64&amp;R64)*INDIRECT("Niv"&amp;S64))</f>
        <v>0</v>
      </c>
      <c r="AW64" s="68">
        <f>IF(OR(I64="",R64=""),0,AS64*INDIRECT("SR"&amp;I64&amp;R64)*INDIRECT("Niv"&amp;S64))</f>
        <v>0</v>
      </c>
      <c r="AX64" s="69">
        <f>IF(OR(I64="",R64=""),0,AS64*INDIRECT("SR"&amp;I64&amp;R64)*INDIRECT("Niv"&amp;S64))</f>
        <v>0</v>
      </c>
      <c r="AY64" s="69">
        <f>IF(OR(I64="",R64=""),0,AS64*INDIRECT("SR"&amp;I64&amp;R64)*INDIRECT("Niv"&amp;S64))</f>
        <v>0</v>
      </c>
      <c r="AZ64" s="70">
        <f>IF(OR(I64="",R64=""),0,AS64*INDIRECT("SR"&amp;I64&amp;R64)*INDIRECT("Niv"&amp;S64))</f>
        <v>0</v>
      </c>
      <c r="BA64" s="70">
        <f>IF(OR(I64="",R64=""),0,AS64*INDIRECT("SR"&amp;I64&amp;R64)*INDIRECT("Niv"&amp;S64))</f>
        <v>0</v>
      </c>
      <c r="BB64" s="70">
        <f>IF(OR(I64="",R64=""),0,AS64*INDIRECT("SR"&amp;I64&amp;R64)*INDIRECT("Niv"&amp;S64))</f>
        <v>0</v>
      </c>
      <c r="BC64" s="70">
        <f>IF(OR(I64="",R64=""),0,AS64*INDIRECT("SR"&amp;I64&amp;R64)*INDIRECT("Niv"&amp;S64))</f>
        <v>0</v>
      </c>
      <c r="BD64" s="71">
        <f>IF(OR(I64="",R64=""),0,AS64*INDIRECT("SR"&amp;I64&amp;R64)*INDIRECT("Niv"&amp;S64))</f>
        <v>0</v>
      </c>
      <c r="BE64" s="38">
        <f>IF(OR(I64="",R64=""),0,AS64*INDIRECT("SR"&amp;I64&amp;R64)*INDIRECT("Niv"&amp;S64))</f>
        <v>0</v>
      </c>
      <c r="BF64" s="66" t="str">
        <f>IF(OR(AS64=0,ISBLANK(R64)),"",SUM(AT64:BD64*INDIRECT("Mag"&amp;I64&amp;R64)))</f>
        <v/>
      </c>
      <c r="BG64" s="25"/>
    </row>
    <row r="65" spans="1:59">
      <c r="H65" s="6"/>
      <c r="I65" s="7"/>
      <c r="J65" s="7"/>
      <c r="K65" s="7"/>
      <c r="L65" s="7"/>
      <c r="M65" s="8"/>
      <c r="N65" s="8"/>
      <c r="O65" s="9"/>
      <c r="P65" s="9"/>
      <c r="Q65" s="10"/>
      <c r="R65" s="7"/>
      <c r="S65" s="7"/>
      <c r="T65" s="6"/>
      <c r="U65" s="6"/>
      <c r="V65" s="6"/>
      <c r="W65" s="6"/>
      <c r="X65" s="11"/>
      <c r="Y65" s="6"/>
      <c r="Z65" s="12"/>
      <c r="AA65" s="6"/>
      <c r="AB65" s="6"/>
      <c r="AC65" s="6"/>
      <c r="AD65" s="6"/>
      <c r="AE65" s="6"/>
      <c r="AF65" s="13"/>
      <c r="AG65" s="14"/>
      <c r="AH65" s="15"/>
      <c r="AI65" s="16"/>
      <c r="AJ65" s="17"/>
      <c r="AK65" s="18"/>
      <c r="AL65" s="19"/>
      <c r="AM65" s="20"/>
      <c r="AN65" s="24"/>
      <c r="AO65" s="24"/>
      <c r="AP65" s="24"/>
      <c r="AQ65" s="21"/>
      <c r="AR65" s="22"/>
      <c r="AS65" s="72"/>
      <c r="AT65" s="67">
        <f>IF(OR(I65="",R65=""),0,AS65*INDIRECT("SR"&amp;I65&amp;R65)*INDIRECT("Niv"&amp;S65))</f>
        <v>0</v>
      </c>
      <c r="AU65" s="67">
        <f>IF(OR(I65="",R65=""),0,AS65*INDIRECT("SR"&amp;I65&amp;R65)*INDIRECT("Niv"&amp;S65))</f>
        <v>0</v>
      </c>
      <c r="AV65" s="68">
        <f>IF(OR(I65="",R65=""),0,AS65*INDIRECT("SR"&amp;I65&amp;R65)*INDIRECT("Niv"&amp;S65))</f>
        <v>0</v>
      </c>
      <c r="AW65" s="68">
        <f>IF(OR(I65="",R65=""),0,AS65*INDIRECT("SR"&amp;I65&amp;R65)*INDIRECT("Niv"&amp;S65))</f>
        <v>0</v>
      </c>
      <c r="AX65" s="69">
        <f>IF(OR(I65="",R65=""),0,AS65*INDIRECT("SR"&amp;I65&amp;R65)*INDIRECT("Niv"&amp;S65))</f>
        <v>0</v>
      </c>
      <c r="AY65" s="69">
        <f>IF(OR(I65="",R65=""),0,AS65*INDIRECT("SR"&amp;I65&amp;R65)*INDIRECT("Niv"&amp;S65))</f>
        <v>0</v>
      </c>
      <c r="AZ65" s="70">
        <f>IF(OR(I65="",R65=""),0,AS65*INDIRECT("SR"&amp;I65&amp;R65)*INDIRECT("Niv"&amp;S65))</f>
        <v>0</v>
      </c>
      <c r="BA65" s="70">
        <f>IF(OR(I65="",R65=""),0,AS65*INDIRECT("SR"&amp;I65&amp;R65)*INDIRECT("Niv"&amp;S65))</f>
        <v>0</v>
      </c>
      <c r="BB65" s="70">
        <f>IF(OR(I65="",R65=""),0,AS65*INDIRECT("SR"&amp;I65&amp;R65)*INDIRECT("Niv"&amp;S65))</f>
        <v>0</v>
      </c>
      <c r="BC65" s="70">
        <f>IF(OR(I65="",R65=""),0,AS65*INDIRECT("SR"&amp;I65&amp;R65)*INDIRECT("Niv"&amp;S65))</f>
        <v>0</v>
      </c>
      <c r="BD65" s="71">
        <f>IF(OR(I65="",R65=""),0,AS65*INDIRECT("SR"&amp;I65&amp;R65)*INDIRECT("Niv"&amp;S65))</f>
        <v>0</v>
      </c>
      <c r="BE65" s="38">
        <f>IF(OR(I65="",R65=""),0,AS65*INDIRECT("SR"&amp;I65&amp;R65)*INDIRECT("Niv"&amp;S65))</f>
        <v>0</v>
      </c>
      <c r="BF65" s="66" t="str">
        <f>IF(OR(AS65=0,ISBLANK(R65)),"",SUM(AT65:BD65*INDIRECT("Mag"&amp;I65&amp;R65)))</f>
        <v/>
      </c>
      <c r="BG65" s="25"/>
    </row>
    <row r="66" spans="1:59">
      <c r="H66" s="6"/>
      <c r="I66" s="7"/>
      <c r="J66" s="7"/>
      <c r="K66" s="7"/>
      <c r="L66" s="7"/>
      <c r="M66" s="8"/>
      <c r="N66" s="8"/>
      <c r="O66" s="9"/>
      <c r="P66" s="9"/>
      <c r="Q66" s="10"/>
      <c r="R66" s="7"/>
      <c r="S66" s="7"/>
      <c r="T66" s="6"/>
      <c r="U66" s="6"/>
      <c r="V66" s="6"/>
      <c r="W66" s="6"/>
      <c r="X66" s="11"/>
      <c r="Y66" s="6"/>
      <c r="Z66" s="12"/>
      <c r="AA66" s="6"/>
      <c r="AB66" s="6"/>
      <c r="AC66" s="6"/>
      <c r="AD66" s="6"/>
      <c r="AE66" s="6"/>
      <c r="AF66" s="13"/>
      <c r="AG66" s="14"/>
      <c r="AH66" s="15"/>
      <c r="AI66" s="16"/>
      <c r="AJ66" s="17"/>
      <c r="AK66" s="18"/>
      <c r="AL66" s="19"/>
      <c r="AM66" s="20"/>
      <c r="AN66" s="24"/>
      <c r="AO66" s="24"/>
      <c r="AP66" s="24"/>
      <c r="AQ66" s="21"/>
      <c r="AR66" s="22"/>
      <c r="AS66" s="72"/>
      <c r="AT66" s="67">
        <f>IF(OR(I66="",R66=""),0,AS66*INDIRECT("SR"&amp;I66&amp;R66)*INDIRECT("Niv"&amp;S66))</f>
        <v>0</v>
      </c>
      <c r="AU66" s="67">
        <f>IF(OR(I66="",R66=""),0,AS66*INDIRECT("SR"&amp;I66&amp;R66)*INDIRECT("Niv"&amp;S66))</f>
        <v>0</v>
      </c>
      <c r="AV66" s="68">
        <f>IF(OR(I66="",R66=""),0,AS66*INDIRECT("SR"&amp;I66&amp;R66)*INDIRECT("Niv"&amp;S66))</f>
        <v>0</v>
      </c>
      <c r="AW66" s="68">
        <f>IF(OR(I66="",R66=""),0,AS66*INDIRECT("SR"&amp;I66&amp;R66)*INDIRECT("Niv"&amp;S66))</f>
        <v>0</v>
      </c>
      <c r="AX66" s="69">
        <f>IF(OR(I66="",R66=""),0,AS66*INDIRECT("SR"&amp;I66&amp;R66)*INDIRECT("Niv"&amp;S66))</f>
        <v>0</v>
      </c>
      <c r="AY66" s="69">
        <f>IF(OR(I66="",R66=""),0,AS66*INDIRECT("SR"&amp;I66&amp;R66)*INDIRECT("Niv"&amp;S66))</f>
        <v>0</v>
      </c>
      <c r="AZ66" s="70">
        <f>IF(OR(I66="",R66=""),0,AS66*INDIRECT("SR"&amp;I66&amp;R66)*INDIRECT("Niv"&amp;S66))</f>
        <v>0</v>
      </c>
      <c r="BA66" s="70">
        <f>IF(OR(I66="",R66=""),0,AS66*INDIRECT("SR"&amp;I66&amp;R66)*INDIRECT("Niv"&amp;S66))</f>
        <v>0</v>
      </c>
      <c r="BB66" s="70">
        <f>IF(OR(I66="",R66=""),0,AS66*INDIRECT("SR"&amp;I66&amp;R66)*INDIRECT("Niv"&amp;S66))</f>
        <v>0</v>
      </c>
      <c r="BC66" s="70">
        <f>IF(OR(I66="",R66=""),0,AS66*INDIRECT("SR"&amp;I66&amp;R66)*INDIRECT("Niv"&amp;S66))</f>
        <v>0</v>
      </c>
      <c r="BD66" s="71">
        <f>IF(OR(I66="",R66=""),0,AS66*INDIRECT("SR"&amp;I66&amp;R66)*INDIRECT("Niv"&amp;S66))</f>
        <v>0</v>
      </c>
      <c r="BE66" s="38">
        <f>IF(OR(I66="",R66=""),0,AS66*INDIRECT("SR"&amp;I66&amp;R66)*INDIRECT("Niv"&amp;S66))</f>
        <v>0</v>
      </c>
      <c r="BF66" s="66" t="str">
        <f>IF(OR(AS66=0,ISBLANK(R66)),"",SUM(AT66:BD66*INDIRECT("Mag"&amp;I66&amp;R66)))</f>
        <v/>
      </c>
      <c r="BG66" s="25"/>
    </row>
    <row r="67" spans="1:59">
      <c r="H67" s="6"/>
      <c r="I67" s="7"/>
      <c r="J67" s="7"/>
      <c r="K67" s="7"/>
      <c r="L67" s="7"/>
      <c r="M67" s="8"/>
      <c r="N67" s="8"/>
      <c r="O67" s="9"/>
      <c r="P67" s="9"/>
      <c r="Q67" s="10"/>
      <c r="R67" s="7"/>
      <c r="S67" s="7"/>
      <c r="T67" s="6"/>
      <c r="U67" s="6"/>
      <c r="V67" s="6"/>
      <c r="W67" s="6"/>
      <c r="X67" s="11"/>
      <c r="Y67" s="6"/>
      <c r="Z67" s="12"/>
      <c r="AA67" s="6"/>
      <c r="AB67" s="6"/>
      <c r="AC67" s="6"/>
      <c r="AD67" s="6"/>
      <c r="AE67" s="6"/>
      <c r="AF67" s="13"/>
      <c r="AG67" s="14"/>
      <c r="AH67" s="15"/>
      <c r="AI67" s="16"/>
      <c r="AJ67" s="17"/>
      <c r="AK67" s="18"/>
      <c r="AL67" s="19"/>
      <c r="AM67" s="20"/>
      <c r="AN67" s="24"/>
      <c r="AO67" s="24"/>
      <c r="AP67" s="24"/>
      <c r="AQ67" s="21"/>
      <c r="AR67" s="22"/>
      <c r="AS67" s="72"/>
      <c r="AT67" s="67">
        <f>IF(OR(I67="",R67=""),0,AS67*INDIRECT("SR"&amp;I67&amp;R67)*INDIRECT("Niv"&amp;S67))</f>
        <v>0</v>
      </c>
      <c r="AU67" s="67">
        <f>IF(OR(I67="",R67=""),0,AS67*INDIRECT("SR"&amp;I67&amp;R67)*INDIRECT("Niv"&amp;S67))</f>
        <v>0</v>
      </c>
      <c r="AV67" s="68">
        <f>IF(OR(I67="",R67=""),0,AS67*INDIRECT("SR"&amp;I67&amp;R67)*INDIRECT("Niv"&amp;S67))</f>
        <v>0</v>
      </c>
      <c r="AW67" s="68">
        <f>IF(OR(I67="",R67=""),0,AS67*INDIRECT("SR"&amp;I67&amp;R67)*INDIRECT("Niv"&amp;S67))</f>
        <v>0</v>
      </c>
      <c r="AX67" s="69">
        <f>IF(OR(I67="",R67=""),0,AS67*INDIRECT("SR"&amp;I67&amp;R67)*INDIRECT("Niv"&amp;S67))</f>
        <v>0</v>
      </c>
      <c r="AY67" s="69">
        <f>IF(OR(I67="",R67=""),0,AS67*INDIRECT("SR"&amp;I67&amp;R67)*INDIRECT("Niv"&amp;S67))</f>
        <v>0</v>
      </c>
      <c r="AZ67" s="70">
        <f>IF(OR(I67="",R67=""),0,AS67*INDIRECT("SR"&amp;I67&amp;R67)*INDIRECT("Niv"&amp;S67))</f>
        <v>0</v>
      </c>
      <c r="BA67" s="70">
        <f>IF(OR(I67="",R67=""),0,AS67*INDIRECT("SR"&amp;I67&amp;R67)*INDIRECT("Niv"&amp;S67))</f>
        <v>0</v>
      </c>
      <c r="BB67" s="70">
        <f>IF(OR(I67="",R67=""),0,AS67*INDIRECT("SR"&amp;I67&amp;R67)*INDIRECT("Niv"&amp;S67))</f>
        <v>0</v>
      </c>
      <c r="BC67" s="70">
        <f>IF(OR(I67="",R67=""),0,AS67*INDIRECT("SR"&amp;I67&amp;R67)*INDIRECT("Niv"&amp;S67))</f>
        <v>0</v>
      </c>
      <c r="BD67" s="71">
        <f>IF(OR(I67="",R67=""),0,AS67*INDIRECT("SR"&amp;I67&amp;R67)*INDIRECT("Niv"&amp;S67))</f>
        <v>0</v>
      </c>
      <c r="BE67" s="38">
        <f>IF(OR(I67="",R67=""),0,AS67*INDIRECT("SR"&amp;I67&amp;R67)*INDIRECT("Niv"&amp;S67))</f>
        <v>0</v>
      </c>
      <c r="BF67" s="66" t="str">
        <f>IF(OR(AS67=0,ISBLANK(R67)),"",SUM(AT67:BD67*INDIRECT("Mag"&amp;I67&amp;R67)))</f>
        <v/>
      </c>
      <c r="BG67" s="25"/>
    </row>
    <row r="68" spans="1:59">
      <c r="H68" s="6"/>
      <c r="I68" s="7"/>
      <c r="J68" s="7"/>
      <c r="K68" s="7"/>
      <c r="L68" s="7"/>
      <c r="M68" s="8"/>
      <c r="N68" s="8"/>
      <c r="O68" s="9"/>
      <c r="P68" s="9"/>
      <c r="Q68" s="10"/>
      <c r="R68" s="7"/>
      <c r="S68" s="7"/>
      <c r="T68" s="6"/>
      <c r="U68" s="6"/>
      <c r="V68" s="6"/>
      <c r="W68" s="6"/>
      <c r="X68" s="11"/>
      <c r="Y68" s="6"/>
      <c r="Z68" s="12"/>
      <c r="AA68" s="6"/>
      <c r="AB68" s="6"/>
      <c r="AC68" s="6"/>
      <c r="AD68" s="6"/>
      <c r="AE68" s="6"/>
      <c r="AF68" s="13"/>
      <c r="AG68" s="14"/>
      <c r="AH68" s="15"/>
      <c r="AI68" s="16"/>
      <c r="AJ68" s="17"/>
      <c r="AK68" s="18"/>
      <c r="AL68" s="19"/>
      <c r="AM68" s="20"/>
      <c r="AN68" s="24"/>
      <c r="AO68" s="24"/>
      <c r="AP68" s="24"/>
      <c r="AQ68" s="21"/>
      <c r="AR68" s="22"/>
      <c r="AS68" s="72"/>
      <c r="AT68" s="67">
        <f>IF(OR(I68="",R68=""),0,AS68*INDIRECT("SR"&amp;I68&amp;R68)*INDIRECT("Niv"&amp;S68))</f>
        <v>0</v>
      </c>
      <c r="AU68" s="67">
        <f>IF(OR(I68="",R68=""),0,AS68*INDIRECT("SR"&amp;I68&amp;R68)*INDIRECT("Niv"&amp;S68))</f>
        <v>0</v>
      </c>
      <c r="AV68" s="68">
        <f>IF(OR(I68="",R68=""),0,AS68*INDIRECT("SR"&amp;I68&amp;R68)*INDIRECT("Niv"&amp;S68))</f>
        <v>0</v>
      </c>
      <c r="AW68" s="68">
        <f>IF(OR(I68="",R68=""),0,AS68*INDIRECT("SR"&amp;I68&amp;R68)*INDIRECT("Niv"&amp;S68))</f>
        <v>0</v>
      </c>
      <c r="AX68" s="69">
        <f>IF(OR(I68="",R68=""),0,AS68*INDIRECT("SR"&amp;I68&amp;R68)*INDIRECT("Niv"&amp;S68))</f>
        <v>0</v>
      </c>
      <c r="AY68" s="69">
        <f>IF(OR(I68="",R68=""),0,AS68*INDIRECT("SR"&amp;I68&amp;R68)*INDIRECT("Niv"&amp;S68))</f>
        <v>0</v>
      </c>
      <c r="AZ68" s="70">
        <f>IF(OR(I68="",R68=""),0,AS68*INDIRECT("SR"&amp;I68&amp;R68)*INDIRECT("Niv"&amp;S68))</f>
        <v>0</v>
      </c>
      <c r="BA68" s="70">
        <f>IF(OR(I68="",R68=""),0,AS68*INDIRECT("SR"&amp;I68&amp;R68)*INDIRECT("Niv"&amp;S68))</f>
        <v>0</v>
      </c>
      <c r="BB68" s="70">
        <f>IF(OR(I68="",R68=""),0,AS68*INDIRECT("SR"&amp;I68&amp;R68)*INDIRECT("Niv"&amp;S68))</f>
        <v>0</v>
      </c>
      <c r="BC68" s="70">
        <f>IF(OR(I68="",R68=""),0,AS68*INDIRECT("SR"&amp;I68&amp;R68)*INDIRECT("Niv"&amp;S68))</f>
        <v>0</v>
      </c>
      <c r="BD68" s="71">
        <f>IF(OR(I68="",R68=""),0,AS68*INDIRECT("SR"&amp;I68&amp;R68)*INDIRECT("Niv"&amp;S68))</f>
        <v>0</v>
      </c>
      <c r="BE68" s="38">
        <f>IF(OR(I68="",R68=""),0,AS68*INDIRECT("SR"&amp;I68&amp;R68)*INDIRECT("Niv"&amp;S68))</f>
        <v>0</v>
      </c>
      <c r="BF68" s="66" t="str">
        <f>IF(OR(AS68=0,ISBLANK(R68)),"",SUM(AT68:BD68*INDIRECT("Mag"&amp;I68&amp;R68)))</f>
        <v/>
      </c>
      <c r="BG68" s="25"/>
    </row>
    <row r="69" spans="1:59">
      <c r="H69" s="6"/>
      <c r="I69" s="7"/>
      <c r="J69" s="7"/>
      <c r="K69" s="7"/>
      <c r="L69" s="7"/>
      <c r="M69" s="8"/>
      <c r="N69" s="8"/>
      <c r="O69" s="9"/>
      <c r="P69" s="9"/>
      <c r="Q69" s="10"/>
      <c r="R69" s="7"/>
      <c r="S69" s="7"/>
      <c r="T69" s="6"/>
      <c r="U69" s="6"/>
      <c r="V69" s="6"/>
      <c r="W69" s="6"/>
      <c r="X69" s="11"/>
      <c r="Y69" s="6"/>
      <c r="Z69" s="12"/>
      <c r="AA69" s="6"/>
      <c r="AB69" s="6"/>
      <c r="AC69" s="6"/>
      <c r="AD69" s="6"/>
      <c r="AE69" s="6"/>
      <c r="AF69" s="13"/>
      <c r="AG69" s="14"/>
      <c r="AH69" s="15"/>
      <c r="AI69" s="16"/>
      <c r="AJ69" s="17"/>
      <c r="AK69" s="18"/>
      <c r="AL69" s="19"/>
      <c r="AM69" s="20"/>
      <c r="AN69" s="24"/>
      <c r="AO69" s="24"/>
      <c r="AP69" s="24"/>
      <c r="AQ69" s="21"/>
      <c r="AR69" s="22"/>
      <c r="AS69" s="72"/>
      <c r="AT69" s="67">
        <f>IF(OR(I69="",R69=""),0,AS69*INDIRECT("SR"&amp;I69&amp;R69)*INDIRECT("Niv"&amp;S69))</f>
        <v>0</v>
      </c>
      <c r="AU69" s="67">
        <f>IF(OR(I69="",R69=""),0,AS69*INDIRECT("SR"&amp;I69&amp;R69)*INDIRECT("Niv"&amp;S69))</f>
        <v>0</v>
      </c>
      <c r="AV69" s="68">
        <f>IF(OR(I69="",R69=""),0,AS69*INDIRECT("SR"&amp;I69&amp;R69)*INDIRECT("Niv"&amp;S69))</f>
        <v>0</v>
      </c>
      <c r="AW69" s="68">
        <f>IF(OR(I69="",R69=""),0,AS69*INDIRECT("SR"&amp;I69&amp;R69)*INDIRECT("Niv"&amp;S69))</f>
        <v>0</v>
      </c>
      <c r="AX69" s="69">
        <f>IF(OR(I69="",R69=""),0,AS69*INDIRECT("SR"&amp;I69&amp;R69)*INDIRECT("Niv"&amp;S69))</f>
        <v>0</v>
      </c>
      <c r="AY69" s="69">
        <f>IF(OR(I69="",R69=""),0,AS69*INDIRECT("SR"&amp;I69&amp;R69)*INDIRECT("Niv"&amp;S69))</f>
        <v>0</v>
      </c>
      <c r="AZ69" s="70">
        <f>IF(OR(I69="",R69=""),0,AS69*INDIRECT("SR"&amp;I69&amp;R69)*INDIRECT("Niv"&amp;S69))</f>
        <v>0</v>
      </c>
      <c r="BA69" s="70">
        <f>IF(OR(I69="",R69=""),0,AS69*INDIRECT("SR"&amp;I69&amp;R69)*INDIRECT("Niv"&amp;S69))</f>
        <v>0</v>
      </c>
      <c r="BB69" s="70">
        <f>IF(OR(I69="",R69=""),0,AS69*INDIRECT("SR"&amp;I69&amp;R69)*INDIRECT("Niv"&amp;S69))</f>
        <v>0</v>
      </c>
      <c r="BC69" s="70">
        <f>IF(OR(I69="",R69=""),0,AS69*INDIRECT("SR"&amp;I69&amp;R69)*INDIRECT("Niv"&amp;S69))</f>
        <v>0</v>
      </c>
      <c r="BD69" s="71">
        <f>IF(OR(I69="",R69=""),0,AS69*INDIRECT("SR"&amp;I69&amp;R69)*INDIRECT("Niv"&amp;S69))</f>
        <v>0</v>
      </c>
      <c r="BE69" s="38">
        <f>IF(OR(I69="",R69=""),0,AS69*INDIRECT("SR"&amp;I69&amp;R69)*INDIRECT("Niv"&amp;S69))</f>
        <v>0</v>
      </c>
      <c r="BF69" s="66" t="str">
        <f>IF(OR(AS69=0,ISBLANK(R69)),"",SUM(AT69:BD69*INDIRECT("Mag"&amp;I69&amp;R69)))</f>
        <v/>
      </c>
      <c r="BG69" s="25"/>
    </row>
    <row r="70" spans="1:59">
      <c r="H70" s="6"/>
      <c r="I70" s="7"/>
      <c r="J70" s="7"/>
      <c r="K70" s="7"/>
      <c r="L70" s="7"/>
      <c r="M70" s="8"/>
      <c r="N70" s="8"/>
      <c r="O70" s="9"/>
      <c r="P70" s="9"/>
      <c r="Q70" s="10"/>
      <c r="R70" s="7"/>
      <c r="S70" s="7"/>
      <c r="T70" s="6"/>
      <c r="U70" s="6"/>
      <c r="V70" s="6"/>
      <c r="W70" s="6"/>
      <c r="X70" s="11"/>
      <c r="Y70" s="6"/>
      <c r="Z70" s="12"/>
      <c r="AA70" s="6"/>
      <c r="AB70" s="6"/>
      <c r="AC70" s="6"/>
      <c r="AD70" s="6"/>
      <c r="AE70" s="6"/>
      <c r="AF70" s="13"/>
      <c r="AG70" s="14"/>
      <c r="AH70" s="15"/>
      <c r="AI70" s="16"/>
      <c r="AJ70" s="17"/>
      <c r="AK70" s="18"/>
      <c r="AL70" s="19"/>
      <c r="AM70" s="20"/>
      <c r="AN70" s="24"/>
      <c r="AO70" s="24"/>
      <c r="AP70" s="24"/>
      <c r="AQ70" s="21"/>
      <c r="AR70" s="22"/>
      <c r="AS70" s="72"/>
      <c r="AT70" s="67">
        <f>IF(OR(I70="",R70=""),0,AS70*INDIRECT("SR"&amp;I70&amp;R70)*INDIRECT("Niv"&amp;S70))</f>
        <v>0</v>
      </c>
      <c r="AU70" s="67">
        <f>IF(OR(I70="",R70=""),0,AS70*INDIRECT("SR"&amp;I70&amp;R70)*INDIRECT("Niv"&amp;S70))</f>
        <v>0</v>
      </c>
      <c r="AV70" s="68">
        <f>IF(OR(I70="",R70=""),0,AS70*INDIRECT("SR"&amp;I70&amp;R70)*INDIRECT("Niv"&amp;S70))</f>
        <v>0</v>
      </c>
      <c r="AW70" s="68">
        <f>IF(OR(I70="",R70=""),0,AS70*INDIRECT("SR"&amp;I70&amp;R70)*INDIRECT("Niv"&amp;S70))</f>
        <v>0</v>
      </c>
      <c r="AX70" s="69">
        <f>IF(OR(I70="",R70=""),0,AS70*INDIRECT("SR"&amp;I70&amp;R70)*INDIRECT("Niv"&amp;S70))</f>
        <v>0</v>
      </c>
      <c r="AY70" s="69">
        <f>IF(OR(I70="",R70=""),0,AS70*INDIRECT("SR"&amp;I70&amp;R70)*INDIRECT("Niv"&amp;S70))</f>
        <v>0</v>
      </c>
      <c r="AZ70" s="70">
        <f>IF(OR(I70="",R70=""),0,AS70*INDIRECT("SR"&amp;I70&amp;R70)*INDIRECT("Niv"&amp;S70))</f>
        <v>0</v>
      </c>
      <c r="BA70" s="70">
        <f>IF(OR(I70="",R70=""),0,AS70*INDIRECT("SR"&amp;I70&amp;R70)*INDIRECT("Niv"&amp;S70))</f>
        <v>0</v>
      </c>
      <c r="BB70" s="70">
        <f>IF(OR(I70="",R70=""),0,AS70*INDIRECT("SR"&amp;I70&amp;R70)*INDIRECT("Niv"&amp;S70))</f>
        <v>0</v>
      </c>
      <c r="BC70" s="70">
        <f>IF(OR(I70="",R70=""),0,AS70*INDIRECT("SR"&amp;I70&amp;R70)*INDIRECT("Niv"&amp;S70))</f>
        <v>0</v>
      </c>
      <c r="BD70" s="71">
        <f>IF(OR(I70="",R70=""),0,AS70*INDIRECT("SR"&amp;I70&amp;R70)*INDIRECT("Niv"&amp;S70))</f>
        <v>0</v>
      </c>
      <c r="BE70" s="38">
        <f>IF(OR(I70="",R70=""),0,AS70*INDIRECT("SR"&amp;I70&amp;R70)*INDIRECT("Niv"&amp;S70))</f>
        <v>0</v>
      </c>
      <c r="BF70" s="66" t="str">
        <f>IF(OR(AS70=0,ISBLANK(R70)),"",SUM(AT70:BD70*INDIRECT("Mag"&amp;I70&amp;R70)))</f>
        <v/>
      </c>
      <c r="BG70" s="25"/>
    </row>
    <row r="71" spans="1:59">
      <c r="H71" s="6"/>
      <c r="I71" s="7"/>
      <c r="J71" s="7"/>
      <c r="K71" s="7"/>
      <c r="L71" s="7"/>
      <c r="M71" s="8"/>
      <c r="N71" s="8"/>
      <c r="O71" s="9"/>
      <c r="P71" s="9"/>
      <c r="Q71" s="10"/>
      <c r="R71" s="7"/>
      <c r="S71" s="7"/>
      <c r="T71" s="6"/>
      <c r="U71" s="6"/>
      <c r="V71" s="6"/>
      <c r="W71" s="6"/>
      <c r="X71" s="11"/>
      <c r="Y71" s="6"/>
      <c r="Z71" s="12"/>
      <c r="AA71" s="6"/>
      <c r="AB71" s="6"/>
      <c r="AC71" s="6"/>
      <c r="AD71" s="6"/>
      <c r="AE71" s="6"/>
      <c r="AF71" s="13"/>
      <c r="AG71" s="14"/>
      <c r="AH71" s="15"/>
      <c r="AI71" s="16"/>
      <c r="AJ71" s="17"/>
      <c r="AK71" s="18"/>
      <c r="AL71" s="19"/>
      <c r="AM71" s="20"/>
      <c r="AN71" s="24"/>
      <c r="AO71" s="24"/>
      <c r="AP71" s="24"/>
      <c r="AQ71" s="21"/>
      <c r="AR71" s="22"/>
      <c r="AS71" s="72"/>
      <c r="AT71" s="67">
        <f>IF(OR(I71="",R71=""),0,AS71*INDIRECT("SR"&amp;I71&amp;R71)*INDIRECT("Niv"&amp;S71))</f>
        <v>0</v>
      </c>
      <c r="AU71" s="67">
        <f>IF(OR(I71="",R71=""),0,AS71*INDIRECT("SR"&amp;I71&amp;R71)*INDIRECT("Niv"&amp;S71))</f>
        <v>0</v>
      </c>
      <c r="AV71" s="68">
        <f>IF(OR(I71="",R71=""),0,AS71*INDIRECT("SR"&amp;I71&amp;R71)*INDIRECT("Niv"&amp;S71))</f>
        <v>0</v>
      </c>
      <c r="AW71" s="68">
        <f>IF(OR(I71="",R71=""),0,AS71*INDIRECT("SR"&amp;I71&amp;R71)*INDIRECT("Niv"&amp;S71))</f>
        <v>0</v>
      </c>
      <c r="AX71" s="69">
        <f>IF(OR(I71="",R71=""),0,AS71*INDIRECT("SR"&amp;I71&amp;R71)*INDIRECT("Niv"&amp;S71))</f>
        <v>0</v>
      </c>
      <c r="AY71" s="69">
        <f>IF(OR(I71="",R71=""),0,AS71*INDIRECT("SR"&amp;I71&amp;R71)*INDIRECT("Niv"&amp;S71))</f>
        <v>0</v>
      </c>
      <c r="AZ71" s="70">
        <f>IF(OR(I71="",R71=""),0,AS71*INDIRECT("SR"&amp;I71&amp;R71)*INDIRECT("Niv"&amp;S71))</f>
        <v>0</v>
      </c>
      <c r="BA71" s="70">
        <f>IF(OR(I71="",R71=""),0,AS71*INDIRECT("SR"&amp;I71&amp;R71)*INDIRECT("Niv"&amp;S71))</f>
        <v>0</v>
      </c>
      <c r="BB71" s="70">
        <f>IF(OR(I71="",R71=""),0,AS71*INDIRECT("SR"&amp;I71&amp;R71)*INDIRECT("Niv"&amp;S71))</f>
        <v>0</v>
      </c>
      <c r="BC71" s="70">
        <f>IF(OR(I71="",R71=""),0,AS71*INDIRECT("SR"&amp;I71&amp;R71)*INDIRECT("Niv"&amp;S71))</f>
        <v>0</v>
      </c>
      <c r="BD71" s="71">
        <f>IF(OR(I71="",R71=""),0,AS71*INDIRECT("SR"&amp;I71&amp;R71)*INDIRECT("Niv"&amp;S71))</f>
        <v>0</v>
      </c>
      <c r="BE71" s="38">
        <f>IF(OR(I71="",R71=""),0,AS71*INDIRECT("SR"&amp;I71&amp;R71)*INDIRECT("Niv"&amp;S71))</f>
        <v>0</v>
      </c>
      <c r="BF71" s="66" t="str">
        <f>IF(OR(AS71=0,ISBLANK(R71)),"",SUM(AT71:BD71*INDIRECT("Mag"&amp;I71&amp;R71)))</f>
        <v/>
      </c>
      <c r="BG71" s="25"/>
    </row>
    <row r="72" spans="1:59">
      <c r="H72" s="6"/>
      <c r="I72" s="7"/>
      <c r="J72" s="7"/>
      <c r="K72" s="7"/>
      <c r="L72" s="7"/>
      <c r="M72" s="8"/>
      <c r="N72" s="8"/>
      <c r="O72" s="9"/>
      <c r="P72" s="9"/>
      <c r="Q72" s="10"/>
      <c r="R72" s="7"/>
      <c r="S72" s="7"/>
      <c r="T72" s="6"/>
      <c r="U72" s="6"/>
      <c r="V72" s="6"/>
      <c r="W72" s="6"/>
      <c r="X72" s="11"/>
      <c r="Y72" s="6"/>
      <c r="Z72" s="12"/>
      <c r="AA72" s="6"/>
      <c r="AB72" s="6"/>
      <c r="AC72" s="6"/>
      <c r="AD72" s="6"/>
      <c r="AE72" s="6"/>
      <c r="AF72" s="13"/>
      <c r="AG72" s="14"/>
      <c r="AH72" s="15"/>
      <c r="AI72" s="16"/>
      <c r="AJ72" s="17"/>
      <c r="AK72" s="18"/>
      <c r="AL72" s="19"/>
      <c r="AM72" s="20"/>
      <c r="AN72" s="24"/>
      <c r="AO72" s="24"/>
      <c r="AP72" s="24"/>
      <c r="AQ72" s="21"/>
      <c r="AR72" s="22"/>
      <c r="AS72" s="72"/>
      <c r="AT72" s="67">
        <f>IF(OR(I72="",R72=""),0,AS72*INDIRECT("SR"&amp;I72&amp;R72)*INDIRECT("Niv"&amp;S72))</f>
        <v>0</v>
      </c>
      <c r="AU72" s="67">
        <f>IF(OR(I72="",R72=""),0,AS72*INDIRECT("SR"&amp;I72&amp;R72)*INDIRECT("Niv"&amp;S72))</f>
        <v>0</v>
      </c>
      <c r="AV72" s="68">
        <f>IF(OR(I72="",R72=""),0,AS72*INDIRECT("SR"&amp;I72&amp;R72)*INDIRECT("Niv"&amp;S72))</f>
        <v>0</v>
      </c>
      <c r="AW72" s="68">
        <f>IF(OR(I72="",R72=""),0,AS72*INDIRECT("SR"&amp;I72&amp;R72)*INDIRECT("Niv"&amp;S72))</f>
        <v>0</v>
      </c>
      <c r="AX72" s="69">
        <f>IF(OR(I72="",R72=""),0,AS72*INDIRECT("SR"&amp;I72&amp;R72)*INDIRECT("Niv"&amp;S72))</f>
        <v>0</v>
      </c>
      <c r="AY72" s="69">
        <f>IF(OR(I72="",R72=""),0,AS72*INDIRECT("SR"&amp;I72&amp;R72)*INDIRECT("Niv"&amp;S72))</f>
        <v>0</v>
      </c>
      <c r="AZ72" s="70">
        <f>IF(OR(I72="",R72=""),0,AS72*INDIRECT("SR"&amp;I72&amp;R72)*INDIRECT("Niv"&amp;S72))</f>
        <v>0</v>
      </c>
      <c r="BA72" s="70">
        <f>IF(OR(I72="",R72=""),0,AS72*INDIRECT("SR"&amp;I72&amp;R72)*INDIRECT("Niv"&amp;S72))</f>
        <v>0</v>
      </c>
      <c r="BB72" s="70">
        <f>IF(OR(I72="",R72=""),0,AS72*INDIRECT("SR"&amp;I72&amp;R72)*INDIRECT("Niv"&amp;S72))</f>
        <v>0</v>
      </c>
      <c r="BC72" s="70">
        <f>IF(OR(I72="",R72=""),0,AS72*INDIRECT("SR"&amp;I72&amp;R72)*INDIRECT("Niv"&amp;S72))</f>
        <v>0</v>
      </c>
      <c r="BD72" s="71">
        <f>IF(OR(I72="",R72=""),0,AS72*INDIRECT("SR"&amp;I72&amp;R72)*INDIRECT("Niv"&amp;S72))</f>
        <v>0</v>
      </c>
      <c r="BE72" s="38">
        <f>IF(OR(I72="",R72=""),0,AS72*INDIRECT("SR"&amp;I72&amp;R72)*INDIRECT("Niv"&amp;S72))</f>
        <v>0</v>
      </c>
      <c r="BF72" s="66" t="str">
        <f>IF(OR(AS72=0,ISBLANK(R72)),"",SUM(AT72:BD72*INDIRECT("Mag"&amp;I72&amp;R72)))</f>
        <v/>
      </c>
      <c r="BG72" s="25"/>
    </row>
    <row r="73" spans="1:59">
      <c r="H73" s="6"/>
      <c r="I73" s="7"/>
      <c r="J73" s="7"/>
      <c r="K73" s="7"/>
      <c r="L73" s="7"/>
      <c r="M73" s="8"/>
      <c r="N73" s="8"/>
      <c r="O73" s="9"/>
      <c r="P73" s="9"/>
      <c r="Q73" s="10"/>
      <c r="R73" s="7"/>
      <c r="S73" s="7"/>
      <c r="T73" s="6"/>
      <c r="U73" s="6"/>
      <c r="V73" s="6"/>
      <c r="W73" s="6"/>
      <c r="X73" s="11"/>
      <c r="Y73" s="6"/>
      <c r="Z73" s="12"/>
      <c r="AA73" s="6"/>
      <c r="AB73" s="6"/>
      <c r="AC73" s="6"/>
      <c r="AD73" s="6"/>
      <c r="AE73" s="6"/>
      <c r="AF73" s="13"/>
      <c r="AG73" s="14"/>
      <c r="AH73" s="15"/>
      <c r="AI73" s="16"/>
      <c r="AJ73" s="17"/>
      <c r="AK73" s="18"/>
      <c r="AL73" s="19"/>
      <c r="AM73" s="20"/>
      <c r="AN73" s="24"/>
      <c r="AO73" s="24"/>
      <c r="AP73" s="24"/>
      <c r="AQ73" s="21"/>
      <c r="AR73" s="22"/>
      <c r="AS73" s="72"/>
      <c r="AT73" s="67">
        <f>IF(OR(I73="",R73=""),0,AS73*INDIRECT("SR"&amp;I73&amp;R73)*INDIRECT("Niv"&amp;S73))</f>
        <v>0</v>
      </c>
      <c r="AU73" s="67">
        <f>IF(OR(I73="",R73=""),0,AS73*INDIRECT("SR"&amp;I73&amp;R73)*INDIRECT("Niv"&amp;S73))</f>
        <v>0</v>
      </c>
      <c r="AV73" s="68">
        <f>IF(OR(I73="",R73=""),0,AS73*INDIRECT("SR"&amp;I73&amp;R73)*INDIRECT("Niv"&amp;S73))</f>
        <v>0</v>
      </c>
      <c r="AW73" s="68">
        <f>IF(OR(I73="",R73=""),0,AS73*INDIRECT("SR"&amp;I73&amp;R73)*INDIRECT("Niv"&amp;S73))</f>
        <v>0</v>
      </c>
      <c r="AX73" s="69">
        <f>IF(OR(I73="",R73=""),0,AS73*INDIRECT("SR"&amp;I73&amp;R73)*INDIRECT("Niv"&amp;S73))</f>
        <v>0</v>
      </c>
      <c r="AY73" s="69">
        <f>IF(OR(I73="",R73=""),0,AS73*INDIRECT("SR"&amp;I73&amp;R73)*INDIRECT("Niv"&amp;S73))</f>
        <v>0</v>
      </c>
      <c r="AZ73" s="70">
        <f>IF(OR(I73="",R73=""),0,AS73*INDIRECT("SR"&amp;I73&amp;R73)*INDIRECT("Niv"&amp;S73))</f>
        <v>0</v>
      </c>
      <c r="BA73" s="70">
        <f>IF(OR(I73="",R73=""),0,AS73*INDIRECT("SR"&amp;I73&amp;R73)*INDIRECT("Niv"&amp;S73))</f>
        <v>0</v>
      </c>
      <c r="BB73" s="70">
        <f>IF(OR(I73="",R73=""),0,AS73*INDIRECT("SR"&amp;I73&amp;R73)*INDIRECT("Niv"&amp;S73))</f>
        <v>0</v>
      </c>
      <c r="BC73" s="70">
        <f>IF(OR(I73="",R73=""),0,AS73*INDIRECT("SR"&amp;I73&amp;R73)*INDIRECT("Niv"&amp;S73))</f>
        <v>0</v>
      </c>
      <c r="BD73" s="71">
        <f>IF(OR(I73="",R73=""),0,AS73*INDIRECT("SR"&amp;I73&amp;R73)*INDIRECT("Niv"&amp;S73))</f>
        <v>0</v>
      </c>
      <c r="BE73" s="38">
        <f>IF(OR(I73="",R73=""),0,AS73*INDIRECT("SR"&amp;I73&amp;R73)*INDIRECT("Niv"&amp;S73))</f>
        <v>0</v>
      </c>
      <c r="BF73" s="66" t="str">
        <f>IF(OR(AS73=0,ISBLANK(R73)),"",SUM(AT73:BD73*INDIRECT("Mag"&amp;I73&amp;R73)))</f>
        <v/>
      </c>
      <c r="BG73" s="25"/>
    </row>
    <row r="74" spans="1:59">
      <c r="H74" s="6"/>
      <c r="I74" s="7"/>
      <c r="J74" s="7"/>
      <c r="K74" s="7"/>
      <c r="L74" s="7"/>
      <c r="M74" s="8"/>
      <c r="N74" s="8"/>
      <c r="O74" s="9"/>
      <c r="P74" s="9"/>
      <c r="Q74" s="10"/>
      <c r="R74" s="7"/>
      <c r="S74" s="7"/>
      <c r="T74" s="6"/>
      <c r="U74" s="6"/>
      <c r="V74" s="6"/>
      <c r="W74" s="6"/>
      <c r="X74" s="11"/>
      <c r="Y74" s="6"/>
      <c r="Z74" s="12"/>
      <c r="AA74" s="6"/>
      <c r="AB74" s="6"/>
      <c r="AC74" s="6"/>
      <c r="AD74" s="6"/>
      <c r="AE74" s="6"/>
      <c r="AF74" s="13"/>
      <c r="AG74" s="14"/>
      <c r="AH74" s="15"/>
      <c r="AI74" s="16"/>
      <c r="AJ74" s="17"/>
      <c r="AK74" s="18"/>
      <c r="AL74" s="19"/>
      <c r="AM74" s="20"/>
      <c r="AN74" s="24"/>
      <c r="AO74" s="24"/>
      <c r="AP74" s="24"/>
      <c r="AQ74" s="21"/>
      <c r="AR74" s="22"/>
      <c r="AS74" s="72"/>
      <c r="AT74" s="67">
        <f>IF(OR(I74="",R74=""),0,AS74*INDIRECT("SR"&amp;I74&amp;R74)*INDIRECT("Niv"&amp;S74))</f>
        <v>0</v>
      </c>
      <c r="AU74" s="67">
        <f>IF(OR(I74="",R74=""),0,AS74*INDIRECT("SR"&amp;I74&amp;R74)*INDIRECT("Niv"&amp;S74))</f>
        <v>0</v>
      </c>
      <c r="AV74" s="68">
        <f>IF(OR(I74="",R74=""),0,AS74*INDIRECT("SR"&amp;I74&amp;R74)*INDIRECT("Niv"&amp;S74))</f>
        <v>0</v>
      </c>
      <c r="AW74" s="68">
        <f>IF(OR(I74="",R74=""),0,AS74*INDIRECT("SR"&amp;I74&amp;R74)*INDIRECT("Niv"&amp;S74))</f>
        <v>0</v>
      </c>
      <c r="AX74" s="69">
        <f>IF(OR(I74="",R74=""),0,AS74*INDIRECT("SR"&amp;I74&amp;R74)*INDIRECT("Niv"&amp;S74))</f>
        <v>0</v>
      </c>
      <c r="AY74" s="69">
        <f>IF(OR(I74="",R74=""),0,AS74*INDIRECT("SR"&amp;I74&amp;R74)*INDIRECT("Niv"&amp;S74))</f>
        <v>0</v>
      </c>
      <c r="AZ74" s="70">
        <f>IF(OR(I74="",R74=""),0,AS74*INDIRECT("SR"&amp;I74&amp;R74)*INDIRECT("Niv"&amp;S74))</f>
        <v>0</v>
      </c>
      <c r="BA74" s="70">
        <f>IF(OR(I74="",R74=""),0,AS74*INDIRECT("SR"&amp;I74&amp;R74)*INDIRECT("Niv"&amp;S74))</f>
        <v>0</v>
      </c>
      <c r="BB74" s="70">
        <f>IF(OR(I74="",R74=""),0,AS74*INDIRECT("SR"&amp;I74&amp;R74)*INDIRECT("Niv"&amp;S74))</f>
        <v>0</v>
      </c>
      <c r="BC74" s="70">
        <f>IF(OR(I74="",R74=""),0,AS74*INDIRECT("SR"&amp;I74&amp;R74)*INDIRECT("Niv"&amp;S74))</f>
        <v>0</v>
      </c>
      <c r="BD74" s="71">
        <f>IF(OR(I74="",R74=""),0,AS74*INDIRECT("SR"&amp;I74&amp;R74)*INDIRECT("Niv"&amp;S74))</f>
        <v>0</v>
      </c>
      <c r="BE74" s="38">
        <f>IF(OR(I74="",R74=""),0,AS74*INDIRECT("SR"&amp;I74&amp;R74)*INDIRECT("Niv"&amp;S74))</f>
        <v>0</v>
      </c>
      <c r="BF74" s="66" t="str">
        <f>IF(OR(AS74=0,ISBLANK(R74)),"",SUM(AT74:BD74*INDIRECT("Mag"&amp;I74&amp;R74)))</f>
        <v/>
      </c>
      <c r="BG74" s="25"/>
    </row>
    <row r="75" spans="1:59">
      <c r="H75" s="6"/>
      <c r="I75" s="7"/>
      <c r="J75" s="7"/>
      <c r="K75" s="7"/>
      <c r="L75" s="7"/>
      <c r="M75" s="8"/>
      <c r="N75" s="8"/>
      <c r="O75" s="9"/>
      <c r="P75" s="9"/>
      <c r="Q75" s="10"/>
      <c r="R75" s="7"/>
      <c r="S75" s="7"/>
      <c r="T75" s="6"/>
      <c r="U75" s="6"/>
      <c r="V75" s="6"/>
      <c r="W75" s="6"/>
      <c r="X75" s="11"/>
      <c r="Y75" s="6"/>
      <c r="Z75" s="12"/>
      <c r="AA75" s="6"/>
      <c r="AB75" s="6"/>
      <c r="AC75" s="6"/>
      <c r="AD75" s="6"/>
      <c r="AE75" s="6"/>
      <c r="AF75" s="13"/>
      <c r="AG75" s="14"/>
      <c r="AH75" s="15"/>
      <c r="AI75" s="16"/>
      <c r="AJ75" s="17"/>
      <c r="AK75" s="18"/>
      <c r="AL75" s="19"/>
      <c r="AM75" s="20"/>
      <c r="AN75" s="24"/>
      <c r="AO75" s="24"/>
      <c r="AP75" s="24"/>
      <c r="AQ75" s="21"/>
      <c r="AR75" s="22"/>
      <c r="AS75" s="72"/>
      <c r="AT75" s="67">
        <f>IF(OR(I75="",R75=""),0,AS75*INDIRECT("SR"&amp;I75&amp;R75)*INDIRECT("Niv"&amp;S75))</f>
        <v>0</v>
      </c>
      <c r="AU75" s="67">
        <f>IF(OR(I75="",R75=""),0,AS75*INDIRECT("SR"&amp;I75&amp;R75)*INDIRECT("Niv"&amp;S75))</f>
        <v>0</v>
      </c>
      <c r="AV75" s="68">
        <f>IF(OR(I75="",R75=""),0,AS75*INDIRECT("SR"&amp;I75&amp;R75)*INDIRECT("Niv"&amp;S75))</f>
        <v>0</v>
      </c>
      <c r="AW75" s="68">
        <f>IF(OR(I75="",R75=""),0,AS75*INDIRECT("SR"&amp;I75&amp;R75)*INDIRECT("Niv"&amp;S75))</f>
        <v>0</v>
      </c>
      <c r="AX75" s="69">
        <f>IF(OR(I75="",R75=""),0,AS75*INDIRECT("SR"&amp;I75&amp;R75)*INDIRECT("Niv"&amp;S75))</f>
        <v>0</v>
      </c>
      <c r="AY75" s="69">
        <f>IF(OR(I75="",R75=""),0,AS75*INDIRECT("SR"&amp;I75&amp;R75)*INDIRECT("Niv"&amp;S75))</f>
        <v>0</v>
      </c>
      <c r="AZ75" s="70">
        <f>IF(OR(I75="",R75=""),0,AS75*INDIRECT("SR"&amp;I75&amp;R75)*INDIRECT("Niv"&amp;S75))</f>
        <v>0</v>
      </c>
      <c r="BA75" s="70">
        <f>IF(OR(I75="",R75=""),0,AS75*INDIRECT("SR"&amp;I75&amp;R75)*INDIRECT("Niv"&amp;S75))</f>
        <v>0</v>
      </c>
      <c r="BB75" s="70">
        <f>IF(OR(I75="",R75=""),0,AS75*INDIRECT("SR"&amp;I75&amp;R75)*INDIRECT("Niv"&amp;S75))</f>
        <v>0</v>
      </c>
      <c r="BC75" s="70">
        <f>IF(OR(I75="",R75=""),0,AS75*INDIRECT("SR"&amp;I75&amp;R75)*INDIRECT("Niv"&amp;S75))</f>
        <v>0</v>
      </c>
      <c r="BD75" s="71">
        <f>IF(OR(I75="",R75=""),0,AS75*INDIRECT("SR"&amp;I75&amp;R75)*INDIRECT("Niv"&amp;S75))</f>
        <v>0</v>
      </c>
      <c r="BE75" s="38">
        <f>IF(OR(I75="",R75=""),0,AS75*INDIRECT("SR"&amp;I75&amp;R75)*INDIRECT("Niv"&amp;S75))</f>
        <v>0</v>
      </c>
      <c r="BF75" s="66" t="str">
        <f>IF(OR(AS75=0,ISBLANK(R75)),"",SUM(AT75:BD75*INDIRECT("Mag"&amp;I75&amp;R75)))</f>
        <v/>
      </c>
      <c r="BG75" s="25"/>
    </row>
    <row r="76" spans="1:59">
      <c r="H76" s="6"/>
      <c r="I76" s="7"/>
      <c r="J76" s="7"/>
      <c r="K76" s="7"/>
      <c r="L76" s="7"/>
      <c r="M76" s="8"/>
      <c r="N76" s="8"/>
      <c r="O76" s="9"/>
      <c r="P76" s="9"/>
      <c r="Q76" s="10"/>
      <c r="R76" s="7"/>
      <c r="S76" s="7"/>
      <c r="T76" s="6"/>
      <c r="U76" s="6"/>
      <c r="V76" s="6"/>
      <c r="W76" s="6"/>
      <c r="X76" s="11"/>
      <c r="Y76" s="6"/>
      <c r="Z76" s="12"/>
      <c r="AA76" s="6"/>
      <c r="AB76" s="6"/>
      <c r="AC76" s="6"/>
      <c r="AD76" s="6"/>
      <c r="AE76" s="6"/>
      <c r="AF76" s="13"/>
      <c r="AG76" s="14"/>
      <c r="AH76" s="15"/>
      <c r="AI76" s="16"/>
      <c r="AJ76" s="17"/>
      <c r="AK76" s="18"/>
      <c r="AL76" s="19"/>
      <c r="AM76" s="20"/>
      <c r="AN76" s="24"/>
      <c r="AO76" s="24"/>
      <c r="AP76" s="24"/>
      <c r="AQ76" s="21"/>
      <c r="AR76" s="22"/>
      <c r="AS76" s="72"/>
      <c r="AT76" s="67">
        <f>IF(OR(I76="",R76=""),0,AS76*INDIRECT("SR"&amp;I76&amp;R76)*INDIRECT("Niv"&amp;S76))</f>
        <v>0</v>
      </c>
      <c r="AU76" s="67">
        <f>IF(OR(I76="",R76=""),0,AS76*INDIRECT("SR"&amp;I76&amp;R76)*INDIRECT("Niv"&amp;S76))</f>
        <v>0</v>
      </c>
      <c r="AV76" s="68">
        <f>IF(OR(I76="",R76=""),0,AS76*INDIRECT("SR"&amp;I76&amp;R76)*INDIRECT("Niv"&amp;S76))</f>
        <v>0</v>
      </c>
      <c r="AW76" s="68">
        <f>IF(OR(I76="",R76=""),0,AS76*INDIRECT("SR"&amp;I76&amp;R76)*INDIRECT("Niv"&amp;S76))</f>
        <v>0</v>
      </c>
      <c r="AX76" s="69">
        <f>IF(OR(I76="",R76=""),0,AS76*INDIRECT("SR"&amp;I76&amp;R76)*INDIRECT("Niv"&amp;S76))</f>
        <v>0</v>
      </c>
      <c r="AY76" s="69">
        <f>IF(OR(I76="",R76=""),0,AS76*INDIRECT("SR"&amp;I76&amp;R76)*INDIRECT("Niv"&amp;S76))</f>
        <v>0</v>
      </c>
      <c r="AZ76" s="70">
        <f>IF(OR(I76="",R76=""),0,AS76*INDIRECT("SR"&amp;I76&amp;R76)*INDIRECT("Niv"&amp;S76))</f>
        <v>0</v>
      </c>
      <c r="BA76" s="70">
        <f>IF(OR(I76="",R76=""),0,AS76*INDIRECT("SR"&amp;I76&amp;R76)*INDIRECT("Niv"&amp;S76))</f>
        <v>0</v>
      </c>
      <c r="BB76" s="70">
        <f>IF(OR(I76="",R76=""),0,AS76*INDIRECT("SR"&amp;I76&amp;R76)*INDIRECT("Niv"&amp;S76))</f>
        <v>0</v>
      </c>
      <c r="BC76" s="70">
        <f>IF(OR(I76="",R76=""),0,AS76*INDIRECT("SR"&amp;I76&amp;R76)*INDIRECT("Niv"&amp;S76))</f>
        <v>0</v>
      </c>
      <c r="BD76" s="71">
        <f>IF(OR(I76="",R76=""),0,AS76*INDIRECT("SR"&amp;I76&amp;R76)*INDIRECT("Niv"&amp;S76))</f>
        <v>0</v>
      </c>
      <c r="BE76" s="38">
        <f>IF(OR(I76="",R76=""),0,AS76*INDIRECT("SR"&amp;I76&amp;R76)*INDIRECT("Niv"&amp;S76))</f>
        <v>0</v>
      </c>
      <c r="BF76" s="66" t="str">
        <f>IF(OR(AS76=0,ISBLANK(R76)),"",SUM(AT76:BD76*INDIRECT("Mag"&amp;I76&amp;R76)))</f>
        <v/>
      </c>
      <c r="BG76" s="25"/>
    </row>
    <row r="77" spans="1:59">
      <c r="H77" s="6"/>
      <c r="I77" s="7"/>
      <c r="J77" s="7"/>
      <c r="K77" s="7"/>
      <c r="L77" s="7"/>
      <c r="M77" s="8"/>
      <c r="N77" s="8"/>
      <c r="O77" s="9"/>
      <c r="P77" s="9"/>
      <c r="Q77" s="10"/>
      <c r="R77" s="7"/>
      <c r="S77" s="7"/>
      <c r="T77" s="6"/>
      <c r="U77" s="6"/>
      <c r="V77" s="6"/>
      <c r="W77" s="6"/>
      <c r="X77" s="11"/>
      <c r="Y77" s="6"/>
      <c r="Z77" s="12"/>
      <c r="AA77" s="6"/>
      <c r="AB77" s="6"/>
      <c r="AC77" s="6"/>
      <c r="AD77" s="6"/>
      <c r="AE77" s="6"/>
      <c r="AF77" s="13"/>
      <c r="AG77" s="14"/>
      <c r="AH77" s="15"/>
      <c r="AI77" s="16"/>
      <c r="AJ77" s="17"/>
      <c r="AK77" s="18"/>
      <c r="AL77" s="19"/>
      <c r="AM77" s="20"/>
      <c r="AN77" s="24"/>
      <c r="AO77" s="24"/>
      <c r="AP77" s="24"/>
      <c r="AQ77" s="21"/>
      <c r="AR77" s="22"/>
      <c r="AS77" s="72"/>
      <c r="AT77" s="67">
        <f>IF(OR(I77="",R77=""),0,AS77*INDIRECT("SR"&amp;I77&amp;R77)*INDIRECT("Niv"&amp;S77))</f>
        <v>0</v>
      </c>
      <c r="AU77" s="67">
        <f>IF(OR(I77="",R77=""),0,AS77*INDIRECT("SR"&amp;I77&amp;R77)*INDIRECT("Niv"&amp;S77))</f>
        <v>0</v>
      </c>
      <c r="AV77" s="68">
        <f>IF(OR(I77="",R77=""),0,AS77*INDIRECT("SR"&amp;I77&amp;R77)*INDIRECT("Niv"&amp;S77))</f>
        <v>0</v>
      </c>
      <c r="AW77" s="68">
        <f>IF(OR(I77="",R77=""),0,AS77*INDIRECT("SR"&amp;I77&amp;R77)*INDIRECT("Niv"&amp;S77))</f>
        <v>0</v>
      </c>
      <c r="AX77" s="69">
        <f>IF(OR(I77="",R77=""),0,AS77*INDIRECT("SR"&amp;I77&amp;R77)*INDIRECT("Niv"&amp;S77))</f>
        <v>0</v>
      </c>
      <c r="AY77" s="69">
        <f>IF(OR(I77="",R77=""),0,AS77*INDIRECT("SR"&amp;I77&amp;R77)*INDIRECT("Niv"&amp;S77))</f>
        <v>0</v>
      </c>
      <c r="AZ77" s="70">
        <f>IF(OR(I77="",R77=""),0,AS77*INDIRECT("SR"&amp;I77&amp;R77)*INDIRECT("Niv"&amp;S77))</f>
        <v>0</v>
      </c>
      <c r="BA77" s="70">
        <f>IF(OR(I77="",R77=""),0,AS77*INDIRECT("SR"&amp;I77&amp;R77)*INDIRECT("Niv"&amp;S77))</f>
        <v>0</v>
      </c>
      <c r="BB77" s="70">
        <f>IF(OR(I77="",R77=""),0,AS77*INDIRECT("SR"&amp;I77&amp;R77)*INDIRECT("Niv"&amp;S77))</f>
        <v>0</v>
      </c>
      <c r="BC77" s="70">
        <f>IF(OR(I77="",R77=""),0,AS77*INDIRECT("SR"&amp;I77&amp;R77)*INDIRECT("Niv"&amp;S77))</f>
        <v>0</v>
      </c>
      <c r="BD77" s="71">
        <f>IF(OR(I77="",R77=""),0,AS77*INDIRECT("SR"&amp;I77&amp;R77)*INDIRECT("Niv"&amp;S77))</f>
        <v>0</v>
      </c>
      <c r="BE77" s="38">
        <f>IF(OR(I77="",R77=""),0,AS77*INDIRECT("SR"&amp;I77&amp;R77)*INDIRECT("Niv"&amp;S77))</f>
        <v>0</v>
      </c>
      <c r="BF77" s="66" t="str">
        <f>IF(OR(AS77=0,ISBLANK(R77)),"",SUM(AT77:BD77*INDIRECT("Mag"&amp;I77&amp;R77)))</f>
        <v/>
      </c>
      <c r="BG77" s="25"/>
    </row>
    <row r="78" spans="1:59">
      <c r="H78" s="6"/>
      <c r="I78" s="7"/>
      <c r="J78" s="7"/>
      <c r="K78" s="7"/>
      <c r="L78" s="7"/>
      <c r="M78" s="8"/>
      <c r="N78" s="8"/>
      <c r="O78" s="9"/>
      <c r="P78" s="9"/>
      <c r="Q78" s="10"/>
      <c r="R78" s="7"/>
      <c r="S78" s="7"/>
      <c r="T78" s="6"/>
      <c r="U78" s="6"/>
      <c r="V78" s="6"/>
      <c r="W78" s="6"/>
      <c r="X78" s="11"/>
      <c r="Y78" s="6"/>
      <c r="Z78" s="12"/>
      <c r="AA78" s="6"/>
      <c r="AB78" s="6"/>
      <c r="AC78" s="6"/>
      <c r="AD78" s="6"/>
      <c r="AE78" s="6"/>
      <c r="AF78" s="13"/>
      <c r="AG78" s="14"/>
      <c r="AH78" s="15"/>
      <c r="AI78" s="16"/>
      <c r="AJ78" s="17"/>
      <c r="AK78" s="18"/>
      <c r="AL78" s="19"/>
      <c r="AM78" s="20"/>
      <c r="AN78" s="24"/>
      <c r="AO78" s="24"/>
      <c r="AP78" s="24"/>
      <c r="AQ78" s="21"/>
      <c r="AR78" s="22"/>
      <c r="AS78" s="72"/>
      <c r="AT78" s="67">
        <f>IF(OR(I78="",R78=""),0,AS78*INDIRECT("SR"&amp;I78&amp;R78)*INDIRECT("Niv"&amp;S78))</f>
        <v>0</v>
      </c>
      <c r="AU78" s="67">
        <f>IF(OR(I78="",R78=""),0,AS78*INDIRECT("SR"&amp;I78&amp;R78)*INDIRECT("Niv"&amp;S78))</f>
        <v>0</v>
      </c>
      <c r="AV78" s="68">
        <f>IF(OR(I78="",R78=""),0,AS78*INDIRECT("SR"&amp;I78&amp;R78)*INDIRECT("Niv"&amp;S78))</f>
        <v>0</v>
      </c>
      <c r="AW78" s="68">
        <f>IF(OR(I78="",R78=""),0,AS78*INDIRECT("SR"&amp;I78&amp;R78)*INDIRECT("Niv"&amp;S78))</f>
        <v>0</v>
      </c>
      <c r="AX78" s="69">
        <f>IF(OR(I78="",R78=""),0,AS78*INDIRECT("SR"&amp;I78&amp;R78)*INDIRECT("Niv"&amp;S78))</f>
        <v>0</v>
      </c>
      <c r="AY78" s="69">
        <f>IF(OR(I78="",R78=""),0,AS78*INDIRECT("SR"&amp;I78&amp;R78)*INDIRECT("Niv"&amp;S78))</f>
        <v>0</v>
      </c>
      <c r="AZ78" s="70">
        <f>IF(OR(I78="",R78=""),0,AS78*INDIRECT("SR"&amp;I78&amp;R78)*INDIRECT("Niv"&amp;S78))</f>
        <v>0</v>
      </c>
      <c r="BA78" s="70">
        <f>IF(OR(I78="",R78=""),0,AS78*INDIRECT("SR"&amp;I78&amp;R78)*INDIRECT("Niv"&amp;S78))</f>
        <v>0</v>
      </c>
      <c r="BB78" s="70">
        <f>IF(OR(I78="",R78=""),0,AS78*INDIRECT("SR"&amp;I78&amp;R78)*INDIRECT("Niv"&amp;S78))</f>
        <v>0</v>
      </c>
      <c r="BC78" s="70">
        <f>IF(OR(I78="",R78=""),0,AS78*INDIRECT("SR"&amp;I78&amp;R78)*INDIRECT("Niv"&amp;S78))</f>
        <v>0</v>
      </c>
      <c r="BD78" s="71">
        <f>IF(OR(I78="",R78=""),0,AS78*INDIRECT("SR"&amp;I78&amp;R78)*INDIRECT("Niv"&amp;S78))</f>
        <v>0</v>
      </c>
      <c r="BE78" s="38">
        <f>IF(OR(I78="",R78=""),0,AS78*INDIRECT("SR"&amp;I78&amp;R78)*INDIRECT("Niv"&amp;S78))</f>
        <v>0</v>
      </c>
      <c r="BF78" s="66" t="str">
        <f>IF(OR(AS78=0,ISBLANK(R78)),"",SUM(AT78:BD78*INDIRECT("Mag"&amp;I78&amp;R78)))</f>
        <v/>
      </c>
      <c r="BG78" s="25"/>
    </row>
    <row r="79" spans="1:59">
      <c r="H79" s="6"/>
      <c r="I79" s="7"/>
      <c r="J79" s="7"/>
      <c r="K79" s="7"/>
      <c r="L79" s="7"/>
      <c r="M79" s="8"/>
      <c r="N79" s="8"/>
      <c r="O79" s="9"/>
      <c r="P79" s="9"/>
      <c r="Q79" s="10"/>
      <c r="R79" s="7"/>
      <c r="S79" s="7"/>
      <c r="T79" s="6"/>
      <c r="U79" s="6"/>
      <c r="V79" s="6"/>
      <c r="W79" s="6"/>
      <c r="X79" s="11"/>
      <c r="Y79" s="6"/>
      <c r="Z79" s="12"/>
      <c r="AA79" s="6"/>
      <c r="AB79" s="6"/>
      <c r="AC79" s="6"/>
      <c r="AD79" s="6"/>
      <c r="AE79" s="6"/>
      <c r="AF79" s="13"/>
      <c r="AG79" s="14"/>
      <c r="AH79" s="15"/>
      <c r="AI79" s="16"/>
      <c r="AJ79" s="17"/>
      <c r="AK79" s="18"/>
      <c r="AL79" s="19"/>
      <c r="AM79" s="20"/>
      <c r="AN79" s="24"/>
      <c r="AO79" s="24"/>
      <c r="AP79" s="24"/>
      <c r="AQ79" s="21"/>
      <c r="AR79" s="22"/>
      <c r="AS79" s="72"/>
      <c r="AT79" s="67">
        <f>IF(OR(I79="",R79=""),0,AS79*INDIRECT("SR"&amp;I79&amp;R79)*INDIRECT("Niv"&amp;S79))</f>
        <v>0</v>
      </c>
      <c r="AU79" s="67">
        <f>IF(OR(I79="",R79=""),0,AS79*INDIRECT("SR"&amp;I79&amp;R79)*INDIRECT("Niv"&amp;S79))</f>
        <v>0</v>
      </c>
      <c r="AV79" s="68">
        <f>IF(OR(I79="",R79=""),0,AS79*INDIRECT("SR"&amp;I79&amp;R79)*INDIRECT("Niv"&amp;S79))</f>
        <v>0</v>
      </c>
      <c r="AW79" s="68">
        <f>IF(OR(I79="",R79=""),0,AS79*INDIRECT("SR"&amp;I79&amp;R79)*INDIRECT("Niv"&amp;S79))</f>
        <v>0</v>
      </c>
      <c r="AX79" s="69">
        <f>IF(OR(I79="",R79=""),0,AS79*INDIRECT("SR"&amp;I79&amp;R79)*INDIRECT("Niv"&amp;S79))</f>
        <v>0</v>
      </c>
      <c r="AY79" s="69">
        <f>IF(OR(I79="",R79=""),0,AS79*INDIRECT("SR"&amp;I79&amp;R79)*INDIRECT("Niv"&amp;S79))</f>
        <v>0</v>
      </c>
      <c r="AZ79" s="70">
        <f>IF(OR(I79="",R79=""),0,AS79*INDIRECT("SR"&amp;I79&amp;R79)*INDIRECT("Niv"&amp;S79))</f>
        <v>0</v>
      </c>
      <c r="BA79" s="70">
        <f>IF(OR(I79="",R79=""),0,AS79*INDIRECT("SR"&amp;I79&amp;R79)*INDIRECT("Niv"&amp;S79))</f>
        <v>0</v>
      </c>
      <c r="BB79" s="70">
        <f>IF(OR(I79="",R79=""),0,AS79*INDIRECT("SR"&amp;I79&amp;R79)*INDIRECT("Niv"&amp;S79))</f>
        <v>0</v>
      </c>
      <c r="BC79" s="70">
        <f>IF(OR(I79="",R79=""),0,AS79*INDIRECT("SR"&amp;I79&amp;R79)*INDIRECT("Niv"&amp;S79))</f>
        <v>0</v>
      </c>
      <c r="BD79" s="71">
        <f>IF(OR(I79="",R79=""),0,AS79*INDIRECT("SR"&amp;I79&amp;R79)*INDIRECT("Niv"&amp;S79))</f>
        <v>0</v>
      </c>
      <c r="BE79" s="38">
        <f>IF(OR(I79="",R79=""),0,AS79*INDIRECT("SR"&amp;I79&amp;R79)*INDIRECT("Niv"&amp;S79))</f>
        <v>0</v>
      </c>
      <c r="BF79" s="66" t="str">
        <f>IF(OR(AS79=0,ISBLANK(R79)),"",SUM(AT79:BD79*INDIRECT("Mag"&amp;I79&amp;R79)))</f>
        <v/>
      </c>
      <c r="BG79" s="25"/>
    </row>
    <row r="80" spans="1:59">
      <c r="H80" s="6"/>
      <c r="I80" s="7"/>
      <c r="J80" s="7"/>
      <c r="K80" s="7"/>
      <c r="L80" s="7"/>
      <c r="M80" s="8"/>
      <c r="N80" s="8"/>
      <c r="O80" s="9"/>
      <c r="P80" s="9"/>
      <c r="Q80" s="10"/>
      <c r="R80" s="7"/>
      <c r="S80" s="7"/>
      <c r="T80" s="6"/>
      <c r="U80" s="6"/>
      <c r="V80" s="6"/>
      <c r="W80" s="6"/>
      <c r="X80" s="11"/>
      <c r="Y80" s="6"/>
      <c r="Z80" s="12"/>
      <c r="AA80" s="6"/>
      <c r="AB80" s="6"/>
      <c r="AC80" s="6"/>
      <c r="AD80" s="6"/>
      <c r="AE80" s="6"/>
      <c r="AF80" s="13"/>
      <c r="AG80" s="14"/>
      <c r="AH80" s="15"/>
      <c r="AI80" s="16"/>
      <c r="AJ80" s="17"/>
      <c r="AK80" s="18"/>
      <c r="AL80" s="19"/>
      <c r="AM80" s="20"/>
      <c r="AN80" s="24"/>
      <c r="AO80" s="24"/>
      <c r="AP80" s="24"/>
      <c r="AQ80" s="21"/>
      <c r="AR80" s="22"/>
      <c r="AS80" s="72"/>
      <c r="AT80" s="67">
        <f>IF(OR(I80="",R80=""),0,AS80*INDIRECT("SR"&amp;I80&amp;R80)*INDIRECT("Niv"&amp;S80))</f>
        <v>0</v>
      </c>
      <c r="AU80" s="67">
        <f>IF(OR(I80="",R80=""),0,AS80*INDIRECT("SR"&amp;I80&amp;R80)*INDIRECT("Niv"&amp;S80))</f>
        <v>0</v>
      </c>
      <c r="AV80" s="68">
        <f>IF(OR(I80="",R80=""),0,AS80*INDIRECT("SR"&amp;I80&amp;R80)*INDIRECT("Niv"&amp;S80))</f>
        <v>0</v>
      </c>
      <c r="AW80" s="68">
        <f>IF(OR(I80="",R80=""),0,AS80*INDIRECT("SR"&amp;I80&amp;R80)*INDIRECT("Niv"&amp;S80))</f>
        <v>0</v>
      </c>
      <c r="AX80" s="69">
        <f>IF(OR(I80="",R80=""),0,AS80*INDIRECT("SR"&amp;I80&amp;R80)*INDIRECT("Niv"&amp;S80))</f>
        <v>0</v>
      </c>
      <c r="AY80" s="69">
        <f>IF(OR(I80="",R80=""),0,AS80*INDIRECT("SR"&amp;I80&amp;R80)*INDIRECT("Niv"&amp;S80))</f>
        <v>0</v>
      </c>
      <c r="AZ80" s="70">
        <f>IF(OR(I80="",R80=""),0,AS80*INDIRECT("SR"&amp;I80&amp;R80)*INDIRECT("Niv"&amp;S80))</f>
        <v>0</v>
      </c>
      <c r="BA80" s="70">
        <f>IF(OR(I80="",R80=""),0,AS80*INDIRECT("SR"&amp;I80&amp;R80)*INDIRECT("Niv"&amp;S80))</f>
        <v>0</v>
      </c>
      <c r="BB80" s="70">
        <f>IF(OR(I80="",R80=""),0,AS80*INDIRECT("SR"&amp;I80&amp;R80)*INDIRECT("Niv"&amp;S80))</f>
        <v>0</v>
      </c>
      <c r="BC80" s="70">
        <f>IF(OR(I80="",R80=""),0,AS80*INDIRECT("SR"&amp;I80&amp;R80)*INDIRECT("Niv"&amp;S80))</f>
        <v>0</v>
      </c>
      <c r="BD80" s="71">
        <f>IF(OR(I80="",R80=""),0,AS80*INDIRECT("SR"&amp;I80&amp;R80)*INDIRECT("Niv"&amp;S80))</f>
        <v>0</v>
      </c>
      <c r="BE80" s="38">
        <f>IF(OR(I80="",R80=""),0,AS80*INDIRECT("SR"&amp;I80&amp;R80)*INDIRECT("Niv"&amp;S80))</f>
        <v>0</v>
      </c>
      <c r="BF80" s="66" t="str">
        <f>IF(OR(AS80=0,ISBLANK(R80)),"",SUM(AT80:BD80*INDIRECT("Mag"&amp;I80&amp;R80)))</f>
        <v/>
      </c>
      <c r="BG80" s="25"/>
    </row>
    <row r="81" spans="1:59">
      <c r="H81" s="6"/>
      <c r="I81" s="7"/>
      <c r="J81" s="7"/>
      <c r="K81" s="7"/>
      <c r="L81" s="7"/>
      <c r="M81" s="8"/>
      <c r="N81" s="8"/>
      <c r="O81" s="9"/>
      <c r="P81" s="9"/>
      <c r="Q81" s="10"/>
      <c r="R81" s="7"/>
      <c r="S81" s="7"/>
      <c r="T81" s="6"/>
      <c r="U81" s="6"/>
      <c r="V81" s="6"/>
      <c r="W81" s="6"/>
      <c r="X81" s="11"/>
      <c r="Y81" s="6"/>
      <c r="Z81" s="12"/>
      <c r="AA81" s="6"/>
      <c r="AB81" s="6"/>
      <c r="AC81" s="6"/>
      <c r="AD81" s="6"/>
      <c r="AE81" s="6"/>
      <c r="AF81" s="13"/>
      <c r="AG81" s="14"/>
      <c r="AH81" s="15"/>
      <c r="AI81" s="16"/>
      <c r="AJ81" s="17"/>
      <c r="AK81" s="18"/>
      <c r="AL81" s="19"/>
      <c r="AM81" s="20"/>
      <c r="AN81" s="24"/>
      <c r="AO81" s="24"/>
      <c r="AP81" s="24"/>
      <c r="AQ81" s="21"/>
      <c r="AR81" s="22"/>
      <c r="AS81" s="72"/>
      <c r="AT81" s="67">
        <f>IF(OR(I81="",R81=""),0,AS81*INDIRECT("SR"&amp;I81&amp;R81)*INDIRECT("Niv"&amp;S81))</f>
        <v>0</v>
      </c>
      <c r="AU81" s="67">
        <f>IF(OR(I81="",R81=""),0,AS81*INDIRECT("SR"&amp;I81&amp;R81)*INDIRECT("Niv"&amp;S81))</f>
        <v>0</v>
      </c>
      <c r="AV81" s="68">
        <f>IF(OR(I81="",R81=""),0,AS81*INDIRECT("SR"&amp;I81&amp;R81)*INDIRECT("Niv"&amp;S81))</f>
        <v>0</v>
      </c>
      <c r="AW81" s="68">
        <f>IF(OR(I81="",R81=""),0,AS81*INDIRECT("SR"&amp;I81&amp;R81)*INDIRECT("Niv"&amp;S81))</f>
        <v>0</v>
      </c>
      <c r="AX81" s="69">
        <f>IF(OR(I81="",R81=""),0,AS81*INDIRECT("SR"&amp;I81&amp;R81)*INDIRECT("Niv"&amp;S81))</f>
        <v>0</v>
      </c>
      <c r="AY81" s="69">
        <f>IF(OR(I81="",R81=""),0,AS81*INDIRECT("SR"&amp;I81&amp;R81)*INDIRECT("Niv"&amp;S81))</f>
        <v>0</v>
      </c>
      <c r="AZ81" s="70">
        <f>IF(OR(I81="",R81=""),0,AS81*INDIRECT("SR"&amp;I81&amp;R81)*INDIRECT("Niv"&amp;S81))</f>
        <v>0</v>
      </c>
      <c r="BA81" s="70">
        <f>IF(OR(I81="",R81=""),0,AS81*INDIRECT("SR"&amp;I81&amp;R81)*INDIRECT("Niv"&amp;S81))</f>
        <v>0</v>
      </c>
      <c r="BB81" s="70">
        <f>IF(OR(I81="",R81=""),0,AS81*INDIRECT("SR"&amp;I81&amp;R81)*INDIRECT("Niv"&amp;S81))</f>
        <v>0</v>
      </c>
      <c r="BC81" s="70">
        <f>IF(OR(I81="",R81=""),0,AS81*INDIRECT("SR"&amp;I81&amp;R81)*INDIRECT("Niv"&amp;S81))</f>
        <v>0</v>
      </c>
      <c r="BD81" s="71">
        <f>IF(OR(I81="",R81=""),0,AS81*INDIRECT("SR"&amp;I81&amp;R81)*INDIRECT("Niv"&amp;S81))</f>
        <v>0</v>
      </c>
      <c r="BE81" s="38">
        <f>IF(OR(I81="",R81=""),0,AS81*INDIRECT("SR"&amp;I81&amp;R81)*INDIRECT("Niv"&amp;S81))</f>
        <v>0</v>
      </c>
      <c r="BF81" s="66" t="str">
        <f>IF(OR(AS81=0,ISBLANK(R81)),"",SUM(AT81:BD81*INDIRECT("Mag"&amp;I81&amp;R81)))</f>
        <v/>
      </c>
      <c r="BG81" s="25"/>
    </row>
    <row r="82" spans="1:59">
      <c r="H82" s="6"/>
      <c r="I82" s="7"/>
      <c r="J82" s="7"/>
      <c r="K82" s="7"/>
      <c r="L82" s="7"/>
      <c r="M82" s="8"/>
      <c r="N82" s="8"/>
      <c r="O82" s="9"/>
      <c r="P82" s="9"/>
      <c r="Q82" s="10"/>
      <c r="R82" s="7"/>
      <c r="S82" s="7"/>
      <c r="T82" s="6"/>
      <c r="U82" s="6"/>
      <c r="V82" s="6"/>
      <c r="W82" s="6"/>
      <c r="X82" s="11"/>
      <c r="Y82" s="6"/>
      <c r="Z82" s="12"/>
      <c r="AA82" s="6"/>
      <c r="AB82" s="6"/>
      <c r="AC82" s="6"/>
      <c r="AD82" s="6"/>
      <c r="AE82" s="6"/>
      <c r="AF82" s="13"/>
      <c r="AG82" s="14"/>
      <c r="AH82" s="15"/>
      <c r="AI82" s="16"/>
      <c r="AJ82" s="17"/>
      <c r="AK82" s="18"/>
      <c r="AL82" s="19"/>
      <c r="AM82" s="20"/>
      <c r="AN82" s="24"/>
      <c r="AO82" s="24"/>
      <c r="AP82" s="24"/>
      <c r="AQ82" s="21"/>
      <c r="AR82" s="22"/>
      <c r="AS82" s="72"/>
      <c r="AT82" s="67">
        <f>IF(OR(I82="",R82=""),0,AS82*INDIRECT("SR"&amp;I82&amp;R82)*INDIRECT("Niv"&amp;S82))</f>
        <v>0</v>
      </c>
      <c r="AU82" s="67">
        <f>IF(OR(I82="",R82=""),0,AS82*INDIRECT("SR"&amp;I82&amp;R82)*INDIRECT("Niv"&amp;S82))</f>
        <v>0</v>
      </c>
      <c r="AV82" s="68">
        <f>IF(OR(I82="",R82=""),0,AS82*INDIRECT("SR"&amp;I82&amp;R82)*INDIRECT("Niv"&amp;S82))</f>
        <v>0</v>
      </c>
      <c r="AW82" s="68">
        <f>IF(OR(I82="",R82=""),0,AS82*INDIRECT("SR"&amp;I82&amp;R82)*INDIRECT("Niv"&amp;S82))</f>
        <v>0</v>
      </c>
      <c r="AX82" s="69">
        <f>IF(OR(I82="",R82=""),0,AS82*INDIRECT("SR"&amp;I82&amp;R82)*INDIRECT("Niv"&amp;S82))</f>
        <v>0</v>
      </c>
      <c r="AY82" s="69">
        <f>IF(OR(I82="",R82=""),0,AS82*INDIRECT("SR"&amp;I82&amp;R82)*INDIRECT("Niv"&amp;S82))</f>
        <v>0</v>
      </c>
      <c r="AZ82" s="70">
        <f>IF(OR(I82="",R82=""),0,AS82*INDIRECT("SR"&amp;I82&amp;R82)*INDIRECT("Niv"&amp;S82))</f>
        <v>0</v>
      </c>
      <c r="BA82" s="70">
        <f>IF(OR(I82="",R82=""),0,AS82*INDIRECT("SR"&amp;I82&amp;R82)*INDIRECT("Niv"&amp;S82))</f>
        <v>0</v>
      </c>
      <c r="BB82" s="70">
        <f>IF(OR(I82="",R82=""),0,AS82*INDIRECT("SR"&amp;I82&amp;R82)*INDIRECT("Niv"&amp;S82))</f>
        <v>0</v>
      </c>
      <c r="BC82" s="70">
        <f>IF(OR(I82="",R82=""),0,AS82*INDIRECT("SR"&amp;I82&amp;R82)*INDIRECT("Niv"&amp;S82))</f>
        <v>0</v>
      </c>
      <c r="BD82" s="71">
        <f>IF(OR(I82="",R82=""),0,AS82*INDIRECT("SR"&amp;I82&amp;R82)*INDIRECT("Niv"&amp;S82))</f>
        <v>0</v>
      </c>
      <c r="BE82" s="38">
        <f>IF(OR(I82="",R82=""),0,AS82*INDIRECT("SR"&amp;I82&amp;R82)*INDIRECT("Niv"&amp;S82))</f>
        <v>0</v>
      </c>
      <c r="BF82" s="66" t="str">
        <f>IF(OR(AS82=0,ISBLANK(R82)),"",SUM(AT82:BD82*INDIRECT("Mag"&amp;I82&amp;R82)))</f>
        <v/>
      </c>
      <c r="BG82" s="25"/>
    </row>
    <row r="83" spans="1:59">
      <c r="H83" s="6"/>
      <c r="I83" s="7"/>
      <c r="J83" s="7"/>
      <c r="K83" s="7"/>
      <c r="L83" s="7"/>
      <c r="M83" s="8"/>
      <c r="N83" s="8"/>
      <c r="O83" s="9"/>
      <c r="P83" s="9"/>
      <c r="Q83" s="10"/>
      <c r="R83" s="7"/>
      <c r="S83" s="7"/>
      <c r="T83" s="6"/>
      <c r="U83" s="6"/>
      <c r="V83" s="6"/>
      <c r="W83" s="6"/>
      <c r="X83" s="11"/>
      <c r="Y83" s="6"/>
      <c r="Z83" s="12"/>
      <c r="AA83" s="6"/>
      <c r="AB83" s="6"/>
      <c r="AC83" s="6"/>
      <c r="AD83" s="6"/>
      <c r="AE83" s="6"/>
      <c r="AF83" s="13"/>
      <c r="AG83" s="14"/>
      <c r="AH83" s="15"/>
      <c r="AI83" s="16"/>
      <c r="AJ83" s="17"/>
      <c r="AK83" s="18"/>
      <c r="AL83" s="19"/>
      <c r="AM83" s="20"/>
      <c r="AN83" s="24"/>
      <c r="AO83" s="24"/>
      <c r="AP83" s="24"/>
      <c r="AQ83" s="21"/>
      <c r="AR83" s="22"/>
      <c r="AS83" s="72"/>
      <c r="AT83" s="67">
        <f>IF(OR(I83="",R83=""),0,AS83*INDIRECT("SR"&amp;I83&amp;R83)*INDIRECT("Niv"&amp;S83))</f>
        <v>0</v>
      </c>
      <c r="AU83" s="67">
        <f>IF(OR(I83="",R83=""),0,AS83*INDIRECT("SR"&amp;I83&amp;R83)*INDIRECT("Niv"&amp;S83))</f>
        <v>0</v>
      </c>
      <c r="AV83" s="68">
        <f>IF(OR(I83="",R83=""),0,AS83*INDIRECT("SR"&amp;I83&amp;R83)*INDIRECT("Niv"&amp;S83))</f>
        <v>0</v>
      </c>
      <c r="AW83" s="68">
        <f>IF(OR(I83="",R83=""),0,AS83*INDIRECT("SR"&amp;I83&amp;R83)*INDIRECT("Niv"&amp;S83))</f>
        <v>0</v>
      </c>
      <c r="AX83" s="69">
        <f>IF(OR(I83="",R83=""),0,AS83*INDIRECT("SR"&amp;I83&amp;R83)*INDIRECT("Niv"&amp;S83))</f>
        <v>0</v>
      </c>
      <c r="AY83" s="69">
        <f>IF(OR(I83="",R83=""),0,AS83*INDIRECT("SR"&amp;I83&amp;R83)*INDIRECT("Niv"&amp;S83))</f>
        <v>0</v>
      </c>
      <c r="AZ83" s="70">
        <f>IF(OR(I83="",R83=""),0,AS83*INDIRECT("SR"&amp;I83&amp;R83)*INDIRECT("Niv"&amp;S83))</f>
        <v>0</v>
      </c>
      <c r="BA83" s="70">
        <f>IF(OR(I83="",R83=""),0,AS83*INDIRECT("SR"&amp;I83&amp;R83)*INDIRECT("Niv"&amp;S83))</f>
        <v>0</v>
      </c>
      <c r="BB83" s="70">
        <f>IF(OR(I83="",R83=""),0,AS83*INDIRECT("SR"&amp;I83&amp;R83)*INDIRECT("Niv"&amp;S83))</f>
        <v>0</v>
      </c>
      <c r="BC83" s="70">
        <f>IF(OR(I83="",R83=""),0,AS83*INDIRECT("SR"&amp;I83&amp;R83)*INDIRECT("Niv"&amp;S83))</f>
        <v>0</v>
      </c>
      <c r="BD83" s="71">
        <f>IF(OR(I83="",R83=""),0,AS83*INDIRECT("SR"&amp;I83&amp;R83)*INDIRECT("Niv"&amp;S83))</f>
        <v>0</v>
      </c>
      <c r="BE83" s="38">
        <f>IF(OR(I83="",R83=""),0,AS83*INDIRECT("SR"&amp;I83&amp;R83)*INDIRECT("Niv"&amp;S83))</f>
        <v>0</v>
      </c>
      <c r="BF83" s="66" t="str">
        <f>IF(OR(AS83=0,ISBLANK(R83)),"",SUM(AT83:BD83*INDIRECT("Mag"&amp;I83&amp;R83)))</f>
        <v/>
      </c>
      <c r="BG83" s="25"/>
    </row>
    <row r="84" spans="1:59">
      <c r="H84" s="6"/>
      <c r="I84" s="7"/>
      <c r="J84" s="7"/>
      <c r="K84" s="7"/>
      <c r="L84" s="7"/>
      <c r="M84" s="8"/>
      <c r="N84" s="8"/>
      <c r="O84" s="9"/>
      <c r="P84" s="9"/>
      <c r="Q84" s="10"/>
      <c r="R84" s="7"/>
      <c r="S84" s="7"/>
      <c r="T84" s="6"/>
      <c r="U84" s="6"/>
      <c r="V84" s="6"/>
      <c r="W84" s="6"/>
      <c r="X84" s="11"/>
      <c r="Y84" s="6"/>
      <c r="Z84" s="12"/>
      <c r="AA84" s="6"/>
      <c r="AB84" s="6"/>
      <c r="AC84" s="6"/>
      <c r="AD84" s="6"/>
      <c r="AE84" s="6"/>
      <c r="AF84" s="13"/>
      <c r="AG84" s="14"/>
      <c r="AH84" s="15"/>
      <c r="AI84" s="16"/>
      <c r="AJ84" s="17"/>
      <c r="AK84" s="18"/>
      <c r="AL84" s="19"/>
      <c r="AM84" s="20"/>
      <c r="AN84" s="24"/>
      <c r="AO84" s="24"/>
      <c r="AP84" s="24"/>
      <c r="AQ84" s="21"/>
      <c r="AR84" s="22"/>
      <c r="AS84" s="72"/>
      <c r="AT84" s="67">
        <f>IF(OR(I84="",R84=""),0,AS84*INDIRECT("SR"&amp;I84&amp;R84)*INDIRECT("Niv"&amp;S84))</f>
        <v>0</v>
      </c>
      <c r="AU84" s="67">
        <f>IF(OR(I84="",R84=""),0,AS84*INDIRECT("SR"&amp;I84&amp;R84)*INDIRECT("Niv"&amp;S84))</f>
        <v>0</v>
      </c>
      <c r="AV84" s="68">
        <f>IF(OR(I84="",R84=""),0,AS84*INDIRECT("SR"&amp;I84&amp;R84)*INDIRECT("Niv"&amp;S84))</f>
        <v>0</v>
      </c>
      <c r="AW84" s="68">
        <f>IF(OR(I84="",R84=""),0,AS84*INDIRECT("SR"&amp;I84&amp;R84)*INDIRECT("Niv"&amp;S84))</f>
        <v>0</v>
      </c>
      <c r="AX84" s="69">
        <f>IF(OR(I84="",R84=""),0,AS84*INDIRECT("SR"&amp;I84&amp;R84)*INDIRECT("Niv"&amp;S84))</f>
        <v>0</v>
      </c>
      <c r="AY84" s="69">
        <f>IF(OR(I84="",R84=""),0,AS84*INDIRECT("SR"&amp;I84&amp;R84)*INDIRECT("Niv"&amp;S84))</f>
        <v>0</v>
      </c>
      <c r="AZ84" s="70">
        <f>IF(OR(I84="",R84=""),0,AS84*INDIRECT("SR"&amp;I84&amp;R84)*INDIRECT("Niv"&amp;S84))</f>
        <v>0</v>
      </c>
      <c r="BA84" s="70">
        <f>IF(OR(I84="",R84=""),0,AS84*INDIRECT("SR"&amp;I84&amp;R84)*INDIRECT("Niv"&amp;S84))</f>
        <v>0</v>
      </c>
      <c r="BB84" s="70">
        <f>IF(OR(I84="",R84=""),0,AS84*INDIRECT("SR"&amp;I84&amp;R84)*INDIRECT("Niv"&amp;S84))</f>
        <v>0</v>
      </c>
      <c r="BC84" s="70">
        <f>IF(OR(I84="",R84=""),0,AS84*INDIRECT("SR"&amp;I84&amp;R84)*INDIRECT("Niv"&amp;S84))</f>
        <v>0</v>
      </c>
      <c r="BD84" s="71">
        <f>IF(OR(I84="",R84=""),0,AS84*INDIRECT("SR"&amp;I84&amp;R84)*INDIRECT("Niv"&amp;S84))</f>
        <v>0</v>
      </c>
      <c r="BE84" s="38">
        <f>IF(OR(I84="",R84=""),0,AS84*INDIRECT("SR"&amp;I84&amp;R84)*INDIRECT("Niv"&amp;S84))</f>
        <v>0</v>
      </c>
      <c r="BF84" s="66" t="str">
        <f>IF(OR(AS84=0,ISBLANK(R84)),"",SUM(AT84:BD84*INDIRECT("Mag"&amp;I84&amp;R84)))</f>
        <v/>
      </c>
      <c r="BG84" s="25"/>
    </row>
    <row r="85" spans="1:59">
      <c r="H85" s="6"/>
      <c r="I85" s="7"/>
      <c r="J85" s="7"/>
      <c r="K85" s="7"/>
      <c r="L85" s="7"/>
      <c r="M85" s="8"/>
      <c r="N85" s="8"/>
      <c r="O85" s="9"/>
      <c r="P85" s="9"/>
      <c r="Q85" s="10"/>
      <c r="R85" s="7"/>
      <c r="S85" s="7"/>
      <c r="T85" s="6"/>
      <c r="U85" s="6"/>
      <c r="V85" s="6"/>
      <c r="W85" s="6"/>
      <c r="X85" s="11"/>
      <c r="Y85" s="6"/>
      <c r="Z85" s="12"/>
      <c r="AA85" s="6"/>
      <c r="AB85" s="6"/>
      <c r="AC85" s="6"/>
      <c r="AD85" s="6"/>
      <c r="AE85" s="6"/>
      <c r="AF85" s="13"/>
      <c r="AG85" s="14"/>
      <c r="AH85" s="15"/>
      <c r="AI85" s="16"/>
      <c r="AJ85" s="17"/>
      <c r="AK85" s="18"/>
      <c r="AL85" s="19"/>
      <c r="AM85" s="20"/>
      <c r="AN85" s="24"/>
      <c r="AO85" s="24"/>
      <c r="AP85" s="24"/>
      <c r="AQ85" s="21"/>
      <c r="AR85" s="22"/>
      <c r="AS85" s="72"/>
      <c r="AT85" s="67">
        <f>IF(OR(I85="",R85=""),0,AS85*INDIRECT("SR"&amp;I85&amp;R85)*INDIRECT("Niv"&amp;S85))</f>
        <v>0</v>
      </c>
      <c r="AU85" s="67">
        <f>IF(OR(I85="",R85=""),0,AS85*INDIRECT("SR"&amp;I85&amp;R85)*INDIRECT("Niv"&amp;S85))</f>
        <v>0</v>
      </c>
      <c r="AV85" s="68">
        <f>IF(OR(I85="",R85=""),0,AS85*INDIRECT("SR"&amp;I85&amp;R85)*INDIRECT("Niv"&amp;S85))</f>
        <v>0</v>
      </c>
      <c r="AW85" s="68">
        <f>IF(OR(I85="",R85=""),0,AS85*INDIRECT("SR"&amp;I85&amp;R85)*INDIRECT("Niv"&amp;S85))</f>
        <v>0</v>
      </c>
      <c r="AX85" s="69">
        <f>IF(OR(I85="",R85=""),0,AS85*INDIRECT("SR"&amp;I85&amp;R85)*INDIRECT("Niv"&amp;S85))</f>
        <v>0</v>
      </c>
      <c r="AY85" s="69">
        <f>IF(OR(I85="",R85=""),0,AS85*INDIRECT("SR"&amp;I85&amp;R85)*INDIRECT("Niv"&amp;S85))</f>
        <v>0</v>
      </c>
      <c r="AZ85" s="70">
        <f>IF(OR(I85="",R85=""),0,AS85*INDIRECT("SR"&amp;I85&amp;R85)*INDIRECT("Niv"&amp;S85))</f>
        <v>0</v>
      </c>
      <c r="BA85" s="70">
        <f>IF(OR(I85="",R85=""),0,AS85*INDIRECT("SR"&amp;I85&amp;R85)*INDIRECT("Niv"&amp;S85))</f>
        <v>0</v>
      </c>
      <c r="BB85" s="70">
        <f>IF(OR(I85="",R85=""),0,AS85*INDIRECT("SR"&amp;I85&amp;R85)*INDIRECT("Niv"&amp;S85))</f>
        <v>0</v>
      </c>
      <c r="BC85" s="70">
        <f>IF(OR(I85="",R85=""),0,AS85*INDIRECT("SR"&amp;I85&amp;R85)*INDIRECT("Niv"&amp;S85))</f>
        <v>0</v>
      </c>
      <c r="BD85" s="71">
        <f>IF(OR(I85="",R85=""),0,AS85*INDIRECT("SR"&amp;I85&amp;R85)*INDIRECT("Niv"&amp;S85))</f>
        <v>0</v>
      </c>
      <c r="BE85" s="38">
        <f>IF(OR(I85="",R85=""),0,AS85*INDIRECT("SR"&amp;I85&amp;R85)*INDIRECT("Niv"&amp;S85))</f>
        <v>0</v>
      </c>
      <c r="BF85" s="66" t="str">
        <f>IF(OR(AS85=0,ISBLANK(R85)),"",SUM(AT85:BD85*INDIRECT("Mag"&amp;I85&amp;R85)))</f>
        <v/>
      </c>
      <c r="BG85" s="25"/>
    </row>
    <row r="86" spans="1:59">
      <c r="H86" s="6"/>
      <c r="I86" s="7"/>
      <c r="J86" s="7"/>
      <c r="K86" s="7"/>
      <c r="L86" s="7"/>
      <c r="M86" s="8"/>
      <c r="N86" s="8"/>
      <c r="O86" s="9"/>
      <c r="P86" s="9"/>
      <c r="Q86" s="10"/>
      <c r="R86" s="7"/>
      <c r="S86" s="7"/>
      <c r="T86" s="6"/>
      <c r="U86" s="6"/>
      <c r="V86" s="6"/>
      <c r="W86" s="6"/>
      <c r="X86" s="11"/>
      <c r="Y86" s="6"/>
      <c r="Z86" s="12"/>
      <c r="AA86" s="6"/>
      <c r="AB86" s="6"/>
      <c r="AC86" s="6"/>
      <c r="AD86" s="6"/>
      <c r="AE86" s="6"/>
      <c r="AF86" s="13"/>
      <c r="AG86" s="14"/>
      <c r="AH86" s="15"/>
      <c r="AI86" s="16"/>
      <c r="AJ86" s="17"/>
      <c r="AK86" s="18"/>
      <c r="AL86" s="19"/>
      <c r="AM86" s="20"/>
      <c r="AN86" s="24"/>
      <c r="AO86" s="24"/>
      <c r="AP86" s="24"/>
      <c r="AQ86" s="21"/>
      <c r="AR86" s="22"/>
      <c r="AS86" s="72"/>
      <c r="AT86" s="67">
        <f>IF(OR(I86="",R86=""),0,AS86*INDIRECT("SR"&amp;I86&amp;R86)*INDIRECT("Niv"&amp;S86))</f>
        <v>0</v>
      </c>
      <c r="AU86" s="67">
        <f>IF(OR(I86="",R86=""),0,AS86*INDIRECT("SR"&amp;I86&amp;R86)*INDIRECT("Niv"&amp;S86))</f>
        <v>0</v>
      </c>
      <c r="AV86" s="68">
        <f>IF(OR(I86="",R86=""),0,AS86*INDIRECT("SR"&amp;I86&amp;R86)*INDIRECT("Niv"&amp;S86))</f>
        <v>0</v>
      </c>
      <c r="AW86" s="68">
        <f>IF(OR(I86="",R86=""),0,AS86*INDIRECT("SR"&amp;I86&amp;R86)*INDIRECT("Niv"&amp;S86))</f>
        <v>0</v>
      </c>
      <c r="AX86" s="69">
        <f>IF(OR(I86="",R86=""),0,AS86*INDIRECT("SR"&amp;I86&amp;R86)*INDIRECT("Niv"&amp;S86))</f>
        <v>0</v>
      </c>
      <c r="AY86" s="69">
        <f>IF(OR(I86="",R86=""),0,AS86*INDIRECT("SR"&amp;I86&amp;R86)*INDIRECT("Niv"&amp;S86))</f>
        <v>0</v>
      </c>
      <c r="AZ86" s="70">
        <f>IF(OR(I86="",R86=""),0,AS86*INDIRECT("SR"&amp;I86&amp;R86)*INDIRECT("Niv"&amp;S86))</f>
        <v>0</v>
      </c>
      <c r="BA86" s="70">
        <f>IF(OR(I86="",R86=""),0,AS86*INDIRECT("SR"&amp;I86&amp;R86)*INDIRECT("Niv"&amp;S86))</f>
        <v>0</v>
      </c>
      <c r="BB86" s="70">
        <f>IF(OR(I86="",R86=""),0,AS86*INDIRECT("SR"&amp;I86&amp;R86)*INDIRECT("Niv"&amp;S86))</f>
        <v>0</v>
      </c>
      <c r="BC86" s="70">
        <f>IF(OR(I86="",R86=""),0,AS86*INDIRECT("SR"&amp;I86&amp;R86)*INDIRECT("Niv"&amp;S86))</f>
        <v>0</v>
      </c>
      <c r="BD86" s="71">
        <f>IF(OR(I86="",R86=""),0,AS86*INDIRECT("SR"&amp;I86&amp;R86)*INDIRECT("Niv"&amp;S86))</f>
        <v>0</v>
      </c>
      <c r="BE86" s="38">
        <f>IF(OR(I86="",R86=""),0,AS86*INDIRECT("SR"&amp;I86&amp;R86)*INDIRECT("Niv"&amp;S86))</f>
        <v>0</v>
      </c>
      <c r="BF86" s="66" t="str">
        <f>IF(OR(AS86=0,ISBLANK(R86)),"",SUM(AT86:BD86*INDIRECT("Mag"&amp;I86&amp;R86)))</f>
        <v/>
      </c>
      <c r="BG86" s="25"/>
    </row>
    <row r="87" spans="1:59">
      <c r="H87" s="6"/>
      <c r="I87" s="7"/>
      <c r="J87" s="7"/>
      <c r="K87" s="7"/>
      <c r="L87" s="7"/>
      <c r="M87" s="8"/>
      <c r="N87" s="8"/>
      <c r="O87" s="9"/>
      <c r="P87" s="9"/>
      <c r="Q87" s="10"/>
      <c r="R87" s="7"/>
      <c r="S87" s="7"/>
      <c r="T87" s="6"/>
      <c r="U87" s="6"/>
      <c r="V87" s="6"/>
      <c r="W87" s="6"/>
      <c r="X87" s="11"/>
      <c r="Y87" s="6"/>
      <c r="Z87" s="12"/>
      <c r="AA87" s="6"/>
      <c r="AB87" s="6"/>
      <c r="AC87" s="6"/>
      <c r="AD87" s="6"/>
      <c r="AE87" s="6"/>
      <c r="AF87" s="13"/>
      <c r="AG87" s="14"/>
      <c r="AH87" s="15"/>
      <c r="AI87" s="16"/>
      <c r="AJ87" s="17"/>
      <c r="AK87" s="18"/>
      <c r="AL87" s="19"/>
      <c r="AM87" s="20"/>
      <c r="AN87" s="24"/>
      <c r="AO87" s="24"/>
      <c r="AP87" s="24"/>
      <c r="AQ87" s="21"/>
      <c r="AR87" s="22"/>
      <c r="AS87" s="72"/>
      <c r="AT87" s="67">
        <f>IF(OR(I87="",R87=""),0,AS87*INDIRECT("SR"&amp;I87&amp;R87)*INDIRECT("Niv"&amp;S87))</f>
        <v>0</v>
      </c>
      <c r="AU87" s="67">
        <f>IF(OR(I87="",R87=""),0,AS87*INDIRECT("SR"&amp;I87&amp;R87)*INDIRECT("Niv"&amp;S87))</f>
        <v>0</v>
      </c>
      <c r="AV87" s="68">
        <f>IF(OR(I87="",R87=""),0,AS87*INDIRECT("SR"&amp;I87&amp;R87)*INDIRECT("Niv"&amp;S87))</f>
        <v>0</v>
      </c>
      <c r="AW87" s="68">
        <f>IF(OR(I87="",R87=""),0,AS87*INDIRECT("SR"&amp;I87&amp;R87)*INDIRECT("Niv"&amp;S87))</f>
        <v>0</v>
      </c>
      <c r="AX87" s="69">
        <f>IF(OR(I87="",R87=""),0,AS87*INDIRECT("SR"&amp;I87&amp;R87)*INDIRECT("Niv"&amp;S87))</f>
        <v>0</v>
      </c>
      <c r="AY87" s="69">
        <f>IF(OR(I87="",R87=""),0,AS87*INDIRECT("SR"&amp;I87&amp;R87)*INDIRECT("Niv"&amp;S87))</f>
        <v>0</v>
      </c>
      <c r="AZ87" s="70">
        <f>IF(OR(I87="",R87=""),0,AS87*INDIRECT("SR"&amp;I87&amp;R87)*INDIRECT("Niv"&amp;S87))</f>
        <v>0</v>
      </c>
      <c r="BA87" s="70">
        <f>IF(OR(I87="",R87=""),0,AS87*INDIRECT("SR"&amp;I87&amp;R87)*INDIRECT("Niv"&amp;S87))</f>
        <v>0</v>
      </c>
      <c r="BB87" s="70">
        <f>IF(OR(I87="",R87=""),0,AS87*INDIRECT("SR"&amp;I87&amp;R87)*INDIRECT("Niv"&amp;S87))</f>
        <v>0</v>
      </c>
      <c r="BC87" s="70">
        <f>IF(OR(I87="",R87=""),0,AS87*INDIRECT("SR"&amp;I87&amp;R87)*INDIRECT("Niv"&amp;S87))</f>
        <v>0</v>
      </c>
      <c r="BD87" s="71">
        <f>IF(OR(I87="",R87=""),0,AS87*INDIRECT("SR"&amp;I87&amp;R87)*INDIRECT("Niv"&amp;S87))</f>
        <v>0</v>
      </c>
      <c r="BE87" s="38">
        <f>IF(OR(I87="",R87=""),0,AS87*INDIRECT("SR"&amp;I87&amp;R87)*INDIRECT("Niv"&amp;S87))</f>
        <v>0</v>
      </c>
      <c r="BF87" s="66" t="str">
        <f>IF(OR(AS87=0,ISBLANK(R87)),"",SUM(AT87:BD87*INDIRECT("Mag"&amp;I87&amp;R87)))</f>
        <v/>
      </c>
      <c r="BG87" s="25"/>
    </row>
    <row r="88" spans="1:59">
      <c r="H88" s="6"/>
      <c r="I88" s="7"/>
      <c r="J88" s="7"/>
      <c r="K88" s="7"/>
      <c r="L88" s="7"/>
      <c r="M88" s="8"/>
      <c r="N88" s="8"/>
      <c r="O88" s="9"/>
      <c r="P88" s="9"/>
      <c r="Q88" s="10"/>
      <c r="R88" s="7"/>
      <c r="S88" s="7"/>
      <c r="T88" s="6"/>
      <c r="U88" s="6"/>
      <c r="V88" s="6"/>
      <c r="W88" s="6"/>
      <c r="X88" s="11"/>
      <c r="Y88" s="6"/>
      <c r="Z88" s="12"/>
      <c r="AA88" s="6"/>
      <c r="AB88" s="6"/>
      <c r="AC88" s="6"/>
      <c r="AD88" s="6"/>
      <c r="AE88" s="6"/>
      <c r="AF88" s="13"/>
      <c r="AG88" s="14"/>
      <c r="AH88" s="15"/>
      <c r="AI88" s="16"/>
      <c r="AJ88" s="17"/>
      <c r="AK88" s="18"/>
      <c r="AL88" s="19"/>
      <c r="AM88" s="20"/>
      <c r="AN88" s="24"/>
      <c r="AO88" s="24"/>
      <c r="AP88" s="24"/>
      <c r="AQ88" s="21"/>
      <c r="AR88" s="22"/>
      <c r="AS88" s="72"/>
      <c r="AT88" s="67">
        <f>IF(OR(I88="",R88=""),0,AS88*INDIRECT("SR"&amp;I88&amp;R88)*INDIRECT("Niv"&amp;S88))</f>
        <v>0</v>
      </c>
      <c r="AU88" s="67">
        <f>IF(OR(I88="",R88=""),0,AS88*INDIRECT("SR"&amp;I88&amp;R88)*INDIRECT("Niv"&amp;S88))</f>
        <v>0</v>
      </c>
      <c r="AV88" s="68">
        <f>IF(OR(I88="",R88=""),0,AS88*INDIRECT("SR"&amp;I88&amp;R88)*INDIRECT("Niv"&amp;S88))</f>
        <v>0</v>
      </c>
      <c r="AW88" s="68">
        <f>IF(OR(I88="",R88=""),0,AS88*INDIRECT("SR"&amp;I88&amp;R88)*INDIRECT("Niv"&amp;S88))</f>
        <v>0</v>
      </c>
      <c r="AX88" s="69">
        <f>IF(OR(I88="",R88=""),0,AS88*INDIRECT("SR"&amp;I88&amp;R88)*INDIRECT("Niv"&amp;S88))</f>
        <v>0</v>
      </c>
      <c r="AY88" s="69">
        <f>IF(OR(I88="",R88=""),0,AS88*INDIRECT("SR"&amp;I88&amp;R88)*INDIRECT("Niv"&amp;S88))</f>
        <v>0</v>
      </c>
      <c r="AZ88" s="70">
        <f>IF(OR(I88="",R88=""),0,AS88*INDIRECT("SR"&amp;I88&amp;R88)*INDIRECT("Niv"&amp;S88))</f>
        <v>0</v>
      </c>
      <c r="BA88" s="70">
        <f>IF(OR(I88="",R88=""),0,AS88*INDIRECT("SR"&amp;I88&amp;R88)*INDIRECT("Niv"&amp;S88))</f>
        <v>0</v>
      </c>
      <c r="BB88" s="70">
        <f>IF(OR(I88="",R88=""),0,AS88*INDIRECT("SR"&amp;I88&amp;R88)*INDIRECT("Niv"&amp;S88))</f>
        <v>0</v>
      </c>
      <c r="BC88" s="70">
        <f>IF(OR(I88="",R88=""),0,AS88*INDIRECT("SR"&amp;I88&amp;R88)*INDIRECT("Niv"&amp;S88))</f>
        <v>0</v>
      </c>
      <c r="BD88" s="71">
        <f>IF(OR(I88="",R88=""),0,AS88*INDIRECT("SR"&amp;I88&amp;R88)*INDIRECT("Niv"&amp;S88))</f>
        <v>0</v>
      </c>
      <c r="BE88" s="38">
        <f>IF(OR(I88="",R88=""),0,AS88*INDIRECT("SR"&amp;I88&amp;R88)*INDIRECT("Niv"&amp;S88))</f>
        <v>0</v>
      </c>
      <c r="BF88" s="66" t="str">
        <f>IF(OR(AS88=0,ISBLANK(R88)),"",SUM(AT88:BD88*INDIRECT("Mag"&amp;I88&amp;R88)))</f>
        <v/>
      </c>
      <c r="BG88" s="25"/>
    </row>
    <row r="89" spans="1:59">
      <c r="H89" s="6"/>
      <c r="I89" s="7"/>
      <c r="J89" s="7"/>
      <c r="K89" s="7"/>
      <c r="L89" s="7"/>
      <c r="M89" s="8"/>
      <c r="N89" s="8"/>
      <c r="O89" s="9"/>
      <c r="P89" s="9"/>
      <c r="Q89" s="10"/>
      <c r="R89" s="7"/>
      <c r="S89" s="7"/>
      <c r="T89" s="6"/>
      <c r="U89" s="6"/>
      <c r="V89" s="6"/>
      <c r="W89" s="6"/>
      <c r="X89" s="11"/>
      <c r="Y89" s="6"/>
      <c r="Z89" s="12"/>
      <c r="AA89" s="6"/>
      <c r="AB89" s="6"/>
      <c r="AC89" s="6"/>
      <c r="AD89" s="6"/>
      <c r="AE89" s="6"/>
      <c r="AF89" s="13"/>
      <c r="AG89" s="14"/>
      <c r="AH89" s="15"/>
      <c r="AI89" s="16"/>
      <c r="AJ89" s="17"/>
      <c r="AK89" s="18"/>
      <c r="AL89" s="19"/>
      <c r="AM89" s="20"/>
      <c r="AN89" s="24"/>
      <c r="AO89" s="24"/>
      <c r="AP89" s="24"/>
      <c r="AQ89" s="21"/>
      <c r="AR89" s="22"/>
      <c r="AS89" s="72"/>
      <c r="AT89" s="67">
        <f>IF(OR(I89="",R89=""),0,AS89*INDIRECT("SR"&amp;I89&amp;R89)*INDIRECT("Niv"&amp;S89))</f>
        <v>0</v>
      </c>
      <c r="AU89" s="67">
        <f>IF(OR(I89="",R89=""),0,AS89*INDIRECT("SR"&amp;I89&amp;R89)*INDIRECT("Niv"&amp;S89))</f>
        <v>0</v>
      </c>
      <c r="AV89" s="68">
        <f>IF(OR(I89="",R89=""),0,AS89*INDIRECT("SR"&amp;I89&amp;R89)*INDIRECT("Niv"&amp;S89))</f>
        <v>0</v>
      </c>
      <c r="AW89" s="68">
        <f>IF(OR(I89="",R89=""),0,AS89*INDIRECT("SR"&amp;I89&amp;R89)*INDIRECT("Niv"&amp;S89))</f>
        <v>0</v>
      </c>
      <c r="AX89" s="69">
        <f>IF(OR(I89="",R89=""),0,AS89*INDIRECT("SR"&amp;I89&amp;R89)*INDIRECT("Niv"&amp;S89))</f>
        <v>0</v>
      </c>
      <c r="AY89" s="69">
        <f>IF(OR(I89="",R89=""),0,AS89*INDIRECT("SR"&amp;I89&amp;R89)*INDIRECT("Niv"&amp;S89))</f>
        <v>0</v>
      </c>
      <c r="AZ89" s="70">
        <f>IF(OR(I89="",R89=""),0,AS89*INDIRECT("SR"&amp;I89&amp;R89)*INDIRECT("Niv"&amp;S89))</f>
        <v>0</v>
      </c>
      <c r="BA89" s="70">
        <f>IF(OR(I89="",R89=""),0,AS89*INDIRECT("SR"&amp;I89&amp;R89)*INDIRECT("Niv"&amp;S89))</f>
        <v>0</v>
      </c>
      <c r="BB89" s="70">
        <f>IF(OR(I89="",R89=""),0,AS89*INDIRECT("SR"&amp;I89&amp;R89)*INDIRECT("Niv"&amp;S89))</f>
        <v>0</v>
      </c>
      <c r="BC89" s="70">
        <f>IF(OR(I89="",R89=""),0,AS89*INDIRECT("SR"&amp;I89&amp;R89)*INDIRECT("Niv"&amp;S89))</f>
        <v>0</v>
      </c>
      <c r="BD89" s="71">
        <f>IF(OR(I89="",R89=""),0,AS89*INDIRECT("SR"&amp;I89&amp;R89)*INDIRECT("Niv"&amp;S89))</f>
        <v>0</v>
      </c>
      <c r="BE89" s="38">
        <f>IF(OR(I89="",R89=""),0,AS89*INDIRECT("SR"&amp;I89&amp;R89)*INDIRECT("Niv"&amp;S89))</f>
        <v>0</v>
      </c>
      <c r="BF89" s="66" t="str">
        <f>IF(OR(AS89=0,ISBLANK(R89)),"",SUM(AT89:BD89*INDIRECT("Mag"&amp;I89&amp;R89)))</f>
        <v/>
      </c>
      <c r="BG89" s="25"/>
    </row>
    <row r="90" spans="1:59">
      <c r="H90" s="6"/>
      <c r="I90" s="7"/>
      <c r="J90" s="7"/>
      <c r="K90" s="7"/>
      <c r="L90" s="7"/>
      <c r="M90" s="8"/>
      <c r="N90" s="8"/>
      <c r="O90" s="9"/>
      <c r="P90" s="9"/>
      <c r="Q90" s="10"/>
      <c r="R90" s="7"/>
      <c r="S90" s="7"/>
      <c r="T90" s="6"/>
      <c r="U90" s="6"/>
      <c r="V90" s="6"/>
      <c r="W90" s="6"/>
      <c r="X90" s="11"/>
      <c r="Y90" s="6"/>
      <c r="Z90" s="12"/>
      <c r="AA90" s="6"/>
      <c r="AB90" s="6"/>
      <c r="AC90" s="6"/>
      <c r="AD90" s="6"/>
      <c r="AE90" s="6"/>
      <c r="AF90" s="13"/>
      <c r="AG90" s="14"/>
      <c r="AH90" s="15"/>
      <c r="AI90" s="16"/>
      <c r="AJ90" s="17"/>
      <c r="AK90" s="18"/>
      <c r="AL90" s="19"/>
      <c r="AM90" s="20"/>
      <c r="AN90" s="24"/>
      <c r="AO90" s="24"/>
      <c r="AP90" s="24"/>
      <c r="AQ90" s="21"/>
      <c r="AR90" s="22"/>
      <c r="AS90" s="72"/>
      <c r="AT90" s="67">
        <f>IF(OR(I90="",R90=""),0,AS90*INDIRECT("SR"&amp;I90&amp;R90)*INDIRECT("Niv"&amp;S90))</f>
        <v>0</v>
      </c>
      <c r="AU90" s="67">
        <f>IF(OR(I90="",R90=""),0,AS90*INDIRECT("SR"&amp;I90&amp;R90)*INDIRECT("Niv"&amp;S90))</f>
        <v>0</v>
      </c>
      <c r="AV90" s="68">
        <f>IF(OR(I90="",R90=""),0,AS90*INDIRECT("SR"&amp;I90&amp;R90)*INDIRECT("Niv"&amp;S90))</f>
        <v>0</v>
      </c>
      <c r="AW90" s="68">
        <f>IF(OR(I90="",R90=""),0,AS90*INDIRECT("SR"&amp;I90&amp;R90)*INDIRECT("Niv"&amp;S90))</f>
        <v>0</v>
      </c>
      <c r="AX90" s="69">
        <f>IF(OR(I90="",R90=""),0,AS90*INDIRECT("SR"&amp;I90&amp;R90)*INDIRECT("Niv"&amp;S90))</f>
        <v>0</v>
      </c>
      <c r="AY90" s="69">
        <f>IF(OR(I90="",R90=""),0,AS90*INDIRECT("SR"&amp;I90&amp;R90)*INDIRECT("Niv"&amp;S90))</f>
        <v>0</v>
      </c>
      <c r="AZ90" s="70">
        <f>IF(OR(I90="",R90=""),0,AS90*INDIRECT("SR"&amp;I90&amp;R90)*INDIRECT("Niv"&amp;S90))</f>
        <v>0</v>
      </c>
      <c r="BA90" s="70">
        <f>IF(OR(I90="",R90=""),0,AS90*INDIRECT("SR"&amp;I90&amp;R90)*INDIRECT("Niv"&amp;S90))</f>
        <v>0</v>
      </c>
      <c r="BB90" s="70">
        <f>IF(OR(I90="",R90=""),0,AS90*INDIRECT("SR"&amp;I90&amp;R90)*INDIRECT("Niv"&amp;S90))</f>
        <v>0</v>
      </c>
      <c r="BC90" s="70">
        <f>IF(OR(I90="",R90=""),0,AS90*INDIRECT("SR"&amp;I90&amp;R90)*INDIRECT("Niv"&amp;S90))</f>
        <v>0</v>
      </c>
      <c r="BD90" s="71">
        <f>IF(OR(I90="",R90=""),0,AS90*INDIRECT("SR"&amp;I90&amp;R90)*INDIRECT("Niv"&amp;S90))</f>
        <v>0</v>
      </c>
      <c r="BE90" s="38">
        <f>IF(OR(I90="",R90=""),0,AS90*INDIRECT("SR"&amp;I90&amp;R90)*INDIRECT("Niv"&amp;S90))</f>
        <v>0</v>
      </c>
      <c r="BF90" s="66" t="str">
        <f>IF(OR(AS90=0,ISBLANK(R90)),"",SUM(AT90:BD90*INDIRECT("Mag"&amp;I90&amp;R90)))</f>
        <v/>
      </c>
      <c r="BG90" s="25"/>
    </row>
    <row r="91" spans="1:59">
      <c r="H91" s="6"/>
      <c r="I91" s="7"/>
      <c r="J91" s="7"/>
      <c r="K91" s="7"/>
      <c r="L91" s="7"/>
      <c r="M91" s="8"/>
      <c r="N91" s="8"/>
      <c r="O91" s="9"/>
      <c r="P91" s="9"/>
      <c r="Q91" s="10"/>
      <c r="R91" s="7"/>
      <c r="S91" s="7"/>
      <c r="T91" s="6"/>
      <c r="U91" s="6"/>
      <c r="V91" s="6"/>
      <c r="W91" s="6"/>
      <c r="X91" s="11"/>
      <c r="Y91" s="6"/>
      <c r="Z91" s="12"/>
      <c r="AA91" s="6"/>
      <c r="AB91" s="6"/>
      <c r="AC91" s="6"/>
      <c r="AD91" s="6"/>
      <c r="AE91" s="6"/>
      <c r="AF91" s="13"/>
      <c r="AG91" s="14"/>
      <c r="AH91" s="15"/>
      <c r="AI91" s="16"/>
      <c r="AJ91" s="17"/>
      <c r="AK91" s="18"/>
      <c r="AL91" s="19"/>
      <c r="AM91" s="20"/>
      <c r="AN91" s="24"/>
      <c r="AO91" s="24"/>
      <c r="AP91" s="24"/>
      <c r="AQ91" s="21"/>
      <c r="AR91" s="22"/>
      <c r="AS91" s="72"/>
      <c r="AT91" s="67">
        <f>IF(OR(I91="",R91=""),0,AS91*INDIRECT("SR"&amp;I91&amp;R91)*INDIRECT("Niv"&amp;S91))</f>
        <v>0</v>
      </c>
      <c r="AU91" s="67">
        <f>IF(OR(I91="",R91=""),0,AS91*INDIRECT("SR"&amp;I91&amp;R91)*INDIRECT("Niv"&amp;S91))</f>
        <v>0</v>
      </c>
      <c r="AV91" s="68">
        <f>IF(OR(I91="",R91=""),0,AS91*INDIRECT("SR"&amp;I91&amp;R91)*INDIRECT("Niv"&amp;S91))</f>
        <v>0</v>
      </c>
      <c r="AW91" s="68">
        <f>IF(OR(I91="",R91=""),0,AS91*INDIRECT("SR"&amp;I91&amp;R91)*INDIRECT("Niv"&amp;S91))</f>
        <v>0</v>
      </c>
      <c r="AX91" s="69">
        <f>IF(OR(I91="",R91=""),0,AS91*INDIRECT("SR"&amp;I91&amp;R91)*INDIRECT("Niv"&amp;S91))</f>
        <v>0</v>
      </c>
      <c r="AY91" s="69">
        <f>IF(OR(I91="",R91=""),0,AS91*INDIRECT("SR"&amp;I91&amp;R91)*INDIRECT("Niv"&amp;S91))</f>
        <v>0</v>
      </c>
      <c r="AZ91" s="70">
        <f>IF(OR(I91="",R91=""),0,AS91*INDIRECT("SR"&amp;I91&amp;R91)*INDIRECT("Niv"&amp;S91))</f>
        <v>0</v>
      </c>
      <c r="BA91" s="70">
        <f>IF(OR(I91="",R91=""),0,AS91*INDIRECT("SR"&amp;I91&amp;R91)*INDIRECT("Niv"&amp;S91))</f>
        <v>0</v>
      </c>
      <c r="BB91" s="70">
        <f>IF(OR(I91="",R91=""),0,AS91*INDIRECT("SR"&amp;I91&amp;R91)*INDIRECT("Niv"&amp;S91))</f>
        <v>0</v>
      </c>
      <c r="BC91" s="70">
        <f>IF(OR(I91="",R91=""),0,AS91*INDIRECT("SR"&amp;I91&amp;R91)*INDIRECT("Niv"&amp;S91))</f>
        <v>0</v>
      </c>
      <c r="BD91" s="71">
        <f>IF(OR(I91="",R91=""),0,AS91*INDIRECT("SR"&amp;I91&amp;R91)*INDIRECT("Niv"&amp;S91))</f>
        <v>0</v>
      </c>
      <c r="BE91" s="38">
        <f>IF(OR(I91="",R91=""),0,AS91*INDIRECT("SR"&amp;I91&amp;R91)*INDIRECT("Niv"&amp;S91))</f>
        <v>0</v>
      </c>
      <c r="BF91" s="66" t="str">
        <f>IF(OR(AS91=0,ISBLANK(R91)),"",SUM(AT91:BD91*INDIRECT("Mag"&amp;I91&amp;R91)))</f>
        <v/>
      </c>
      <c r="BG91" s="25"/>
    </row>
    <row r="92" spans="1:59">
      <c r="H92" s="6"/>
      <c r="I92" s="7"/>
      <c r="J92" s="7"/>
      <c r="K92" s="7"/>
      <c r="L92" s="7"/>
      <c r="M92" s="8"/>
      <c r="N92" s="8"/>
      <c r="O92" s="9"/>
      <c r="P92" s="9"/>
      <c r="Q92" s="10"/>
      <c r="R92" s="7"/>
      <c r="S92" s="7"/>
      <c r="T92" s="6"/>
      <c r="U92" s="6"/>
      <c r="V92" s="6"/>
      <c r="W92" s="6"/>
      <c r="X92" s="11"/>
      <c r="Y92" s="6"/>
      <c r="Z92" s="12"/>
      <c r="AA92" s="6"/>
      <c r="AB92" s="6"/>
      <c r="AC92" s="6"/>
      <c r="AD92" s="6"/>
      <c r="AE92" s="6"/>
      <c r="AF92" s="13"/>
      <c r="AG92" s="14"/>
      <c r="AH92" s="15"/>
      <c r="AI92" s="16"/>
      <c r="AJ92" s="17"/>
      <c r="AK92" s="18"/>
      <c r="AL92" s="19"/>
      <c r="AM92" s="20"/>
      <c r="AN92" s="24"/>
      <c r="AO92" s="24"/>
      <c r="AP92" s="24"/>
      <c r="AQ92" s="21"/>
      <c r="AR92" s="22"/>
      <c r="AS92" s="72"/>
      <c r="AT92" s="67">
        <f>IF(OR(I92="",R92=""),0,AS92*INDIRECT("SR"&amp;I92&amp;R92)*INDIRECT("Niv"&amp;S92))</f>
        <v>0</v>
      </c>
      <c r="AU92" s="67">
        <f>IF(OR(I92="",R92=""),0,AS92*INDIRECT("SR"&amp;I92&amp;R92)*INDIRECT("Niv"&amp;S92))</f>
        <v>0</v>
      </c>
      <c r="AV92" s="68">
        <f>IF(OR(I92="",R92=""),0,AS92*INDIRECT("SR"&amp;I92&amp;R92)*INDIRECT("Niv"&amp;S92))</f>
        <v>0</v>
      </c>
      <c r="AW92" s="68">
        <f>IF(OR(I92="",R92=""),0,AS92*INDIRECT("SR"&amp;I92&amp;R92)*INDIRECT("Niv"&amp;S92))</f>
        <v>0</v>
      </c>
      <c r="AX92" s="69">
        <f>IF(OR(I92="",R92=""),0,AS92*INDIRECT("SR"&amp;I92&amp;R92)*INDIRECT("Niv"&amp;S92))</f>
        <v>0</v>
      </c>
      <c r="AY92" s="69">
        <f>IF(OR(I92="",R92=""),0,AS92*INDIRECT("SR"&amp;I92&amp;R92)*INDIRECT("Niv"&amp;S92))</f>
        <v>0</v>
      </c>
      <c r="AZ92" s="70">
        <f>IF(OR(I92="",R92=""),0,AS92*INDIRECT("SR"&amp;I92&amp;R92)*INDIRECT("Niv"&amp;S92))</f>
        <v>0</v>
      </c>
      <c r="BA92" s="70">
        <f>IF(OR(I92="",R92=""),0,AS92*INDIRECT("SR"&amp;I92&amp;R92)*INDIRECT("Niv"&amp;S92))</f>
        <v>0</v>
      </c>
      <c r="BB92" s="70">
        <f>IF(OR(I92="",R92=""),0,AS92*INDIRECT("SR"&amp;I92&amp;R92)*INDIRECT("Niv"&amp;S92))</f>
        <v>0</v>
      </c>
      <c r="BC92" s="70">
        <f>IF(OR(I92="",R92=""),0,AS92*INDIRECT("SR"&amp;I92&amp;R92)*INDIRECT("Niv"&amp;S92))</f>
        <v>0</v>
      </c>
      <c r="BD92" s="71">
        <f>IF(OR(I92="",R92=""),0,AS92*INDIRECT("SR"&amp;I92&amp;R92)*INDIRECT("Niv"&amp;S92))</f>
        <v>0</v>
      </c>
      <c r="BE92" s="38">
        <f>IF(OR(I92="",R92=""),0,AS92*INDIRECT("SR"&amp;I92&amp;R92)*INDIRECT("Niv"&amp;S92))</f>
        <v>0</v>
      </c>
      <c r="BF92" s="66" t="str">
        <f>IF(OR(AS92=0,ISBLANK(R92)),"",SUM(AT92:BD92*INDIRECT("Mag"&amp;I92&amp;R92)))</f>
        <v/>
      </c>
      <c r="BG92" s="25"/>
    </row>
    <row r="93" spans="1:59">
      <c r="H93" s="6"/>
      <c r="I93" s="7"/>
      <c r="J93" s="7"/>
      <c r="K93" s="7"/>
      <c r="L93" s="7"/>
      <c r="M93" s="8"/>
      <c r="N93" s="8"/>
      <c r="O93" s="9"/>
      <c r="P93" s="9"/>
      <c r="Q93" s="10"/>
      <c r="R93" s="7"/>
      <c r="S93" s="7"/>
      <c r="T93" s="6"/>
      <c r="U93" s="6"/>
      <c r="V93" s="6"/>
      <c r="W93" s="6"/>
      <c r="X93" s="11"/>
      <c r="Y93" s="6"/>
      <c r="Z93" s="12"/>
      <c r="AA93" s="6"/>
      <c r="AB93" s="6"/>
      <c r="AC93" s="6"/>
      <c r="AD93" s="6"/>
      <c r="AE93" s="6"/>
      <c r="AF93" s="13"/>
      <c r="AG93" s="14"/>
      <c r="AH93" s="15"/>
      <c r="AI93" s="16"/>
      <c r="AJ93" s="17"/>
      <c r="AK93" s="18"/>
      <c r="AL93" s="19"/>
      <c r="AM93" s="20"/>
      <c r="AN93" s="24"/>
      <c r="AO93" s="24"/>
      <c r="AP93" s="24"/>
      <c r="AQ93" s="21"/>
      <c r="AR93" s="22"/>
      <c r="AS93" s="72"/>
      <c r="AT93" s="67">
        <f>IF(OR(I93="",R93=""),0,AS93*INDIRECT("SR"&amp;I93&amp;R93)*INDIRECT("Niv"&amp;S93))</f>
        <v>0</v>
      </c>
      <c r="AU93" s="67">
        <f>IF(OR(I93="",R93=""),0,AS93*INDIRECT("SR"&amp;I93&amp;R93)*INDIRECT("Niv"&amp;S93))</f>
        <v>0</v>
      </c>
      <c r="AV93" s="68">
        <f>IF(OR(I93="",R93=""),0,AS93*INDIRECT("SR"&amp;I93&amp;R93)*INDIRECT("Niv"&amp;S93))</f>
        <v>0</v>
      </c>
      <c r="AW93" s="68">
        <f>IF(OR(I93="",R93=""),0,AS93*INDIRECT("SR"&amp;I93&amp;R93)*INDIRECT("Niv"&amp;S93))</f>
        <v>0</v>
      </c>
      <c r="AX93" s="69">
        <f>IF(OR(I93="",R93=""),0,AS93*INDIRECT("SR"&amp;I93&amp;R93)*INDIRECT("Niv"&amp;S93))</f>
        <v>0</v>
      </c>
      <c r="AY93" s="69">
        <f>IF(OR(I93="",R93=""),0,AS93*INDIRECT("SR"&amp;I93&amp;R93)*INDIRECT("Niv"&amp;S93))</f>
        <v>0</v>
      </c>
      <c r="AZ93" s="70">
        <f>IF(OR(I93="",R93=""),0,AS93*INDIRECT("SR"&amp;I93&amp;R93)*INDIRECT("Niv"&amp;S93))</f>
        <v>0</v>
      </c>
      <c r="BA93" s="70">
        <f>IF(OR(I93="",R93=""),0,AS93*INDIRECT("SR"&amp;I93&amp;R93)*INDIRECT("Niv"&amp;S93))</f>
        <v>0</v>
      </c>
      <c r="BB93" s="70">
        <f>IF(OR(I93="",R93=""),0,AS93*INDIRECT("SR"&amp;I93&amp;R93)*INDIRECT("Niv"&amp;S93))</f>
        <v>0</v>
      </c>
      <c r="BC93" s="70">
        <f>IF(OR(I93="",R93=""),0,AS93*INDIRECT("SR"&amp;I93&amp;R93)*INDIRECT("Niv"&amp;S93))</f>
        <v>0</v>
      </c>
      <c r="BD93" s="71">
        <f>IF(OR(I93="",R93=""),0,AS93*INDIRECT("SR"&amp;I93&amp;R93)*INDIRECT("Niv"&amp;S93))</f>
        <v>0</v>
      </c>
      <c r="BE93" s="38">
        <f>IF(OR(I93="",R93=""),0,AS93*INDIRECT("SR"&amp;I93&amp;R93)*INDIRECT("Niv"&amp;S93))</f>
        <v>0</v>
      </c>
      <c r="BF93" s="66" t="str">
        <f>IF(OR(AS93=0,ISBLANK(R93)),"",SUM(AT93:BD93*INDIRECT("Mag"&amp;I93&amp;R93)))</f>
        <v/>
      </c>
      <c r="BG93" s="25"/>
    </row>
    <row r="94" spans="1:59">
      <c r="H94" s="6"/>
      <c r="I94" s="7"/>
      <c r="J94" s="7"/>
      <c r="K94" s="7"/>
      <c r="L94" s="7"/>
      <c r="M94" s="8"/>
      <c r="N94" s="8"/>
      <c r="O94" s="9"/>
      <c r="P94" s="9"/>
      <c r="Q94" s="10"/>
      <c r="R94" s="7"/>
      <c r="S94" s="7"/>
      <c r="T94" s="6"/>
      <c r="U94" s="6"/>
      <c r="V94" s="6"/>
      <c r="W94" s="6"/>
      <c r="X94" s="11"/>
      <c r="Y94" s="6"/>
      <c r="Z94" s="12"/>
      <c r="AA94" s="6"/>
      <c r="AB94" s="6"/>
      <c r="AC94" s="6"/>
      <c r="AD94" s="6"/>
      <c r="AE94" s="6"/>
      <c r="AF94" s="13"/>
      <c r="AG94" s="14"/>
      <c r="AH94" s="15"/>
      <c r="AI94" s="16"/>
      <c r="AJ94" s="17"/>
      <c r="AK94" s="18"/>
      <c r="AL94" s="19"/>
      <c r="AM94" s="20"/>
      <c r="AN94" s="24"/>
      <c r="AO94" s="24"/>
      <c r="AP94" s="24"/>
      <c r="AQ94" s="21"/>
      <c r="AR94" s="22"/>
      <c r="AS94" s="72"/>
      <c r="AT94" s="67">
        <f>IF(OR(I94="",R94=""),0,AS94*INDIRECT("SR"&amp;I94&amp;R94)*INDIRECT("Niv"&amp;S94))</f>
        <v>0</v>
      </c>
      <c r="AU94" s="67">
        <f>IF(OR(I94="",R94=""),0,AS94*INDIRECT("SR"&amp;I94&amp;R94)*INDIRECT("Niv"&amp;S94))</f>
        <v>0</v>
      </c>
      <c r="AV94" s="68">
        <f>IF(OR(I94="",R94=""),0,AS94*INDIRECT("SR"&amp;I94&amp;R94)*INDIRECT("Niv"&amp;S94))</f>
        <v>0</v>
      </c>
      <c r="AW94" s="68">
        <f>IF(OR(I94="",R94=""),0,AS94*INDIRECT("SR"&amp;I94&amp;R94)*INDIRECT("Niv"&amp;S94))</f>
        <v>0</v>
      </c>
      <c r="AX94" s="69">
        <f>IF(OR(I94="",R94=""),0,AS94*INDIRECT("SR"&amp;I94&amp;R94)*INDIRECT("Niv"&amp;S94))</f>
        <v>0</v>
      </c>
      <c r="AY94" s="69">
        <f>IF(OR(I94="",R94=""),0,AS94*INDIRECT("SR"&amp;I94&amp;R94)*INDIRECT("Niv"&amp;S94))</f>
        <v>0</v>
      </c>
      <c r="AZ94" s="70">
        <f>IF(OR(I94="",R94=""),0,AS94*INDIRECT("SR"&amp;I94&amp;R94)*INDIRECT("Niv"&amp;S94))</f>
        <v>0</v>
      </c>
      <c r="BA94" s="70">
        <f>IF(OR(I94="",R94=""),0,AS94*INDIRECT("SR"&amp;I94&amp;R94)*INDIRECT("Niv"&amp;S94))</f>
        <v>0</v>
      </c>
      <c r="BB94" s="70">
        <f>IF(OR(I94="",R94=""),0,AS94*INDIRECT("SR"&amp;I94&amp;R94)*INDIRECT("Niv"&amp;S94))</f>
        <v>0</v>
      </c>
      <c r="BC94" s="70">
        <f>IF(OR(I94="",R94=""),0,AS94*INDIRECT("SR"&amp;I94&amp;R94)*INDIRECT("Niv"&amp;S94))</f>
        <v>0</v>
      </c>
      <c r="BD94" s="71">
        <f>IF(OR(I94="",R94=""),0,AS94*INDIRECT("SR"&amp;I94&amp;R94)*INDIRECT("Niv"&amp;S94))</f>
        <v>0</v>
      </c>
      <c r="BE94" s="38">
        <f>IF(OR(I94="",R94=""),0,AS94*INDIRECT("SR"&amp;I94&amp;R94)*INDIRECT("Niv"&amp;S94))</f>
        <v>0</v>
      </c>
      <c r="BF94" s="66" t="str">
        <f>IF(OR(AS94=0,ISBLANK(R94)),"",SUM(AT94:BD94*INDIRECT("Mag"&amp;I94&amp;R94)))</f>
        <v/>
      </c>
      <c r="BG94" s="25"/>
    </row>
    <row r="95" spans="1:59">
      <c r="H95" s="6"/>
      <c r="I95" s="7"/>
      <c r="J95" s="7"/>
      <c r="K95" s="7"/>
      <c r="L95" s="7"/>
      <c r="M95" s="8"/>
      <c r="N95" s="8"/>
      <c r="O95" s="9"/>
      <c r="P95" s="9"/>
      <c r="Q95" s="10"/>
      <c r="R95" s="7"/>
      <c r="S95" s="7"/>
      <c r="T95" s="6"/>
      <c r="U95" s="6"/>
      <c r="V95" s="6"/>
      <c r="W95" s="6"/>
      <c r="X95" s="11"/>
      <c r="Y95" s="6"/>
      <c r="Z95" s="12"/>
      <c r="AA95" s="6"/>
      <c r="AB95" s="6"/>
      <c r="AC95" s="6"/>
      <c r="AD95" s="6"/>
      <c r="AE95" s="6"/>
      <c r="AF95" s="13"/>
      <c r="AG95" s="14"/>
      <c r="AH95" s="15"/>
      <c r="AI95" s="16"/>
      <c r="AJ95" s="17"/>
      <c r="AK95" s="18"/>
      <c r="AL95" s="19"/>
      <c r="AM95" s="20"/>
      <c r="AN95" s="24"/>
      <c r="AO95" s="24"/>
      <c r="AP95" s="24"/>
      <c r="AQ95" s="21"/>
      <c r="AR95" s="22"/>
      <c r="AS95" s="72"/>
      <c r="AT95" s="67">
        <f>IF(OR(I95="",R95=""),0,AS95*INDIRECT("SR"&amp;I95&amp;R95)*INDIRECT("Niv"&amp;S95))</f>
        <v>0</v>
      </c>
      <c r="AU95" s="67">
        <f>IF(OR(I95="",R95=""),0,AS95*INDIRECT("SR"&amp;I95&amp;R95)*INDIRECT("Niv"&amp;S95))</f>
        <v>0</v>
      </c>
      <c r="AV95" s="68">
        <f>IF(OR(I95="",R95=""),0,AS95*INDIRECT("SR"&amp;I95&amp;R95)*INDIRECT("Niv"&amp;S95))</f>
        <v>0</v>
      </c>
      <c r="AW95" s="68">
        <f>IF(OR(I95="",R95=""),0,AS95*INDIRECT("SR"&amp;I95&amp;R95)*INDIRECT("Niv"&amp;S95))</f>
        <v>0</v>
      </c>
      <c r="AX95" s="69">
        <f>IF(OR(I95="",R95=""),0,AS95*INDIRECT("SR"&amp;I95&amp;R95)*INDIRECT("Niv"&amp;S95))</f>
        <v>0</v>
      </c>
      <c r="AY95" s="69">
        <f>IF(OR(I95="",R95=""),0,AS95*INDIRECT("SR"&amp;I95&amp;R95)*INDIRECT("Niv"&amp;S95))</f>
        <v>0</v>
      </c>
      <c r="AZ95" s="70">
        <f>IF(OR(I95="",R95=""),0,AS95*INDIRECT("SR"&amp;I95&amp;R95)*INDIRECT("Niv"&amp;S95))</f>
        <v>0</v>
      </c>
      <c r="BA95" s="70">
        <f>IF(OR(I95="",R95=""),0,AS95*INDIRECT("SR"&amp;I95&amp;R95)*INDIRECT("Niv"&amp;S95))</f>
        <v>0</v>
      </c>
      <c r="BB95" s="70">
        <f>IF(OR(I95="",R95=""),0,AS95*INDIRECT("SR"&amp;I95&amp;R95)*INDIRECT("Niv"&amp;S95))</f>
        <v>0</v>
      </c>
      <c r="BC95" s="70">
        <f>IF(OR(I95="",R95=""),0,AS95*INDIRECT("SR"&amp;I95&amp;R95)*INDIRECT("Niv"&amp;S95))</f>
        <v>0</v>
      </c>
      <c r="BD95" s="71">
        <f>IF(OR(I95="",R95=""),0,AS95*INDIRECT("SR"&amp;I95&amp;R95)*INDIRECT("Niv"&amp;S95))</f>
        <v>0</v>
      </c>
      <c r="BE95" s="38">
        <f>IF(OR(I95="",R95=""),0,AS95*INDIRECT("SR"&amp;I95&amp;R95)*INDIRECT("Niv"&amp;S95))</f>
        <v>0</v>
      </c>
      <c r="BF95" s="66" t="str">
        <f>IF(OR(AS95=0,ISBLANK(R95)),"",SUM(AT95:BD95*INDIRECT("Mag"&amp;I95&amp;R95)))</f>
        <v/>
      </c>
      <c r="BG95" s="25"/>
    </row>
    <row r="96" spans="1:59">
      <c r="H96" s="6"/>
      <c r="I96" s="7"/>
      <c r="J96" s="7"/>
      <c r="K96" s="7"/>
      <c r="L96" s="7"/>
      <c r="M96" s="8"/>
      <c r="N96" s="8"/>
      <c r="O96" s="9"/>
      <c r="P96" s="9"/>
      <c r="Q96" s="10"/>
      <c r="R96" s="7"/>
      <c r="S96" s="7"/>
      <c r="T96" s="6"/>
      <c r="U96" s="6"/>
      <c r="V96" s="6"/>
      <c r="W96" s="6"/>
      <c r="X96" s="11"/>
      <c r="Y96" s="6"/>
      <c r="Z96" s="12"/>
      <c r="AA96" s="6"/>
      <c r="AB96" s="6"/>
      <c r="AC96" s="6"/>
      <c r="AD96" s="6"/>
      <c r="AE96" s="6"/>
      <c r="AF96" s="13"/>
      <c r="AG96" s="14"/>
      <c r="AH96" s="15"/>
      <c r="AI96" s="16"/>
      <c r="AJ96" s="17"/>
      <c r="AK96" s="18"/>
      <c r="AL96" s="19"/>
      <c r="AM96" s="20"/>
      <c r="AN96" s="24"/>
      <c r="AO96" s="24"/>
      <c r="AP96" s="24"/>
      <c r="AQ96" s="21"/>
      <c r="AR96" s="22"/>
      <c r="AS96" s="72"/>
      <c r="AT96" s="67">
        <f>IF(OR(I96="",R96=""),0,AS96*INDIRECT("SR"&amp;I96&amp;R96)*INDIRECT("Niv"&amp;S96))</f>
        <v>0</v>
      </c>
      <c r="AU96" s="67">
        <f>IF(OR(I96="",R96=""),0,AS96*INDIRECT("SR"&amp;I96&amp;R96)*INDIRECT("Niv"&amp;S96))</f>
        <v>0</v>
      </c>
      <c r="AV96" s="68">
        <f>IF(OR(I96="",R96=""),0,AS96*INDIRECT("SR"&amp;I96&amp;R96)*INDIRECT("Niv"&amp;S96))</f>
        <v>0</v>
      </c>
      <c r="AW96" s="68">
        <f>IF(OR(I96="",R96=""),0,AS96*INDIRECT("SR"&amp;I96&amp;R96)*INDIRECT("Niv"&amp;S96))</f>
        <v>0</v>
      </c>
      <c r="AX96" s="69">
        <f>IF(OR(I96="",R96=""),0,AS96*INDIRECT("SR"&amp;I96&amp;R96)*INDIRECT("Niv"&amp;S96))</f>
        <v>0</v>
      </c>
      <c r="AY96" s="69">
        <f>IF(OR(I96="",R96=""),0,AS96*INDIRECT("SR"&amp;I96&amp;R96)*INDIRECT("Niv"&amp;S96))</f>
        <v>0</v>
      </c>
      <c r="AZ96" s="70">
        <f>IF(OR(I96="",R96=""),0,AS96*INDIRECT("SR"&amp;I96&amp;R96)*INDIRECT("Niv"&amp;S96))</f>
        <v>0</v>
      </c>
      <c r="BA96" s="70">
        <f>IF(OR(I96="",R96=""),0,AS96*INDIRECT("SR"&amp;I96&amp;R96)*INDIRECT("Niv"&amp;S96))</f>
        <v>0</v>
      </c>
      <c r="BB96" s="70">
        <f>IF(OR(I96="",R96=""),0,AS96*INDIRECT("SR"&amp;I96&amp;R96)*INDIRECT("Niv"&amp;S96))</f>
        <v>0</v>
      </c>
      <c r="BC96" s="70">
        <f>IF(OR(I96="",R96=""),0,AS96*INDIRECT("SR"&amp;I96&amp;R96)*INDIRECT("Niv"&amp;S96))</f>
        <v>0</v>
      </c>
      <c r="BD96" s="71">
        <f>IF(OR(I96="",R96=""),0,AS96*INDIRECT("SR"&amp;I96&amp;R96)*INDIRECT("Niv"&amp;S96))</f>
        <v>0</v>
      </c>
      <c r="BE96" s="38">
        <f>IF(OR(I96="",R96=""),0,AS96*INDIRECT("SR"&amp;I96&amp;R96)*INDIRECT("Niv"&amp;S96))</f>
        <v>0</v>
      </c>
      <c r="BF96" s="66" t="str">
        <f>IF(OR(AS96=0,ISBLANK(R96)),"",SUM(AT96:BD96*INDIRECT("Mag"&amp;I96&amp;R96)))</f>
        <v/>
      </c>
      <c r="BG96" s="25"/>
    </row>
    <row r="97" spans="1:59">
      <c r="H97" s="6"/>
      <c r="I97" s="7"/>
      <c r="J97" s="7"/>
      <c r="K97" s="7"/>
      <c r="L97" s="7"/>
      <c r="M97" s="8"/>
      <c r="N97" s="8"/>
      <c r="O97" s="9"/>
      <c r="P97" s="9"/>
      <c r="Q97" s="10"/>
      <c r="R97" s="7"/>
      <c r="S97" s="7"/>
      <c r="T97" s="6"/>
      <c r="U97" s="6"/>
      <c r="V97" s="6"/>
      <c r="W97" s="6"/>
      <c r="X97" s="11"/>
      <c r="Y97" s="6"/>
      <c r="Z97" s="12"/>
      <c r="AA97" s="6"/>
      <c r="AB97" s="6"/>
      <c r="AC97" s="6"/>
      <c r="AD97" s="6"/>
      <c r="AE97" s="6"/>
      <c r="AF97" s="13"/>
      <c r="AG97" s="14"/>
      <c r="AH97" s="15"/>
      <c r="AI97" s="16"/>
      <c r="AJ97" s="17"/>
      <c r="AK97" s="18"/>
      <c r="AL97" s="19"/>
      <c r="AM97" s="20"/>
      <c r="AN97" s="24"/>
      <c r="AO97" s="24"/>
      <c r="AP97" s="24"/>
      <c r="AQ97" s="21"/>
      <c r="AR97" s="22"/>
      <c r="AS97" s="72"/>
      <c r="AT97" s="67">
        <f>IF(OR(I97="",R97=""),0,AS97*INDIRECT("SR"&amp;I97&amp;R97)*INDIRECT("Niv"&amp;S97))</f>
        <v>0</v>
      </c>
      <c r="AU97" s="67">
        <f>IF(OR(I97="",R97=""),0,AS97*INDIRECT("SR"&amp;I97&amp;R97)*INDIRECT("Niv"&amp;S97))</f>
        <v>0</v>
      </c>
      <c r="AV97" s="68">
        <f>IF(OR(I97="",R97=""),0,AS97*INDIRECT("SR"&amp;I97&amp;R97)*INDIRECT("Niv"&amp;S97))</f>
        <v>0</v>
      </c>
      <c r="AW97" s="68">
        <f>IF(OR(I97="",R97=""),0,AS97*INDIRECT("SR"&amp;I97&amp;R97)*INDIRECT("Niv"&amp;S97))</f>
        <v>0</v>
      </c>
      <c r="AX97" s="69">
        <f>IF(OR(I97="",R97=""),0,AS97*INDIRECT("SR"&amp;I97&amp;R97)*INDIRECT("Niv"&amp;S97))</f>
        <v>0</v>
      </c>
      <c r="AY97" s="69">
        <f>IF(OR(I97="",R97=""),0,AS97*INDIRECT("SR"&amp;I97&amp;R97)*INDIRECT("Niv"&amp;S97))</f>
        <v>0</v>
      </c>
      <c r="AZ97" s="70">
        <f>IF(OR(I97="",R97=""),0,AS97*INDIRECT("SR"&amp;I97&amp;R97)*INDIRECT("Niv"&amp;S97))</f>
        <v>0</v>
      </c>
      <c r="BA97" s="70">
        <f>IF(OR(I97="",R97=""),0,AS97*INDIRECT("SR"&amp;I97&amp;R97)*INDIRECT("Niv"&amp;S97))</f>
        <v>0</v>
      </c>
      <c r="BB97" s="70">
        <f>IF(OR(I97="",R97=""),0,AS97*INDIRECT("SR"&amp;I97&amp;R97)*INDIRECT("Niv"&amp;S97))</f>
        <v>0</v>
      </c>
      <c r="BC97" s="70">
        <f>IF(OR(I97="",R97=""),0,AS97*INDIRECT("SR"&amp;I97&amp;R97)*INDIRECT("Niv"&amp;S97))</f>
        <v>0</v>
      </c>
      <c r="BD97" s="71">
        <f>IF(OR(I97="",R97=""),0,AS97*INDIRECT("SR"&amp;I97&amp;R97)*INDIRECT("Niv"&amp;S97))</f>
        <v>0</v>
      </c>
      <c r="BE97" s="38">
        <f>IF(OR(I97="",R97=""),0,AS97*INDIRECT("SR"&amp;I97&amp;R97)*INDIRECT("Niv"&amp;S97))</f>
        <v>0</v>
      </c>
      <c r="BF97" s="66" t="str">
        <f>IF(OR(AS97=0,ISBLANK(R97)),"",SUM(AT97:BD97*INDIRECT("Mag"&amp;I97&amp;R97)))</f>
        <v/>
      </c>
      <c r="BG97" s="25"/>
    </row>
    <row r="98" spans="1:59">
      <c r="H98" s="6"/>
      <c r="I98" s="7"/>
      <c r="J98" s="7"/>
      <c r="K98" s="7"/>
      <c r="L98" s="7"/>
      <c r="M98" s="8"/>
      <c r="N98" s="8"/>
      <c r="O98" s="9"/>
      <c r="P98" s="9"/>
      <c r="Q98" s="10"/>
      <c r="R98" s="7"/>
      <c r="S98" s="7"/>
      <c r="T98" s="6"/>
      <c r="U98" s="6"/>
      <c r="V98" s="6"/>
      <c r="W98" s="6"/>
      <c r="X98" s="11"/>
      <c r="Y98" s="6"/>
      <c r="Z98" s="12"/>
      <c r="AA98" s="6"/>
      <c r="AB98" s="6"/>
      <c r="AC98" s="6"/>
      <c r="AD98" s="6"/>
      <c r="AE98" s="6"/>
      <c r="AF98" s="13"/>
      <c r="AG98" s="14"/>
      <c r="AH98" s="15"/>
      <c r="AI98" s="16"/>
      <c r="AJ98" s="17"/>
      <c r="AK98" s="18"/>
      <c r="AL98" s="19"/>
      <c r="AM98" s="20"/>
      <c r="AN98" s="24"/>
      <c r="AO98" s="24"/>
      <c r="AP98" s="24"/>
      <c r="AQ98" s="21"/>
      <c r="AR98" s="22"/>
      <c r="AS98" s="72"/>
      <c r="AT98" s="67">
        <f>IF(OR(I98="",R98=""),0,AS98*INDIRECT("SR"&amp;I98&amp;R98)*INDIRECT("Niv"&amp;S98))</f>
        <v>0</v>
      </c>
      <c r="AU98" s="67">
        <f>IF(OR(I98="",R98=""),0,AS98*INDIRECT("SR"&amp;I98&amp;R98)*INDIRECT("Niv"&amp;S98))</f>
        <v>0</v>
      </c>
      <c r="AV98" s="68">
        <f>IF(OR(I98="",R98=""),0,AS98*INDIRECT("SR"&amp;I98&amp;R98)*INDIRECT("Niv"&amp;S98))</f>
        <v>0</v>
      </c>
      <c r="AW98" s="68">
        <f>IF(OR(I98="",R98=""),0,AS98*INDIRECT("SR"&amp;I98&amp;R98)*INDIRECT("Niv"&amp;S98))</f>
        <v>0</v>
      </c>
      <c r="AX98" s="69">
        <f>IF(OR(I98="",R98=""),0,AS98*INDIRECT("SR"&amp;I98&amp;R98)*INDIRECT("Niv"&amp;S98))</f>
        <v>0</v>
      </c>
      <c r="AY98" s="69">
        <f>IF(OR(I98="",R98=""),0,AS98*INDIRECT("SR"&amp;I98&amp;R98)*INDIRECT("Niv"&amp;S98))</f>
        <v>0</v>
      </c>
      <c r="AZ98" s="70">
        <f>IF(OR(I98="",R98=""),0,AS98*INDIRECT("SR"&amp;I98&amp;R98)*INDIRECT("Niv"&amp;S98))</f>
        <v>0</v>
      </c>
      <c r="BA98" s="70">
        <f>IF(OR(I98="",R98=""),0,AS98*INDIRECT("SR"&amp;I98&amp;R98)*INDIRECT("Niv"&amp;S98))</f>
        <v>0</v>
      </c>
      <c r="BB98" s="70">
        <f>IF(OR(I98="",R98=""),0,AS98*INDIRECT("SR"&amp;I98&amp;R98)*INDIRECT("Niv"&amp;S98))</f>
        <v>0</v>
      </c>
      <c r="BC98" s="70">
        <f>IF(OR(I98="",R98=""),0,AS98*INDIRECT("SR"&amp;I98&amp;R98)*INDIRECT("Niv"&amp;S98))</f>
        <v>0</v>
      </c>
      <c r="BD98" s="71">
        <f>IF(OR(I98="",R98=""),0,AS98*INDIRECT("SR"&amp;I98&amp;R98)*INDIRECT("Niv"&amp;S98))</f>
        <v>0</v>
      </c>
      <c r="BE98" s="38">
        <f>IF(OR(I98="",R98=""),0,AS98*INDIRECT("SR"&amp;I98&amp;R98)*INDIRECT("Niv"&amp;S98))</f>
        <v>0</v>
      </c>
      <c r="BF98" s="66" t="str">
        <f>IF(OR(AS98=0,ISBLANK(R98)),"",SUM(AT98:BD98*INDIRECT("Mag"&amp;I98&amp;R98)))</f>
        <v/>
      </c>
      <c r="BG98" s="25"/>
    </row>
    <row r="99" spans="1:59">
      <c r="H99" s="6"/>
      <c r="I99" s="7"/>
      <c r="J99" s="7"/>
      <c r="K99" s="7"/>
      <c r="L99" s="7"/>
      <c r="M99" s="8"/>
      <c r="N99" s="8"/>
      <c r="O99" s="9"/>
      <c r="P99" s="9"/>
      <c r="Q99" s="10"/>
      <c r="R99" s="7"/>
      <c r="S99" s="7"/>
      <c r="T99" s="6"/>
      <c r="U99" s="6"/>
      <c r="V99" s="6"/>
      <c r="W99" s="6"/>
      <c r="X99" s="11"/>
      <c r="Y99" s="6"/>
      <c r="Z99" s="12"/>
      <c r="AA99" s="6"/>
      <c r="AB99" s="6"/>
      <c r="AC99" s="6"/>
      <c r="AD99" s="6"/>
      <c r="AE99" s="6"/>
      <c r="AF99" s="13"/>
      <c r="AG99" s="14"/>
      <c r="AH99" s="15"/>
      <c r="AI99" s="16"/>
      <c r="AJ99" s="17"/>
      <c r="AK99" s="18"/>
      <c r="AL99" s="19"/>
      <c r="AM99" s="20"/>
      <c r="AN99" s="24"/>
      <c r="AO99" s="24"/>
      <c r="AP99" s="24"/>
      <c r="AQ99" s="21"/>
      <c r="AR99" s="22"/>
      <c r="AS99" s="72"/>
      <c r="AT99" s="67">
        <f>IF(OR(I99="",R99=""),0,AS99*INDIRECT("SR"&amp;I99&amp;R99)*INDIRECT("Niv"&amp;S99))</f>
        <v>0</v>
      </c>
      <c r="AU99" s="67">
        <f>IF(OR(I99="",R99=""),0,AS99*INDIRECT("SR"&amp;I99&amp;R99)*INDIRECT("Niv"&amp;S99))</f>
        <v>0</v>
      </c>
      <c r="AV99" s="68">
        <f>IF(OR(I99="",R99=""),0,AS99*INDIRECT("SR"&amp;I99&amp;R99)*INDIRECT("Niv"&amp;S99))</f>
        <v>0</v>
      </c>
      <c r="AW99" s="68">
        <f>IF(OR(I99="",R99=""),0,AS99*INDIRECT("SR"&amp;I99&amp;R99)*INDIRECT("Niv"&amp;S99))</f>
        <v>0</v>
      </c>
      <c r="AX99" s="69">
        <f>IF(OR(I99="",R99=""),0,AS99*INDIRECT("SR"&amp;I99&amp;R99)*INDIRECT("Niv"&amp;S99))</f>
        <v>0</v>
      </c>
      <c r="AY99" s="69">
        <f>IF(OR(I99="",R99=""),0,AS99*INDIRECT("SR"&amp;I99&amp;R99)*INDIRECT("Niv"&amp;S99))</f>
        <v>0</v>
      </c>
      <c r="AZ99" s="70">
        <f>IF(OR(I99="",R99=""),0,AS99*INDIRECT("SR"&amp;I99&amp;R99)*INDIRECT("Niv"&amp;S99))</f>
        <v>0</v>
      </c>
      <c r="BA99" s="70">
        <f>IF(OR(I99="",R99=""),0,AS99*INDIRECT("SR"&amp;I99&amp;R99)*INDIRECT("Niv"&amp;S99))</f>
        <v>0</v>
      </c>
      <c r="BB99" s="70">
        <f>IF(OR(I99="",R99=""),0,AS99*INDIRECT("SR"&amp;I99&amp;R99)*INDIRECT("Niv"&amp;S99))</f>
        <v>0</v>
      </c>
      <c r="BC99" s="70">
        <f>IF(OR(I99="",R99=""),0,AS99*INDIRECT("SR"&amp;I99&amp;R99)*INDIRECT("Niv"&amp;S99))</f>
        <v>0</v>
      </c>
      <c r="BD99" s="71">
        <f>IF(OR(I99="",R99=""),0,AS99*INDIRECT("SR"&amp;I99&amp;R99)*INDIRECT("Niv"&amp;S99))</f>
        <v>0</v>
      </c>
      <c r="BE99" s="38">
        <f>IF(OR(I99="",R99=""),0,AS99*INDIRECT("SR"&amp;I99&amp;R99)*INDIRECT("Niv"&amp;S99))</f>
        <v>0</v>
      </c>
      <c r="BF99" s="66" t="str">
        <f>IF(OR(AS99=0,ISBLANK(R99)),"",SUM(AT99:BD99*INDIRECT("Mag"&amp;I99&amp;R99)))</f>
        <v/>
      </c>
      <c r="BG99" s="25"/>
    </row>
    <row r="100" spans="1:59">
      <c r="H100" s="6"/>
      <c r="I100" s="7"/>
      <c r="J100" s="7"/>
      <c r="K100" s="7"/>
      <c r="L100" s="7"/>
      <c r="M100" s="8"/>
      <c r="N100" s="8"/>
      <c r="O100" s="9"/>
      <c r="P100" s="9"/>
      <c r="Q100" s="10"/>
      <c r="R100" s="7"/>
      <c r="S100" s="7"/>
      <c r="T100" s="6"/>
      <c r="U100" s="6"/>
      <c r="V100" s="6"/>
      <c r="W100" s="6"/>
      <c r="X100" s="11"/>
      <c r="Y100" s="6"/>
      <c r="Z100" s="12"/>
      <c r="AA100" s="6"/>
      <c r="AB100" s="6"/>
      <c r="AC100" s="6"/>
      <c r="AD100" s="6"/>
      <c r="AE100" s="6"/>
      <c r="AF100" s="13"/>
      <c r="AG100" s="14"/>
      <c r="AH100" s="15"/>
      <c r="AI100" s="16"/>
      <c r="AJ100" s="17"/>
      <c r="AK100" s="18"/>
      <c r="AL100" s="19"/>
      <c r="AM100" s="20"/>
      <c r="AN100" s="24"/>
      <c r="AO100" s="24"/>
      <c r="AP100" s="24"/>
      <c r="AQ100" s="21"/>
      <c r="AR100" s="22"/>
      <c r="AS100" s="72"/>
      <c r="AT100" s="67">
        <f>IF(OR(I100="",R100=""),0,AS100*INDIRECT("SR"&amp;I100&amp;R100)*INDIRECT("Niv"&amp;S100))</f>
        <v>0</v>
      </c>
      <c r="AU100" s="67">
        <f>IF(OR(I100="",R100=""),0,AS100*INDIRECT("SR"&amp;I100&amp;R100)*INDIRECT("Niv"&amp;S100))</f>
        <v>0</v>
      </c>
      <c r="AV100" s="68">
        <f>IF(OR(I100="",R100=""),0,AS100*INDIRECT("SR"&amp;I100&amp;R100)*INDIRECT("Niv"&amp;S100))</f>
        <v>0</v>
      </c>
      <c r="AW100" s="68">
        <f>IF(OR(I100="",R100=""),0,AS100*INDIRECT("SR"&amp;I100&amp;R100)*INDIRECT("Niv"&amp;S100))</f>
        <v>0</v>
      </c>
      <c r="AX100" s="69">
        <f>IF(OR(I100="",R100=""),0,AS100*INDIRECT("SR"&amp;I100&amp;R100)*INDIRECT("Niv"&amp;S100))</f>
        <v>0</v>
      </c>
      <c r="AY100" s="69">
        <f>IF(OR(I100="",R100=""),0,AS100*INDIRECT("SR"&amp;I100&amp;R100)*INDIRECT("Niv"&amp;S100))</f>
        <v>0</v>
      </c>
      <c r="AZ100" s="70">
        <f>IF(OR(I100="",R100=""),0,AS100*INDIRECT("SR"&amp;I100&amp;R100)*INDIRECT("Niv"&amp;S100))</f>
        <v>0</v>
      </c>
      <c r="BA100" s="70">
        <f>IF(OR(I100="",R100=""),0,AS100*INDIRECT("SR"&amp;I100&amp;R100)*INDIRECT("Niv"&amp;S100))</f>
        <v>0</v>
      </c>
      <c r="BB100" s="70">
        <f>IF(OR(I100="",R100=""),0,AS100*INDIRECT("SR"&amp;I100&amp;R100)*INDIRECT("Niv"&amp;S100))</f>
        <v>0</v>
      </c>
      <c r="BC100" s="70">
        <f>IF(OR(I100="",R100=""),0,AS100*INDIRECT("SR"&amp;I100&amp;R100)*INDIRECT("Niv"&amp;S100))</f>
        <v>0</v>
      </c>
      <c r="BD100" s="71">
        <f>IF(OR(I100="",R100=""),0,AS100*INDIRECT("SR"&amp;I100&amp;R100)*INDIRECT("Niv"&amp;S100))</f>
        <v>0</v>
      </c>
      <c r="BE100" s="38">
        <f>IF(OR(I100="",R100=""),0,AS100*INDIRECT("SR"&amp;I100&amp;R100)*INDIRECT("Niv"&amp;S100))</f>
        <v>0</v>
      </c>
      <c r="BF100" s="66" t="str">
        <f>IF(OR(AS100=0,ISBLANK(R100)),"",SUM(AT100:BD100*INDIRECT("Mag"&amp;I100&amp;R100)))</f>
        <v/>
      </c>
      <c r="BG100" s="25"/>
    </row>
    <row r="101" spans="1:59">
      <c r="H101" s="6"/>
      <c r="I101" s="7"/>
      <c r="J101" s="7"/>
      <c r="K101" s="7"/>
      <c r="L101" s="7"/>
      <c r="M101" s="8"/>
      <c r="N101" s="8"/>
      <c r="O101" s="9"/>
      <c r="P101" s="9"/>
      <c r="Q101" s="10"/>
      <c r="R101" s="7"/>
      <c r="S101" s="7"/>
      <c r="T101" s="6"/>
      <c r="U101" s="6"/>
      <c r="V101" s="6"/>
      <c r="W101" s="6"/>
      <c r="X101" s="11"/>
      <c r="Y101" s="6"/>
      <c r="Z101" s="12"/>
      <c r="AA101" s="6"/>
      <c r="AB101" s="6"/>
      <c r="AC101" s="6"/>
      <c r="AD101" s="6"/>
      <c r="AE101" s="6"/>
      <c r="AF101" s="13"/>
      <c r="AG101" s="14"/>
      <c r="AH101" s="15"/>
      <c r="AI101" s="16"/>
      <c r="AJ101" s="17"/>
      <c r="AK101" s="18"/>
      <c r="AL101" s="19"/>
      <c r="AM101" s="20"/>
      <c r="AN101" s="24"/>
      <c r="AO101" s="24"/>
      <c r="AP101" s="24"/>
      <c r="AQ101" s="21"/>
      <c r="AR101" s="22"/>
      <c r="AS101" s="72"/>
      <c r="AT101" s="67">
        <f>IF(OR(I101="",R101=""),0,AS101*INDIRECT("SR"&amp;I101&amp;R101)*INDIRECT("Niv"&amp;S101))</f>
        <v>0</v>
      </c>
      <c r="AU101" s="67">
        <f>IF(OR(I101="",R101=""),0,AS101*INDIRECT("SR"&amp;I101&amp;R101)*INDIRECT("Niv"&amp;S101))</f>
        <v>0</v>
      </c>
      <c r="AV101" s="68">
        <f>IF(OR(I101="",R101=""),0,AS101*INDIRECT("SR"&amp;I101&amp;R101)*INDIRECT("Niv"&amp;S101))</f>
        <v>0</v>
      </c>
      <c r="AW101" s="68">
        <f>IF(OR(I101="",R101=""),0,AS101*INDIRECT("SR"&amp;I101&amp;R101)*INDIRECT("Niv"&amp;S101))</f>
        <v>0</v>
      </c>
      <c r="AX101" s="69">
        <f>IF(OR(I101="",R101=""),0,AS101*INDIRECT("SR"&amp;I101&amp;R101)*INDIRECT("Niv"&amp;S101))</f>
        <v>0</v>
      </c>
      <c r="AY101" s="69">
        <f>IF(OR(I101="",R101=""),0,AS101*INDIRECT("SR"&amp;I101&amp;R101)*INDIRECT("Niv"&amp;S101))</f>
        <v>0</v>
      </c>
      <c r="AZ101" s="70">
        <f>IF(OR(I101="",R101=""),0,AS101*INDIRECT("SR"&amp;I101&amp;R101)*INDIRECT("Niv"&amp;S101))</f>
        <v>0</v>
      </c>
      <c r="BA101" s="70">
        <f>IF(OR(I101="",R101=""),0,AS101*INDIRECT("SR"&amp;I101&amp;R101)*INDIRECT("Niv"&amp;S101))</f>
        <v>0</v>
      </c>
      <c r="BB101" s="70">
        <f>IF(OR(I101="",R101=""),0,AS101*INDIRECT("SR"&amp;I101&amp;R101)*INDIRECT("Niv"&amp;S101))</f>
        <v>0</v>
      </c>
      <c r="BC101" s="70">
        <f>IF(OR(I101="",R101=""),0,AS101*INDIRECT("SR"&amp;I101&amp;R101)*INDIRECT("Niv"&amp;S101))</f>
        <v>0</v>
      </c>
      <c r="BD101" s="71">
        <f>IF(OR(I101="",R101=""),0,AS101*INDIRECT("SR"&amp;I101&amp;R101)*INDIRECT("Niv"&amp;S101))</f>
        <v>0</v>
      </c>
      <c r="BE101" s="38">
        <f>IF(OR(I101="",R101=""),0,AS101*INDIRECT("SR"&amp;I101&amp;R101)*INDIRECT("Niv"&amp;S101))</f>
        <v>0</v>
      </c>
      <c r="BF101" s="66" t="str">
        <f>IF(OR(AS101=0,ISBLANK(R101)),"",SUM(AT101:BD101*INDIRECT("Mag"&amp;I101&amp;R101)))</f>
        <v/>
      </c>
      <c r="BG101" s="25"/>
    </row>
    <row r="102" spans="1:59">
      <c r="H102" s="6"/>
      <c r="I102" s="7"/>
      <c r="J102" s="7"/>
      <c r="K102" s="7"/>
      <c r="L102" s="7"/>
      <c r="M102" s="8"/>
      <c r="N102" s="8"/>
      <c r="O102" s="9"/>
      <c r="P102" s="9"/>
      <c r="Q102" s="10"/>
      <c r="R102" s="7"/>
      <c r="S102" s="7"/>
      <c r="T102" s="6"/>
      <c r="U102" s="6"/>
      <c r="V102" s="6"/>
      <c r="W102" s="6"/>
      <c r="X102" s="11"/>
      <c r="Y102" s="6"/>
      <c r="Z102" s="12"/>
      <c r="AA102" s="6"/>
      <c r="AB102" s="6"/>
      <c r="AC102" s="6"/>
      <c r="AD102" s="6"/>
      <c r="AE102" s="6"/>
      <c r="AF102" s="13"/>
      <c r="AG102" s="14"/>
      <c r="AH102" s="15"/>
      <c r="AI102" s="16"/>
      <c r="AJ102" s="17"/>
      <c r="AK102" s="18"/>
      <c r="AL102" s="19"/>
      <c r="AM102" s="20"/>
      <c r="AN102" s="24"/>
      <c r="AO102" s="24"/>
      <c r="AP102" s="24"/>
      <c r="AQ102" s="21"/>
      <c r="AR102" s="22"/>
      <c r="AS102" s="72"/>
      <c r="AT102" s="67">
        <f>IF(OR(I102="",R102=""),0,AS102*INDIRECT("SR"&amp;I102&amp;R102)*INDIRECT("Niv"&amp;S102))</f>
        <v>0</v>
      </c>
      <c r="AU102" s="67">
        <f>IF(OR(I102="",R102=""),0,AS102*INDIRECT("SR"&amp;I102&amp;R102)*INDIRECT("Niv"&amp;S102))</f>
        <v>0</v>
      </c>
      <c r="AV102" s="68">
        <f>IF(OR(I102="",R102=""),0,AS102*INDIRECT("SR"&amp;I102&amp;R102)*INDIRECT("Niv"&amp;S102))</f>
        <v>0</v>
      </c>
      <c r="AW102" s="68">
        <f>IF(OR(I102="",R102=""),0,AS102*INDIRECT("SR"&amp;I102&amp;R102)*INDIRECT("Niv"&amp;S102))</f>
        <v>0</v>
      </c>
      <c r="AX102" s="69">
        <f>IF(OR(I102="",R102=""),0,AS102*INDIRECT("SR"&amp;I102&amp;R102)*INDIRECT("Niv"&amp;S102))</f>
        <v>0</v>
      </c>
      <c r="AY102" s="69">
        <f>IF(OR(I102="",R102=""),0,AS102*INDIRECT("SR"&amp;I102&amp;R102)*INDIRECT("Niv"&amp;S102))</f>
        <v>0</v>
      </c>
      <c r="AZ102" s="70">
        <f>IF(OR(I102="",R102=""),0,AS102*INDIRECT("SR"&amp;I102&amp;R102)*INDIRECT("Niv"&amp;S102))</f>
        <v>0</v>
      </c>
      <c r="BA102" s="70">
        <f>IF(OR(I102="",R102=""),0,AS102*INDIRECT("SR"&amp;I102&amp;R102)*INDIRECT("Niv"&amp;S102))</f>
        <v>0</v>
      </c>
      <c r="BB102" s="70">
        <f>IF(OR(I102="",R102=""),0,AS102*INDIRECT("SR"&amp;I102&amp;R102)*INDIRECT("Niv"&amp;S102))</f>
        <v>0</v>
      </c>
      <c r="BC102" s="70">
        <f>IF(OR(I102="",R102=""),0,AS102*INDIRECT("SR"&amp;I102&amp;R102)*INDIRECT("Niv"&amp;S102))</f>
        <v>0</v>
      </c>
      <c r="BD102" s="71">
        <f>IF(OR(I102="",R102=""),0,AS102*INDIRECT("SR"&amp;I102&amp;R102)*INDIRECT("Niv"&amp;S102))</f>
        <v>0</v>
      </c>
      <c r="BE102" s="38">
        <f>IF(OR(I102="",R102=""),0,AS102*INDIRECT("SR"&amp;I102&amp;R102)*INDIRECT("Niv"&amp;S102))</f>
        <v>0</v>
      </c>
      <c r="BF102" s="66" t="str">
        <f>IF(OR(AS102=0,ISBLANK(R102)),"",SUM(AT102:BD102*INDIRECT("Mag"&amp;I102&amp;R102)))</f>
        <v/>
      </c>
      <c r="BG102" s="25"/>
    </row>
    <row r="103" spans="1:59">
      <c r="H103" s="6"/>
      <c r="I103" s="7"/>
      <c r="J103" s="7"/>
      <c r="K103" s="7"/>
      <c r="L103" s="7"/>
      <c r="M103" s="8"/>
      <c r="N103" s="8"/>
      <c r="O103" s="9"/>
      <c r="P103" s="9"/>
      <c r="Q103" s="10"/>
      <c r="R103" s="7"/>
      <c r="S103" s="7"/>
      <c r="T103" s="6"/>
      <c r="U103" s="6"/>
      <c r="V103" s="6"/>
      <c r="W103" s="6"/>
      <c r="X103" s="11"/>
      <c r="Y103" s="6"/>
      <c r="Z103" s="12"/>
      <c r="AA103" s="6"/>
      <c r="AB103" s="6"/>
      <c r="AC103" s="6"/>
      <c r="AD103" s="6"/>
      <c r="AE103" s="6"/>
      <c r="AF103" s="13"/>
      <c r="AG103" s="14"/>
      <c r="AH103" s="15"/>
      <c r="AI103" s="16"/>
      <c r="AJ103" s="17"/>
      <c r="AK103" s="18"/>
      <c r="AL103" s="19"/>
      <c r="AM103" s="20"/>
      <c r="AN103" s="24"/>
      <c r="AO103" s="24"/>
      <c r="AP103" s="24"/>
      <c r="AQ103" s="21"/>
      <c r="AR103" s="22"/>
      <c r="AS103" s="72"/>
      <c r="AT103" s="67">
        <f>IF(OR(I103="",R103=""),0,AS103*INDIRECT("SR"&amp;I103&amp;R103)*INDIRECT("Niv"&amp;S103))</f>
        <v>0</v>
      </c>
      <c r="AU103" s="67">
        <f>IF(OR(I103="",R103=""),0,AS103*INDIRECT("SR"&amp;I103&amp;R103)*INDIRECT("Niv"&amp;S103))</f>
        <v>0</v>
      </c>
      <c r="AV103" s="68">
        <f>IF(OR(I103="",R103=""),0,AS103*INDIRECT("SR"&amp;I103&amp;R103)*INDIRECT("Niv"&amp;S103))</f>
        <v>0</v>
      </c>
      <c r="AW103" s="68">
        <f>IF(OR(I103="",R103=""),0,AS103*INDIRECT("SR"&amp;I103&amp;R103)*INDIRECT("Niv"&amp;S103))</f>
        <v>0</v>
      </c>
      <c r="AX103" s="69">
        <f>IF(OR(I103="",R103=""),0,AS103*INDIRECT("SR"&amp;I103&amp;R103)*INDIRECT("Niv"&amp;S103))</f>
        <v>0</v>
      </c>
      <c r="AY103" s="69">
        <f>IF(OR(I103="",R103=""),0,AS103*INDIRECT("SR"&amp;I103&amp;R103)*INDIRECT("Niv"&amp;S103))</f>
        <v>0</v>
      </c>
      <c r="AZ103" s="70">
        <f>IF(OR(I103="",R103=""),0,AS103*INDIRECT("SR"&amp;I103&amp;R103)*INDIRECT("Niv"&amp;S103))</f>
        <v>0</v>
      </c>
      <c r="BA103" s="70">
        <f>IF(OR(I103="",R103=""),0,AS103*INDIRECT("SR"&amp;I103&amp;R103)*INDIRECT("Niv"&amp;S103))</f>
        <v>0</v>
      </c>
      <c r="BB103" s="70">
        <f>IF(OR(I103="",R103=""),0,AS103*INDIRECT("SR"&amp;I103&amp;R103)*INDIRECT("Niv"&amp;S103))</f>
        <v>0</v>
      </c>
      <c r="BC103" s="70">
        <f>IF(OR(I103="",R103=""),0,AS103*INDIRECT("SR"&amp;I103&amp;R103)*INDIRECT("Niv"&amp;S103))</f>
        <v>0</v>
      </c>
      <c r="BD103" s="71">
        <f>IF(OR(I103="",R103=""),0,AS103*INDIRECT("SR"&amp;I103&amp;R103)*INDIRECT("Niv"&amp;S103))</f>
        <v>0</v>
      </c>
      <c r="BE103" s="38">
        <f>IF(OR(I103="",R103=""),0,AS103*INDIRECT("SR"&amp;I103&amp;R103)*INDIRECT("Niv"&amp;S103))</f>
        <v>0</v>
      </c>
      <c r="BF103" s="66" t="str">
        <f>IF(OR(AS103=0,ISBLANK(R103)),"",SUM(AT103:BD103*INDIRECT("Mag"&amp;I103&amp;R103)))</f>
        <v/>
      </c>
      <c r="BG103" s="25"/>
    </row>
    <row r="104" spans="1:59">
      <c r="H104" s="6"/>
      <c r="I104" s="7"/>
      <c r="J104" s="7"/>
      <c r="K104" s="7"/>
      <c r="L104" s="7"/>
      <c r="M104" s="8"/>
      <c r="N104" s="8"/>
      <c r="O104" s="9"/>
      <c r="P104" s="9"/>
      <c r="Q104" s="10"/>
      <c r="R104" s="7"/>
      <c r="S104" s="7"/>
      <c r="T104" s="6"/>
      <c r="U104" s="6"/>
      <c r="V104" s="6"/>
      <c r="W104" s="6"/>
      <c r="X104" s="11"/>
      <c r="Y104" s="6"/>
      <c r="Z104" s="12"/>
      <c r="AA104" s="6"/>
      <c r="AB104" s="6"/>
      <c r="AC104" s="6"/>
      <c r="AD104" s="6"/>
      <c r="AE104" s="6"/>
      <c r="AF104" s="13"/>
      <c r="AG104" s="14"/>
      <c r="AH104" s="15"/>
      <c r="AI104" s="16"/>
      <c r="AJ104" s="17"/>
      <c r="AK104" s="18"/>
      <c r="AL104" s="19"/>
      <c r="AM104" s="20"/>
      <c r="AN104" s="24"/>
      <c r="AO104" s="24"/>
      <c r="AP104" s="24"/>
      <c r="AQ104" s="21"/>
      <c r="AR104" s="22"/>
      <c r="AS104" s="72"/>
      <c r="AT104" s="67">
        <f>IF(OR(I104="",R104=""),0,AS104*INDIRECT("SR"&amp;I104&amp;R104)*INDIRECT("Niv"&amp;S104))</f>
        <v>0</v>
      </c>
      <c r="AU104" s="67">
        <f>IF(OR(I104="",R104=""),0,AS104*INDIRECT("SR"&amp;I104&amp;R104)*INDIRECT("Niv"&amp;S104))</f>
        <v>0</v>
      </c>
      <c r="AV104" s="68">
        <f>IF(OR(I104="",R104=""),0,AS104*INDIRECT("SR"&amp;I104&amp;R104)*INDIRECT("Niv"&amp;S104))</f>
        <v>0</v>
      </c>
      <c r="AW104" s="68">
        <f>IF(OR(I104="",R104=""),0,AS104*INDIRECT("SR"&amp;I104&amp;R104)*INDIRECT("Niv"&amp;S104))</f>
        <v>0</v>
      </c>
      <c r="AX104" s="69">
        <f>IF(OR(I104="",R104=""),0,AS104*INDIRECT("SR"&amp;I104&amp;R104)*INDIRECT("Niv"&amp;S104))</f>
        <v>0</v>
      </c>
      <c r="AY104" s="69">
        <f>IF(OR(I104="",R104=""),0,AS104*INDIRECT("SR"&amp;I104&amp;R104)*INDIRECT("Niv"&amp;S104))</f>
        <v>0</v>
      </c>
      <c r="AZ104" s="70">
        <f>IF(OR(I104="",R104=""),0,AS104*INDIRECT("SR"&amp;I104&amp;R104)*INDIRECT("Niv"&amp;S104))</f>
        <v>0</v>
      </c>
      <c r="BA104" s="70">
        <f>IF(OR(I104="",R104=""),0,AS104*INDIRECT("SR"&amp;I104&amp;R104)*INDIRECT("Niv"&amp;S104))</f>
        <v>0</v>
      </c>
      <c r="BB104" s="70">
        <f>IF(OR(I104="",R104=""),0,AS104*INDIRECT("SR"&amp;I104&amp;R104)*INDIRECT("Niv"&amp;S104))</f>
        <v>0</v>
      </c>
      <c r="BC104" s="70">
        <f>IF(OR(I104="",R104=""),0,AS104*INDIRECT("SR"&amp;I104&amp;R104)*INDIRECT("Niv"&amp;S104))</f>
        <v>0</v>
      </c>
      <c r="BD104" s="71">
        <f>IF(OR(I104="",R104=""),0,AS104*INDIRECT("SR"&amp;I104&amp;R104)*INDIRECT("Niv"&amp;S104))</f>
        <v>0</v>
      </c>
      <c r="BE104" s="38">
        <f>IF(OR(I104="",R104=""),0,AS104*INDIRECT("SR"&amp;I104&amp;R104)*INDIRECT("Niv"&amp;S104))</f>
        <v>0</v>
      </c>
      <c r="BF104" s="66" t="str">
        <f>IF(OR(AS104=0,ISBLANK(R104)),"",SUM(AT104:BD104*INDIRECT("Mag"&amp;I104&amp;R104)))</f>
        <v/>
      </c>
      <c r="BG104" s="25"/>
    </row>
    <row r="105" spans="1:59">
      <c r="H105" s="6"/>
      <c r="I105" s="7"/>
      <c r="J105" s="7"/>
      <c r="K105" s="7"/>
      <c r="L105" s="7"/>
      <c r="M105" s="8"/>
      <c r="N105" s="8"/>
      <c r="O105" s="9"/>
      <c r="P105" s="9"/>
      <c r="Q105" s="10"/>
      <c r="R105" s="7"/>
      <c r="S105" s="7"/>
      <c r="T105" s="6"/>
      <c r="U105" s="6"/>
      <c r="V105" s="6"/>
      <c r="W105" s="6"/>
      <c r="X105" s="11"/>
      <c r="Y105" s="6"/>
      <c r="Z105" s="12"/>
      <c r="AA105" s="6"/>
      <c r="AB105" s="6"/>
      <c r="AC105" s="6"/>
      <c r="AD105" s="6"/>
      <c r="AE105" s="6"/>
      <c r="AF105" s="13"/>
      <c r="AG105" s="14"/>
      <c r="AH105" s="15"/>
      <c r="AI105" s="16"/>
      <c r="AJ105" s="17"/>
      <c r="AK105" s="18"/>
      <c r="AL105" s="19"/>
      <c r="AM105" s="20"/>
      <c r="AN105" s="24"/>
      <c r="AO105" s="24"/>
      <c r="AP105" s="24"/>
      <c r="AQ105" s="21"/>
      <c r="AR105" s="22"/>
      <c r="AS105" s="72"/>
      <c r="AT105" s="67">
        <f>IF(OR(I105="",R105=""),0,AS105*INDIRECT("SR"&amp;I105&amp;R105)*INDIRECT("Niv"&amp;S105))</f>
        <v>0</v>
      </c>
      <c r="AU105" s="67">
        <f>IF(OR(I105="",R105=""),0,AS105*INDIRECT("SR"&amp;I105&amp;R105)*INDIRECT("Niv"&amp;S105))</f>
        <v>0</v>
      </c>
      <c r="AV105" s="68">
        <f>IF(OR(I105="",R105=""),0,AS105*INDIRECT("SR"&amp;I105&amp;R105)*INDIRECT("Niv"&amp;S105))</f>
        <v>0</v>
      </c>
      <c r="AW105" s="68">
        <f>IF(OR(I105="",R105=""),0,AS105*INDIRECT("SR"&amp;I105&amp;R105)*INDIRECT("Niv"&amp;S105))</f>
        <v>0</v>
      </c>
      <c r="AX105" s="69">
        <f>IF(OR(I105="",R105=""),0,AS105*INDIRECT("SR"&amp;I105&amp;R105)*INDIRECT("Niv"&amp;S105))</f>
        <v>0</v>
      </c>
      <c r="AY105" s="69">
        <f>IF(OR(I105="",R105=""),0,AS105*INDIRECT("SR"&amp;I105&amp;R105)*INDIRECT("Niv"&amp;S105))</f>
        <v>0</v>
      </c>
      <c r="AZ105" s="70">
        <f>IF(OR(I105="",R105=""),0,AS105*INDIRECT("SR"&amp;I105&amp;R105)*INDIRECT("Niv"&amp;S105))</f>
        <v>0</v>
      </c>
      <c r="BA105" s="70">
        <f>IF(OR(I105="",R105=""),0,AS105*INDIRECT("SR"&amp;I105&amp;R105)*INDIRECT("Niv"&amp;S105))</f>
        <v>0</v>
      </c>
      <c r="BB105" s="70">
        <f>IF(OR(I105="",R105=""),0,AS105*INDIRECT("SR"&amp;I105&amp;R105)*INDIRECT("Niv"&amp;S105))</f>
        <v>0</v>
      </c>
      <c r="BC105" s="70">
        <f>IF(OR(I105="",R105=""),0,AS105*INDIRECT("SR"&amp;I105&amp;R105)*INDIRECT("Niv"&amp;S105))</f>
        <v>0</v>
      </c>
      <c r="BD105" s="71">
        <f>IF(OR(I105="",R105=""),0,AS105*INDIRECT("SR"&amp;I105&amp;R105)*INDIRECT("Niv"&amp;S105))</f>
        <v>0</v>
      </c>
      <c r="BE105" s="38">
        <f>IF(OR(I105="",R105=""),0,AS105*INDIRECT("SR"&amp;I105&amp;R105)*INDIRECT("Niv"&amp;S105))</f>
        <v>0</v>
      </c>
      <c r="BF105" s="66" t="str">
        <f>IF(OR(AS105=0,ISBLANK(R105)),"",SUM(AT105:BD105*INDIRECT("Mag"&amp;I105&amp;R105)))</f>
        <v/>
      </c>
      <c r="BG105" s="25"/>
    </row>
    <row r="106" spans="1:59">
      <c r="H106" s="6"/>
      <c r="I106" s="7"/>
      <c r="J106" s="7"/>
      <c r="K106" s="7"/>
      <c r="L106" s="7"/>
      <c r="M106" s="8"/>
      <c r="N106" s="8"/>
      <c r="O106" s="9"/>
      <c r="P106" s="9"/>
      <c r="Q106" s="10"/>
      <c r="R106" s="7"/>
      <c r="S106" s="7"/>
      <c r="T106" s="6"/>
      <c r="U106" s="6"/>
      <c r="V106" s="6"/>
      <c r="W106" s="6"/>
      <c r="X106" s="11"/>
      <c r="Y106" s="6"/>
      <c r="Z106" s="12"/>
      <c r="AA106" s="6"/>
      <c r="AB106" s="6"/>
      <c r="AC106" s="6"/>
      <c r="AD106" s="6"/>
      <c r="AE106" s="6"/>
      <c r="AF106" s="13"/>
      <c r="AG106" s="14"/>
      <c r="AH106" s="15"/>
      <c r="AI106" s="16"/>
      <c r="AJ106" s="17"/>
      <c r="AK106" s="18"/>
      <c r="AL106" s="19"/>
      <c r="AM106" s="20"/>
      <c r="AN106" s="24"/>
      <c r="AO106" s="24"/>
      <c r="AP106" s="24"/>
      <c r="AQ106" s="21"/>
      <c r="AR106" s="22"/>
      <c r="AS106" s="72"/>
      <c r="AT106" s="67">
        <f>IF(OR(I106="",R106=""),0,AS106*INDIRECT("SR"&amp;I106&amp;R106)*INDIRECT("Niv"&amp;S106))</f>
        <v>0</v>
      </c>
      <c r="AU106" s="67">
        <f>IF(OR(I106="",R106=""),0,AS106*INDIRECT("SR"&amp;I106&amp;R106)*INDIRECT("Niv"&amp;S106))</f>
        <v>0</v>
      </c>
      <c r="AV106" s="68">
        <f>IF(OR(I106="",R106=""),0,AS106*INDIRECT("SR"&amp;I106&amp;R106)*INDIRECT("Niv"&amp;S106))</f>
        <v>0</v>
      </c>
      <c r="AW106" s="68">
        <f>IF(OR(I106="",R106=""),0,AS106*INDIRECT("SR"&amp;I106&amp;R106)*INDIRECT("Niv"&amp;S106))</f>
        <v>0</v>
      </c>
      <c r="AX106" s="69">
        <f>IF(OR(I106="",R106=""),0,AS106*INDIRECT("SR"&amp;I106&amp;R106)*INDIRECT("Niv"&amp;S106))</f>
        <v>0</v>
      </c>
      <c r="AY106" s="69">
        <f>IF(OR(I106="",R106=""),0,AS106*INDIRECT("SR"&amp;I106&amp;R106)*INDIRECT("Niv"&amp;S106))</f>
        <v>0</v>
      </c>
      <c r="AZ106" s="70">
        <f>IF(OR(I106="",R106=""),0,AS106*INDIRECT("SR"&amp;I106&amp;R106)*INDIRECT("Niv"&amp;S106))</f>
        <v>0</v>
      </c>
      <c r="BA106" s="70">
        <f>IF(OR(I106="",R106=""),0,AS106*INDIRECT("SR"&amp;I106&amp;R106)*INDIRECT("Niv"&amp;S106))</f>
        <v>0</v>
      </c>
      <c r="BB106" s="70">
        <f>IF(OR(I106="",R106=""),0,AS106*INDIRECT("SR"&amp;I106&amp;R106)*INDIRECT("Niv"&amp;S106))</f>
        <v>0</v>
      </c>
      <c r="BC106" s="70">
        <f>IF(OR(I106="",R106=""),0,AS106*INDIRECT("SR"&amp;I106&amp;R106)*INDIRECT("Niv"&amp;S106))</f>
        <v>0</v>
      </c>
      <c r="BD106" s="71">
        <f>IF(OR(I106="",R106=""),0,AS106*INDIRECT("SR"&amp;I106&amp;R106)*INDIRECT("Niv"&amp;S106))</f>
        <v>0</v>
      </c>
      <c r="BE106" s="38">
        <f>IF(OR(I106="",R106=""),0,AS106*INDIRECT("SR"&amp;I106&amp;R106)*INDIRECT("Niv"&amp;S106))</f>
        <v>0</v>
      </c>
      <c r="BF106" s="66" t="str">
        <f>IF(OR(AS106=0,ISBLANK(R106)),"",SUM(AT106:BD106*INDIRECT("Mag"&amp;I106&amp;R106)))</f>
        <v/>
      </c>
      <c r="BG106" s="25"/>
    </row>
    <row r="107" spans="1:59">
      <c r="H107" s="6"/>
      <c r="I107" s="7"/>
      <c r="J107" s="7"/>
      <c r="K107" s="7"/>
      <c r="L107" s="7"/>
      <c r="M107" s="8"/>
      <c r="N107" s="8"/>
      <c r="O107" s="9"/>
      <c r="P107" s="9"/>
      <c r="Q107" s="10"/>
      <c r="R107" s="7"/>
      <c r="S107" s="7"/>
      <c r="T107" s="6"/>
      <c r="U107" s="6"/>
      <c r="V107" s="6"/>
      <c r="W107" s="6"/>
      <c r="X107" s="11"/>
      <c r="Y107" s="6"/>
      <c r="Z107" s="12"/>
      <c r="AA107" s="6"/>
      <c r="AB107" s="6"/>
      <c r="AC107" s="6"/>
      <c r="AD107" s="6"/>
      <c r="AE107" s="6"/>
      <c r="AF107" s="13"/>
      <c r="AG107" s="14"/>
      <c r="AH107" s="15"/>
      <c r="AI107" s="16"/>
      <c r="AJ107" s="17"/>
      <c r="AK107" s="18"/>
      <c r="AL107" s="19"/>
      <c r="AM107" s="20"/>
      <c r="AN107" s="24"/>
      <c r="AO107" s="24"/>
      <c r="AP107" s="24"/>
      <c r="AQ107" s="21"/>
      <c r="AR107" s="22"/>
      <c r="AS107" s="72"/>
      <c r="AT107" s="67">
        <f>IF(OR(I107="",R107=""),0,AS107*INDIRECT("SR"&amp;I107&amp;R107)*INDIRECT("Niv"&amp;S107))</f>
        <v>0</v>
      </c>
      <c r="AU107" s="67">
        <f>IF(OR(I107="",R107=""),0,AS107*INDIRECT("SR"&amp;I107&amp;R107)*INDIRECT("Niv"&amp;S107))</f>
        <v>0</v>
      </c>
      <c r="AV107" s="68">
        <f>IF(OR(I107="",R107=""),0,AS107*INDIRECT("SR"&amp;I107&amp;R107)*INDIRECT("Niv"&amp;S107))</f>
        <v>0</v>
      </c>
      <c r="AW107" s="68">
        <f>IF(OR(I107="",R107=""),0,AS107*INDIRECT("SR"&amp;I107&amp;R107)*INDIRECT("Niv"&amp;S107))</f>
        <v>0</v>
      </c>
      <c r="AX107" s="69">
        <f>IF(OR(I107="",R107=""),0,AS107*INDIRECT("SR"&amp;I107&amp;R107)*INDIRECT("Niv"&amp;S107))</f>
        <v>0</v>
      </c>
      <c r="AY107" s="69">
        <f>IF(OR(I107="",R107=""),0,AS107*INDIRECT("SR"&amp;I107&amp;R107)*INDIRECT("Niv"&amp;S107))</f>
        <v>0</v>
      </c>
      <c r="AZ107" s="70">
        <f>IF(OR(I107="",R107=""),0,AS107*INDIRECT("SR"&amp;I107&amp;R107)*INDIRECT("Niv"&amp;S107))</f>
        <v>0</v>
      </c>
      <c r="BA107" s="70">
        <f>IF(OR(I107="",R107=""),0,AS107*INDIRECT("SR"&amp;I107&amp;R107)*INDIRECT("Niv"&amp;S107))</f>
        <v>0</v>
      </c>
      <c r="BB107" s="70">
        <f>IF(OR(I107="",R107=""),0,AS107*INDIRECT("SR"&amp;I107&amp;R107)*INDIRECT("Niv"&amp;S107))</f>
        <v>0</v>
      </c>
      <c r="BC107" s="70">
        <f>IF(OR(I107="",R107=""),0,AS107*INDIRECT("SR"&amp;I107&amp;R107)*INDIRECT("Niv"&amp;S107))</f>
        <v>0</v>
      </c>
      <c r="BD107" s="71">
        <f>IF(OR(I107="",R107=""),0,AS107*INDIRECT("SR"&amp;I107&amp;R107)*INDIRECT("Niv"&amp;S107))</f>
        <v>0</v>
      </c>
      <c r="BE107" s="38">
        <f>IF(OR(I107="",R107=""),0,AS107*INDIRECT("SR"&amp;I107&amp;R107)*INDIRECT("Niv"&amp;S107))</f>
        <v>0</v>
      </c>
      <c r="BF107" s="66" t="str">
        <f>IF(OR(AS107=0,ISBLANK(R107)),"",SUM(AT107:BD107*INDIRECT("Mag"&amp;I107&amp;R107)))</f>
        <v/>
      </c>
      <c r="BG107" s="25"/>
    </row>
    <row r="108" spans="1:59">
      <c r="H108" s="6"/>
      <c r="I108" s="7"/>
      <c r="J108" s="7"/>
      <c r="K108" s="7"/>
      <c r="L108" s="7"/>
      <c r="M108" s="8"/>
      <c r="N108" s="8"/>
      <c r="O108" s="9"/>
      <c r="P108" s="9"/>
      <c r="Q108" s="10"/>
      <c r="R108" s="7"/>
      <c r="S108" s="7"/>
      <c r="T108" s="6"/>
      <c r="U108" s="6"/>
      <c r="V108" s="6"/>
      <c r="W108" s="6"/>
      <c r="X108" s="11"/>
      <c r="Y108" s="6"/>
      <c r="Z108" s="12"/>
      <c r="AA108" s="6"/>
      <c r="AB108" s="6"/>
      <c r="AC108" s="6"/>
      <c r="AD108" s="6"/>
      <c r="AE108" s="6"/>
      <c r="AF108" s="13"/>
      <c r="AG108" s="14"/>
      <c r="AH108" s="15"/>
      <c r="AI108" s="16"/>
      <c r="AJ108" s="17"/>
      <c r="AK108" s="18"/>
      <c r="AL108" s="19"/>
      <c r="AM108" s="20"/>
      <c r="AN108" s="24"/>
      <c r="AO108" s="24"/>
      <c r="AP108" s="24"/>
      <c r="AQ108" s="21"/>
      <c r="AR108" s="22"/>
      <c r="AS108" s="72"/>
      <c r="AT108" s="67">
        <f>IF(OR(I108="",R108=""),0,AS108*INDIRECT("SR"&amp;I108&amp;R108)*INDIRECT("Niv"&amp;S108))</f>
        <v>0</v>
      </c>
      <c r="AU108" s="67">
        <f>IF(OR(I108="",R108=""),0,AS108*INDIRECT("SR"&amp;I108&amp;R108)*INDIRECT("Niv"&amp;S108))</f>
        <v>0</v>
      </c>
      <c r="AV108" s="68">
        <f>IF(OR(I108="",R108=""),0,AS108*INDIRECT("SR"&amp;I108&amp;R108)*INDIRECT("Niv"&amp;S108))</f>
        <v>0</v>
      </c>
      <c r="AW108" s="68">
        <f>IF(OR(I108="",R108=""),0,AS108*INDIRECT("SR"&amp;I108&amp;R108)*INDIRECT("Niv"&amp;S108))</f>
        <v>0</v>
      </c>
      <c r="AX108" s="69">
        <f>IF(OR(I108="",R108=""),0,AS108*INDIRECT("SR"&amp;I108&amp;R108)*INDIRECT("Niv"&amp;S108))</f>
        <v>0</v>
      </c>
      <c r="AY108" s="69">
        <f>IF(OR(I108="",R108=""),0,AS108*INDIRECT("SR"&amp;I108&amp;R108)*INDIRECT("Niv"&amp;S108))</f>
        <v>0</v>
      </c>
      <c r="AZ108" s="70">
        <f>IF(OR(I108="",R108=""),0,AS108*INDIRECT("SR"&amp;I108&amp;R108)*INDIRECT("Niv"&amp;S108))</f>
        <v>0</v>
      </c>
      <c r="BA108" s="70">
        <f>IF(OR(I108="",R108=""),0,AS108*INDIRECT("SR"&amp;I108&amp;R108)*INDIRECT("Niv"&amp;S108))</f>
        <v>0</v>
      </c>
      <c r="BB108" s="70">
        <f>IF(OR(I108="",R108=""),0,AS108*INDIRECT("SR"&amp;I108&amp;R108)*INDIRECT("Niv"&amp;S108))</f>
        <v>0</v>
      </c>
      <c r="BC108" s="70">
        <f>IF(OR(I108="",R108=""),0,AS108*INDIRECT("SR"&amp;I108&amp;R108)*INDIRECT("Niv"&amp;S108))</f>
        <v>0</v>
      </c>
      <c r="BD108" s="71">
        <f>IF(OR(I108="",R108=""),0,AS108*INDIRECT("SR"&amp;I108&amp;R108)*INDIRECT("Niv"&amp;S108))</f>
        <v>0</v>
      </c>
      <c r="BE108" s="38">
        <f>IF(OR(I108="",R108=""),0,AS108*INDIRECT("SR"&amp;I108&amp;R108)*INDIRECT("Niv"&amp;S108))</f>
        <v>0</v>
      </c>
      <c r="BF108" s="66" t="str">
        <f>IF(OR(AS108=0,ISBLANK(R108)),"",SUM(AT108:BD108*INDIRECT("Mag"&amp;I108&amp;R108)))</f>
        <v/>
      </c>
      <c r="BG108" s="25"/>
    </row>
    <row r="109" spans="1:59">
      <c r="H109" s="6"/>
      <c r="I109" s="7"/>
      <c r="J109" s="7"/>
      <c r="K109" s="7"/>
      <c r="L109" s="7"/>
      <c r="M109" s="8"/>
      <c r="N109" s="8"/>
      <c r="O109" s="9"/>
      <c r="P109" s="9"/>
      <c r="Q109" s="10"/>
      <c r="R109" s="7"/>
      <c r="S109" s="7"/>
      <c r="T109" s="6"/>
      <c r="U109" s="6"/>
      <c r="V109" s="6"/>
      <c r="W109" s="6"/>
      <c r="X109" s="11"/>
      <c r="Y109" s="6"/>
      <c r="Z109" s="12"/>
      <c r="AA109" s="6"/>
      <c r="AB109" s="6"/>
      <c r="AC109" s="6"/>
      <c r="AD109" s="6"/>
      <c r="AE109" s="6"/>
      <c r="AF109" s="13"/>
      <c r="AG109" s="14"/>
      <c r="AH109" s="15"/>
      <c r="AI109" s="16"/>
      <c r="AJ109" s="17"/>
      <c r="AK109" s="18"/>
      <c r="AL109" s="19"/>
      <c r="AM109" s="20"/>
      <c r="AN109" s="24"/>
      <c r="AO109" s="24"/>
      <c r="AP109" s="24"/>
      <c r="AQ109" s="21"/>
      <c r="AR109" s="22"/>
      <c r="AS109" s="72"/>
      <c r="AT109" s="67">
        <f>IF(OR(I109="",R109=""),0,AS109*INDIRECT("SR"&amp;I109&amp;R109)*INDIRECT("Niv"&amp;S109))</f>
        <v>0</v>
      </c>
      <c r="AU109" s="67">
        <f>IF(OR(I109="",R109=""),0,AS109*INDIRECT("SR"&amp;I109&amp;R109)*INDIRECT("Niv"&amp;S109))</f>
        <v>0</v>
      </c>
      <c r="AV109" s="68">
        <f>IF(OR(I109="",R109=""),0,AS109*INDIRECT("SR"&amp;I109&amp;R109)*INDIRECT("Niv"&amp;S109))</f>
        <v>0</v>
      </c>
      <c r="AW109" s="68">
        <f>IF(OR(I109="",R109=""),0,AS109*INDIRECT("SR"&amp;I109&amp;R109)*INDIRECT("Niv"&amp;S109))</f>
        <v>0</v>
      </c>
      <c r="AX109" s="69">
        <f>IF(OR(I109="",R109=""),0,AS109*INDIRECT("SR"&amp;I109&amp;R109)*INDIRECT("Niv"&amp;S109))</f>
        <v>0</v>
      </c>
      <c r="AY109" s="69">
        <f>IF(OR(I109="",R109=""),0,AS109*INDIRECT("SR"&amp;I109&amp;R109)*INDIRECT("Niv"&amp;S109))</f>
        <v>0</v>
      </c>
      <c r="AZ109" s="70">
        <f>IF(OR(I109="",R109=""),0,AS109*INDIRECT("SR"&amp;I109&amp;R109)*INDIRECT("Niv"&amp;S109))</f>
        <v>0</v>
      </c>
      <c r="BA109" s="70">
        <f>IF(OR(I109="",R109=""),0,AS109*INDIRECT("SR"&amp;I109&amp;R109)*INDIRECT("Niv"&amp;S109))</f>
        <v>0</v>
      </c>
      <c r="BB109" s="70">
        <f>IF(OR(I109="",R109=""),0,AS109*INDIRECT("SR"&amp;I109&amp;R109)*INDIRECT("Niv"&amp;S109))</f>
        <v>0</v>
      </c>
      <c r="BC109" s="70">
        <f>IF(OR(I109="",R109=""),0,AS109*INDIRECT("SR"&amp;I109&amp;R109)*INDIRECT("Niv"&amp;S109))</f>
        <v>0</v>
      </c>
      <c r="BD109" s="71">
        <f>IF(OR(I109="",R109=""),0,AS109*INDIRECT("SR"&amp;I109&amp;R109)*INDIRECT("Niv"&amp;S109))</f>
        <v>0</v>
      </c>
      <c r="BE109" s="38">
        <f>IF(OR(I109="",R109=""),0,AS109*INDIRECT("SR"&amp;I109&amp;R109)*INDIRECT("Niv"&amp;S109))</f>
        <v>0</v>
      </c>
      <c r="BF109" s="66" t="str">
        <f>IF(OR(AS109=0,ISBLANK(R109)),"",SUM(AT109:BD109*INDIRECT("Mag"&amp;I109&amp;R109)))</f>
        <v/>
      </c>
      <c r="BG109" s="25"/>
    </row>
    <row r="110" spans="1:59">
      <c r="H110" s="6"/>
      <c r="I110" s="7"/>
      <c r="J110" s="7"/>
      <c r="K110" s="7"/>
      <c r="L110" s="7"/>
      <c r="M110" s="8"/>
      <c r="N110" s="8"/>
      <c r="O110" s="9"/>
      <c r="P110" s="9"/>
      <c r="Q110" s="10"/>
      <c r="R110" s="7"/>
      <c r="S110" s="7"/>
      <c r="T110" s="6"/>
      <c r="U110" s="6"/>
      <c r="V110" s="6"/>
      <c r="W110" s="6"/>
      <c r="X110" s="11"/>
      <c r="Y110" s="6"/>
      <c r="Z110" s="12"/>
      <c r="AA110" s="6"/>
      <c r="AB110" s="6"/>
      <c r="AC110" s="6"/>
      <c r="AD110" s="6"/>
      <c r="AE110" s="6"/>
      <c r="AF110" s="13"/>
      <c r="AG110" s="14"/>
      <c r="AH110" s="15"/>
      <c r="AI110" s="16"/>
      <c r="AJ110" s="17"/>
      <c r="AK110" s="18"/>
      <c r="AL110" s="19"/>
      <c r="AM110" s="20"/>
      <c r="AN110" s="24"/>
      <c r="AO110" s="24"/>
      <c r="AP110" s="24"/>
      <c r="AQ110" s="21"/>
      <c r="AR110" s="22"/>
      <c r="AS110" s="72"/>
      <c r="AT110" s="67">
        <f>IF(OR(I110="",R110=""),0,AS110*INDIRECT("SR"&amp;I110&amp;R110)*INDIRECT("Niv"&amp;S110))</f>
        <v>0</v>
      </c>
      <c r="AU110" s="67">
        <f>IF(OR(I110="",R110=""),0,AS110*INDIRECT("SR"&amp;I110&amp;R110)*INDIRECT("Niv"&amp;S110))</f>
        <v>0</v>
      </c>
      <c r="AV110" s="68">
        <f>IF(OR(I110="",R110=""),0,AS110*INDIRECT("SR"&amp;I110&amp;R110)*INDIRECT("Niv"&amp;S110))</f>
        <v>0</v>
      </c>
      <c r="AW110" s="68">
        <f>IF(OR(I110="",R110=""),0,AS110*INDIRECT("SR"&amp;I110&amp;R110)*INDIRECT("Niv"&amp;S110))</f>
        <v>0</v>
      </c>
      <c r="AX110" s="69">
        <f>IF(OR(I110="",R110=""),0,AS110*INDIRECT("SR"&amp;I110&amp;R110)*INDIRECT("Niv"&amp;S110))</f>
        <v>0</v>
      </c>
      <c r="AY110" s="69">
        <f>IF(OR(I110="",R110=""),0,AS110*INDIRECT("SR"&amp;I110&amp;R110)*INDIRECT("Niv"&amp;S110))</f>
        <v>0</v>
      </c>
      <c r="AZ110" s="70">
        <f>IF(OR(I110="",R110=""),0,AS110*INDIRECT("SR"&amp;I110&amp;R110)*INDIRECT("Niv"&amp;S110))</f>
        <v>0</v>
      </c>
      <c r="BA110" s="70">
        <f>IF(OR(I110="",R110=""),0,AS110*INDIRECT("SR"&amp;I110&amp;R110)*INDIRECT("Niv"&amp;S110))</f>
        <v>0</v>
      </c>
      <c r="BB110" s="70">
        <f>IF(OR(I110="",R110=""),0,AS110*INDIRECT("SR"&amp;I110&amp;R110)*INDIRECT("Niv"&amp;S110))</f>
        <v>0</v>
      </c>
      <c r="BC110" s="70">
        <f>IF(OR(I110="",R110=""),0,AS110*INDIRECT("SR"&amp;I110&amp;R110)*INDIRECT("Niv"&amp;S110))</f>
        <v>0</v>
      </c>
      <c r="BD110" s="71">
        <f>IF(OR(I110="",R110=""),0,AS110*INDIRECT("SR"&amp;I110&amp;R110)*INDIRECT("Niv"&amp;S110))</f>
        <v>0</v>
      </c>
      <c r="BE110" s="38">
        <f>IF(OR(I110="",R110=""),0,AS110*INDIRECT("SR"&amp;I110&amp;R110)*INDIRECT("Niv"&amp;S110))</f>
        <v>0</v>
      </c>
      <c r="BF110" s="66" t="str">
        <f>IF(OR(AS110=0,ISBLANK(R110)),"",SUM(AT110:BD110*INDIRECT("Mag"&amp;I110&amp;R110)))</f>
        <v/>
      </c>
      <c r="BG110" s="25"/>
    </row>
    <row r="111" spans="1:59">
      <c r="H111" s="6"/>
      <c r="I111" s="7"/>
      <c r="J111" s="7"/>
      <c r="K111" s="7"/>
      <c r="L111" s="7"/>
      <c r="M111" s="8"/>
      <c r="N111" s="8"/>
      <c r="O111" s="9"/>
      <c r="P111" s="9"/>
      <c r="Q111" s="10"/>
      <c r="R111" s="7"/>
      <c r="S111" s="7"/>
      <c r="T111" s="6"/>
      <c r="U111" s="6"/>
      <c r="V111" s="6"/>
      <c r="W111" s="6"/>
      <c r="X111" s="11"/>
      <c r="Y111" s="6"/>
      <c r="Z111" s="12"/>
      <c r="AA111" s="6"/>
      <c r="AB111" s="6"/>
      <c r="AC111" s="6"/>
      <c r="AD111" s="6"/>
      <c r="AE111" s="6"/>
      <c r="AF111" s="13"/>
      <c r="AG111" s="14"/>
      <c r="AH111" s="15"/>
      <c r="AI111" s="16"/>
      <c r="AJ111" s="17"/>
      <c r="AK111" s="18"/>
      <c r="AL111" s="19"/>
      <c r="AM111" s="20"/>
      <c r="AN111" s="24"/>
      <c r="AO111" s="24"/>
      <c r="AP111" s="24"/>
      <c r="AQ111" s="21"/>
      <c r="AR111" s="22"/>
      <c r="AS111" s="72"/>
      <c r="AT111" s="67">
        <f>IF(OR(I111="",R111=""),0,AS111*INDIRECT("SR"&amp;I111&amp;R111)*INDIRECT("Niv"&amp;S111))</f>
        <v>0</v>
      </c>
      <c r="AU111" s="67">
        <f>IF(OR(I111="",R111=""),0,AS111*INDIRECT("SR"&amp;I111&amp;R111)*INDIRECT("Niv"&amp;S111))</f>
        <v>0</v>
      </c>
      <c r="AV111" s="68">
        <f>IF(OR(I111="",R111=""),0,AS111*INDIRECT("SR"&amp;I111&amp;R111)*INDIRECT("Niv"&amp;S111))</f>
        <v>0</v>
      </c>
      <c r="AW111" s="68">
        <f>IF(OR(I111="",R111=""),0,AS111*INDIRECT("SR"&amp;I111&amp;R111)*INDIRECT("Niv"&amp;S111))</f>
        <v>0</v>
      </c>
      <c r="AX111" s="69">
        <f>IF(OR(I111="",R111=""),0,AS111*INDIRECT("SR"&amp;I111&amp;R111)*INDIRECT("Niv"&amp;S111))</f>
        <v>0</v>
      </c>
      <c r="AY111" s="69">
        <f>IF(OR(I111="",R111=""),0,AS111*INDIRECT("SR"&amp;I111&amp;R111)*INDIRECT("Niv"&amp;S111))</f>
        <v>0</v>
      </c>
      <c r="AZ111" s="70">
        <f>IF(OR(I111="",R111=""),0,AS111*INDIRECT("SR"&amp;I111&amp;R111)*INDIRECT("Niv"&amp;S111))</f>
        <v>0</v>
      </c>
      <c r="BA111" s="70">
        <f>IF(OR(I111="",R111=""),0,AS111*INDIRECT("SR"&amp;I111&amp;R111)*INDIRECT("Niv"&amp;S111))</f>
        <v>0</v>
      </c>
      <c r="BB111" s="70">
        <f>IF(OR(I111="",R111=""),0,AS111*INDIRECT("SR"&amp;I111&amp;R111)*INDIRECT("Niv"&amp;S111))</f>
        <v>0</v>
      </c>
      <c r="BC111" s="70">
        <f>IF(OR(I111="",R111=""),0,AS111*INDIRECT("SR"&amp;I111&amp;R111)*INDIRECT("Niv"&amp;S111))</f>
        <v>0</v>
      </c>
      <c r="BD111" s="71">
        <f>IF(OR(I111="",R111=""),0,AS111*INDIRECT("SR"&amp;I111&amp;R111)*INDIRECT("Niv"&amp;S111))</f>
        <v>0</v>
      </c>
      <c r="BE111" s="38">
        <f>IF(OR(I111="",R111=""),0,AS111*INDIRECT("SR"&amp;I111&amp;R111)*INDIRECT("Niv"&amp;S111))</f>
        <v>0</v>
      </c>
      <c r="BF111" s="66" t="str">
        <f>IF(OR(AS111=0,ISBLANK(R111)),"",SUM(AT111:BD111*INDIRECT("Mag"&amp;I111&amp;R111)))</f>
        <v/>
      </c>
      <c r="BG111" s="25"/>
    </row>
    <row r="112" spans="1:59">
      <c r="H112" s="6"/>
      <c r="I112" s="7"/>
      <c r="J112" s="7"/>
      <c r="K112" s="7"/>
      <c r="L112" s="7"/>
      <c r="M112" s="8"/>
      <c r="N112" s="8"/>
      <c r="O112" s="9"/>
      <c r="P112" s="9"/>
      <c r="Q112" s="10"/>
      <c r="R112" s="7"/>
      <c r="S112" s="7"/>
      <c r="T112" s="6"/>
      <c r="U112" s="6"/>
      <c r="V112" s="6"/>
      <c r="W112" s="6"/>
      <c r="X112" s="11"/>
      <c r="Y112" s="6"/>
      <c r="Z112" s="12"/>
      <c r="AA112" s="6"/>
      <c r="AB112" s="6"/>
      <c r="AC112" s="6"/>
      <c r="AD112" s="6"/>
      <c r="AE112" s="6"/>
      <c r="AF112" s="13"/>
      <c r="AG112" s="14"/>
      <c r="AH112" s="15"/>
      <c r="AI112" s="16"/>
      <c r="AJ112" s="17"/>
      <c r="AK112" s="18"/>
      <c r="AL112" s="19"/>
      <c r="AM112" s="20"/>
      <c r="AN112" s="24"/>
      <c r="AO112" s="24"/>
      <c r="AP112" s="24"/>
      <c r="AQ112" s="21"/>
      <c r="AR112" s="22"/>
      <c r="AS112" s="72"/>
      <c r="AT112" s="67">
        <f>IF(OR(I112="",R112=""),0,AS112*INDIRECT("SR"&amp;I112&amp;R112)*INDIRECT("Niv"&amp;S112))</f>
        <v>0</v>
      </c>
      <c r="AU112" s="67">
        <f>IF(OR(I112="",R112=""),0,AS112*INDIRECT("SR"&amp;I112&amp;R112)*INDIRECT("Niv"&amp;S112))</f>
        <v>0</v>
      </c>
      <c r="AV112" s="68">
        <f>IF(OR(I112="",R112=""),0,AS112*INDIRECT("SR"&amp;I112&amp;R112)*INDIRECT("Niv"&amp;S112))</f>
        <v>0</v>
      </c>
      <c r="AW112" s="68">
        <f>IF(OR(I112="",R112=""),0,AS112*INDIRECT("SR"&amp;I112&amp;R112)*INDIRECT("Niv"&amp;S112))</f>
        <v>0</v>
      </c>
      <c r="AX112" s="69">
        <f>IF(OR(I112="",R112=""),0,AS112*INDIRECT("SR"&amp;I112&amp;R112)*INDIRECT("Niv"&amp;S112))</f>
        <v>0</v>
      </c>
      <c r="AY112" s="69">
        <f>IF(OR(I112="",R112=""),0,AS112*INDIRECT("SR"&amp;I112&amp;R112)*INDIRECT("Niv"&amp;S112))</f>
        <v>0</v>
      </c>
      <c r="AZ112" s="70">
        <f>IF(OR(I112="",R112=""),0,AS112*INDIRECT("SR"&amp;I112&amp;R112)*INDIRECT("Niv"&amp;S112))</f>
        <v>0</v>
      </c>
      <c r="BA112" s="70">
        <f>IF(OR(I112="",R112=""),0,AS112*INDIRECT("SR"&amp;I112&amp;R112)*INDIRECT("Niv"&amp;S112))</f>
        <v>0</v>
      </c>
      <c r="BB112" s="70">
        <f>IF(OR(I112="",R112=""),0,AS112*INDIRECT("SR"&amp;I112&amp;R112)*INDIRECT("Niv"&amp;S112))</f>
        <v>0</v>
      </c>
      <c r="BC112" s="70">
        <f>IF(OR(I112="",R112=""),0,AS112*INDIRECT("SR"&amp;I112&amp;R112)*INDIRECT("Niv"&amp;S112))</f>
        <v>0</v>
      </c>
      <c r="BD112" s="71">
        <f>IF(OR(I112="",R112=""),0,AS112*INDIRECT("SR"&amp;I112&amp;R112)*INDIRECT("Niv"&amp;S112))</f>
        <v>0</v>
      </c>
      <c r="BE112" s="38">
        <f>IF(OR(I112="",R112=""),0,AS112*INDIRECT("SR"&amp;I112&amp;R112)*INDIRECT("Niv"&amp;S112))</f>
        <v>0</v>
      </c>
      <c r="BF112" s="66" t="str">
        <f>IF(OR(AS112=0,ISBLANK(R112)),"",SUM(AT112:BD112*INDIRECT("Mag"&amp;I112&amp;R112)))</f>
        <v/>
      </c>
      <c r="BG112" s="25"/>
    </row>
    <row r="113" spans="1:59">
      <c r="H113" s="6"/>
      <c r="I113" s="7"/>
      <c r="J113" s="7"/>
      <c r="K113" s="7"/>
      <c r="L113" s="7"/>
      <c r="M113" s="8"/>
      <c r="N113" s="8"/>
      <c r="O113" s="9"/>
      <c r="P113" s="9"/>
      <c r="Q113" s="10"/>
      <c r="R113" s="7"/>
      <c r="S113" s="7"/>
      <c r="T113" s="6"/>
      <c r="U113" s="6"/>
      <c r="V113" s="6"/>
      <c r="W113" s="6"/>
      <c r="X113" s="11"/>
      <c r="Y113" s="6"/>
      <c r="Z113" s="12"/>
      <c r="AA113" s="6"/>
      <c r="AB113" s="6"/>
      <c r="AC113" s="6"/>
      <c r="AD113" s="6"/>
      <c r="AE113" s="6"/>
      <c r="AF113" s="13"/>
      <c r="AG113" s="14"/>
      <c r="AH113" s="15"/>
      <c r="AI113" s="16"/>
      <c r="AJ113" s="17"/>
      <c r="AK113" s="18"/>
      <c r="AL113" s="19"/>
      <c r="AM113" s="20"/>
      <c r="AN113" s="24"/>
      <c r="AO113" s="24"/>
      <c r="AP113" s="24"/>
      <c r="AQ113" s="21"/>
      <c r="AR113" s="22"/>
      <c r="AS113" s="72"/>
      <c r="AT113" s="67">
        <f>IF(OR(I113="",R113=""),0,AS113*INDIRECT("SR"&amp;I113&amp;R113)*INDIRECT("Niv"&amp;S113))</f>
        <v>0</v>
      </c>
      <c r="AU113" s="67">
        <f>IF(OR(I113="",R113=""),0,AS113*INDIRECT("SR"&amp;I113&amp;R113)*INDIRECT("Niv"&amp;S113))</f>
        <v>0</v>
      </c>
      <c r="AV113" s="68">
        <f>IF(OR(I113="",R113=""),0,AS113*INDIRECT("SR"&amp;I113&amp;R113)*INDIRECT("Niv"&amp;S113))</f>
        <v>0</v>
      </c>
      <c r="AW113" s="68">
        <f>IF(OR(I113="",R113=""),0,AS113*INDIRECT("SR"&amp;I113&amp;R113)*INDIRECT("Niv"&amp;S113))</f>
        <v>0</v>
      </c>
      <c r="AX113" s="69">
        <f>IF(OR(I113="",R113=""),0,AS113*INDIRECT("SR"&amp;I113&amp;R113)*INDIRECT("Niv"&amp;S113))</f>
        <v>0</v>
      </c>
      <c r="AY113" s="69">
        <f>IF(OR(I113="",R113=""),0,AS113*INDIRECT("SR"&amp;I113&amp;R113)*INDIRECT("Niv"&amp;S113))</f>
        <v>0</v>
      </c>
      <c r="AZ113" s="70">
        <f>IF(OR(I113="",R113=""),0,AS113*INDIRECT("SR"&amp;I113&amp;R113)*INDIRECT("Niv"&amp;S113))</f>
        <v>0</v>
      </c>
      <c r="BA113" s="70">
        <f>IF(OR(I113="",R113=""),0,AS113*INDIRECT("SR"&amp;I113&amp;R113)*INDIRECT("Niv"&amp;S113))</f>
        <v>0</v>
      </c>
      <c r="BB113" s="70">
        <f>IF(OR(I113="",R113=""),0,AS113*INDIRECT("SR"&amp;I113&amp;R113)*INDIRECT("Niv"&amp;S113))</f>
        <v>0</v>
      </c>
      <c r="BC113" s="70">
        <f>IF(OR(I113="",R113=""),0,AS113*INDIRECT("SR"&amp;I113&amp;R113)*INDIRECT("Niv"&amp;S113))</f>
        <v>0</v>
      </c>
      <c r="BD113" s="71">
        <f>IF(OR(I113="",R113=""),0,AS113*INDIRECT("SR"&amp;I113&amp;R113)*INDIRECT("Niv"&amp;S113))</f>
        <v>0</v>
      </c>
      <c r="BE113" s="38">
        <f>IF(OR(I113="",R113=""),0,AS113*INDIRECT("SR"&amp;I113&amp;R113)*INDIRECT("Niv"&amp;S113))</f>
        <v>0</v>
      </c>
      <c r="BF113" s="66" t="str">
        <f>IF(OR(AS113=0,ISBLANK(R113)),"",SUM(AT113:BD113*INDIRECT("Mag"&amp;I113&amp;R113)))</f>
        <v/>
      </c>
      <c r="BG113" s="25"/>
    </row>
    <row r="114" spans="1:59">
      <c r="H114" s="6"/>
      <c r="I114" s="7"/>
      <c r="J114" s="7"/>
      <c r="K114" s="7"/>
      <c r="L114" s="7"/>
      <c r="M114" s="8"/>
      <c r="N114" s="8"/>
      <c r="O114" s="9"/>
      <c r="P114" s="9"/>
      <c r="Q114" s="10"/>
      <c r="R114" s="7"/>
      <c r="S114" s="7"/>
      <c r="T114" s="6"/>
      <c r="U114" s="6"/>
      <c r="V114" s="6"/>
      <c r="W114" s="6"/>
      <c r="X114" s="11"/>
      <c r="Y114" s="6"/>
      <c r="Z114" s="12"/>
      <c r="AA114" s="6"/>
      <c r="AB114" s="6"/>
      <c r="AC114" s="6"/>
      <c r="AD114" s="6"/>
      <c r="AE114" s="6"/>
      <c r="AF114" s="13"/>
      <c r="AG114" s="14"/>
      <c r="AH114" s="15"/>
      <c r="AI114" s="16"/>
      <c r="AJ114" s="17"/>
      <c r="AK114" s="18"/>
      <c r="AL114" s="19"/>
      <c r="AM114" s="20"/>
      <c r="AN114" s="24"/>
      <c r="AO114" s="24"/>
      <c r="AP114" s="24"/>
      <c r="AQ114" s="21"/>
      <c r="AR114" s="22"/>
      <c r="AS114" s="72"/>
      <c r="AT114" s="67">
        <f>IF(OR(I114="",R114=""),0,AS114*INDIRECT("SR"&amp;I114&amp;R114)*INDIRECT("Niv"&amp;S114))</f>
        <v>0</v>
      </c>
      <c r="AU114" s="67">
        <f>IF(OR(I114="",R114=""),0,AS114*INDIRECT("SR"&amp;I114&amp;R114)*INDIRECT("Niv"&amp;S114))</f>
        <v>0</v>
      </c>
      <c r="AV114" s="68">
        <f>IF(OR(I114="",R114=""),0,AS114*INDIRECT("SR"&amp;I114&amp;R114)*INDIRECT("Niv"&amp;S114))</f>
        <v>0</v>
      </c>
      <c r="AW114" s="68">
        <f>IF(OR(I114="",R114=""),0,AS114*INDIRECT("SR"&amp;I114&amp;R114)*INDIRECT("Niv"&amp;S114))</f>
        <v>0</v>
      </c>
      <c r="AX114" s="69">
        <f>IF(OR(I114="",R114=""),0,AS114*INDIRECT("SR"&amp;I114&amp;R114)*INDIRECT("Niv"&amp;S114))</f>
        <v>0</v>
      </c>
      <c r="AY114" s="69">
        <f>IF(OR(I114="",R114=""),0,AS114*INDIRECT("SR"&amp;I114&amp;R114)*INDIRECT("Niv"&amp;S114))</f>
        <v>0</v>
      </c>
      <c r="AZ114" s="70">
        <f>IF(OR(I114="",R114=""),0,AS114*INDIRECT("SR"&amp;I114&amp;R114)*INDIRECT("Niv"&amp;S114))</f>
        <v>0</v>
      </c>
      <c r="BA114" s="70">
        <f>IF(OR(I114="",R114=""),0,AS114*INDIRECT("SR"&amp;I114&amp;R114)*INDIRECT("Niv"&amp;S114))</f>
        <v>0</v>
      </c>
      <c r="BB114" s="70">
        <f>IF(OR(I114="",R114=""),0,AS114*INDIRECT("SR"&amp;I114&amp;R114)*INDIRECT("Niv"&amp;S114))</f>
        <v>0</v>
      </c>
      <c r="BC114" s="70">
        <f>IF(OR(I114="",R114=""),0,AS114*INDIRECT("SR"&amp;I114&amp;R114)*INDIRECT("Niv"&amp;S114))</f>
        <v>0</v>
      </c>
      <c r="BD114" s="71">
        <f>IF(OR(I114="",R114=""),0,AS114*INDIRECT("SR"&amp;I114&amp;R114)*INDIRECT("Niv"&amp;S114))</f>
        <v>0</v>
      </c>
      <c r="BE114" s="38">
        <f>IF(OR(I114="",R114=""),0,AS114*INDIRECT("SR"&amp;I114&amp;R114)*INDIRECT("Niv"&amp;S114))</f>
        <v>0</v>
      </c>
      <c r="BF114" s="66" t="str">
        <f>IF(OR(AS114=0,ISBLANK(R114)),"",SUM(AT114:BD114*INDIRECT("Mag"&amp;I114&amp;R114)))</f>
        <v/>
      </c>
      <c r="BG114" s="25"/>
    </row>
    <row r="115" spans="1:59">
      <c r="H115" s="6"/>
      <c r="I115" s="7"/>
      <c r="J115" s="7"/>
      <c r="K115" s="7"/>
      <c r="L115" s="7"/>
      <c r="M115" s="8"/>
      <c r="N115" s="8"/>
      <c r="O115" s="9"/>
      <c r="P115" s="9"/>
      <c r="Q115" s="10"/>
      <c r="R115" s="7"/>
      <c r="S115" s="7"/>
      <c r="T115" s="6"/>
      <c r="U115" s="6"/>
      <c r="V115" s="6"/>
      <c r="W115" s="6"/>
      <c r="X115" s="11"/>
      <c r="Y115" s="6"/>
      <c r="Z115" s="12"/>
      <c r="AA115" s="6"/>
      <c r="AB115" s="6"/>
      <c r="AC115" s="6"/>
      <c r="AD115" s="6"/>
      <c r="AE115" s="6"/>
      <c r="AF115" s="13"/>
      <c r="AG115" s="14"/>
      <c r="AH115" s="15"/>
      <c r="AI115" s="16"/>
      <c r="AJ115" s="17"/>
      <c r="AK115" s="18"/>
      <c r="AL115" s="19"/>
      <c r="AM115" s="20"/>
      <c r="AN115" s="24"/>
      <c r="AO115" s="24"/>
      <c r="AP115" s="24"/>
      <c r="AQ115" s="21"/>
      <c r="AR115" s="22"/>
      <c r="AS115" s="72"/>
      <c r="AT115" s="67">
        <f>IF(OR(I115="",R115=""),0,AS115*INDIRECT("SR"&amp;I115&amp;R115)*INDIRECT("Niv"&amp;S115))</f>
        <v>0</v>
      </c>
      <c r="AU115" s="67">
        <f>IF(OR(I115="",R115=""),0,AS115*INDIRECT("SR"&amp;I115&amp;R115)*INDIRECT("Niv"&amp;S115))</f>
        <v>0</v>
      </c>
      <c r="AV115" s="68">
        <f>IF(OR(I115="",R115=""),0,AS115*INDIRECT("SR"&amp;I115&amp;R115)*INDIRECT("Niv"&amp;S115))</f>
        <v>0</v>
      </c>
      <c r="AW115" s="68">
        <f>IF(OR(I115="",R115=""),0,AS115*INDIRECT("SR"&amp;I115&amp;R115)*INDIRECT("Niv"&amp;S115))</f>
        <v>0</v>
      </c>
      <c r="AX115" s="69">
        <f>IF(OR(I115="",R115=""),0,AS115*INDIRECT("SR"&amp;I115&amp;R115)*INDIRECT("Niv"&amp;S115))</f>
        <v>0</v>
      </c>
      <c r="AY115" s="69">
        <f>IF(OR(I115="",R115=""),0,AS115*INDIRECT("SR"&amp;I115&amp;R115)*INDIRECT("Niv"&amp;S115))</f>
        <v>0</v>
      </c>
      <c r="AZ115" s="70">
        <f>IF(OR(I115="",R115=""),0,AS115*INDIRECT("SR"&amp;I115&amp;R115)*INDIRECT("Niv"&amp;S115))</f>
        <v>0</v>
      </c>
      <c r="BA115" s="70">
        <f>IF(OR(I115="",R115=""),0,AS115*INDIRECT("SR"&amp;I115&amp;R115)*INDIRECT("Niv"&amp;S115))</f>
        <v>0</v>
      </c>
      <c r="BB115" s="70">
        <f>IF(OR(I115="",R115=""),0,AS115*INDIRECT("SR"&amp;I115&amp;R115)*INDIRECT("Niv"&amp;S115))</f>
        <v>0</v>
      </c>
      <c r="BC115" s="70">
        <f>IF(OR(I115="",R115=""),0,AS115*INDIRECT("SR"&amp;I115&amp;R115)*INDIRECT("Niv"&amp;S115))</f>
        <v>0</v>
      </c>
      <c r="BD115" s="71">
        <f>IF(OR(I115="",R115=""),0,AS115*INDIRECT("SR"&amp;I115&amp;R115)*INDIRECT("Niv"&amp;S115))</f>
        <v>0</v>
      </c>
      <c r="BE115" s="38">
        <f>IF(OR(I115="",R115=""),0,AS115*INDIRECT("SR"&amp;I115&amp;R115)*INDIRECT("Niv"&amp;S115))</f>
        <v>0</v>
      </c>
      <c r="BF115" s="66" t="str">
        <f>IF(OR(AS115=0,ISBLANK(R115)),"",SUM(AT115:BD115*INDIRECT("Mag"&amp;I115&amp;R115)))</f>
        <v/>
      </c>
      <c r="BG115" s="25"/>
    </row>
    <row r="116" spans="1:59">
      <c r="H116" s="6"/>
      <c r="I116" s="7"/>
      <c r="J116" s="7"/>
      <c r="K116" s="7"/>
      <c r="L116" s="7"/>
      <c r="M116" s="8"/>
      <c r="N116" s="8"/>
      <c r="O116" s="9"/>
      <c r="P116" s="9"/>
      <c r="Q116" s="10"/>
      <c r="R116" s="7"/>
      <c r="S116" s="7"/>
      <c r="T116" s="6"/>
      <c r="U116" s="6"/>
      <c r="V116" s="6"/>
      <c r="W116" s="6"/>
      <c r="X116" s="11"/>
      <c r="Y116" s="6"/>
      <c r="Z116" s="12"/>
      <c r="AA116" s="6"/>
      <c r="AB116" s="6"/>
      <c r="AC116" s="6"/>
      <c r="AD116" s="6"/>
      <c r="AE116" s="6"/>
      <c r="AF116" s="13"/>
      <c r="AG116" s="14"/>
      <c r="AH116" s="15"/>
      <c r="AI116" s="16"/>
      <c r="AJ116" s="17"/>
      <c r="AK116" s="18"/>
      <c r="AL116" s="19"/>
      <c r="AM116" s="20"/>
      <c r="AN116" s="24"/>
      <c r="AO116" s="24"/>
      <c r="AP116" s="24"/>
      <c r="AQ116" s="21"/>
      <c r="AR116" s="22"/>
      <c r="AS116" s="72"/>
      <c r="AT116" s="67">
        <f>IF(OR(I116="",R116=""),0,AS116*INDIRECT("SR"&amp;I116&amp;R116)*INDIRECT("Niv"&amp;S116))</f>
        <v>0</v>
      </c>
      <c r="AU116" s="67">
        <f>IF(OR(I116="",R116=""),0,AS116*INDIRECT("SR"&amp;I116&amp;R116)*INDIRECT("Niv"&amp;S116))</f>
        <v>0</v>
      </c>
      <c r="AV116" s="68">
        <f>IF(OR(I116="",R116=""),0,AS116*INDIRECT("SR"&amp;I116&amp;R116)*INDIRECT("Niv"&amp;S116))</f>
        <v>0</v>
      </c>
      <c r="AW116" s="68">
        <f>IF(OR(I116="",R116=""),0,AS116*INDIRECT("SR"&amp;I116&amp;R116)*INDIRECT("Niv"&amp;S116))</f>
        <v>0</v>
      </c>
      <c r="AX116" s="69">
        <f>IF(OR(I116="",R116=""),0,AS116*INDIRECT("SR"&amp;I116&amp;R116)*INDIRECT("Niv"&amp;S116))</f>
        <v>0</v>
      </c>
      <c r="AY116" s="69">
        <f>IF(OR(I116="",R116=""),0,AS116*INDIRECT("SR"&amp;I116&amp;R116)*INDIRECT("Niv"&amp;S116))</f>
        <v>0</v>
      </c>
      <c r="AZ116" s="70">
        <f>IF(OR(I116="",R116=""),0,AS116*INDIRECT("SR"&amp;I116&amp;R116)*INDIRECT("Niv"&amp;S116))</f>
        <v>0</v>
      </c>
      <c r="BA116" s="70">
        <f>IF(OR(I116="",R116=""),0,AS116*INDIRECT("SR"&amp;I116&amp;R116)*INDIRECT("Niv"&amp;S116))</f>
        <v>0</v>
      </c>
      <c r="BB116" s="70">
        <f>IF(OR(I116="",R116=""),0,AS116*INDIRECT("SR"&amp;I116&amp;R116)*INDIRECT("Niv"&amp;S116))</f>
        <v>0</v>
      </c>
      <c r="BC116" s="70">
        <f>IF(OR(I116="",R116=""),0,AS116*INDIRECT("SR"&amp;I116&amp;R116)*INDIRECT("Niv"&amp;S116))</f>
        <v>0</v>
      </c>
      <c r="BD116" s="71">
        <f>IF(OR(I116="",R116=""),0,AS116*INDIRECT("SR"&amp;I116&amp;R116)*INDIRECT("Niv"&amp;S116))</f>
        <v>0</v>
      </c>
      <c r="BE116" s="38">
        <f>IF(OR(I116="",R116=""),0,AS116*INDIRECT("SR"&amp;I116&amp;R116)*INDIRECT("Niv"&amp;S116))</f>
        <v>0</v>
      </c>
      <c r="BF116" s="66" t="str">
        <f>IF(OR(AS116=0,ISBLANK(R116)),"",SUM(AT116:BD116*INDIRECT("Mag"&amp;I116&amp;R116)))</f>
        <v/>
      </c>
      <c r="BG116" s="25"/>
    </row>
    <row r="117" spans="1:59">
      <c r="H117" s="6"/>
      <c r="I117" s="7"/>
      <c r="J117" s="7"/>
      <c r="K117" s="7"/>
      <c r="L117" s="7"/>
      <c r="M117" s="8"/>
      <c r="N117" s="8"/>
      <c r="O117" s="9"/>
      <c r="P117" s="9"/>
      <c r="Q117" s="10"/>
      <c r="R117" s="7"/>
      <c r="S117" s="7"/>
      <c r="T117" s="6"/>
      <c r="U117" s="6"/>
      <c r="V117" s="6"/>
      <c r="W117" s="6"/>
      <c r="X117" s="11"/>
      <c r="Y117" s="6"/>
      <c r="Z117" s="12"/>
      <c r="AA117" s="6"/>
      <c r="AB117" s="6"/>
      <c r="AC117" s="6"/>
      <c r="AD117" s="6"/>
      <c r="AE117" s="6"/>
      <c r="AF117" s="13"/>
      <c r="AG117" s="14"/>
      <c r="AH117" s="15"/>
      <c r="AI117" s="16"/>
      <c r="AJ117" s="17"/>
      <c r="AK117" s="18"/>
      <c r="AL117" s="19"/>
      <c r="AM117" s="20"/>
      <c r="AN117" s="24"/>
      <c r="AO117" s="24"/>
      <c r="AP117" s="24"/>
      <c r="AQ117" s="21"/>
      <c r="AR117" s="22"/>
      <c r="AS117" s="72"/>
      <c r="AT117" s="67">
        <f>IF(OR(I117="",R117=""),0,AS117*INDIRECT("SR"&amp;I117&amp;R117)*INDIRECT("Niv"&amp;S117))</f>
        <v>0</v>
      </c>
      <c r="AU117" s="67">
        <f>IF(OR(I117="",R117=""),0,AS117*INDIRECT("SR"&amp;I117&amp;R117)*INDIRECT("Niv"&amp;S117))</f>
        <v>0</v>
      </c>
      <c r="AV117" s="68">
        <f>IF(OR(I117="",R117=""),0,AS117*INDIRECT("SR"&amp;I117&amp;R117)*INDIRECT("Niv"&amp;S117))</f>
        <v>0</v>
      </c>
      <c r="AW117" s="68">
        <f>IF(OR(I117="",R117=""),0,AS117*INDIRECT("SR"&amp;I117&amp;R117)*INDIRECT("Niv"&amp;S117))</f>
        <v>0</v>
      </c>
      <c r="AX117" s="69">
        <f>IF(OR(I117="",R117=""),0,AS117*INDIRECT("SR"&amp;I117&amp;R117)*INDIRECT("Niv"&amp;S117))</f>
        <v>0</v>
      </c>
      <c r="AY117" s="69">
        <f>IF(OR(I117="",R117=""),0,AS117*INDIRECT("SR"&amp;I117&amp;R117)*INDIRECT("Niv"&amp;S117))</f>
        <v>0</v>
      </c>
      <c r="AZ117" s="70">
        <f>IF(OR(I117="",R117=""),0,AS117*INDIRECT("SR"&amp;I117&amp;R117)*INDIRECT("Niv"&amp;S117))</f>
        <v>0</v>
      </c>
      <c r="BA117" s="70">
        <f>IF(OR(I117="",R117=""),0,AS117*INDIRECT("SR"&amp;I117&amp;R117)*INDIRECT("Niv"&amp;S117))</f>
        <v>0</v>
      </c>
      <c r="BB117" s="70">
        <f>IF(OR(I117="",R117=""),0,AS117*INDIRECT("SR"&amp;I117&amp;R117)*INDIRECT("Niv"&amp;S117))</f>
        <v>0</v>
      </c>
      <c r="BC117" s="70">
        <f>IF(OR(I117="",R117=""),0,AS117*INDIRECT("SR"&amp;I117&amp;R117)*INDIRECT("Niv"&amp;S117))</f>
        <v>0</v>
      </c>
      <c r="BD117" s="71">
        <f>IF(OR(I117="",R117=""),0,AS117*INDIRECT("SR"&amp;I117&amp;R117)*INDIRECT("Niv"&amp;S117))</f>
        <v>0</v>
      </c>
      <c r="BE117" s="38">
        <f>IF(OR(I117="",R117=""),0,AS117*INDIRECT("SR"&amp;I117&amp;R117)*INDIRECT("Niv"&amp;S117))</f>
        <v>0</v>
      </c>
      <c r="BF117" s="66" t="str">
        <f>IF(OR(AS117=0,ISBLANK(R117)),"",SUM(AT117:BD117*INDIRECT("Mag"&amp;I117&amp;R117)))</f>
        <v/>
      </c>
      <c r="BG117" s="25"/>
    </row>
    <row r="118" spans="1:59">
      <c r="H118" s="6"/>
      <c r="I118" s="7"/>
      <c r="J118" s="7"/>
      <c r="K118" s="7"/>
      <c r="L118" s="7"/>
      <c r="M118" s="8"/>
      <c r="N118" s="8"/>
      <c r="O118" s="9"/>
      <c r="P118" s="9"/>
      <c r="Q118" s="10"/>
      <c r="R118" s="7"/>
      <c r="S118" s="7"/>
      <c r="T118" s="6"/>
      <c r="U118" s="6"/>
      <c r="V118" s="6"/>
      <c r="W118" s="6"/>
      <c r="X118" s="11"/>
      <c r="Y118" s="6"/>
      <c r="Z118" s="12"/>
      <c r="AA118" s="6"/>
      <c r="AB118" s="6"/>
      <c r="AC118" s="6"/>
      <c r="AD118" s="6"/>
      <c r="AE118" s="6"/>
      <c r="AF118" s="13"/>
      <c r="AG118" s="14"/>
      <c r="AH118" s="15"/>
      <c r="AI118" s="16"/>
      <c r="AJ118" s="17"/>
      <c r="AK118" s="18"/>
      <c r="AL118" s="19"/>
      <c r="AM118" s="20"/>
      <c r="AN118" s="24"/>
      <c r="AO118" s="24"/>
      <c r="AP118" s="24"/>
      <c r="AQ118" s="21"/>
      <c r="AR118" s="22"/>
      <c r="AS118" s="72"/>
      <c r="AT118" s="67">
        <f>IF(OR(I118="",R118=""),0,AS118*INDIRECT("SR"&amp;I118&amp;R118)*INDIRECT("Niv"&amp;S118))</f>
        <v>0</v>
      </c>
      <c r="AU118" s="67">
        <f>IF(OR(I118="",R118=""),0,AS118*INDIRECT("SR"&amp;I118&amp;R118)*INDIRECT("Niv"&amp;S118))</f>
        <v>0</v>
      </c>
      <c r="AV118" s="68">
        <f>IF(OR(I118="",R118=""),0,AS118*INDIRECT("SR"&amp;I118&amp;R118)*INDIRECT("Niv"&amp;S118))</f>
        <v>0</v>
      </c>
      <c r="AW118" s="68">
        <f>IF(OR(I118="",R118=""),0,AS118*INDIRECT("SR"&amp;I118&amp;R118)*INDIRECT("Niv"&amp;S118))</f>
        <v>0</v>
      </c>
      <c r="AX118" s="69">
        <f>IF(OR(I118="",R118=""),0,AS118*INDIRECT("SR"&amp;I118&amp;R118)*INDIRECT("Niv"&amp;S118))</f>
        <v>0</v>
      </c>
      <c r="AY118" s="69">
        <f>IF(OR(I118="",R118=""),0,AS118*INDIRECT("SR"&amp;I118&amp;R118)*INDIRECT("Niv"&amp;S118))</f>
        <v>0</v>
      </c>
      <c r="AZ118" s="70">
        <f>IF(OR(I118="",R118=""),0,AS118*INDIRECT("SR"&amp;I118&amp;R118)*INDIRECT("Niv"&amp;S118))</f>
        <v>0</v>
      </c>
      <c r="BA118" s="70">
        <f>IF(OR(I118="",R118=""),0,AS118*INDIRECT("SR"&amp;I118&amp;R118)*INDIRECT("Niv"&amp;S118))</f>
        <v>0</v>
      </c>
      <c r="BB118" s="70">
        <f>IF(OR(I118="",R118=""),0,AS118*INDIRECT("SR"&amp;I118&amp;R118)*INDIRECT("Niv"&amp;S118))</f>
        <v>0</v>
      </c>
      <c r="BC118" s="70">
        <f>IF(OR(I118="",R118=""),0,AS118*INDIRECT("SR"&amp;I118&amp;R118)*INDIRECT("Niv"&amp;S118))</f>
        <v>0</v>
      </c>
      <c r="BD118" s="71">
        <f>IF(OR(I118="",R118=""),0,AS118*INDIRECT("SR"&amp;I118&amp;R118)*INDIRECT("Niv"&amp;S118))</f>
        <v>0</v>
      </c>
      <c r="BE118" s="38">
        <f>IF(OR(I118="",R118=""),0,AS118*INDIRECT("SR"&amp;I118&amp;R118)*INDIRECT("Niv"&amp;S118))</f>
        <v>0</v>
      </c>
      <c r="BF118" s="66" t="str">
        <f>IF(OR(AS118=0,ISBLANK(R118)),"",SUM(AT118:BD118*INDIRECT("Mag"&amp;I118&amp;R118)))</f>
        <v/>
      </c>
      <c r="BG118" s="25"/>
    </row>
    <row r="119" spans="1:59">
      <c r="H119" s="6"/>
      <c r="I119" s="7"/>
      <c r="J119" s="7"/>
      <c r="K119" s="7"/>
      <c r="L119" s="7"/>
      <c r="M119" s="8"/>
      <c r="N119" s="8"/>
      <c r="O119" s="9"/>
      <c r="P119" s="9"/>
      <c r="Q119" s="10"/>
      <c r="R119" s="7"/>
      <c r="S119" s="7"/>
      <c r="T119" s="6"/>
      <c r="U119" s="6"/>
      <c r="V119" s="6"/>
      <c r="W119" s="6"/>
      <c r="X119" s="11"/>
      <c r="Y119" s="6"/>
      <c r="Z119" s="12"/>
      <c r="AA119" s="6"/>
      <c r="AB119" s="6"/>
      <c r="AC119" s="6"/>
      <c r="AD119" s="6"/>
      <c r="AE119" s="6"/>
      <c r="AF119" s="13"/>
      <c r="AG119" s="14"/>
      <c r="AH119" s="15"/>
      <c r="AI119" s="16"/>
      <c r="AJ119" s="17"/>
      <c r="AK119" s="18"/>
      <c r="AL119" s="19"/>
      <c r="AM119" s="20"/>
      <c r="AN119" s="24"/>
      <c r="AO119" s="24"/>
      <c r="AP119" s="24"/>
      <c r="AQ119" s="21"/>
      <c r="AR119" s="22"/>
      <c r="AS119" s="72"/>
      <c r="AT119" s="67">
        <f>IF(OR(I119="",R119=""),0,AS119*INDIRECT("SR"&amp;I119&amp;R119)*INDIRECT("Niv"&amp;S119))</f>
        <v>0</v>
      </c>
      <c r="AU119" s="67">
        <f>IF(OR(I119="",R119=""),0,AS119*INDIRECT("SR"&amp;I119&amp;R119)*INDIRECT("Niv"&amp;S119))</f>
        <v>0</v>
      </c>
      <c r="AV119" s="68">
        <f>IF(OR(I119="",R119=""),0,AS119*INDIRECT("SR"&amp;I119&amp;R119)*INDIRECT("Niv"&amp;S119))</f>
        <v>0</v>
      </c>
      <c r="AW119" s="68">
        <f>IF(OR(I119="",R119=""),0,AS119*INDIRECT("SR"&amp;I119&amp;R119)*INDIRECT("Niv"&amp;S119))</f>
        <v>0</v>
      </c>
      <c r="AX119" s="69">
        <f>IF(OR(I119="",R119=""),0,AS119*INDIRECT("SR"&amp;I119&amp;R119)*INDIRECT("Niv"&amp;S119))</f>
        <v>0</v>
      </c>
      <c r="AY119" s="69">
        <f>IF(OR(I119="",R119=""),0,AS119*INDIRECT("SR"&amp;I119&amp;R119)*INDIRECT("Niv"&amp;S119))</f>
        <v>0</v>
      </c>
      <c r="AZ119" s="70">
        <f>IF(OR(I119="",R119=""),0,AS119*INDIRECT("SR"&amp;I119&amp;R119)*INDIRECT("Niv"&amp;S119))</f>
        <v>0</v>
      </c>
      <c r="BA119" s="70">
        <f>IF(OR(I119="",R119=""),0,AS119*INDIRECT("SR"&amp;I119&amp;R119)*INDIRECT("Niv"&amp;S119))</f>
        <v>0</v>
      </c>
      <c r="BB119" s="70">
        <f>IF(OR(I119="",R119=""),0,AS119*INDIRECT("SR"&amp;I119&amp;R119)*INDIRECT("Niv"&amp;S119))</f>
        <v>0</v>
      </c>
      <c r="BC119" s="70">
        <f>IF(OR(I119="",R119=""),0,AS119*INDIRECT("SR"&amp;I119&amp;R119)*INDIRECT("Niv"&amp;S119))</f>
        <v>0</v>
      </c>
      <c r="BD119" s="71">
        <f>IF(OR(I119="",R119=""),0,AS119*INDIRECT("SR"&amp;I119&amp;R119)*INDIRECT("Niv"&amp;S119))</f>
        <v>0</v>
      </c>
      <c r="BE119" s="38">
        <f>IF(OR(I119="",R119=""),0,AS119*INDIRECT("SR"&amp;I119&amp;R119)*INDIRECT("Niv"&amp;S119))</f>
        <v>0</v>
      </c>
      <c r="BF119" s="66" t="str">
        <f>IF(OR(AS119=0,ISBLANK(R119)),"",SUM(AT119:BD119*INDIRECT("Mag"&amp;I119&amp;R119)))</f>
        <v/>
      </c>
      <c r="BG119" s="25"/>
    </row>
    <row r="120" spans="1:59">
      <c r="H120" s="6"/>
      <c r="I120" s="7"/>
      <c r="J120" s="7"/>
      <c r="K120" s="7"/>
      <c r="L120" s="7"/>
      <c r="M120" s="8"/>
      <c r="N120" s="8"/>
      <c r="O120" s="9"/>
      <c r="P120" s="9"/>
      <c r="Q120" s="10"/>
      <c r="R120" s="7"/>
      <c r="S120" s="7"/>
      <c r="T120" s="6"/>
      <c r="U120" s="6"/>
      <c r="V120" s="6"/>
      <c r="W120" s="6"/>
      <c r="X120" s="11"/>
      <c r="Y120" s="6"/>
      <c r="Z120" s="12"/>
      <c r="AA120" s="6"/>
      <c r="AB120" s="6"/>
      <c r="AC120" s="6"/>
      <c r="AD120" s="6"/>
      <c r="AE120" s="6"/>
      <c r="AF120" s="13"/>
      <c r="AG120" s="14"/>
      <c r="AH120" s="15"/>
      <c r="AI120" s="16"/>
      <c r="AJ120" s="17"/>
      <c r="AK120" s="18"/>
      <c r="AL120" s="19"/>
      <c r="AM120" s="20"/>
      <c r="AN120" s="24"/>
      <c r="AO120" s="24"/>
      <c r="AP120" s="24"/>
      <c r="AQ120" s="21"/>
      <c r="AR120" s="22"/>
      <c r="AS120" s="72"/>
      <c r="AT120" s="67">
        <f>IF(OR(I120="",R120=""),0,AS120*INDIRECT("SR"&amp;I120&amp;R120)*INDIRECT("Niv"&amp;S120))</f>
        <v>0</v>
      </c>
      <c r="AU120" s="67">
        <f>IF(OR(I120="",R120=""),0,AS120*INDIRECT("SR"&amp;I120&amp;R120)*INDIRECT("Niv"&amp;S120))</f>
        <v>0</v>
      </c>
      <c r="AV120" s="68">
        <f>IF(OR(I120="",R120=""),0,AS120*INDIRECT("SR"&amp;I120&amp;R120)*INDIRECT("Niv"&amp;S120))</f>
        <v>0</v>
      </c>
      <c r="AW120" s="68">
        <f>IF(OR(I120="",R120=""),0,AS120*INDIRECT("SR"&amp;I120&amp;R120)*INDIRECT("Niv"&amp;S120))</f>
        <v>0</v>
      </c>
      <c r="AX120" s="69">
        <f>IF(OR(I120="",R120=""),0,AS120*INDIRECT("SR"&amp;I120&amp;R120)*INDIRECT("Niv"&amp;S120))</f>
        <v>0</v>
      </c>
      <c r="AY120" s="69">
        <f>IF(OR(I120="",R120=""),0,AS120*INDIRECT("SR"&amp;I120&amp;R120)*INDIRECT("Niv"&amp;S120))</f>
        <v>0</v>
      </c>
      <c r="AZ120" s="70">
        <f>IF(OR(I120="",R120=""),0,AS120*INDIRECT("SR"&amp;I120&amp;R120)*INDIRECT("Niv"&amp;S120))</f>
        <v>0</v>
      </c>
      <c r="BA120" s="70">
        <f>IF(OR(I120="",R120=""),0,AS120*INDIRECT("SR"&amp;I120&amp;R120)*INDIRECT("Niv"&amp;S120))</f>
        <v>0</v>
      </c>
      <c r="BB120" s="70">
        <f>IF(OR(I120="",R120=""),0,AS120*INDIRECT("SR"&amp;I120&amp;R120)*INDIRECT("Niv"&amp;S120))</f>
        <v>0</v>
      </c>
      <c r="BC120" s="70">
        <f>IF(OR(I120="",R120=""),0,AS120*INDIRECT("SR"&amp;I120&amp;R120)*INDIRECT("Niv"&amp;S120))</f>
        <v>0</v>
      </c>
      <c r="BD120" s="71">
        <f>IF(OR(I120="",R120=""),0,AS120*INDIRECT("SR"&amp;I120&amp;R120)*INDIRECT("Niv"&amp;S120))</f>
        <v>0</v>
      </c>
      <c r="BE120" s="38">
        <f>IF(OR(I120="",R120=""),0,AS120*INDIRECT("SR"&amp;I120&amp;R120)*INDIRECT("Niv"&amp;S120))</f>
        <v>0</v>
      </c>
      <c r="BF120" s="66" t="str">
        <f>IF(OR(AS120=0,ISBLANK(R120)),"",SUM(AT120:BD120*INDIRECT("Mag"&amp;I120&amp;R120)))</f>
        <v/>
      </c>
      <c r="BG120" s="25"/>
    </row>
    <row r="121" spans="1:59">
      <c r="H121" s="6"/>
      <c r="I121" s="7"/>
      <c r="J121" s="7"/>
      <c r="K121" s="7"/>
      <c r="L121" s="7"/>
      <c r="M121" s="8"/>
      <c r="N121" s="8"/>
      <c r="O121" s="9"/>
      <c r="P121" s="9"/>
      <c r="Q121" s="10"/>
      <c r="R121" s="7"/>
      <c r="S121" s="7"/>
      <c r="T121" s="6"/>
      <c r="U121" s="6"/>
      <c r="V121" s="6"/>
      <c r="W121" s="6"/>
      <c r="X121" s="11"/>
      <c r="Y121" s="6"/>
      <c r="Z121" s="12"/>
      <c r="AA121" s="6"/>
      <c r="AB121" s="6"/>
      <c r="AC121" s="6"/>
      <c r="AD121" s="6"/>
      <c r="AE121" s="6"/>
      <c r="AF121" s="13"/>
      <c r="AG121" s="14"/>
      <c r="AH121" s="15"/>
      <c r="AI121" s="16"/>
      <c r="AJ121" s="17"/>
      <c r="AK121" s="18"/>
      <c r="AL121" s="19"/>
      <c r="AM121" s="20"/>
      <c r="AN121" s="24"/>
      <c r="AO121" s="24"/>
      <c r="AP121" s="24"/>
      <c r="AQ121" s="21"/>
      <c r="AR121" s="22"/>
      <c r="AS121" s="72"/>
      <c r="AT121" s="67">
        <f>IF(OR(I121="",R121=""),0,AS121*INDIRECT("SR"&amp;I121&amp;R121)*INDIRECT("Niv"&amp;S121))</f>
        <v>0</v>
      </c>
      <c r="AU121" s="67">
        <f>IF(OR(I121="",R121=""),0,AS121*INDIRECT("SR"&amp;I121&amp;R121)*INDIRECT("Niv"&amp;S121))</f>
        <v>0</v>
      </c>
      <c r="AV121" s="68">
        <f>IF(OR(I121="",R121=""),0,AS121*INDIRECT("SR"&amp;I121&amp;R121)*INDIRECT("Niv"&amp;S121))</f>
        <v>0</v>
      </c>
      <c r="AW121" s="68">
        <f>IF(OR(I121="",R121=""),0,AS121*INDIRECT("SR"&amp;I121&amp;R121)*INDIRECT("Niv"&amp;S121))</f>
        <v>0</v>
      </c>
      <c r="AX121" s="69">
        <f>IF(OR(I121="",R121=""),0,AS121*INDIRECT("SR"&amp;I121&amp;R121)*INDIRECT("Niv"&amp;S121))</f>
        <v>0</v>
      </c>
      <c r="AY121" s="69">
        <f>IF(OR(I121="",R121=""),0,AS121*INDIRECT("SR"&amp;I121&amp;R121)*INDIRECT("Niv"&amp;S121))</f>
        <v>0</v>
      </c>
      <c r="AZ121" s="70">
        <f>IF(OR(I121="",R121=""),0,AS121*INDIRECT("SR"&amp;I121&amp;R121)*INDIRECT("Niv"&amp;S121))</f>
        <v>0</v>
      </c>
      <c r="BA121" s="70">
        <f>IF(OR(I121="",R121=""),0,AS121*INDIRECT("SR"&amp;I121&amp;R121)*INDIRECT("Niv"&amp;S121))</f>
        <v>0</v>
      </c>
      <c r="BB121" s="70">
        <f>IF(OR(I121="",R121=""),0,AS121*INDIRECT("SR"&amp;I121&amp;R121)*INDIRECT("Niv"&amp;S121))</f>
        <v>0</v>
      </c>
      <c r="BC121" s="70">
        <f>IF(OR(I121="",R121=""),0,AS121*INDIRECT("SR"&amp;I121&amp;R121)*INDIRECT("Niv"&amp;S121))</f>
        <v>0</v>
      </c>
      <c r="BD121" s="71">
        <f>IF(OR(I121="",R121=""),0,AS121*INDIRECT("SR"&amp;I121&amp;R121)*INDIRECT("Niv"&amp;S121))</f>
        <v>0</v>
      </c>
      <c r="BE121" s="38">
        <f>IF(OR(I121="",R121=""),0,AS121*INDIRECT("SR"&amp;I121&amp;R121)*INDIRECT("Niv"&amp;S121))</f>
        <v>0</v>
      </c>
      <c r="BF121" s="66" t="str">
        <f>IF(OR(AS121=0,ISBLANK(R121)),"",SUM(AT121:BD121*INDIRECT("Mag"&amp;I121&amp;R121)))</f>
        <v/>
      </c>
      <c r="BG121" s="25"/>
    </row>
    <row r="122" spans="1:59">
      <c r="H122" s="6"/>
      <c r="I122" s="7"/>
      <c r="J122" s="7"/>
      <c r="K122" s="7"/>
      <c r="L122" s="7"/>
      <c r="M122" s="8"/>
      <c r="N122" s="8"/>
      <c r="O122" s="9"/>
      <c r="P122" s="9"/>
      <c r="Q122" s="10"/>
      <c r="R122" s="7"/>
      <c r="S122" s="7"/>
      <c r="T122" s="6"/>
      <c r="U122" s="6"/>
      <c r="V122" s="6"/>
      <c r="W122" s="6"/>
      <c r="X122" s="11"/>
      <c r="Y122" s="6"/>
      <c r="Z122" s="12"/>
      <c r="AA122" s="6"/>
      <c r="AB122" s="6"/>
      <c r="AC122" s="6"/>
      <c r="AD122" s="6"/>
      <c r="AE122" s="6"/>
      <c r="AF122" s="13"/>
      <c r="AG122" s="14"/>
      <c r="AH122" s="15"/>
      <c r="AI122" s="16"/>
      <c r="AJ122" s="17"/>
      <c r="AK122" s="18"/>
      <c r="AL122" s="19"/>
      <c r="AM122" s="20"/>
      <c r="AN122" s="24"/>
      <c r="AO122" s="24"/>
      <c r="AP122" s="24"/>
      <c r="AQ122" s="21"/>
      <c r="AR122" s="22"/>
      <c r="AS122" s="72"/>
      <c r="AT122" s="67">
        <f>IF(OR(I122="",R122=""),0,AS122*INDIRECT("SR"&amp;I122&amp;R122)*INDIRECT("Niv"&amp;S122))</f>
        <v>0</v>
      </c>
      <c r="AU122" s="67">
        <f>IF(OR(I122="",R122=""),0,AS122*INDIRECT("SR"&amp;I122&amp;R122)*INDIRECT("Niv"&amp;S122))</f>
        <v>0</v>
      </c>
      <c r="AV122" s="68">
        <f>IF(OR(I122="",R122=""),0,AS122*INDIRECT("SR"&amp;I122&amp;R122)*INDIRECT("Niv"&amp;S122))</f>
        <v>0</v>
      </c>
      <c r="AW122" s="68">
        <f>IF(OR(I122="",R122=""),0,AS122*INDIRECT("SR"&amp;I122&amp;R122)*INDIRECT("Niv"&amp;S122))</f>
        <v>0</v>
      </c>
      <c r="AX122" s="69">
        <f>IF(OR(I122="",R122=""),0,AS122*INDIRECT("SR"&amp;I122&amp;R122)*INDIRECT("Niv"&amp;S122))</f>
        <v>0</v>
      </c>
      <c r="AY122" s="69">
        <f>IF(OR(I122="",R122=""),0,AS122*INDIRECT("SR"&amp;I122&amp;R122)*INDIRECT("Niv"&amp;S122))</f>
        <v>0</v>
      </c>
      <c r="AZ122" s="70">
        <f>IF(OR(I122="",R122=""),0,AS122*INDIRECT("SR"&amp;I122&amp;R122)*INDIRECT("Niv"&amp;S122))</f>
        <v>0</v>
      </c>
      <c r="BA122" s="70">
        <f>IF(OR(I122="",R122=""),0,AS122*INDIRECT("SR"&amp;I122&amp;R122)*INDIRECT("Niv"&amp;S122))</f>
        <v>0</v>
      </c>
      <c r="BB122" s="70">
        <f>IF(OR(I122="",R122=""),0,AS122*INDIRECT("SR"&amp;I122&amp;R122)*INDIRECT("Niv"&amp;S122))</f>
        <v>0</v>
      </c>
      <c r="BC122" s="70">
        <f>IF(OR(I122="",R122=""),0,AS122*INDIRECT("SR"&amp;I122&amp;R122)*INDIRECT("Niv"&amp;S122))</f>
        <v>0</v>
      </c>
      <c r="BD122" s="71">
        <f>IF(OR(I122="",R122=""),0,AS122*INDIRECT("SR"&amp;I122&amp;R122)*INDIRECT("Niv"&amp;S122))</f>
        <v>0</v>
      </c>
      <c r="BE122" s="38">
        <f>IF(OR(I122="",R122=""),0,AS122*INDIRECT("SR"&amp;I122&amp;R122)*INDIRECT("Niv"&amp;S122))</f>
        <v>0</v>
      </c>
      <c r="BF122" s="66" t="str">
        <f>IF(OR(AS122=0,ISBLANK(R122)),"",SUM(AT122:BD122*INDIRECT("Mag"&amp;I122&amp;R122)))</f>
        <v/>
      </c>
      <c r="BG122" s="25"/>
    </row>
    <row r="123" spans="1:59">
      <c r="H123" s="6"/>
      <c r="I123" s="7"/>
      <c r="J123" s="7"/>
      <c r="K123" s="7"/>
      <c r="L123" s="7"/>
      <c r="M123" s="8"/>
      <c r="N123" s="8"/>
      <c r="O123" s="9"/>
      <c r="P123" s="9"/>
      <c r="Q123" s="10"/>
      <c r="R123" s="7"/>
      <c r="S123" s="7"/>
      <c r="T123" s="6"/>
      <c r="U123" s="6"/>
      <c r="V123" s="6"/>
      <c r="W123" s="6"/>
      <c r="X123" s="11"/>
      <c r="Y123" s="6"/>
      <c r="Z123" s="12"/>
      <c r="AA123" s="6"/>
      <c r="AB123" s="6"/>
      <c r="AC123" s="6"/>
      <c r="AD123" s="6"/>
      <c r="AE123" s="6"/>
      <c r="AF123" s="13"/>
      <c r="AG123" s="14"/>
      <c r="AH123" s="15"/>
      <c r="AI123" s="16"/>
      <c r="AJ123" s="17"/>
      <c r="AK123" s="18"/>
      <c r="AL123" s="19"/>
      <c r="AM123" s="20"/>
      <c r="AN123" s="24"/>
      <c r="AO123" s="24"/>
      <c r="AP123" s="24"/>
      <c r="AQ123" s="21"/>
      <c r="AR123" s="22"/>
      <c r="AS123" s="72"/>
      <c r="AT123" s="67">
        <f>IF(OR(I123="",R123=""),0,AS123*INDIRECT("SR"&amp;I123&amp;R123)*INDIRECT("Niv"&amp;S123))</f>
        <v>0</v>
      </c>
      <c r="AU123" s="67">
        <f>IF(OR(I123="",R123=""),0,AS123*INDIRECT("SR"&amp;I123&amp;R123)*INDIRECT("Niv"&amp;S123))</f>
        <v>0</v>
      </c>
      <c r="AV123" s="68">
        <f>IF(OR(I123="",R123=""),0,AS123*INDIRECT("SR"&amp;I123&amp;R123)*INDIRECT("Niv"&amp;S123))</f>
        <v>0</v>
      </c>
      <c r="AW123" s="68">
        <f>IF(OR(I123="",R123=""),0,AS123*INDIRECT("SR"&amp;I123&amp;R123)*INDIRECT("Niv"&amp;S123))</f>
        <v>0</v>
      </c>
      <c r="AX123" s="69">
        <f>IF(OR(I123="",R123=""),0,AS123*INDIRECT("SR"&amp;I123&amp;R123)*INDIRECT("Niv"&amp;S123))</f>
        <v>0</v>
      </c>
      <c r="AY123" s="69">
        <f>IF(OR(I123="",R123=""),0,AS123*INDIRECT("SR"&amp;I123&amp;R123)*INDIRECT("Niv"&amp;S123))</f>
        <v>0</v>
      </c>
      <c r="AZ123" s="70">
        <f>IF(OR(I123="",R123=""),0,AS123*INDIRECT("SR"&amp;I123&amp;R123)*INDIRECT("Niv"&amp;S123))</f>
        <v>0</v>
      </c>
      <c r="BA123" s="70">
        <f>IF(OR(I123="",R123=""),0,AS123*INDIRECT("SR"&amp;I123&amp;R123)*INDIRECT("Niv"&amp;S123))</f>
        <v>0</v>
      </c>
      <c r="BB123" s="70">
        <f>IF(OR(I123="",R123=""),0,AS123*INDIRECT("SR"&amp;I123&amp;R123)*INDIRECT("Niv"&amp;S123))</f>
        <v>0</v>
      </c>
      <c r="BC123" s="70">
        <f>IF(OR(I123="",R123=""),0,AS123*INDIRECT("SR"&amp;I123&amp;R123)*INDIRECT("Niv"&amp;S123))</f>
        <v>0</v>
      </c>
      <c r="BD123" s="71">
        <f>IF(OR(I123="",R123=""),0,AS123*INDIRECT("SR"&amp;I123&amp;R123)*INDIRECT("Niv"&amp;S123))</f>
        <v>0</v>
      </c>
      <c r="BE123" s="38">
        <f>IF(OR(I123="",R123=""),0,AS123*INDIRECT("SR"&amp;I123&amp;R123)*INDIRECT("Niv"&amp;S123))</f>
        <v>0</v>
      </c>
      <c r="BF123" s="66" t="str">
        <f>IF(OR(AS123=0,ISBLANK(R123)),"",SUM(AT123:BD123*INDIRECT("Mag"&amp;I123&amp;R123)))</f>
        <v/>
      </c>
      <c r="BG123" s="25"/>
    </row>
    <row r="124" spans="1:59">
      <c r="H124" s="6"/>
      <c r="I124" s="7"/>
      <c r="J124" s="7"/>
      <c r="K124" s="7"/>
      <c r="L124" s="7"/>
      <c r="M124" s="8"/>
      <c r="N124" s="8"/>
      <c r="O124" s="9"/>
      <c r="P124" s="9"/>
      <c r="Q124" s="10"/>
      <c r="R124" s="7"/>
      <c r="S124" s="7"/>
      <c r="T124" s="6"/>
      <c r="U124" s="6"/>
      <c r="V124" s="6"/>
      <c r="W124" s="6"/>
      <c r="X124" s="11"/>
      <c r="Y124" s="6"/>
      <c r="Z124" s="12"/>
      <c r="AA124" s="6"/>
      <c r="AB124" s="6"/>
      <c r="AC124" s="6"/>
      <c r="AD124" s="6"/>
      <c r="AE124" s="6"/>
      <c r="AF124" s="13"/>
      <c r="AG124" s="14"/>
      <c r="AH124" s="15"/>
      <c r="AI124" s="16"/>
      <c r="AJ124" s="17"/>
      <c r="AK124" s="18"/>
      <c r="AL124" s="19"/>
      <c r="AM124" s="20"/>
      <c r="AN124" s="24"/>
      <c r="AO124" s="24"/>
      <c r="AP124" s="24"/>
      <c r="AQ124" s="21"/>
      <c r="AR124" s="22"/>
      <c r="AS124" s="72"/>
      <c r="AT124" s="67">
        <f>IF(OR(I124="",R124=""),0,AS124*INDIRECT("SR"&amp;I124&amp;R124)*INDIRECT("Niv"&amp;S124))</f>
        <v>0</v>
      </c>
      <c r="AU124" s="67">
        <f>IF(OR(I124="",R124=""),0,AS124*INDIRECT("SR"&amp;I124&amp;R124)*INDIRECT("Niv"&amp;S124))</f>
        <v>0</v>
      </c>
      <c r="AV124" s="68">
        <f>IF(OR(I124="",R124=""),0,AS124*INDIRECT("SR"&amp;I124&amp;R124)*INDIRECT("Niv"&amp;S124))</f>
        <v>0</v>
      </c>
      <c r="AW124" s="68">
        <f>IF(OR(I124="",R124=""),0,AS124*INDIRECT("SR"&amp;I124&amp;R124)*INDIRECT("Niv"&amp;S124))</f>
        <v>0</v>
      </c>
      <c r="AX124" s="69">
        <f>IF(OR(I124="",R124=""),0,AS124*INDIRECT("SR"&amp;I124&amp;R124)*INDIRECT("Niv"&amp;S124))</f>
        <v>0</v>
      </c>
      <c r="AY124" s="69">
        <f>IF(OR(I124="",R124=""),0,AS124*INDIRECT("SR"&amp;I124&amp;R124)*INDIRECT("Niv"&amp;S124))</f>
        <v>0</v>
      </c>
      <c r="AZ124" s="70">
        <f>IF(OR(I124="",R124=""),0,AS124*INDIRECT("SR"&amp;I124&amp;R124)*INDIRECT("Niv"&amp;S124))</f>
        <v>0</v>
      </c>
      <c r="BA124" s="70">
        <f>IF(OR(I124="",R124=""),0,AS124*INDIRECT("SR"&amp;I124&amp;R124)*INDIRECT("Niv"&amp;S124))</f>
        <v>0</v>
      </c>
      <c r="BB124" s="70">
        <f>IF(OR(I124="",R124=""),0,AS124*INDIRECT("SR"&amp;I124&amp;R124)*INDIRECT("Niv"&amp;S124))</f>
        <v>0</v>
      </c>
      <c r="BC124" s="70">
        <f>IF(OR(I124="",R124=""),0,AS124*INDIRECT("SR"&amp;I124&amp;R124)*INDIRECT("Niv"&amp;S124))</f>
        <v>0</v>
      </c>
      <c r="BD124" s="71">
        <f>IF(OR(I124="",R124=""),0,AS124*INDIRECT("SR"&amp;I124&amp;R124)*INDIRECT("Niv"&amp;S124))</f>
        <v>0</v>
      </c>
      <c r="BE124" s="38">
        <f>IF(OR(I124="",R124=""),0,AS124*INDIRECT("SR"&amp;I124&amp;R124)*INDIRECT("Niv"&amp;S124))</f>
        <v>0</v>
      </c>
      <c r="BF124" s="66" t="str">
        <f>IF(OR(AS124=0,ISBLANK(R124)),"",SUM(AT124:BD124*INDIRECT("Mag"&amp;I124&amp;R124)))</f>
        <v/>
      </c>
      <c r="BG124" s="25"/>
    </row>
    <row r="125" spans="1:59">
      <c r="H125" s="6"/>
      <c r="I125" s="7"/>
      <c r="J125" s="7"/>
      <c r="K125" s="7"/>
      <c r="L125" s="7"/>
      <c r="M125" s="8"/>
      <c r="N125" s="8"/>
      <c r="O125" s="9"/>
      <c r="P125" s="9"/>
      <c r="Q125" s="10"/>
      <c r="R125" s="7"/>
      <c r="S125" s="7"/>
      <c r="T125" s="6"/>
      <c r="U125" s="6"/>
      <c r="V125" s="6"/>
      <c r="W125" s="6"/>
      <c r="X125" s="11"/>
      <c r="Y125" s="6"/>
      <c r="Z125" s="12"/>
      <c r="AA125" s="6"/>
      <c r="AB125" s="6"/>
      <c r="AC125" s="6"/>
      <c r="AD125" s="6"/>
      <c r="AE125" s="6"/>
      <c r="AF125" s="13"/>
      <c r="AG125" s="14"/>
      <c r="AH125" s="15"/>
      <c r="AI125" s="16"/>
      <c r="AJ125" s="17"/>
      <c r="AK125" s="18"/>
      <c r="AL125" s="19"/>
      <c r="AM125" s="20"/>
      <c r="AN125" s="24"/>
      <c r="AO125" s="24"/>
      <c r="AP125" s="24"/>
      <c r="AQ125" s="21"/>
      <c r="AR125" s="22"/>
      <c r="AS125" s="72"/>
      <c r="AT125" s="67">
        <f>IF(OR(I125="",R125=""),0,AS125*INDIRECT("SR"&amp;I125&amp;R125)*INDIRECT("Niv"&amp;S125))</f>
        <v>0</v>
      </c>
      <c r="AU125" s="67">
        <f>IF(OR(I125="",R125=""),0,AS125*INDIRECT("SR"&amp;I125&amp;R125)*INDIRECT("Niv"&amp;S125))</f>
        <v>0</v>
      </c>
      <c r="AV125" s="68">
        <f>IF(OR(I125="",R125=""),0,AS125*INDIRECT("SR"&amp;I125&amp;R125)*INDIRECT("Niv"&amp;S125))</f>
        <v>0</v>
      </c>
      <c r="AW125" s="68">
        <f>IF(OR(I125="",R125=""),0,AS125*INDIRECT("SR"&amp;I125&amp;R125)*INDIRECT("Niv"&amp;S125))</f>
        <v>0</v>
      </c>
      <c r="AX125" s="69">
        <f>IF(OR(I125="",R125=""),0,AS125*INDIRECT("SR"&amp;I125&amp;R125)*INDIRECT("Niv"&amp;S125))</f>
        <v>0</v>
      </c>
      <c r="AY125" s="69">
        <f>IF(OR(I125="",R125=""),0,AS125*INDIRECT("SR"&amp;I125&amp;R125)*INDIRECT("Niv"&amp;S125))</f>
        <v>0</v>
      </c>
      <c r="AZ125" s="70">
        <f>IF(OR(I125="",R125=""),0,AS125*INDIRECT("SR"&amp;I125&amp;R125)*INDIRECT("Niv"&amp;S125))</f>
        <v>0</v>
      </c>
      <c r="BA125" s="70">
        <f>IF(OR(I125="",R125=""),0,AS125*INDIRECT("SR"&amp;I125&amp;R125)*INDIRECT("Niv"&amp;S125))</f>
        <v>0</v>
      </c>
      <c r="BB125" s="70">
        <f>IF(OR(I125="",R125=""),0,AS125*INDIRECT("SR"&amp;I125&amp;R125)*INDIRECT("Niv"&amp;S125))</f>
        <v>0</v>
      </c>
      <c r="BC125" s="70">
        <f>IF(OR(I125="",R125=""),0,AS125*INDIRECT("SR"&amp;I125&amp;R125)*INDIRECT("Niv"&amp;S125))</f>
        <v>0</v>
      </c>
      <c r="BD125" s="71">
        <f>IF(OR(I125="",R125=""),0,AS125*INDIRECT("SR"&amp;I125&amp;R125)*INDIRECT("Niv"&amp;S125))</f>
        <v>0</v>
      </c>
      <c r="BE125" s="38">
        <f>IF(OR(I125="",R125=""),0,AS125*INDIRECT("SR"&amp;I125&amp;R125)*INDIRECT("Niv"&amp;S125))</f>
        <v>0</v>
      </c>
      <c r="BF125" s="66" t="str">
        <f>IF(OR(AS125=0,ISBLANK(R125)),"",SUM(AT125:BD125*INDIRECT("Mag"&amp;I125&amp;R125)))</f>
        <v/>
      </c>
      <c r="BG125" s="25"/>
    </row>
    <row r="126" spans="1:59">
      <c r="H126" s="6"/>
      <c r="I126" s="7"/>
      <c r="J126" s="7"/>
      <c r="K126" s="7"/>
      <c r="L126" s="7"/>
      <c r="M126" s="8"/>
      <c r="N126" s="8"/>
      <c r="O126" s="9"/>
      <c r="P126" s="9"/>
      <c r="Q126" s="10"/>
      <c r="R126" s="7"/>
      <c r="S126" s="7"/>
      <c r="T126" s="6"/>
      <c r="U126" s="6"/>
      <c r="V126" s="6"/>
      <c r="W126" s="6"/>
      <c r="X126" s="11"/>
      <c r="Y126" s="6"/>
      <c r="Z126" s="12"/>
      <c r="AA126" s="6"/>
      <c r="AB126" s="6"/>
      <c r="AC126" s="6"/>
      <c r="AD126" s="6"/>
      <c r="AE126" s="6"/>
      <c r="AF126" s="13"/>
      <c r="AG126" s="14"/>
      <c r="AH126" s="15"/>
      <c r="AI126" s="16"/>
      <c r="AJ126" s="17"/>
      <c r="AK126" s="18"/>
      <c r="AL126" s="19"/>
      <c r="AM126" s="20"/>
      <c r="AN126" s="24"/>
      <c r="AO126" s="24"/>
      <c r="AP126" s="24"/>
      <c r="AQ126" s="21"/>
      <c r="AR126" s="22"/>
      <c r="AS126" s="72"/>
      <c r="AT126" s="67">
        <f>IF(OR(I126="",R126=""),0,AS126*INDIRECT("SR"&amp;I126&amp;R126)*INDIRECT("Niv"&amp;S126))</f>
        <v>0</v>
      </c>
      <c r="AU126" s="67">
        <f>IF(OR(I126="",R126=""),0,AS126*INDIRECT("SR"&amp;I126&amp;R126)*INDIRECT("Niv"&amp;S126))</f>
        <v>0</v>
      </c>
      <c r="AV126" s="68">
        <f>IF(OR(I126="",R126=""),0,AS126*INDIRECT("SR"&amp;I126&amp;R126)*INDIRECT("Niv"&amp;S126))</f>
        <v>0</v>
      </c>
      <c r="AW126" s="68">
        <f>IF(OR(I126="",R126=""),0,AS126*INDIRECT("SR"&amp;I126&amp;R126)*INDIRECT("Niv"&amp;S126))</f>
        <v>0</v>
      </c>
      <c r="AX126" s="69">
        <f>IF(OR(I126="",R126=""),0,AS126*INDIRECT("SR"&amp;I126&amp;R126)*INDIRECT("Niv"&amp;S126))</f>
        <v>0</v>
      </c>
      <c r="AY126" s="69">
        <f>IF(OR(I126="",R126=""),0,AS126*INDIRECT("SR"&amp;I126&amp;R126)*INDIRECT("Niv"&amp;S126))</f>
        <v>0</v>
      </c>
      <c r="AZ126" s="70">
        <f>IF(OR(I126="",R126=""),0,AS126*INDIRECT("SR"&amp;I126&amp;R126)*INDIRECT("Niv"&amp;S126))</f>
        <v>0</v>
      </c>
      <c r="BA126" s="70">
        <f>IF(OR(I126="",R126=""),0,AS126*INDIRECT("SR"&amp;I126&amp;R126)*INDIRECT("Niv"&amp;S126))</f>
        <v>0</v>
      </c>
      <c r="BB126" s="70">
        <f>IF(OR(I126="",R126=""),0,AS126*INDIRECT("SR"&amp;I126&amp;R126)*INDIRECT("Niv"&amp;S126))</f>
        <v>0</v>
      </c>
      <c r="BC126" s="70">
        <f>IF(OR(I126="",R126=""),0,AS126*INDIRECT("SR"&amp;I126&amp;R126)*INDIRECT("Niv"&amp;S126))</f>
        <v>0</v>
      </c>
      <c r="BD126" s="71">
        <f>IF(OR(I126="",R126=""),0,AS126*INDIRECT("SR"&amp;I126&amp;R126)*INDIRECT("Niv"&amp;S126))</f>
        <v>0</v>
      </c>
      <c r="BE126" s="38">
        <f>IF(OR(I126="",R126=""),0,AS126*INDIRECT("SR"&amp;I126&amp;R126)*INDIRECT("Niv"&amp;S126))</f>
        <v>0</v>
      </c>
      <c r="BF126" s="66" t="str">
        <f>IF(OR(AS126=0,ISBLANK(R126)),"",SUM(AT126:BD126*INDIRECT("Mag"&amp;I126&amp;R126)))</f>
        <v/>
      </c>
      <c r="BG126" s="25"/>
    </row>
    <row r="127" spans="1:59">
      <c r="H127" s="6"/>
      <c r="I127" s="7"/>
      <c r="J127" s="7"/>
      <c r="K127" s="7"/>
      <c r="L127" s="7"/>
      <c r="M127" s="8"/>
      <c r="N127" s="8"/>
      <c r="O127" s="9"/>
      <c r="P127" s="9"/>
      <c r="Q127" s="10"/>
      <c r="R127" s="7"/>
      <c r="S127" s="7"/>
      <c r="T127" s="6"/>
      <c r="U127" s="6"/>
      <c r="V127" s="6"/>
      <c r="W127" s="6"/>
      <c r="X127" s="11"/>
      <c r="Y127" s="6"/>
      <c r="Z127" s="12"/>
      <c r="AA127" s="6"/>
      <c r="AB127" s="6"/>
      <c r="AC127" s="6"/>
      <c r="AD127" s="6"/>
      <c r="AE127" s="6"/>
      <c r="AF127" s="13"/>
      <c r="AG127" s="14"/>
      <c r="AH127" s="15"/>
      <c r="AI127" s="16"/>
      <c r="AJ127" s="17"/>
      <c r="AK127" s="18"/>
      <c r="AL127" s="19"/>
      <c r="AM127" s="20"/>
      <c r="AN127" s="24"/>
      <c r="AO127" s="24"/>
      <c r="AP127" s="24"/>
      <c r="AQ127" s="21"/>
      <c r="AR127" s="22"/>
      <c r="AS127" s="72"/>
      <c r="AT127" s="67">
        <f>IF(OR(I127="",R127=""),0,AS127*INDIRECT("SR"&amp;I127&amp;R127)*INDIRECT("Niv"&amp;S127))</f>
        <v>0</v>
      </c>
      <c r="AU127" s="67">
        <f>IF(OR(I127="",R127=""),0,AS127*INDIRECT("SR"&amp;I127&amp;R127)*INDIRECT("Niv"&amp;S127))</f>
        <v>0</v>
      </c>
      <c r="AV127" s="68">
        <f>IF(OR(I127="",R127=""),0,AS127*INDIRECT("SR"&amp;I127&amp;R127)*INDIRECT("Niv"&amp;S127))</f>
        <v>0</v>
      </c>
      <c r="AW127" s="68">
        <f>IF(OR(I127="",R127=""),0,AS127*INDIRECT("SR"&amp;I127&amp;R127)*INDIRECT("Niv"&amp;S127))</f>
        <v>0</v>
      </c>
      <c r="AX127" s="69">
        <f>IF(OR(I127="",R127=""),0,AS127*INDIRECT("SR"&amp;I127&amp;R127)*INDIRECT("Niv"&amp;S127))</f>
        <v>0</v>
      </c>
      <c r="AY127" s="69">
        <f>IF(OR(I127="",R127=""),0,AS127*INDIRECT("SR"&amp;I127&amp;R127)*INDIRECT("Niv"&amp;S127))</f>
        <v>0</v>
      </c>
      <c r="AZ127" s="70">
        <f>IF(OR(I127="",R127=""),0,AS127*INDIRECT("SR"&amp;I127&amp;R127)*INDIRECT("Niv"&amp;S127))</f>
        <v>0</v>
      </c>
      <c r="BA127" s="70">
        <f>IF(OR(I127="",R127=""),0,AS127*INDIRECT("SR"&amp;I127&amp;R127)*INDIRECT("Niv"&amp;S127))</f>
        <v>0</v>
      </c>
      <c r="BB127" s="70">
        <f>IF(OR(I127="",R127=""),0,AS127*INDIRECT("SR"&amp;I127&amp;R127)*INDIRECT("Niv"&amp;S127))</f>
        <v>0</v>
      </c>
      <c r="BC127" s="70">
        <f>IF(OR(I127="",R127=""),0,AS127*INDIRECT("SR"&amp;I127&amp;R127)*INDIRECT("Niv"&amp;S127))</f>
        <v>0</v>
      </c>
      <c r="BD127" s="71">
        <f>IF(OR(I127="",R127=""),0,AS127*INDIRECT("SR"&amp;I127&amp;R127)*INDIRECT("Niv"&amp;S127))</f>
        <v>0</v>
      </c>
      <c r="BE127" s="38">
        <f>IF(OR(I127="",R127=""),0,AS127*INDIRECT("SR"&amp;I127&amp;R127)*INDIRECT("Niv"&amp;S127))</f>
        <v>0</v>
      </c>
      <c r="BF127" s="66" t="str">
        <f>IF(OR(AS127=0,ISBLANK(R127)),"",SUM(AT127:BD127*INDIRECT("Mag"&amp;I127&amp;R127)))</f>
        <v/>
      </c>
      <c r="BG127" s="25"/>
    </row>
    <row r="128" spans="1:59">
      <c r="H128" s="6"/>
      <c r="I128" s="7"/>
      <c r="J128" s="7"/>
      <c r="K128" s="7"/>
      <c r="L128" s="7"/>
      <c r="M128" s="8"/>
      <c r="N128" s="8"/>
      <c r="O128" s="9"/>
      <c r="P128" s="9"/>
      <c r="Q128" s="10"/>
      <c r="R128" s="7"/>
      <c r="S128" s="7"/>
      <c r="T128" s="6"/>
      <c r="U128" s="6"/>
      <c r="V128" s="6"/>
      <c r="W128" s="6"/>
      <c r="X128" s="11"/>
      <c r="Y128" s="6"/>
      <c r="Z128" s="12"/>
      <c r="AA128" s="6"/>
      <c r="AB128" s="6"/>
      <c r="AC128" s="6"/>
      <c r="AD128" s="6"/>
      <c r="AE128" s="6"/>
      <c r="AF128" s="13"/>
      <c r="AG128" s="14"/>
      <c r="AH128" s="15"/>
      <c r="AI128" s="16"/>
      <c r="AJ128" s="17"/>
      <c r="AK128" s="18"/>
      <c r="AL128" s="19"/>
      <c r="AM128" s="20"/>
      <c r="AN128" s="24"/>
      <c r="AO128" s="24"/>
      <c r="AP128" s="24"/>
      <c r="AQ128" s="21"/>
      <c r="AR128" s="22"/>
      <c r="AS128" s="72"/>
      <c r="AT128" s="67">
        <f>IF(OR(I128="",R128=""),0,AS128*INDIRECT("SR"&amp;I128&amp;R128)*INDIRECT("Niv"&amp;S128))</f>
        <v>0</v>
      </c>
      <c r="AU128" s="67">
        <f>IF(OR(I128="",R128=""),0,AS128*INDIRECT("SR"&amp;I128&amp;R128)*INDIRECT("Niv"&amp;S128))</f>
        <v>0</v>
      </c>
      <c r="AV128" s="68">
        <f>IF(OR(I128="",R128=""),0,AS128*INDIRECT("SR"&amp;I128&amp;R128)*INDIRECT("Niv"&amp;S128))</f>
        <v>0</v>
      </c>
      <c r="AW128" s="68">
        <f>IF(OR(I128="",R128=""),0,AS128*INDIRECT("SR"&amp;I128&amp;R128)*INDIRECT("Niv"&amp;S128))</f>
        <v>0</v>
      </c>
      <c r="AX128" s="69">
        <f>IF(OR(I128="",R128=""),0,AS128*INDIRECT("SR"&amp;I128&amp;R128)*INDIRECT("Niv"&amp;S128))</f>
        <v>0</v>
      </c>
      <c r="AY128" s="69">
        <f>IF(OR(I128="",R128=""),0,AS128*INDIRECT("SR"&amp;I128&amp;R128)*INDIRECT("Niv"&amp;S128))</f>
        <v>0</v>
      </c>
      <c r="AZ128" s="70">
        <f>IF(OR(I128="",R128=""),0,AS128*INDIRECT("SR"&amp;I128&amp;R128)*INDIRECT("Niv"&amp;S128))</f>
        <v>0</v>
      </c>
      <c r="BA128" s="70">
        <f>IF(OR(I128="",R128=""),0,AS128*INDIRECT("SR"&amp;I128&amp;R128)*INDIRECT("Niv"&amp;S128))</f>
        <v>0</v>
      </c>
      <c r="BB128" s="70">
        <f>IF(OR(I128="",R128=""),0,AS128*INDIRECT("SR"&amp;I128&amp;R128)*INDIRECT("Niv"&amp;S128))</f>
        <v>0</v>
      </c>
      <c r="BC128" s="70">
        <f>IF(OR(I128="",R128=""),0,AS128*INDIRECT("SR"&amp;I128&amp;R128)*INDIRECT("Niv"&amp;S128))</f>
        <v>0</v>
      </c>
      <c r="BD128" s="71">
        <f>IF(OR(I128="",R128=""),0,AS128*INDIRECT("SR"&amp;I128&amp;R128)*INDIRECT("Niv"&amp;S128))</f>
        <v>0</v>
      </c>
      <c r="BE128" s="38">
        <f>IF(OR(I128="",R128=""),0,AS128*INDIRECT("SR"&amp;I128&amp;R128)*INDIRECT("Niv"&amp;S128))</f>
        <v>0</v>
      </c>
      <c r="BF128" s="66" t="str">
        <f>IF(OR(AS128=0,ISBLANK(R128)),"",SUM(AT128:BD128*INDIRECT("Mag"&amp;I128&amp;R128)))</f>
        <v/>
      </c>
      <c r="BG128" s="25"/>
    </row>
    <row r="129" spans="1:59">
      <c r="H129" s="6"/>
      <c r="I129" s="7"/>
      <c r="J129" s="7"/>
      <c r="K129" s="7"/>
      <c r="L129" s="7"/>
      <c r="M129" s="8"/>
      <c r="N129" s="8"/>
      <c r="O129" s="9"/>
      <c r="P129" s="9"/>
      <c r="Q129" s="10"/>
      <c r="R129" s="7"/>
      <c r="S129" s="7"/>
      <c r="T129" s="6"/>
      <c r="U129" s="6"/>
      <c r="V129" s="6"/>
      <c r="W129" s="6"/>
      <c r="X129" s="11"/>
      <c r="Y129" s="6"/>
      <c r="Z129" s="12"/>
      <c r="AA129" s="6"/>
      <c r="AB129" s="6"/>
      <c r="AC129" s="6"/>
      <c r="AD129" s="6"/>
      <c r="AE129" s="6"/>
      <c r="AF129" s="13"/>
      <c r="AG129" s="14"/>
      <c r="AH129" s="15"/>
      <c r="AI129" s="16"/>
      <c r="AJ129" s="17"/>
      <c r="AK129" s="18"/>
      <c r="AL129" s="19"/>
      <c r="AM129" s="20"/>
      <c r="AN129" s="24"/>
      <c r="AO129" s="24"/>
      <c r="AP129" s="24"/>
      <c r="AQ129" s="21"/>
      <c r="AR129" s="22"/>
      <c r="AS129" s="72"/>
      <c r="AT129" s="67">
        <f>IF(OR(I129="",R129=""),0,AS129*INDIRECT("SR"&amp;I129&amp;R129)*INDIRECT("Niv"&amp;S129))</f>
        <v>0</v>
      </c>
      <c r="AU129" s="67">
        <f>IF(OR(I129="",R129=""),0,AS129*INDIRECT("SR"&amp;I129&amp;R129)*INDIRECT("Niv"&amp;S129))</f>
        <v>0</v>
      </c>
      <c r="AV129" s="68">
        <f>IF(OR(I129="",R129=""),0,AS129*INDIRECT("SR"&amp;I129&amp;R129)*INDIRECT("Niv"&amp;S129))</f>
        <v>0</v>
      </c>
      <c r="AW129" s="68">
        <f>IF(OR(I129="",R129=""),0,AS129*INDIRECT("SR"&amp;I129&amp;R129)*INDIRECT("Niv"&amp;S129))</f>
        <v>0</v>
      </c>
      <c r="AX129" s="69">
        <f>IF(OR(I129="",R129=""),0,AS129*INDIRECT("SR"&amp;I129&amp;R129)*INDIRECT("Niv"&amp;S129))</f>
        <v>0</v>
      </c>
      <c r="AY129" s="69">
        <f>IF(OR(I129="",R129=""),0,AS129*INDIRECT("SR"&amp;I129&amp;R129)*INDIRECT("Niv"&amp;S129))</f>
        <v>0</v>
      </c>
      <c r="AZ129" s="70">
        <f>IF(OR(I129="",R129=""),0,AS129*INDIRECT("SR"&amp;I129&amp;R129)*INDIRECT("Niv"&amp;S129))</f>
        <v>0</v>
      </c>
      <c r="BA129" s="70">
        <f>IF(OR(I129="",R129=""),0,AS129*INDIRECT("SR"&amp;I129&amp;R129)*INDIRECT("Niv"&amp;S129))</f>
        <v>0</v>
      </c>
      <c r="BB129" s="70">
        <f>IF(OR(I129="",R129=""),0,AS129*INDIRECT("SR"&amp;I129&amp;R129)*INDIRECT("Niv"&amp;S129))</f>
        <v>0</v>
      </c>
      <c r="BC129" s="70">
        <f>IF(OR(I129="",R129=""),0,AS129*INDIRECT("SR"&amp;I129&amp;R129)*INDIRECT("Niv"&amp;S129))</f>
        <v>0</v>
      </c>
      <c r="BD129" s="71">
        <f>IF(OR(I129="",R129=""),0,AS129*INDIRECT("SR"&amp;I129&amp;R129)*INDIRECT("Niv"&amp;S129))</f>
        <v>0</v>
      </c>
      <c r="BE129" s="38">
        <f>IF(OR(I129="",R129=""),0,AS129*INDIRECT("SR"&amp;I129&amp;R129)*INDIRECT("Niv"&amp;S129))</f>
        <v>0</v>
      </c>
      <c r="BF129" s="66" t="str">
        <f>IF(OR(AS129=0,ISBLANK(R129)),"",SUM(AT129:BD129*INDIRECT("Mag"&amp;I129&amp;R129)))</f>
        <v/>
      </c>
      <c r="BG129" s="25"/>
    </row>
    <row r="130" spans="1:59">
      <c r="H130" s="6"/>
      <c r="I130" s="7"/>
      <c r="J130" s="7"/>
      <c r="K130" s="7"/>
      <c r="L130" s="7"/>
      <c r="M130" s="8"/>
      <c r="N130" s="8"/>
      <c r="O130" s="9"/>
      <c r="P130" s="9"/>
      <c r="Q130" s="10"/>
      <c r="R130" s="7"/>
      <c r="S130" s="7"/>
      <c r="T130" s="6"/>
      <c r="U130" s="6"/>
      <c r="V130" s="6"/>
      <c r="W130" s="6"/>
      <c r="X130" s="11"/>
      <c r="Y130" s="6"/>
      <c r="Z130" s="12"/>
      <c r="AA130" s="6"/>
      <c r="AB130" s="6"/>
      <c r="AC130" s="6"/>
      <c r="AD130" s="6"/>
      <c r="AE130" s="6"/>
      <c r="AF130" s="13"/>
      <c r="AG130" s="14"/>
      <c r="AH130" s="15"/>
      <c r="AI130" s="16"/>
      <c r="AJ130" s="17"/>
      <c r="AK130" s="18"/>
      <c r="AL130" s="19"/>
      <c r="AM130" s="20"/>
      <c r="AN130" s="24"/>
      <c r="AO130" s="24"/>
      <c r="AP130" s="24"/>
      <c r="AQ130" s="21"/>
      <c r="AR130" s="22"/>
      <c r="AS130" s="72"/>
      <c r="AT130" s="67">
        <f>IF(OR(I130="",R130=""),0,AS130*INDIRECT("SR"&amp;I130&amp;R130)*INDIRECT("Niv"&amp;S130))</f>
        <v>0</v>
      </c>
      <c r="AU130" s="67">
        <f>IF(OR(I130="",R130=""),0,AS130*INDIRECT("SR"&amp;I130&amp;R130)*INDIRECT("Niv"&amp;S130))</f>
        <v>0</v>
      </c>
      <c r="AV130" s="68">
        <f>IF(OR(I130="",R130=""),0,AS130*INDIRECT("SR"&amp;I130&amp;R130)*INDIRECT("Niv"&amp;S130))</f>
        <v>0</v>
      </c>
      <c r="AW130" s="68">
        <f>IF(OR(I130="",R130=""),0,AS130*INDIRECT("SR"&amp;I130&amp;R130)*INDIRECT("Niv"&amp;S130))</f>
        <v>0</v>
      </c>
      <c r="AX130" s="69">
        <f>IF(OR(I130="",R130=""),0,AS130*INDIRECT("SR"&amp;I130&amp;R130)*INDIRECT("Niv"&amp;S130))</f>
        <v>0</v>
      </c>
      <c r="AY130" s="69">
        <f>IF(OR(I130="",R130=""),0,AS130*INDIRECT("SR"&amp;I130&amp;R130)*INDIRECT("Niv"&amp;S130))</f>
        <v>0</v>
      </c>
      <c r="AZ130" s="70">
        <f>IF(OR(I130="",R130=""),0,AS130*INDIRECT("SR"&amp;I130&amp;R130)*INDIRECT("Niv"&amp;S130))</f>
        <v>0</v>
      </c>
      <c r="BA130" s="70">
        <f>IF(OR(I130="",R130=""),0,AS130*INDIRECT("SR"&amp;I130&amp;R130)*INDIRECT("Niv"&amp;S130))</f>
        <v>0</v>
      </c>
      <c r="BB130" s="70">
        <f>IF(OR(I130="",R130=""),0,AS130*INDIRECT("SR"&amp;I130&amp;R130)*INDIRECT("Niv"&amp;S130))</f>
        <v>0</v>
      </c>
      <c r="BC130" s="70">
        <f>IF(OR(I130="",R130=""),0,AS130*INDIRECT("SR"&amp;I130&amp;R130)*INDIRECT("Niv"&amp;S130))</f>
        <v>0</v>
      </c>
      <c r="BD130" s="71">
        <f>IF(OR(I130="",R130=""),0,AS130*INDIRECT("SR"&amp;I130&amp;R130)*INDIRECT("Niv"&amp;S130))</f>
        <v>0</v>
      </c>
      <c r="BE130" s="38">
        <f>IF(OR(I130="",R130=""),0,AS130*INDIRECT("SR"&amp;I130&amp;R130)*INDIRECT("Niv"&amp;S130))</f>
        <v>0</v>
      </c>
      <c r="BF130" s="66" t="str">
        <f>IF(OR(AS130=0,ISBLANK(R130)),"",SUM(AT130:BD130*INDIRECT("Mag"&amp;I130&amp;R130)))</f>
        <v/>
      </c>
      <c r="BG130" s="25"/>
    </row>
    <row r="131" spans="1:59">
      <c r="H131" s="6"/>
      <c r="I131" s="7"/>
      <c r="J131" s="7"/>
      <c r="K131" s="7"/>
      <c r="L131" s="7"/>
      <c r="M131" s="8"/>
      <c r="N131" s="8"/>
      <c r="O131" s="9"/>
      <c r="P131" s="9"/>
      <c r="Q131" s="10"/>
      <c r="R131" s="7"/>
      <c r="S131" s="7"/>
      <c r="T131" s="6"/>
      <c r="U131" s="6"/>
      <c r="V131" s="6"/>
      <c r="W131" s="6"/>
      <c r="X131" s="11"/>
      <c r="Y131" s="6"/>
      <c r="Z131" s="12"/>
      <c r="AA131" s="6"/>
      <c r="AB131" s="6"/>
      <c r="AC131" s="6"/>
      <c r="AD131" s="6"/>
      <c r="AE131" s="6"/>
      <c r="AF131" s="13"/>
      <c r="AG131" s="14"/>
      <c r="AH131" s="15"/>
      <c r="AI131" s="16"/>
      <c r="AJ131" s="17"/>
      <c r="AK131" s="18"/>
      <c r="AL131" s="19"/>
      <c r="AM131" s="20"/>
      <c r="AN131" s="24"/>
      <c r="AO131" s="24"/>
      <c r="AP131" s="24"/>
      <c r="AQ131" s="21"/>
      <c r="AR131" s="22"/>
      <c r="AS131" s="72"/>
      <c r="AT131" s="67">
        <f>IF(OR(I131="",R131=""),0,AS131*INDIRECT("SR"&amp;I131&amp;R131)*INDIRECT("Niv"&amp;S131))</f>
        <v>0</v>
      </c>
      <c r="AU131" s="67">
        <f>IF(OR(I131="",R131=""),0,AS131*INDIRECT("SR"&amp;I131&amp;R131)*INDIRECT("Niv"&amp;S131))</f>
        <v>0</v>
      </c>
      <c r="AV131" s="68">
        <f>IF(OR(I131="",R131=""),0,AS131*INDIRECT("SR"&amp;I131&amp;R131)*INDIRECT("Niv"&amp;S131))</f>
        <v>0</v>
      </c>
      <c r="AW131" s="68">
        <f>IF(OR(I131="",R131=""),0,AS131*INDIRECT("SR"&amp;I131&amp;R131)*INDIRECT("Niv"&amp;S131))</f>
        <v>0</v>
      </c>
      <c r="AX131" s="69">
        <f>IF(OR(I131="",R131=""),0,AS131*INDIRECT("SR"&amp;I131&amp;R131)*INDIRECT("Niv"&amp;S131))</f>
        <v>0</v>
      </c>
      <c r="AY131" s="69">
        <f>IF(OR(I131="",R131=""),0,AS131*INDIRECT("SR"&amp;I131&amp;R131)*INDIRECT("Niv"&amp;S131))</f>
        <v>0</v>
      </c>
      <c r="AZ131" s="70">
        <f>IF(OR(I131="",R131=""),0,AS131*INDIRECT("SR"&amp;I131&amp;R131)*INDIRECT("Niv"&amp;S131))</f>
        <v>0</v>
      </c>
      <c r="BA131" s="70">
        <f>IF(OR(I131="",R131=""),0,AS131*INDIRECT("SR"&amp;I131&amp;R131)*INDIRECT("Niv"&amp;S131))</f>
        <v>0</v>
      </c>
      <c r="BB131" s="70">
        <f>IF(OR(I131="",R131=""),0,AS131*INDIRECT("SR"&amp;I131&amp;R131)*INDIRECT("Niv"&amp;S131))</f>
        <v>0</v>
      </c>
      <c r="BC131" s="70">
        <f>IF(OR(I131="",R131=""),0,AS131*INDIRECT("SR"&amp;I131&amp;R131)*INDIRECT("Niv"&amp;S131))</f>
        <v>0</v>
      </c>
      <c r="BD131" s="71">
        <f>IF(OR(I131="",R131=""),0,AS131*INDIRECT("SR"&amp;I131&amp;R131)*INDIRECT("Niv"&amp;S131))</f>
        <v>0</v>
      </c>
      <c r="BE131" s="38">
        <f>IF(OR(I131="",R131=""),0,AS131*INDIRECT("SR"&amp;I131&amp;R131)*INDIRECT("Niv"&amp;S131))</f>
        <v>0</v>
      </c>
      <c r="BF131" s="66" t="str">
        <f>IF(OR(AS131=0,ISBLANK(R131)),"",SUM(AT131:BD131*INDIRECT("Mag"&amp;I131&amp;R131)))</f>
        <v/>
      </c>
      <c r="BG131" s="25"/>
    </row>
    <row r="132" spans="1:59">
      <c r="H132" s="6"/>
      <c r="I132" s="7"/>
      <c r="J132" s="7"/>
      <c r="K132" s="7"/>
      <c r="L132" s="7"/>
      <c r="M132" s="8"/>
      <c r="N132" s="8"/>
      <c r="O132" s="9"/>
      <c r="P132" s="9"/>
      <c r="Q132" s="10"/>
      <c r="R132" s="7"/>
      <c r="S132" s="7"/>
      <c r="T132" s="6"/>
      <c r="U132" s="6"/>
      <c r="V132" s="6"/>
      <c r="W132" s="6"/>
      <c r="X132" s="11"/>
      <c r="Y132" s="6"/>
      <c r="Z132" s="12"/>
      <c r="AA132" s="6"/>
      <c r="AB132" s="6"/>
      <c r="AC132" s="6"/>
      <c r="AD132" s="6"/>
      <c r="AE132" s="6"/>
      <c r="AF132" s="13"/>
      <c r="AG132" s="14"/>
      <c r="AH132" s="15"/>
      <c r="AI132" s="16"/>
      <c r="AJ132" s="17"/>
      <c r="AK132" s="18"/>
      <c r="AL132" s="19"/>
      <c r="AM132" s="20"/>
      <c r="AN132" s="24"/>
      <c r="AO132" s="24"/>
      <c r="AP132" s="24"/>
      <c r="AQ132" s="21"/>
      <c r="AR132" s="22"/>
      <c r="AS132" s="72"/>
      <c r="AT132" s="67">
        <f>IF(OR(I132="",R132=""),0,AS132*INDIRECT("SR"&amp;I132&amp;R132)*INDIRECT("Niv"&amp;S132))</f>
        <v>0</v>
      </c>
      <c r="AU132" s="67">
        <f>IF(OR(I132="",R132=""),0,AS132*INDIRECT("SR"&amp;I132&amp;R132)*INDIRECT("Niv"&amp;S132))</f>
        <v>0</v>
      </c>
      <c r="AV132" s="68">
        <f>IF(OR(I132="",R132=""),0,AS132*INDIRECT("SR"&amp;I132&amp;R132)*INDIRECT("Niv"&amp;S132))</f>
        <v>0</v>
      </c>
      <c r="AW132" s="68">
        <f>IF(OR(I132="",R132=""),0,AS132*INDIRECT("SR"&amp;I132&amp;R132)*INDIRECT("Niv"&amp;S132))</f>
        <v>0</v>
      </c>
      <c r="AX132" s="69">
        <f>IF(OR(I132="",R132=""),0,AS132*INDIRECT("SR"&amp;I132&amp;R132)*INDIRECT("Niv"&amp;S132))</f>
        <v>0</v>
      </c>
      <c r="AY132" s="69">
        <f>IF(OR(I132="",R132=""),0,AS132*INDIRECT("SR"&amp;I132&amp;R132)*INDIRECT("Niv"&amp;S132))</f>
        <v>0</v>
      </c>
      <c r="AZ132" s="70">
        <f>IF(OR(I132="",R132=""),0,AS132*INDIRECT("SR"&amp;I132&amp;R132)*INDIRECT("Niv"&amp;S132))</f>
        <v>0</v>
      </c>
      <c r="BA132" s="70">
        <f>IF(OR(I132="",R132=""),0,AS132*INDIRECT("SR"&amp;I132&amp;R132)*INDIRECT("Niv"&amp;S132))</f>
        <v>0</v>
      </c>
      <c r="BB132" s="70">
        <f>IF(OR(I132="",R132=""),0,AS132*INDIRECT("SR"&amp;I132&amp;R132)*INDIRECT("Niv"&amp;S132))</f>
        <v>0</v>
      </c>
      <c r="BC132" s="70">
        <f>IF(OR(I132="",R132=""),0,AS132*INDIRECT("SR"&amp;I132&amp;R132)*INDIRECT("Niv"&amp;S132))</f>
        <v>0</v>
      </c>
      <c r="BD132" s="71">
        <f>IF(OR(I132="",R132=""),0,AS132*INDIRECT("SR"&amp;I132&amp;R132)*INDIRECT("Niv"&amp;S132))</f>
        <v>0</v>
      </c>
      <c r="BE132" s="38">
        <f>IF(OR(I132="",R132=""),0,AS132*INDIRECT("SR"&amp;I132&amp;R132)*INDIRECT("Niv"&amp;S132))</f>
        <v>0</v>
      </c>
      <c r="BF132" s="66" t="str">
        <f>IF(OR(AS132=0,ISBLANK(R132)),"",SUM(AT132:BD132*INDIRECT("Mag"&amp;I132&amp;R132)))</f>
        <v/>
      </c>
      <c r="BG132" s="25"/>
    </row>
    <row r="133" spans="1:59">
      <c r="H133" s="6"/>
      <c r="I133" s="7"/>
      <c r="J133" s="7"/>
      <c r="K133" s="7"/>
      <c r="L133" s="7"/>
      <c r="M133" s="8"/>
      <c r="N133" s="8"/>
      <c r="O133" s="9"/>
      <c r="P133" s="9"/>
      <c r="Q133" s="10"/>
      <c r="R133" s="7"/>
      <c r="S133" s="7"/>
      <c r="T133" s="6"/>
      <c r="U133" s="6"/>
      <c r="V133" s="6"/>
      <c r="W133" s="6"/>
      <c r="X133" s="11"/>
      <c r="Y133" s="6"/>
      <c r="Z133" s="12"/>
      <c r="AA133" s="6"/>
      <c r="AB133" s="6"/>
      <c r="AC133" s="6"/>
      <c r="AD133" s="6"/>
      <c r="AE133" s="6"/>
      <c r="AF133" s="13"/>
      <c r="AG133" s="14"/>
      <c r="AH133" s="15"/>
      <c r="AI133" s="16"/>
      <c r="AJ133" s="17"/>
      <c r="AK133" s="18"/>
      <c r="AL133" s="19"/>
      <c r="AM133" s="20"/>
      <c r="AN133" s="24"/>
      <c r="AO133" s="24"/>
      <c r="AP133" s="24"/>
      <c r="AQ133" s="21"/>
      <c r="AR133" s="22"/>
      <c r="AS133" s="72"/>
      <c r="AT133" s="67">
        <f>IF(OR(I133="",R133=""),0,AS133*INDIRECT("SR"&amp;I133&amp;R133)*INDIRECT("Niv"&amp;S133))</f>
        <v>0</v>
      </c>
      <c r="AU133" s="67">
        <f>IF(OR(I133="",R133=""),0,AS133*INDIRECT("SR"&amp;I133&amp;R133)*INDIRECT("Niv"&amp;S133))</f>
        <v>0</v>
      </c>
      <c r="AV133" s="68">
        <f>IF(OR(I133="",R133=""),0,AS133*INDIRECT("SR"&amp;I133&amp;R133)*INDIRECT("Niv"&amp;S133))</f>
        <v>0</v>
      </c>
      <c r="AW133" s="68">
        <f>IF(OR(I133="",R133=""),0,AS133*INDIRECT("SR"&amp;I133&amp;R133)*INDIRECT("Niv"&amp;S133))</f>
        <v>0</v>
      </c>
      <c r="AX133" s="69">
        <f>IF(OR(I133="",R133=""),0,AS133*INDIRECT("SR"&amp;I133&amp;R133)*INDIRECT("Niv"&amp;S133))</f>
        <v>0</v>
      </c>
      <c r="AY133" s="69">
        <f>IF(OR(I133="",R133=""),0,AS133*INDIRECT("SR"&amp;I133&amp;R133)*INDIRECT("Niv"&amp;S133))</f>
        <v>0</v>
      </c>
      <c r="AZ133" s="70">
        <f>IF(OR(I133="",R133=""),0,AS133*INDIRECT("SR"&amp;I133&amp;R133)*INDIRECT("Niv"&amp;S133))</f>
        <v>0</v>
      </c>
      <c r="BA133" s="70">
        <f>IF(OR(I133="",R133=""),0,AS133*INDIRECT("SR"&amp;I133&amp;R133)*INDIRECT("Niv"&amp;S133))</f>
        <v>0</v>
      </c>
      <c r="BB133" s="70">
        <f>IF(OR(I133="",R133=""),0,AS133*INDIRECT("SR"&amp;I133&amp;R133)*INDIRECT("Niv"&amp;S133))</f>
        <v>0</v>
      </c>
      <c r="BC133" s="70">
        <f>IF(OR(I133="",R133=""),0,AS133*INDIRECT("SR"&amp;I133&amp;R133)*INDIRECT("Niv"&amp;S133))</f>
        <v>0</v>
      </c>
      <c r="BD133" s="71">
        <f>IF(OR(I133="",R133=""),0,AS133*INDIRECT("SR"&amp;I133&amp;R133)*INDIRECT("Niv"&amp;S133))</f>
        <v>0</v>
      </c>
      <c r="BE133" s="38">
        <f>IF(OR(I133="",R133=""),0,AS133*INDIRECT("SR"&amp;I133&amp;R133)*INDIRECT("Niv"&amp;S133))</f>
        <v>0</v>
      </c>
      <c r="BF133" s="66" t="str">
        <f>IF(OR(AS133=0,ISBLANK(R133)),"",SUM(AT133:BD133*INDIRECT("Mag"&amp;I133&amp;R133)))</f>
        <v/>
      </c>
      <c r="BG133" s="25"/>
    </row>
    <row r="134" spans="1:59">
      <c r="H134" s="6"/>
      <c r="I134" s="7"/>
      <c r="J134" s="7"/>
      <c r="K134" s="7"/>
      <c r="L134" s="7"/>
      <c r="M134" s="8"/>
      <c r="N134" s="8"/>
      <c r="O134" s="9"/>
      <c r="P134" s="9"/>
      <c r="Q134" s="10"/>
      <c r="R134" s="7"/>
      <c r="S134" s="7"/>
      <c r="T134" s="6"/>
      <c r="U134" s="6"/>
      <c r="V134" s="6"/>
      <c r="W134" s="6"/>
      <c r="X134" s="11"/>
      <c r="Y134" s="6"/>
      <c r="Z134" s="12"/>
      <c r="AA134" s="6"/>
      <c r="AB134" s="6"/>
      <c r="AC134" s="6"/>
      <c r="AD134" s="6"/>
      <c r="AE134" s="6"/>
      <c r="AF134" s="13"/>
      <c r="AG134" s="14"/>
      <c r="AH134" s="15"/>
      <c r="AI134" s="16"/>
      <c r="AJ134" s="17"/>
      <c r="AK134" s="18"/>
      <c r="AL134" s="19"/>
      <c r="AM134" s="20"/>
      <c r="AN134" s="24"/>
      <c r="AO134" s="24"/>
      <c r="AP134" s="24"/>
      <c r="AQ134" s="21"/>
      <c r="AR134" s="22"/>
      <c r="AS134" s="72"/>
      <c r="AT134" s="67">
        <f>IF(OR(I134="",R134=""),0,AS134*INDIRECT("SR"&amp;I134&amp;R134)*INDIRECT("Niv"&amp;S134))</f>
        <v>0</v>
      </c>
      <c r="AU134" s="67">
        <f>IF(OR(I134="",R134=""),0,AS134*INDIRECT("SR"&amp;I134&amp;R134)*INDIRECT("Niv"&amp;S134))</f>
        <v>0</v>
      </c>
      <c r="AV134" s="68">
        <f>IF(OR(I134="",R134=""),0,AS134*INDIRECT("SR"&amp;I134&amp;R134)*INDIRECT("Niv"&amp;S134))</f>
        <v>0</v>
      </c>
      <c r="AW134" s="68">
        <f>IF(OR(I134="",R134=""),0,AS134*INDIRECT("SR"&amp;I134&amp;R134)*INDIRECT("Niv"&amp;S134))</f>
        <v>0</v>
      </c>
      <c r="AX134" s="69">
        <f>IF(OR(I134="",R134=""),0,AS134*INDIRECT("SR"&amp;I134&amp;R134)*INDIRECT("Niv"&amp;S134))</f>
        <v>0</v>
      </c>
      <c r="AY134" s="69">
        <f>IF(OR(I134="",R134=""),0,AS134*INDIRECT("SR"&amp;I134&amp;R134)*INDIRECT("Niv"&amp;S134))</f>
        <v>0</v>
      </c>
      <c r="AZ134" s="70">
        <f>IF(OR(I134="",R134=""),0,AS134*INDIRECT("SR"&amp;I134&amp;R134)*INDIRECT("Niv"&amp;S134))</f>
        <v>0</v>
      </c>
      <c r="BA134" s="70">
        <f>IF(OR(I134="",R134=""),0,AS134*INDIRECT("SR"&amp;I134&amp;R134)*INDIRECT("Niv"&amp;S134))</f>
        <v>0</v>
      </c>
      <c r="BB134" s="70">
        <f>IF(OR(I134="",R134=""),0,AS134*INDIRECT("SR"&amp;I134&amp;R134)*INDIRECT("Niv"&amp;S134))</f>
        <v>0</v>
      </c>
      <c r="BC134" s="70">
        <f>IF(OR(I134="",R134=""),0,AS134*INDIRECT("SR"&amp;I134&amp;R134)*INDIRECT("Niv"&amp;S134))</f>
        <v>0</v>
      </c>
      <c r="BD134" s="71">
        <f>IF(OR(I134="",R134=""),0,AS134*INDIRECT("SR"&amp;I134&amp;R134)*INDIRECT("Niv"&amp;S134))</f>
        <v>0</v>
      </c>
      <c r="BE134" s="38">
        <f>IF(OR(I134="",R134=""),0,AS134*INDIRECT("SR"&amp;I134&amp;R134)*INDIRECT("Niv"&amp;S134))</f>
        <v>0</v>
      </c>
      <c r="BF134" s="66" t="str">
        <f>IF(OR(AS134=0,ISBLANK(R134)),"",SUM(AT134:BD134*INDIRECT("Mag"&amp;I134&amp;R134)))</f>
        <v/>
      </c>
      <c r="BG134" s="25"/>
    </row>
    <row r="135" spans="1:59">
      <c r="H135" s="6"/>
      <c r="I135" s="7"/>
      <c r="J135" s="7"/>
      <c r="K135" s="7"/>
      <c r="L135" s="7"/>
      <c r="M135" s="8"/>
      <c r="N135" s="8"/>
      <c r="O135" s="9"/>
      <c r="P135" s="9"/>
      <c r="Q135" s="10"/>
      <c r="R135" s="7"/>
      <c r="S135" s="7"/>
      <c r="T135" s="6"/>
      <c r="U135" s="6"/>
      <c r="V135" s="6"/>
      <c r="W135" s="6"/>
      <c r="X135" s="11"/>
      <c r="Y135" s="6"/>
      <c r="Z135" s="12"/>
      <c r="AA135" s="6"/>
      <c r="AB135" s="6"/>
      <c r="AC135" s="6"/>
      <c r="AD135" s="6"/>
      <c r="AE135" s="6"/>
      <c r="AF135" s="13"/>
      <c r="AG135" s="14"/>
      <c r="AH135" s="15"/>
      <c r="AI135" s="16"/>
      <c r="AJ135" s="17"/>
      <c r="AK135" s="18"/>
      <c r="AL135" s="19"/>
      <c r="AM135" s="20"/>
      <c r="AN135" s="24"/>
      <c r="AO135" s="24"/>
      <c r="AP135" s="24"/>
      <c r="AQ135" s="21"/>
      <c r="AR135" s="22"/>
      <c r="AS135" s="72"/>
      <c r="AT135" s="67">
        <f>IF(OR(I135="",R135=""),0,AS135*INDIRECT("SR"&amp;I135&amp;R135)*INDIRECT("Niv"&amp;S135))</f>
        <v>0</v>
      </c>
      <c r="AU135" s="67">
        <f>IF(OR(I135="",R135=""),0,AS135*INDIRECT("SR"&amp;I135&amp;R135)*INDIRECT("Niv"&amp;S135))</f>
        <v>0</v>
      </c>
      <c r="AV135" s="68">
        <f>IF(OR(I135="",R135=""),0,AS135*INDIRECT("SR"&amp;I135&amp;R135)*INDIRECT("Niv"&amp;S135))</f>
        <v>0</v>
      </c>
      <c r="AW135" s="68">
        <f>IF(OR(I135="",R135=""),0,AS135*INDIRECT("SR"&amp;I135&amp;R135)*INDIRECT("Niv"&amp;S135))</f>
        <v>0</v>
      </c>
      <c r="AX135" s="69">
        <f>IF(OR(I135="",R135=""),0,AS135*INDIRECT("SR"&amp;I135&amp;R135)*INDIRECT("Niv"&amp;S135))</f>
        <v>0</v>
      </c>
      <c r="AY135" s="69">
        <f>IF(OR(I135="",R135=""),0,AS135*INDIRECT("SR"&amp;I135&amp;R135)*INDIRECT("Niv"&amp;S135))</f>
        <v>0</v>
      </c>
      <c r="AZ135" s="70">
        <f>IF(OR(I135="",R135=""),0,AS135*INDIRECT("SR"&amp;I135&amp;R135)*INDIRECT("Niv"&amp;S135))</f>
        <v>0</v>
      </c>
      <c r="BA135" s="70">
        <f>IF(OR(I135="",R135=""),0,AS135*INDIRECT("SR"&amp;I135&amp;R135)*INDIRECT("Niv"&amp;S135))</f>
        <v>0</v>
      </c>
      <c r="BB135" s="70">
        <f>IF(OR(I135="",R135=""),0,AS135*INDIRECT("SR"&amp;I135&amp;R135)*INDIRECT("Niv"&amp;S135))</f>
        <v>0</v>
      </c>
      <c r="BC135" s="70">
        <f>IF(OR(I135="",R135=""),0,AS135*INDIRECT("SR"&amp;I135&amp;R135)*INDIRECT("Niv"&amp;S135))</f>
        <v>0</v>
      </c>
      <c r="BD135" s="71">
        <f>IF(OR(I135="",R135=""),0,AS135*INDIRECT("SR"&amp;I135&amp;R135)*INDIRECT("Niv"&amp;S135))</f>
        <v>0</v>
      </c>
      <c r="BE135" s="38">
        <f>IF(OR(I135="",R135=""),0,AS135*INDIRECT("SR"&amp;I135&amp;R135)*INDIRECT("Niv"&amp;S135))</f>
        <v>0</v>
      </c>
      <c r="BF135" s="66" t="str">
        <f>IF(OR(AS135=0,ISBLANK(R135)),"",SUM(AT135:BD135*INDIRECT("Mag"&amp;I135&amp;R135)))</f>
        <v/>
      </c>
      <c r="BG135" s="25"/>
    </row>
    <row r="136" spans="1:59">
      <c r="H136" s="6"/>
      <c r="I136" s="7"/>
      <c r="J136" s="7"/>
      <c r="K136" s="7"/>
      <c r="L136" s="7"/>
      <c r="M136" s="8"/>
      <c r="N136" s="8"/>
      <c r="O136" s="9"/>
      <c r="P136" s="9"/>
      <c r="Q136" s="10"/>
      <c r="R136" s="7"/>
      <c r="S136" s="7"/>
      <c r="T136" s="6"/>
      <c r="U136" s="6"/>
      <c r="V136" s="6"/>
      <c r="W136" s="6"/>
      <c r="X136" s="11"/>
      <c r="Y136" s="6"/>
      <c r="Z136" s="12"/>
      <c r="AA136" s="6"/>
      <c r="AB136" s="6"/>
      <c r="AC136" s="6"/>
      <c r="AD136" s="6"/>
      <c r="AE136" s="6"/>
      <c r="AF136" s="13"/>
      <c r="AG136" s="14"/>
      <c r="AH136" s="15"/>
      <c r="AI136" s="16"/>
      <c r="AJ136" s="17"/>
      <c r="AK136" s="18"/>
      <c r="AL136" s="19"/>
      <c r="AM136" s="20"/>
      <c r="AN136" s="24"/>
      <c r="AO136" s="24"/>
      <c r="AP136" s="24"/>
      <c r="AQ136" s="21"/>
      <c r="AR136" s="22"/>
      <c r="AS136" s="72"/>
      <c r="AT136" s="67">
        <f>IF(OR(I136="",R136=""),0,AS136*INDIRECT("SR"&amp;I136&amp;R136)*INDIRECT("Niv"&amp;S136))</f>
        <v>0</v>
      </c>
      <c r="AU136" s="67">
        <f>IF(OR(I136="",R136=""),0,AS136*INDIRECT("SR"&amp;I136&amp;R136)*INDIRECT("Niv"&amp;S136))</f>
        <v>0</v>
      </c>
      <c r="AV136" s="68">
        <f>IF(OR(I136="",R136=""),0,AS136*INDIRECT("SR"&amp;I136&amp;R136)*INDIRECT("Niv"&amp;S136))</f>
        <v>0</v>
      </c>
      <c r="AW136" s="68">
        <f>IF(OR(I136="",R136=""),0,AS136*INDIRECT("SR"&amp;I136&amp;R136)*INDIRECT("Niv"&amp;S136))</f>
        <v>0</v>
      </c>
      <c r="AX136" s="69">
        <f>IF(OR(I136="",R136=""),0,AS136*INDIRECT("SR"&amp;I136&amp;R136)*INDIRECT("Niv"&amp;S136))</f>
        <v>0</v>
      </c>
      <c r="AY136" s="69">
        <f>IF(OR(I136="",R136=""),0,AS136*INDIRECT("SR"&amp;I136&amp;R136)*INDIRECT("Niv"&amp;S136))</f>
        <v>0</v>
      </c>
      <c r="AZ136" s="70">
        <f>IF(OR(I136="",R136=""),0,AS136*INDIRECT("SR"&amp;I136&amp;R136)*INDIRECT("Niv"&amp;S136))</f>
        <v>0</v>
      </c>
      <c r="BA136" s="70">
        <f>IF(OR(I136="",R136=""),0,AS136*INDIRECT("SR"&amp;I136&amp;R136)*INDIRECT("Niv"&amp;S136))</f>
        <v>0</v>
      </c>
      <c r="BB136" s="70">
        <f>IF(OR(I136="",R136=""),0,AS136*INDIRECT("SR"&amp;I136&amp;R136)*INDIRECT("Niv"&amp;S136))</f>
        <v>0</v>
      </c>
      <c r="BC136" s="70">
        <f>IF(OR(I136="",R136=""),0,AS136*INDIRECT("SR"&amp;I136&amp;R136)*INDIRECT("Niv"&amp;S136))</f>
        <v>0</v>
      </c>
      <c r="BD136" s="71">
        <f>IF(OR(I136="",R136=""),0,AS136*INDIRECT("SR"&amp;I136&amp;R136)*INDIRECT("Niv"&amp;S136))</f>
        <v>0</v>
      </c>
      <c r="BE136" s="38">
        <f>IF(OR(I136="",R136=""),0,AS136*INDIRECT("SR"&amp;I136&amp;R136)*INDIRECT("Niv"&amp;S136))</f>
        <v>0</v>
      </c>
      <c r="BF136" s="66" t="str">
        <f>IF(OR(AS136=0,ISBLANK(R136)),"",SUM(AT136:BD136*INDIRECT("Mag"&amp;I136&amp;R136)))</f>
        <v/>
      </c>
      <c r="BG136" s="25"/>
    </row>
    <row r="137" spans="1:59">
      <c r="H137" s="6"/>
      <c r="I137" s="7"/>
      <c r="J137" s="7"/>
      <c r="K137" s="7"/>
      <c r="L137" s="7"/>
      <c r="M137" s="8"/>
      <c r="N137" s="8"/>
      <c r="O137" s="9"/>
      <c r="P137" s="9"/>
      <c r="Q137" s="10"/>
      <c r="R137" s="7"/>
      <c r="S137" s="7"/>
      <c r="T137" s="6"/>
      <c r="U137" s="6"/>
      <c r="V137" s="6"/>
      <c r="W137" s="6"/>
      <c r="X137" s="11"/>
      <c r="Y137" s="6"/>
      <c r="Z137" s="12"/>
      <c r="AA137" s="6"/>
      <c r="AB137" s="6"/>
      <c r="AC137" s="6"/>
      <c r="AD137" s="6"/>
      <c r="AE137" s="6"/>
      <c r="AF137" s="13"/>
      <c r="AG137" s="14"/>
      <c r="AH137" s="15"/>
      <c r="AI137" s="16"/>
      <c r="AJ137" s="17"/>
      <c r="AK137" s="18"/>
      <c r="AL137" s="19"/>
      <c r="AM137" s="20"/>
      <c r="AN137" s="24"/>
      <c r="AO137" s="24"/>
      <c r="AP137" s="24"/>
      <c r="AQ137" s="21"/>
      <c r="AR137" s="22"/>
      <c r="AS137" s="72"/>
      <c r="AT137" s="67">
        <f>IF(OR(I137="",R137=""),0,AS137*INDIRECT("SR"&amp;I137&amp;R137)*INDIRECT("Niv"&amp;S137))</f>
        <v>0</v>
      </c>
      <c r="AU137" s="67">
        <f>IF(OR(I137="",R137=""),0,AS137*INDIRECT("SR"&amp;I137&amp;R137)*INDIRECT("Niv"&amp;S137))</f>
        <v>0</v>
      </c>
      <c r="AV137" s="68">
        <f>IF(OR(I137="",R137=""),0,AS137*INDIRECT("SR"&amp;I137&amp;R137)*INDIRECT("Niv"&amp;S137))</f>
        <v>0</v>
      </c>
      <c r="AW137" s="68">
        <f>IF(OR(I137="",R137=""),0,AS137*INDIRECT("SR"&amp;I137&amp;R137)*INDIRECT("Niv"&amp;S137))</f>
        <v>0</v>
      </c>
      <c r="AX137" s="69">
        <f>IF(OR(I137="",R137=""),0,AS137*INDIRECT("SR"&amp;I137&amp;R137)*INDIRECT("Niv"&amp;S137))</f>
        <v>0</v>
      </c>
      <c r="AY137" s="69">
        <f>IF(OR(I137="",R137=""),0,AS137*INDIRECT("SR"&amp;I137&amp;R137)*INDIRECT("Niv"&amp;S137))</f>
        <v>0</v>
      </c>
      <c r="AZ137" s="70">
        <f>IF(OR(I137="",R137=""),0,AS137*INDIRECT("SR"&amp;I137&amp;R137)*INDIRECT("Niv"&amp;S137))</f>
        <v>0</v>
      </c>
      <c r="BA137" s="70">
        <f>IF(OR(I137="",R137=""),0,AS137*INDIRECT("SR"&amp;I137&amp;R137)*INDIRECT("Niv"&amp;S137))</f>
        <v>0</v>
      </c>
      <c r="BB137" s="70">
        <f>IF(OR(I137="",R137=""),0,AS137*INDIRECT("SR"&amp;I137&amp;R137)*INDIRECT("Niv"&amp;S137))</f>
        <v>0</v>
      </c>
      <c r="BC137" s="70">
        <f>IF(OR(I137="",R137=""),0,AS137*INDIRECT("SR"&amp;I137&amp;R137)*INDIRECT("Niv"&amp;S137))</f>
        <v>0</v>
      </c>
      <c r="BD137" s="71">
        <f>IF(OR(I137="",R137=""),0,AS137*INDIRECT("SR"&amp;I137&amp;R137)*INDIRECT("Niv"&amp;S137))</f>
        <v>0</v>
      </c>
      <c r="BE137" s="38">
        <f>IF(OR(I137="",R137=""),0,AS137*INDIRECT("SR"&amp;I137&amp;R137)*INDIRECT("Niv"&amp;S137))</f>
        <v>0</v>
      </c>
      <c r="BF137" s="66" t="str">
        <f>IF(OR(AS137=0,ISBLANK(R137)),"",SUM(AT137:BD137*INDIRECT("Mag"&amp;I137&amp;R137)))</f>
        <v/>
      </c>
      <c r="BG137" s="25"/>
    </row>
    <row r="138" spans="1:59">
      <c r="H138" s="6"/>
      <c r="I138" s="7"/>
      <c r="J138" s="7"/>
      <c r="K138" s="7"/>
      <c r="L138" s="7"/>
      <c r="M138" s="8"/>
      <c r="N138" s="8"/>
      <c r="O138" s="9"/>
      <c r="P138" s="9"/>
      <c r="Q138" s="10"/>
      <c r="R138" s="7"/>
      <c r="S138" s="7"/>
      <c r="T138" s="6"/>
      <c r="U138" s="6"/>
      <c r="V138" s="6"/>
      <c r="W138" s="6"/>
      <c r="X138" s="11"/>
      <c r="Y138" s="6"/>
      <c r="Z138" s="12"/>
      <c r="AA138" s="6"/>
      <c r="AB138" s="6"/>
      <c r="AC138" s="6"/>
      <c r="AD138" s="6"/>
      <c r="AE138" s="6"/>
      <c r="AF138" s="13"/>
      <c r="AG138" s="14"/>
      <c r="AH138" s="15"/>
      <c r="AI138" s="16"/>
      <c r="AJ138" s="17"/>
      <c r="AK138" s="18"/>
      <c r="AL138" s="19"/>
      <c r="AM138" s="20"/>
      <c r="AN138" s="24"/>
      <c r="AO138" s="24"/>
      <c r="AP138" s="24"/>
      <c r="AQ138" s="21"/>
      <c r="AR138" s="22"/>
      <c r="AS138" s="72"/>
      <c r="AT138" s="67">
        <f>IF(OR(I138="",R138=""),0,AS138*INDIRECT("SR"&amp;I138&amp;R138)*INDIRECT("Niv"&amp;S138))</f>
        <v>0</v>
      </c>
      <c r="AU138" s="67">
        <f>IF(OR(I138="",R138=""),0,AS138*INDIRECT("SR"&amp;I138&amp;R138)*INDIRECT("Niv"&amp;S138))</f>
        <v>0</v>
      </c>
      <c r="AV138" s="68">
        <f>IF(OR(I138="",R138=""),0,AS138*INDIRECT("SR"&amp;I138&amp;R138)*INDIRECT("Niv"&amp;S138))</f>
        <v>0</v>
      </c>
      <c r="AW138" s="68">
        <f>IF(OR(I138="",R138=""),0,AS138*INDIRECT("SR"&amp;I138&amp;R138)*INDIRECT("Niv"&amp;S138))</f>
        <v>0</v>
      </c>
      <c r="AX138" s="69">
        <f>IF(OR(I138="",R138=""),0,AS138*INDIRECT("SR"&amp;I138&amp;R138)*INDIRECT("Niv"&amp;S138))</f>
        <v>0</v>
      </c>
      <c r="AY138" s="69">
        <f>IF(OR(I138="",R138=""),0,AS138*INDIRECT("SR"&amp;I138&amp;R138)*INDIRECT("Niv"&amp;S138))</f>
        <v>0</v>
      </c>
      <c r="AZ138" s="70">
        <f>IF(OR(I138="",R138=""),0,AS138*INDIRECT("SR"&amp;I138&amp;R138)*INDIRECT("Niv"&amp;S138))</f>
        <v>0</v>
      </c>
      <c r="BA138" s="70">
        <f>IF(OR(I138="",R138=""),0,AS138*INDIRECT("SR"&amp;I138&amp;R138)*INDIRECT("Niv"&amp;S138))</f>
        <v>0</v>
      </c>
      <c r="BB138" s="70">
        <f>IF(OR(I138="",R138=""),0,AS138*INDIRECT("SR"&amp;I138&amp;R138)*INDIRECT("Niv"&amp;S138))</f>
        <v>0</v>
      </c>
      <c r="BC138" s="70">
        <f>IF(OR(I138="",R138=""),0,AS138*INDIRECT("SR"&amp;I138&amp;R138)*INDIRECT("Niv"&amp;S138))</f>
        <v>0</v>
      </c>
      <c r="BD138" s="71">
        <f>IF(OR(I138="",R138=""),0,AS138*INDIRECT("SR"&amp;I138&amp;R138)*INDIRECT("Niv"&amp;S138))</f>
        <v>0</v>
      </c>
      <c r="BE138" s="38">
        <f>IF(OR(I138="",R138=""),0,AS138*INDIRECT("SR"&amp;I138&amp;R138)*INDIRECT("Niv"&amp;S138))</f>
        <v>0</v>
      </c>
      <c r="BF138" s="66" t="str">
        <f>IF(OR(AS138=0,ISBLANK(R138)),"",SUM(AT138:BD138*INDIRECT("Mag"&amp;I138&amp;R138)))</f>
        <v/>
      </c>
      <c r="BG138" s="25"/>
    </row>
    <row r="139" spans="1:59">
      <c r="H139" s="6"/>
      <c r="I139" s="7"/>
      <c r="J139" s="7"/>
      <c r="K139" s="7"/>
      <c r="L139" s="7"/>
      <c r="M139" s="8"/>
      <c r="N139" s="8"/>
      <c r="O139" s="9"/>
      <c r="P139" s="9"/>
      <c r="Q139" s="10"/>
      <c r="R139" s="7"/>
      <c r="S139" s="7"/>
      <c r="T139" s="6"/>
      <c r="U139" s="6"/>
      <c r="V139" s="6"/>
      <c r="W139" s="6"/>
      <c r="X139" s="11"/>
      <c r="Y139" s="6"/>
      <c r="Z139" s="12"/>
      <c r="AA139" s="6"/>
      <c r="AB139" s="6"/>
      <c r="AC139" s="6"/>
      <c r="AD139" s="6"/>
      <c r="AE139" s="6"/>
      <c r="AF139" s="13"/>
      <c r="AG139" s="14"/>
      <c r="AH139" s="15"/>
      <c r="AI139" s="16"/>
      <c r="AJ139" s="17"/>
      <c r="AK139" s="18"/>
      <c r="AL139" s="19"/>
      <c r="AM139" s="20"/>
      <c r="AN139" s="24"/>
      <c r="AO139" s="24"/>
      <c r="AP139" s="24"/>
      <c r="AQ139" s="21"/>
      <c r="AR139" s="22"/>
      <c r="AS139" s="72"/>
      <c r="AT139" s="67">
        <f>IF(OR(I139="",R139=""),0,AS139*INDIRECT("SR"&amp;I139&amp;R139)*INDIRECT("Niv"&amp;S139))</f>
        <v>0</v>
      </c>
      <c r="AU139" s="67">
        <f>IF(OR(I139="",R139=""),0,AS139*INDIRECT("SR"&amp;I139&amp;R139)*INDIRECT("Niv"&amp;S139))</f>
        <v>0</v>
      </c>
      <c r="AV139" s="68">
        <f>IF(OR(I139="",R139=""),0,AS139*INDIRECT("SR"&amp;I139&amp;R139)*INDIRECT("Niv"&amp;S139))</f>
        <v>0</v>
      </c>
      <c r="AW139" s="68">
        <f>IF(OR(I139="",R139=""),0,AS139*INDIRECT("SR"&amp;I139&amp;R139)*INDIRECT("Niv"&amp;S139))</f>
        <v>0</v>
      </c>
      <c r="AX139" s="69">
        <f>IF(OR(I139="",R139=""),0,AS139*INDIRECT("SR"&amp;I139&amp;R139)*INDIRECT("Niv"&amp;S139))</f>
        <v>0</v>
      </c>
      <c r="AY139" s="69">
        <f>IF(OR(I139="",R139=""),0,AS139*INDIRECT("SR"&amp;I139&amp;R139)*INDIRECT("Niv"&amp;S139))</f>
        <v>0</v>
      </c>
      <c r="AZ139" s="70">
        <f>IF(OR(I139="",R139=""),0,AS139*INDIRECT("SR"&amp;I139&amp;R139)*INDIRECT("Niv"&amp;S139))</f>
        <v>0</v>
      </c>
      <c r="BA139" s="70">
        <f>IF(OR(I139="",R139=""),0,AS139*INDIRECT("SR"&amp;I139&amp;R139)*INDIRECT("Niv"&amp;S139))</f>
        <v>0</v>
      </c>
      <c r="BB139" s="70">
        <f>IF(OR(I139="",R139=""),0,AS139*INDIRECT("SR"&amp;I139&amp;R139)*INDIRECT("Niv"&amp;S139))</f>
        <v>0</v>
      </c>
      <c r="BC139" s="70">
        <f>IF(OR(I139="",R139=""),0,AS139*INDIRECT("SR"&amp;I139&amp;R139)*INDIRECT("Niv"&amp;S139))</f>
        <v>0</v>
      </c>
      <c r="BD139" s="71">
        <f>IF(OR(I139="",R139=""),0,AS139*INDIRECT("SR"&amp;I139&amp;R139)*INDIRECT("Niv"&amp;S139))</f>
        <v>0</v>
      </c>
      <c r="BE139" s="38">
        <f>IF(OR(I139="",R139=""),0,AS139*INDIRECT("SR"&amp;I139&amp;R139)*INDIRECT("Niv"&amp;S139))</f>
        <v>0</v>
      </c>
      <c r="BF139" s="66" t="str">
        <f>IF(OR(AS139=0,ISBLANK(R139)),"",SUM(AT139:BD139*INDIRECT("Mag"&amp;I139&amp;R139)))</f>
        <v/>
      </c>
      <c r="BG139" s="25"/>
    </row>
    <row r="140" spans="1:59">
      <c r="H140" s="6"/>
      <c r="I140" s="7"/>
      <c r="J140" s="7"/>
      <c r="K140" s="7"/>
      <c r="L140" s="7"/>
      <c r="M140" s="8"/>
      <c r="N140" s="8"/>
      <c r="O140" s="9"/>
      <c r="P140" s="9"/>
      <c r="Q140" s="10"/>
      <c r="R140" s="7"/>
      <c r="S140" s="7"/>
      <c r="T140" s="6"/>
      <c r="U140" s="6"/>
      <c r="V140" s="6"/>
      <c r="W140" s="6"/>
      <c r="X140" s="11"/>
      <c r="Y140" s="6"/>
      <c r="Z140" s="12"/>
      <c r="AA140" s="6"/>
      <c r="AB140" s="6"/>
      <c r="AC140" s="6"/>
      <c r="AD140" s="6"/>
      <c r="AE140" s="6"/>
      <c r="AF140" s="13"/>
      <c r="AG140" s="14"/>
      <c r="AH140" s="15"/>
      <c r="AI140" s="16"/>
      <c r="AJ140" s="17"/>
      <c r="AK140" s="18"/>
      <c r="AL140" s="19"/>
      <c r="AM140" s="20"/>
      <c r="AN140" s="24"/>
      <c r="AO140" s="24"/>
      <c r="AP140" s="24"/>
      <c r="AQ140" s="21"/>
      <c r="AR140" s="22"/>
      <c r="AS140" s="72"/>
      <c r="AT140" s="67">
        <f>IF(OR(I140="",R140=""),0,AS140*INDIRECT("SR"&amp;I140&amp;R140)*INDIRECT("Niv"&amp;S140))</f>
        <v>0</v>
      </c>
      <c r="AU140" s="67">
        <f>IF(OR(I140="",R140=""),0,AS140*INDIRECT("SR"&amp;I140&amp;R140)*INDIRECT("Niv"&amp;S140))</f>
        <v>0</v>
      </c>
      <c r="AV140" s="68">
        <f>IF(OR(I140="",R140=""),0,AS140*INDIRECT("SR"&amp;I140&amp;R140)*INDIRECT("Niv"&amp;S140))</f>
        <v>0</v>
      </c>
      <c r="AW140" s="68">
        <f>IF(OR(I140="",R140=""),0,AS140*INDIRECT("SR"&amp;I140&amp;R140)*INDIRECT("Niv"&amp;S140))</f>
        <v>0</v>
      </c>
      <c r="AX140" s="69">
        <f>IF(OR(I140="",R140=""),0,AS140*INDIRECT("SR"&amp;I140&amp;R140)*INDIRECT("Niv"&amp;S140))</f>
        <v>0</v>
      </c>
      <c r="AY140" s="69">
        <f>IF(OR(I140="",R140=""),0,AS140*INDIRECT("SR"&amp;I140&amp;R140)*INDIRECT("Niv"&amp;S140))</f>
        <v>0</v>
      </c>
      <c r="AZ140" s="70">
        <f>IF(OR(I140="",R140=""),0,AS140*INDIRECT("SR"&amp;I140&amp;R140)*INDIRECT("Niv"&amp;S140))</f>
        <v>0</v>
      </c>
      <c r="BA140" s="70">
        <f>IF(OR(I140="",R140=""),0,AS140*INDIRECT("SR"&amp;I140&amp;R140)*INDIRECT("Niv"&amp;S140))</f>
        <v>0</v>
      </c>
      <c r="BB140" s="70">
        <f>IF(OR(I140="",R140=""),0,AS140*INDIRECT("SR"&amp;I140&amp;R140)*INDIRECT("Niv"&amp;S140))</f>
        <v>0</v>
      </c>
      <c r="BC140" s="70">
        <f>IF(OR(I140="",R140=""),0,AS140*INDIRECT("SR"&amp;I140&amp;R140)*INDIRECT("Niv"&amp;S140))</f>
        <v>0</v>
      </c>
      <c r="BD140" s="71">
        <f>IF(OR(I140="",R140=""),0,AS140*INDIRECT("SR"&amp;I140&amp;R140)*INDIRECT("Niv"&amp;S140))</f>
        <v>0</v>
      </c>
      <c r="BE140" s="38">
        <f>IF(OR(I140="",R140=""),0,AS140*INDIRECT("SR"&amp;I140&amp;R140)*INDIRECT("Niv"&amp;S140))</f>
        <v>0</v>
      </c>
      <c r="BF140" s="66" t="str">
        <f>IF(OR(AS140=0,ISBLANK(R140)),"",SUM(AT140:BD140*INDIRECT("Mag"&amp;I140&amp;R140)))</f>
        <v/>
      </c>
      <c r="BG140" s="25"/>
    </row>
    <row r="141" spans="1:59">
      <c r="H141" s="6"/>
      <c r="I141" s="7"/>
      <c r="J141" s="7"/>
      <c r="K141" s="7"/>
      <c r="L141" s="7"/>
      <c r="M141" s="8"/>
      <c r="N141" s="8"/>
      <c r="O141" s="9"/>
      <c r="P141" s="9"/>
      <c r="Q141" s="10"/>
      <c r="R141" s="7"/>
      <c r="S141" s="7"/>
      <c r="T141" s="6"/>
      <c r="U141" s="6"/>
      <c r="V141" s="6"/>
      <c r="W141" s="6"/>
      <c r="X141" s="11"/>
      <c r="Y141" s="6"/>
      <c r="Z141" s="12"/>
      <c r="AA141" s="6"/>
      <c r="AB141" s="6"/>
      <c r="AC141" s="6"/>
      <c r="AD141" s="6"/>
      <c r="AE141" s="6"/>
      <c r="AF141" s="13"/>
      <c r="AG141" s="14"/>
      <c r="AH141" s="15"/>
      <c r="AI141" s="16"/>
      <c r="AJ141" s="17"/>
      <c r="AK141" s="18"/>
      <c r="AL141" s="19"/>
      <c r="AM141" s="20"/>
      <c r="AN141" s="24"/>
      <c r="AO141" s="24"/>
      <c r="AP141" s="24"/>
      <c r="AQ141" s="21"/>
      <c r="AR141" s="22"/>
      <c r="AS141" s="72"/>
      <c r="AT141" s="67">
        <f>IF(OR(I141="",R141=""),0,AS141*INDIRECT("SR"&amp;I141&amp;R141)*INDIRECT("Niv"&amp;S141))</f>
        <v>0</v>
      </c>
      <c r="AU141" s="67">
        <f>IF(OR(I141="",R141=""),0,AS141*INDIRECT("SR"&amp;I141&amp;R141)*INDIRECT("Niv"&amp;S141))</f>
        <v>0</v>
      </c>
      <c r="AV141" s="68">
        <f>IF(OR(I141="",R141=""),0,AS141*INDIRECT("SR"&amp;I141&amp;R141)*INDIRECT("Niv"&amp;S141))</f>
        <v>0</v>
      </c>
      <c r="AW141" s="68">
        <f>IF(OR(I141="",R141=""),0,AS141*INDIRECT("SR"&amp;I141&amp;R141)*INDIRECT("Niv"&amp;S141))</f>
        <v>0</v>
      </c>
      <c r="AX141" s="69">
        <f>IF(OR(I141="",R141=""),0,AS141*INDIRECT("SR"&amp;I141&amp;R141)*INDIRECT("Niv"&amp;S141))</f>
        <v>0</v>
      </c>
      <c r="AY141" s="69">
        <f>IF(OR(I141="",R141=""),0,AS141*INDIRECT("SR"&amp;I141&amp;R141)*INDIRECT("Niv"&amp;S141))</f>
        <v>0</v>
      </c>
      <c r="AZ141" s="70">
        <f>IF(OR(I141="",R141=""),0,AS141*INDIRECT("SR"&amp;I141&amp;R141)*INDIRECT("Niv"&amp;S141))</f>
        <v>0</v>
      </c>
      <c r="BA141" s="70">
        <f>IF(OR(I141="",R141=""),0,AS141*INDIRECT("SR"&amp;I141&amp;R141)*INDIRECT("Niv"&amp;S141))</f>
        <v>0</v>
      </c>
      <c r="BB141" s="70">
        <f>IF(OR(I141="",R141=""),0,AS141*INDIRECT("SR"&amp;I141&amp;R141)*INDIRECT("Niv"&amp;S141))</f>
        <v>0</v>
      </c>
      <c r="BC141" s="70">
        <f>IF(OR(I141="",R141=""),0,AS141*INDIRECT("SR"&amp;I141&amp;R141)*INDIRECT("Niv"&amp;S141))</f>
        <v>0</v>
      </c>
      <c r="BD141" s="71">
        <f>IF(OR(I141="",R141=""),0,AS141*INDIRECT("SR"&amp;I141&amp;R141)*INDIRECT("Niv"&amp;S141))</f>
        <v>0</v>
      </c>
      <c r="BE141" s="38">
        <f>IF(OR(I141="",R141=""),0,AS141*INDIRECT("SR"&amp;I141&amp;R141)*INDIRECT("Niv"&amp;S141))</f>
        <v>0</v>
      </c>
      <c r="BF141" s="66" t="str">
        <f>IF(OR(AS141=0,ISBLANK(R141)),"",SUM(AT141:BD141*INDIRECT("Mag"&amp;I141&amp;R141)))</f>
        <v/>
      </c>
      <c r="BG141" s="25"/>
    </row>
    <row r="142" spans="1:59">
      <c r="H142" s="6"/>
      <c r="I142" s="7"/>
      <c r="J142" s="7"/>
      <c r="K142" s="7"/>
      <c r="L142" s="7"/>
      <c r="M142" s="8"/>
      <c r="N142" s="8"/>
      <c r="O142" s="9"/>
      <c r="P142" s="9"/>
      <c r="Q142" s="10"/>
      <c r="R142" s="7"/>
      <c r="S142" s="7"/>
      <c r="T142" s="6"/>
      <c r="U142" s="6"/>
      <c r="V142" s="6"/>
      <c r="W142" s="6"/>
      <c r="X142" s="11"/>
      <c r="Y142" s="6"/>
      <c r="Z142" s="12"/>
      <c r="AA142" s="6"/>
      <c r="AB142" s="6"/>
      <c r="AC142" s="6"/>
      <c r="AD142" s="6"/>
      <c r="AE142" s="6"/>
      <c r="AF142" s="13"/>
      <c r="AG142" s="14"/>
      <c r="AH142" s="15"/>
      <c r="AI142" s="16"/>
      <c r="AJ142" s="17"/>
      <c r="AK142" s="18"/>
      <c r="AL142" s="19"/>
      <c r="AM142" s="20"/>
      <c r="AN142" s="24"/>
      <c r="AO142" s="24"/>
      <c r="AP142" s="24"/>
      <c r="AQ142" s="21"/>
      <c r="AR142" s="22"/>
      <c r="AS142" s="72"/>
      <c r="AT142" s="67">
        <f>IF(OR(I142="",R142=""),0,AS142*INDIRECT("SR"&amp;I142&amp;R142)*INDIRECT("Niv"&amp;S142))</f>
        <v>0</v>
      </c>
      <c r="AU142" s="67">
        <f>IF(OR(I142="",R142=""),0,AS142*INDIRECT("SR"&amp;I142&amp;R142)*INDIRECT("Niv"&amp;S142))</f>
        <v>0</v>
      </c>
      <c r="AV142" s="68">
        <f>IF(OR(I142="",R142=""),0,AS142*INDIRECT("SR"&amp;I142&amp;R142)*INDIRECT("Niv"&amp;S142))</f>
        <v>0</v>
      </c>
      <c r="AW142" s="68">
        <f>IF(OR(I142="",R142=""),0,AS142*INDIRECT("SR"&amp;I142&amp;R142)*INDIRECT("Niv"&amp;S142))</f>
        <v>0</v>
      </c>
      <c r="AX142" s="69">
        <f>IF(OR(I142="",R142=""),0,AS142*INDIRECT("SR"&amp;I142&amp;R142)*INDIRECT("Niv"&amp;S142))</f>
        <v>0</v>
      </c>
      <c r="AY142" s="69">
        <f>IF(OR(I142="",R142=""),0,AS142*INDIRECT("SR"&amp;I142&amp;R142)*INDIRECT("Niv"&amp;S142))</f>
        <v>0</v>
      </c>
      <c r="AZ142" s="70">
        <f>IF(OR(I142="",R142=""),0,AS142*INDIRECT("SR"&amp;I142&amp;R142)*INDIRECT("Niv"&amp;S142))</f>
        <v>0</v>
      </c>
      <c r="BA142" s="70">
        <f>IF(OR(I142="",R142=""),0,AS142*INDIRECT("SR"&amp;I142&amp;R142)*INDIRECT("Niv"&amp;S142))</f>
        <v>0</v>
      </c>
      <c r="BB142" s="70">
        <f>IF(OR(I142="",R142=""),0,AS142*INDIRECT("SR"&amp;I142&amp;R142)*INDIRECT("Niv"&amp;S142))</f>
        <v>0</v>
      </c>
      <c r="BC142" s="70">
        <f>IF(OR(I142="",R142=""),0,AS142*INDIRECT("SR"&amp;I142&amp;R142)*INDIRECT("Niv"&amp;S142))</f>
        <v>0</v>
      </c>
      <c r="BD142" s="71">
        <f>IF(OR(I142="",R142=""),0,AS142*INDIRECT("SR"&amp;I142&amp;R142)*INDIRECT("Niv"&amp;S142))</f>
        <v>0</v>
      </c>
      <c r="BE142" s="38">
        <f>IF(OR(I142="",R142=""),0,AS142*INDIRECT("SR"&amp;I142&amp;R142)*INDIRECT("Niv"&amp;S142))</f>
        <v>0</v>
      </c>
      <c r="BF142" s="66" t="str">
        <f>IF(OR(AS142=0,ISBLANK(R142)),"",SUM(AT142:BD142*INDIRECT("Mag"&amp;I142&amp;R142)))</f>
        <v/>
      </c>
      <c r="BG142" s="25"/>
    </row>
    <row r="143" spans="1:59">
      <c r="H143" s="6"/>
      <c r="I143" s="7"/>
      <c r="J143" s="7"/>
      <c r="K143" s="7"/>
      <c r="L143" s="7"/>
      <c r="M143" s="8"/>
      <c r="N143" s="8"/>
      <c r="O143" s="9"/>
      <c r="P143" s="9"/>
      <c r="Q143" s="10"/>
      <c r="R143" s="7"/>
      <c r="S143" s="7"/>
      <c r="T143" s="6"/>
      <c r="U143" s="6"/>
      <c r="V143" s="6"/>
      <c r="W143" s="6"/>
      <c r="X143" s="11"/>
      <c r="Y143" s="6"/>
      <c r="Z143" s="12"/>
      <c r="AA143" s="6"/>
      <c r="AB143" s="6"/>
      <c r="AC143" s="6"/>
      <c r="AD143" s="6"/>
      <c r="AE143" s="6"/>
      <c r="AF143" s="13"/>
      <c r="AG143" s="14"/>
      <c r="AH143" s="15"/>
      <c r="AI143" s="16"/>
      <c r="AJ143" s="17"/>
      <c r="AK143" s="18"/>
      <c r="AL143" s="19"/>
      <c r="AM143" s="20"/>
      <c r="AN143" s="24"/>
      <c r="AO143" s="24"/>
      <c r="AP143" s="24"/>
      <c r="AQ143" s="21"/>
      <c r="AR143" s="22"/>
      <c r="AS143" s="72"/>
      <c r="AT143" s="67">
        <f>IF(OR(I143="",R143=""),0,AS143*INDIRECT("SR"&amp;I143&amp;R143)*INDIRECT("Niv"&amp;S143))</f>
        <v>0</v>
      </c>
      <c r="AU143" s="67">
        <f>IF(OR(I143="",R143=""),0,AS143*INDIRECT("SR"&amp;I143&amp;R143)*INDIRECT("Niv"&amp;S143))</f>
        <v>0</v>
      </c>
      <c r="AV143" s="68">
        <f>IF(OR(I143="",R143=""),0,AS143*INDIRECT("SR"&amp;I143&amp;R143)*INDIRECT("Niv"&amp;S143))</f>
        <v>0</v>
      </c>
      <c r="AW143" s="68">
        <f>IF(OR(I143="",R143=""),0,AS143*INDIRECT("SR"&amp;I143&amp;R143)*INDIRECT("Niv"&amp;S143))</f>
        <v>0</v>
      </c>
      <c r="AX143" s="69">
        <f>IF(OR(I143="",R143=""),0,AS143*INDIRECT("SR"&amp;I143&amp;R143)*INDIRECT("Niv"&amp;S143))</f>
        <v>0</v>
      </c>
      <c r="AY143" s="69">
        <f>IF(OR(I143="",R143=""),0,AS143*INDIRECT("SR"&amp;I143&amp;R143)*INDIRECT("Niv"&amp;S143))</f>
        <v>0</v>
      </c>
      <c r="AZ143" s="70">
        <f>IF(OR(I143="",R143=""),0,AS143*INDIRECT("SR"&amp;I143&amp;R143)*INDIRECT("Niv"&amp;S143))</f>
        <v>0</v>
      </c>
      <c r="BA143" s="70">
        <f>IF(OR(I143="",R143=""),0,AS143*INDIRECT("SR"&amp;I143&amp;R143)*INDIRECT("Niv"&amp;S143))</f>
        <v>0</v>
      </c>
      <c r="BB143" s="70">
        <f>IF(OR(I143="",R143=""),0,AS143*INDIRECT("SR"&amp;I143&amp;R143)*INDIRECT("Niv"&amp;S143))</f>
        <v>0</v>
      </c>
      <c r="BC143" s="70">
        <f>IF(OR(I143="",R143=""),0,AS143*INDIRECT("SR"&amp;I143&amp;R143)*INDIRECT("Niv"&amp;S143))</f>
        <v>0</v>
      </c>
      <c r="BD143" s="71">
        <f>IF(OR(I143="",R143=""),0,AS143*INDIRECT("SR"&amp;I143&amp;R143)*INDIRECT("Niv"&amp;S143))</f>
        <v>0</v>
      </c>
      <c r="BE143" s="38">
        <f>IF(OR(I143="",R143=""),0,AS143*INDIRECT("SR"&amp;I143&amp;R143)*INDIRECT("Niv"&amp;S143))</f>
        <v>0</v>
      </c>
      <c r="BF143" s="66" t="str">
        <f>IF(OR(AS143=0,ISBLANK(R143)),"",SUM(AT143:BD143*INDIRECT("Mag"&amp;I143&amp;R143)))</f>
        <v/>
      </c>
      <c r="BG143" s="25"/>
    </row>
    <row r="144" spans="1:59">
      <c r="H144" s="6"/>
      <c r="I144" s="7"/>
      <c r="J144" s="7"/>
      <c r="K144" s="7"/>
      <c r="L144" s="7"/>
      <c r="M144" s="8"/>
      <c r="N144" s="8"/>
      <c r="O144" s="9"/>
      <c r="P144" s="9"/>
      <c r="Q144" s="10"/>
      <c r="R144" s="7"/>
      <c r="S144" s="7"/>
      <c r="T144" s="6"/>
      <c r="U144" s="6"/>
      <c r="V144" s="6"/>
      <c r="W144" s="6"/>
      <c r="X144" s="11"/>
      <c r="Y144" s="6"/>
      <c r="Z144" s="12"/>
      <c r="AA144" s="6"/>
      <c r="AB144" s="6"/>
      <c r="AC144" s="6"/>
      <c r="AD144" s="6"/>
      <c r="AE144" s="6"/>
      <c r="AF144" s="13"/>
      <c r="AG144" s="14"/>
      <c r="AH144" s="15"/>
      <c r="AI144" s="16"/>
      <c r="AJ144" s="17"/>
      <c r="AK144" s="18"/>
      <c r="AL144" s="19"/>
      <c r="AM144" s="20"/>
      <c r="AN144" s="24"/>
      <c r="AO144" s="24"/>
      <c r="AP144" s="24"/>
      <c r="AQ144" s="21"/>
      <c r="AR144" s="22"/>
      <c r="AS144" s="72"/>
      <c r="AT144" s="67">
        <f>IF(OR(I144="",R144=""),0,AS144*INDIRECT("SR"&amp;I144&amp;R144)*INDIRECT("Niv"&amp;S144))</f>
        <v>0</v>
      </c>
      <c r="AU144" s="67">
        <f>IF(OR(I144="",R144=""),0,AS144*INDIRECT("SR"&amp;I144&amp;R144)*INDIRECT("Niv"&amp;S144))</f>
        <v>0</v>
      </c>
      <c r="AV144" s="68">
        <f>IF(OR(I144="",R144=""),0,AS144*INDIRECT("SR"&amp;I144&amp;R144)*INDIRECT("Niv"&amp;S144))</f>
        <v>0</v>
      </c>
      <c r="AW144" s="68">
        <f>IF(OR(I144="",R144=""),0,AS144*INDIRECT("SR"&amp;I144&amp;R144)*INDIRECT("Niv"&amp;S144))</f>
        <v>0</v>
      </c>
      <c r="AX144" s="69">
        <f>IF(OR(I144="",R144=""),0,AS144*INDIRECT("SR"&amp;I144&amp;R144)*INDIRECT("Niv"&amp;S144))</f>
        <v>0</v>
      </c>
      <c r="AY144" s="69">
        <f>IF(OR(I144="",R144=""),0,AS144*INDIRECT("SR"&amp;I144&amp;R144)*INDIRECT("Niv"&amp;S144))</f>
        <v>0</v>
      </c>
      <c r="AZ144" s="70">
        <f>IF(OR(I144="",R144=""),0,AS144*INDIRECT("SR"&amp;I144&amp;R144)*INDIRECT("Niv"&amp;S144))</f>
        <v>0</v>
      </c>
      <c r="BA144" s="70">
        <f>IF(OR(I144="",R144=""),0,AS144*INDIRECT("SR"&amp;I144&amp;R144)*INDIRECT("Niv"&amp;S144))</f>
        <v>0</v>
      </c>
      <c r="BB144" s="70">
        <f>IF(OR(I144="",R144=""),0,AS144*INDIRECT("SR"&amp;I144&amp;R144)*INDIRECT("Niv"&amp;S144))</f>
        <v>0</v>
      </c>
      <c r="BC144" s="70">
        <f>IF(OR(I144="",R144=""),0,AS144*INDIRECT("SR"&amp;I144&amp;R144)*INDIRECT("Niv"&amp;S144))</f>
        <v>0</v>
      </c>
      <c r="BD144" s="71">
        <f>IF(OR(I144="",R144=""),0,AS144*INDIRECT("SR"&amp;I144&amp;R144)*INDIRECT("Niv"&amp;S144))</f>
        <v>0</v>
      </c>
      <c r="BE144" s="38">
        <f>IF(OR(I144="",R144=""),0,AS144*INDIRECT("SR"&amp;I144&amp;R144)*INDIRECT("Niv"&amp;S144))</f>
        <v>0</v>
      </c>
      <c r="BF144" s="66" t="str">
        <f>IF(OR(AS144=0,ISBLANK(R144)),"",SUM(AT144:BD144*INDIRECT("Mag"&amp;I144&amp;R144)))</f>
        <v/>
      </c>
      <c r="BG144" s="25"/>
    </row>
    <row r="145" spans="1:59">
      <c r="H145" s="6"/>
      <c r="I145" s="7"/>
      <c r="J145" s="7"/>
      <c r="K145" s="7"/>
      <c r="L145" s="7"/>
      <c r="M145" s="8"/>
      <c r="N145" s="8"/>
      <c r="O145" s="9"/>
      <c r="P145" s="9"/>
      <c r="Q145" s="10"/>
      <c r="R145" s="7"/>
      <c r="S145" s="7"/>
      <c r="T145" s="6"/>
      <c r="U145" s="6"/>
      <c r="V145" s="6"/>
      <c r="W145" s="6"/>
      <c r="X145" s="11"/>
      <c r="Y145" s="6"/>
      <c r="Z145" s="12"/>
      <c r="AA145" s="6"/>
      <c r="AB145" s="6"/>
      <c r="AC145" s="6"/>
      <c r="AD145" s="6"/>
      <c r="AE145" s="6"/>
      <c r="AF145" s="13"/>
      <c r="AG145" s="14"/>
      <c r="AH145" s="15"/>
      <c r="AI145" s="16"/>
      <c r="AJ145" s="17"/>
      <c r="AK145" s="18"/>
      <c r="AL145" s="19"/>
      <c r="AM145" s="20"/>
      <c r="AN145" s="24"/>
      <c r="AO145" s="24"/>
      <c r="AP145" s="24"/>
      <c r="AQ145" s="21"/>
      <c r="AR145" s="22"/>
      <c r="AS145" s="72"/>
      <c r="AT145" s="67">
        <f>IF(OR(I145="",R145=""),0,AS145*INDIRECT("SR"&amp;I145&amp;R145)*INDIRECT("Niv"&amp;S145))</f>
        <v>0</v>
      </c>
      <c r="AU145" s="67">
        <f>IF(OR(I145="",R145=""),0,AS145*INDIRECT("SR"&amp;I145&amp;R145)*INDIRECT("Niv"&amp;S145))</f>
        <v>0</v>
      </c>
      <c r="AV145" s="68">
        <f>IF(OR(I145="",R145=""),0,AS145*INDIRECT("SR"&amp;I145&amp;R145)*INDIRECT("Niv"&amp;S145))</f>
        <v>0</v>
      </c>
      <c r="AW145" s="68">
        <f>IF(OR(I145="",R145=""),0,AS145*INDIRECT("SR"&amp;I145&amp;R145)*INDIRECT("Niv"&amp;S145))</f>
        <v>0</v>
      </c>
      <c r="AX145" s="69">
        <f>IF(OR(I145="",R145=""),0,AS145*INDIRECT("SR"&amp;I145&amp;R145)*INDIRECT("Niv"&amp;S145))</f>
        <v>0</v>
      </c>
      <c r="AY145" s="69">
        <f>IF(OR(I145="",R145=""),0,AS145*INDIRECT("SR"&amp;I145&amp;R145)*INDIRECT("Niv"&amp;S145))</f>
        <v>0</v>
      </c>
      <c r="AZ145" s="70">
        <f>IF(OR(I145="",R145=""),0,AS145*INDIRECT("SR"&amp;I145&amp;R145)*INDIRECT("Niv"&amp;S145))</f>
        <v>0</v>
      </c>
      <c r="BA145" s="70">
        <f>IF(OR(I145="",R145=""),0,AS145*INDIRECT("SR"&amp;I145&amp;R145)*INDIRECT("Niv"&amp;S145))</f>
        <v>0</v>
      </c>
      <c r="BB145" s="70">
        <f>IF(OR(I145="",R145=""),0,AS145*INDIRECT("SR"&amp;I145&amp;R145)*INDIRECT("Niv"&amp;S145))</f>
        <v>0</v>
      </c>
      <c r="BC145" s="70">
        <f>IF(OR(I145="",R145=""),0,AS145*INDIRECT("SR"&amp;I145&amp;R145)*INDIRECT("Niv"&amp;S145))</f>
        <v>0</v>
      </c>
      <c r="BD145" s="71">
        <f>IF(OR(I145="",R145=""),0,AS145*INDIRECT("SR"&amp;I145&amp;R145)*INDIRECT("Niv"&amp;S145))</f>
        <v>0</v>
      </c>
      <c r="BE145" s="38">
        <f>IF(OR(I145="",R145=""),0,AS145*INDIRECT("SR"&amp;I145&amp;R145)*INDIRECT("Niv"&amp;S145))</f>
        <v>0</v>
      </c>
      <c r="BF145" s="66" t="str">
        <f>IF(OR(AS145=0,ISBLANK(R145)),"",SUM(AT145:BD145*INDIRECT("Mag"&amp;I145&amp;R145)))</f>
        <v/>
      </c>
      <c r="BG145" s="25"/>
    </row>
    <row r="146" spans="1:59">
      <c r="H146" s="6"/>
      <c r="I146" s="7"/>
      <c r="J146" s="7"/>
      <c r="K146" s="7"/>
      <c r="L146" s="7"/>
      <c r="M146" s="8"/>
      <c r="N146" s="8"/>
      <c r="O146" s="9"/>
      <c r="P146" s="9"/>
      <c r="Q146" s="10"/>
      <c r="R146" s="7"/>
      <c r="S146" s="7"/>
      <c r="T146" s="6"/>
      <c r="U146" s="6"/>
      <c r="V146" s="6"/>
      <c r="W146" s="6"/>
      <c r="X146" s="11"/>
      <c r="Y146" s="6"/>
      <c r="Z146" s="12"/>
      <c r="AA146" s="6"/>
      <c r="AB146" s="6"/>
      <c r="AC146" s="6"/>
      <c r="AD146" s="6"/>
      <c r="AE146" s="6"/>
      <c r="AF146" s="13"/>
      <c r="AG146" s="14"/>
      <c r="AH146" s="15"/>
      <c r="AI146" s="16"/>
      <c r="AJ146" s="17"/>
      <c r="AK146" s="18"/>
      <c r="AL146" s="19"/>
      <c r="AM146" s="20"/>
      <c r="AN146" s="24"/>
      <c r="AO146" s="24"/>
      <c r="AP146" s="24"/>
      <c r="AQ146" s="21"/>
      <c r="AR146" s="22"/>
      <c r="AS146" s="72"/>
      <c r="AT146" s="67">
        <f>IF(OR(I146="",R146=""),0,AS146*INDIRECT("SR"&amp;I146&amp;R146)*INDIRECT("Niv"&amp;S146))</f>
        <v>0</v>
      </c>
      <c r="AU146" s="67">
        <f>IF(OR(I146="",R146=""),0,AS146*INDIRECT("SR"&amp;I146&amp;R146)*INDIRECT("Niv"&amp;S146))</f>
        <v>0</v>
      </c>
      <c r="AV146" s="68">
        <f>IF(OR(I146="",R146=""),0,AS146*INDIRECT("SR"&amp;I146&amp;R146)*INDIRECT("Niv"&amp;S146))</f>
        <v>0</v>
      </c>
      <c r="AW146" s="68">
        <f>IF(OR(I146="",R146=""),0,AS146*INDIRECT("SR"&amp;I146&amp;R146)*INDIRECT("Niv"&amp;S146))</f>
        <v>0</v>
      </c>
      <c r="AX146" s="69">
        <f>IF(OR(I146="",R146=""),0,AS146*INDIRECT("SR"&amp;I146&amp;R146)*INDIRECT("Niv"&amp;S146))</f>
        <v>0</v>
      </c>
      <c r="AY146" s="69">
        <f>IF(OR(I146="",R146=""),0,AS146*INDIRECT("SR"&amp;I146&amp;R146)*INDIRECT("Niv"&amp;S146))</f>
        <v>0</v>
      </c>
      <c r="AZ146" s="70">
        <f>IF(OR(I146="",R146=""),0,AS146*INDIRECT("SR"&amp;I146&amp;R146)*INDIRECT("Niv"&amp;S146))</f>
        <v>0</v>
      </c>
      <c r="BA146" s="70">
        <f>IF(OR(I146="",R146=""),0,AS146*INDIRECT("SR"&amp;I146&amp;R146)*INDIRECT("Niv"&amp;S146))</f>
        <v>0</v>
      </c>
      <c r="BB146" s="70">
        <f>IF(OR(I146="",R146=""),0,AS146*INDIRECT("SR"&amp;I146&amp;R146)*INDIRECT("Niv"&amp;S146))</f>
        <v>0</v>
      </c>
      <c r="BC146" s="70">
        <f>IF(OR(I146="",R146=""),0,AS146*INDIRECT("SR"&amp;I146&amp;R146)*INDIRECT("Niv"&amp;S146))</f>
        <v>0</v>
      </c>
      <c r="BD146" s="71">
        <f>IF(OR(I146="",R146=""),0,AS146*INDIRECT("SR"&amp;I146&amp;R146)*INDIRECT("Niv"&amp;S146))</f>
        <v>0</v>
      </c>
      <c r="BE146" s="38">
        <f>IF(OR(I146="",R146=""),0,AS146*INDIRECT("SR"&amp;I146&amp;R146)*INDIRECT("Niv"&amp;S146))</f>
        <v>0</v>
      </c>
      <c r="BF146" s="66" t="str">
        <f>IF(OR(AS146=0,ISBLANK(R146)),"",SUM(AT146:BD146*INDIRECT("Mag"&amp;I146&amp;R146)))</f>
        <v/>
      </c>
      <c r="BG146" s="25"/>
    </row>
    <row r="147" spans="1:59">
      <c r="H147" s="6"/>
      <c r="I147" s="7"/>
      <c r="J147" s="7"/>
      <c r="K147" s="7"/>
      <c r="L147" s="7"/>
      <c r="M147" s="8"/>
      <c r="N147" s="8"/>
      <c r="O147" s="9"/>
      <c r="P147" s="9"/>
      <c r="Q147" s="10"/>
      <c r="R147" s="7"/>
      <c r="S147" s="7"/>
      <c r="T147" s="6"/>
      <c r="U147" s="6"/>
      <c r="V147" s="6"/>
      <c r="W147" s="6"/>
      <c r="X147" s="11"/>
      <c r="Y147" s="6"/>
      <c r="Z147" s="12"/>
      <c r="AA147" s="6"/>
      <c r="AB147" s="6"/>
      <c r="AC147" s="6"/>
      <c r="AD147" s="6"/>
      <c r="AE147" s="6"/>
      <c r="AF147" s="13"/>
      <c r="AG147" s="14"/>
      <c r="AH147" s="15"/>
      <c r="AI147" s="16"/>
      <c r="AJ147" s="17"/>
      <c r="AK147" s="18"/>
      <c r="AL147" s="19"/>
      <c r="AM147" s="20"/>
      <c r="AN147" s="24"/>
      <c r="AO147" s="24"/>
      <c r="AP147" s="24"/>
      <c r="AQ147" s="21"/>
      <c r="AR147" s="22"/>
      <c r="AS147" s="72"/>
      <c r="AT147" s="67">
        <f>IF(OR(I147="",R147=""),0,AS147*INDIRECT("SR"&amp;I147&amp;R147)*INDIRECT("Niv"&amp;S147))</f>
        <v>0</v>
      </c>
      <c r="AU147" s="67">
        <f>IF(OR(I147="",R147=""),0,AS147*INDIRECT("SR"&amp;I147&amp;R147)*INDIRECT("Niv"&amp;S147))</f>
        <v>0</v>
      </c>
      <c r="AV147" s="68">
        <f>IF(OR(I147="",R147=""),0,AS147*INDIRECT("SR"&amp;I147&amp;R147)*INDIRECT("Niv"&amp;S147))</f>
        <v>0</v>
      </c>
      <c r="AW147" s="68">
        <f>IF(OR(I147="",R147=""),0,AS147*INDIRECT("SR"&amp;I147&amp;R147)*INDIRECT("Niv"&amp;S147))</f>
        <v>0</v>
      </c>
      <c r="AX147" s="69">
        <f>IF(OR(I147="",R147=""),0,AS147*INDIRECT("SR"&amp;I147&amp;R147)*INDIRECT("Niv"&amp;S147))</f>
        <v>0</v>
      </c>
      <c r="AY147" s="69">
        <f>IF(OR(I147="",R147=""),0,AS147*INDIRECT("SR"&amp;I147&amp;R147)*INDIRECT("Niv"&amp;S147))</f>
        <v>0</v>
      </c>
      <c r="AZ147" s="70">
        <f>IF(OR(I147="",R147=""),0,AS147*INDIRECT("SR"&amp;I147&amp;R147)*INDIRECT("Niv"&amp;S147))</f>
        <v>0</v>
      </c>
      <c r="BA147" s="70">
        <f>IF(OR(I147="",R147=""),0,AS147*INDIRECT("SR"&amp;I147&amp;R147)*INDIRECT("Niv"&amp;S147))</f>
        <v>0</v>
      </c>
      <c r="BB147" s="70">
        <f>IF(OR(I147="",R147=""),0,AS147*INDIRECT("SR"&amp;I147&amp;R147)*INDIRECT("Niv"&amp;S147))</f>
        <v>0</v>
      </c>
      <c r="BC147" s="70">
        <f>IF(OR(I147="",R147=""),0,AS147*INDIRECT("SR"&amp;I147&amp;R147)*INDIRECT("Niv"&amp;S147))</f>
        <v>0</v>
      </c>
      <c r="BD147" s="71">
        <f>IF(OR(I147="",R147=""),0,AS147*INDIRECT("SR"&amp;I147&amp;R147)*INDIRECT("Niv"&amp;S147))</f>
        <v>0</v>
      </c>
      <c r="BE147" s="38">
        <f>IF(OR(I147="",R147=""),0,AS147*INDIRECT("SR"&amp;I147&amp;R147)*INDIRECT("Niv"&amp;S147))</f>
        <v>0</v>
      </c>
      <c r="BF147" s="66" t="str">
        <f>IF(OR(AS147=0,ISBLANK(R147)),"",SUM(AT147:BD147*INDIRECT("Mag"&amp;I147&amp;R147)))</f>
        <v/>
      </c>
      <c r="BG147" s="25"/>
    </row>
    <row r="148" spans="1:59">
      <c r="H148" s="6"/>
      <c r="I148" s="7"/>
      <c r="J148" s="7"/>
      <c r="K148" s="7"/>
      <c r="L148" s="7"/>
      <c r="M148" s="8"/>
      <c r="N148" s="8"/>
      <c r="O148" s="9"/>
      <c r="P148" s="9"/>
      <c r="Q148" s="10"/>
      <c r="R148" s="7"/>
      <c r="S148" s="7"/>
      <c r="T148" s="6"/>
      <c r="U148" s="6"/>
      <c r="V148" s="6"/>
      <c r="W148" s="6"/>
      <c r="X148" s="11"/>
      <c r="Y148" s="6"/>
      <c r="Z148" s="12"/>
      <c r="AA148" s="6"/>
      <c r="AB148" s="6"/>
      <c r="AC148" s="6"/>
      <c r="AD148" s="6"/>
      <c r="AE148" s="6"/>
      <c r="AF148" s="13"/>
      <c r="AG148" s="14"/>
      <c r="AH148" s="15"/>
      <c r="AI148" s="16"/>
      <c r="AJ148" s="17"/>
      <c r="AK148" s="18"/>
      <c r="AL148" s="19"/>
      <c r="AM148" s="20"/>
      <c r="AN148" s="24"/>
      <c r="AO148" s="24"/>
      <c r="AP148" s="24"/>
      <c r="AQ148" s="21"/>
      <c r="AR148" s="22"/>
      <c r="AS148" s="72"/>
      <c r="AT148" s="67">
        <f>IF(OR(I148="",R148=""),0,AS148*INDIRECT("SR"&amp;I148&amp;R148)*INDIRECT("Niv"&amp;S148))</f>
        <v>0</v>
      </c>
      <c r="AU148" s="67">
        <f>IF(OR(I148="",R148=""),0,AS148*INDIRECT("SR"&amp;I148&amp;R148)*INDIRECT("Niv"&amp;S148))</f>
        <v>0</v>
      </c>
      <c r="AV148" s="68">
        <f>IF(OR(I148="",R148=""),0,AS148*INDIRECT("SR"&amp;I148&amp;R148)*INDIRECT("Niv"&amp;S148))</f>
        <v>0</v>
      </c>
      <c r="AW148" s="68">
        <f>IF(OR(I148="",R148=""),0,AS148*INDIRECT("SR"&amp;I148&amp;R148)*INDIRECT("Niv"&amp;S148))</f>
        <v>0</v>
      </c>
      <c r="AX148" s="69">
        <f>IF(OR(I148="",R148=""),0,AS148*INDIRECT("SR"&amp;I148&amp;R148)*INDIRECT("Niv"&amp;S148))</f>
        <v>0</v>
      </c>
      <c r="AY148" s="69">
        <f>IF(OR(I148="",R148=""),0,AS148*INDIRECT("SR"&amp;I148&amp;R148)*INDIRECT("Niv"&amp;S148))</f>
        <v>0</v>
      </c>
      <c r="AZ148" s="70">
        <f>IF(OR(I148="",R148=""),0,AS148*INDIRECT("SR"&amp;I148&amp;R148)*INDIRECT("Niv"&amp;S148))</f>
        <v>0</v>
      </c>
      <c r="BA148" s="70">
        <f>IF(OR(I148="",R148=""),0,AS148*INDIRECT("SR"&amp;I148&amp;R148)*INDIRECT("Niv"&amp;S148))</f>
        <v>0</v>
      </c>
      <c r="BB148" s="70">
        <f>IF(OR(I148="",R148=""),0,AS148*INDIRECT("SR"&amp;I148&amp;R148)*INDIRECT("Niv"&amp;S148))</f>
        <v>0</v>
      </c>
      <c r="BC148" s="70">
        <f>IF(OR(I148="",R148=""),0,AS148*INDIRECT("SR"&amp;I148&amp;R148)*INDIRECT("Niv"&amp;S148))</f>
        <v>0</v>
      </c>
      <c r="BD148" s="71">
        <f>IF(OR(I148="",R148=""),0,AS148*INDIRECT("SR"&amp;I148&amp;R148)*INDIRECT("Niv"&amp;S148))</f>
        <v>0</v>
      </c>
      <c r="BE148" s="38">
        <f>IF(OR(I148="",R148=""),0,AS148*INDIRECT("SR"&amp;I148&amp;R148)*INDIRECT("Niv"&amp;S148))</f>
        <v>0</v>
      </c>
      <c r="BF148" s="66" t="str">
        <f>IF(OR(AS148=0,ISBLANK(R148)),"",SUM(AT148:BD148*INDIRECT("Mag"&amp;I148&amp;R148)))</f>
        <v/>
      </c>
      <c r="BG148" s="25"/>
    </row>
    <row r="149" spans="1:59">
      <c r="H149" s="6"/>
      <c r="I149" s="7"/>
      <c r="J149" s="7"/>
      <c r="K149" s="7"/>
      <c r="L149" s="7"/>
      <c r="M149" s="8"/>
      <c r="N149" s="8"/>
      <c r="O149" s="9"/>
      <c r="P149" s="9"/>
      <c r="Q149" s="10"/>
      <c r="R149" s="7"/>
      <c r="S149" s="7"/>
      <c r="T149" s="6"/>
      <c r="U149" s="6"/>
      <c r="V149" s="6"/>
      <c r="W149" s="6"/>
      <c r="X149" s="11"/>
      <c r="Y149" s="6"/>
      <c r="Z149" s="12"/>
      <c r="AA149" s="6"/>
      <c r="AB149" s="6"/>
      <c r="AC149" s="6"/>
      <c r="AD149" s="6"/>
      <c r="AE149" s="6"/>
      <c r="AF149" s="13"/>
      <c r="AG149" s="14"/>
      <c r="AH149" s="15"/>
      <c r="AI149" s="16"/>
      <c r="AJ149" s="17"/>
      <c r="AK149" s="18"/>
      <c r="AL149" s="19"/>
      <c r="AM149" s="20"/>
      <c r="AN149" s="24"/>
      <c r="AO149" s="24"/>
      <c r="AP149" s="24"/>
      <c r="AQ149" s="21"/>
      <c r="AR149" s="22"/>
      <c r="AS149" s="72"/>
      <c r="AT149" s="67">
        <f>IF(OR(I149="",R149=""),0,AS149*INDIRECT("SR"&amp;I149&amp;R149)*INDIRECT("Niv"&amp;S149))</f>
        <v>0</v>
      </c>
      <c r="AU149" s="67">
        <f>IF(OR(I149="",R149=""),0,AS149*INDIRECT("SR"&amp;I149&amp;R149)*INDIRECT("Niv"&amp;S149))</f>
        <v>0</v>
      </c>
      <c r="AV149" s="68">
        <f>IF(OR(I149="",R149=""),0,AS149*INDIRECT("SR"&amp;I149&amp;R149)*INDIRECT("Niv"&amp;S149))</f>
        <v>0</v>
      </c>
      <c r="AW149" s="68">
        <f>IF(OR(I149="",R149=""),0,AS149*INDIRECT("SR"&amp;I149&amp;R149)*INDIRECT("Niv"&amp;S149))</f>
        <v>0</v>
      </c>
      <c r="AX149" s="69">
        <f>IF(OR(I149="",R149=""),0,AS149*INDIRECT("SR"&amp;I149&amp;R149)*INDIRECT("Niv"&amp;S149))</f>
        <v>0</v>
      </c>
      <c r="AY149" s="69">
        <f>IF(OR(I149="",R149=""),0,AS149*INDIRECT("SR"&amp;I149&amp;R149)*INDIRECT("Niv"&amp;S149))</f>
        <v>0</v>
      </c>
      <c r="AZ149" s="70">
        <f>IF(OR(I149="",R149=""),0,AS149*INDIRECT("SR"&amp;I149&amp;R149)*INDIRECT("Niv"&amp;S149))</f>
        <v>0</v>
      </c>
      <c r="BA149" s="70">
        <f>IF(OR(I149="",R149=""),0,AS149*INDIRECT("SR"&amp;I149&amp;R149)*INDIRECT("Niv"&amp;S149))</f>
        <v>0</v>
      </c>
      <c r="BB149" s="70">
        <f>IF(OR(I149="",R149=""),0,AS149*INDIRECT("SR"&amp;I149&amp;R149)*INDIRECT("Niv"&amp;S149))</f>
        <v>0</v>
      </c>
      <c r="BC149" s="70">
        <f>IF(OR(I149="",R149=""),0,AS149*INDIRECT("SR"&amp;I149&amp;R149)*INDIRECT("Niv"&amp;S149))</f>
        <v>0</v>
      </c>
      <c r="BD149" s="71">
        <f>IF(OR(I149="",R149=""),0,AS149*INDIRECT("SR"&amp;I149&amp;R149)*INDIRECT("Niv"&amp;S149))</f>
        <v>0</v>
      </c>
      <c r="BE149" s="38">
        <f>IF(OR(I149="",R149=""),0,AS149*INDIRECT("SR"&amp;I149&amp;R149)*INDIRECT("Niv"&amp;S149))</f>
        <v>0</v>
      </c>
      <c r="BF149" s="66" t="str">
        <f>IF(OR(AS149=0,ISBLANK(R149)),"",SUM(AT149:BD149*INDIRECT("Mag"&amp;I149&amp;R149)))</f>
        <v/>
      </c>
      <c r="BG149" s="25"/>
    </row>
    <row r="150" spans="1:59">
      <c r="H150" s="6"/>
      <c r="I150" s="7"/>
      <c r="J150" s="7"/>
      <c r="K150" s="7"/>
      <c r="L150" s="7"/>
      <c r="M150" s="8"/>
      <c r="N150" s="8"/>
      <c r="O150" s="9"/>
      <c r="P150" s="9"/>
      <c r="Q150" s="10"/>
      <c r="R150" s="7"/>
      <c r="S150" s="7"/>
      <c r="T150" s="6"/>
      <c r="U150" s="6"/>
      <c r="V150" s="6"/>
      <c r="W150" s="6"/>
      <c r="X150" s="11"/>
      <c r="Y150" s="6"/>
      <c r="Z150" s="12"/>
      <c r="AA150" s="6"/>
      <c r="AB150" s="6"/>
      <c r="AC150" s="6"/>
      <c r="AD150" s="6"/>
      <c r="AE150" s="6"/>
      <c r="AF150" s="13"/>
      <c r="AG150" s="14"/>
      <c r="AH150" s="15"/>
      <c r="AI150" s="16"/>
      <c r="AJ150" s="17"/>
      <c r="AK150" s="18"/>
      <c r="AL150" s="19"/>
      <c r="AM150" s="20"/>
      <c r="AN150" s="24"/>
      <c r="AO150" s="24"/>
      <c r="AP150" s="24"/>
      <c r="AQ150" s="21"/>
      <c r="AR150" s="22"/>
      <c r="AS150" s="72"/>
      <c r="AT150" s="67">
        <f>IF(OR(I150="",R150=""),0,AS150*INDIRECT("SR"&amp;I150&amp;R150)*INDIRECT("Niv"&amp;S150))</f>
        <v>0</v>
      </c>
      <c r="AU150" s="67">
        <f>IF(OR(I150="",R150=""),0,AS150*INDIRECT("SR"&amp;I150&amp;R150)*INDIRECT("Niv"&amp;S150))</f>
        <v>0</v>
      </c>
      <c r="AV150" s="68">
        <f>IF(OR(I150="",R150=""),0,AS150*INDIRECT("SR"&amp;I150&amp;R150)*INDIRECT("Niv"&amp;S150))</f>
        <v>0</v>
      </c>
      <c r="AW150" s="68">
        <f>IF(OR(I150="",R150=""),0,AS150*INDIRECT("SR"&amp;I150&amp;R150)*INDIRECT("Niv"&amp;S150))</f>
        <v>0</v>
      </c>
      <c r="AX150" s="69">
        <f>IF(OR(I150="",R150=""),0,AS150*INDIRECT("SR"&amp;I150&amp;R150)*INDIRECT("Niv"&amp;S150))</f>
        <v>0</v>
      </c>
      <c r="AY150" s="69">
        <f>IF(OR(I150="",R150=""),0,AS150*INDIRECT("SR"&amp;I150&amp;R150)*INDIRECT("Niv"&amp;S150))</f>
        <v>0</v>
      </c>
      <c r="AZ150" s="70">
        <f>IF(OR(I150="",R150=""),0,AS150*INDIRECT("SR"&amp;I150&amp;R150)*INDIRECT("Niv"&amp;S150))</f>
        <v>0</v>
      </c>
      <c r="BA150" s="70">
        <f>IF(OR(I150="",R150=""),0,AS150*INDIRECT("SR"&amp;I150&amp;R150)*INDIRECT("Niv"&amp;S150))</f>
        <v>0</v>
      </c>
      <c r="BB150" s="70">
        <f>IF(OR(I150="",R150=""),0,AS150*INDIRECT("SR"&amp;I150&amp;R150)*INDIRECT("Niv"&amp;S150))</f>
        <v>0</v>
      </c>
      <c r="BC150" s="70">
        <f>IF(OR(I150="",R150=""),0,AS150*INDIRECT("SR"&amp;I150&amp;R150)*INDIRECT("Niv"&amp;S150))</f>
        <v>0</v>
      </c>
      <c r="BD150" s="71">
        <f>IF(OR(I150="",R150=""),0,AS150*INDIRECT("SR"&amp;I150&amp;R150)*INDIRECT("Niv"&amp;S150))</f>
        <v>0</v>
      </c>
      <c r="BE150" s="38">
        <f>IF(OR(I150="",R150=""),0,AS150*INDIRECT("SR"&amp;I150&amp;R150)*INDIRECT("Niv"&amp;S150))</f>
        <v>0</v>
      </c>
      <c r="BF150" s="66" t="str">
        <f>IF(OR(AS150=0,ISBLANK(R150)),"",SUM(AT150:BD150*INDIRECT("Mag"&amp;I150&amp;R150)))</f>
        <v/>
      </c>
      <c r="BG150" s="25"/>
    </row>
    <row r="151" spans="1:59">
      <c r="H151" s="6"/>
      <c r="I151" s="7"/>
      <c r="J151" s="7"/>
      <c r="K151" s="7"/>
      <c r="L151" s="7"/>
      <c r="M151" s="8"/>
      <c r="N151" s="8"/>
      <c r="O151" s="9"/>
      <c r="P151" s="9"/>
      <c r="Q151" s="10"/>
      <c r="R151" s="7"/>
      <c r="S151" s="7"/>
      <c r="T151" s="6"/>
      <c r="U151" s="6"/>
      <c r="V151" s="6"/>
      <c r="W151" s="6"/>
      <c r="X151" s="11"/>
      <c r="Y151" s="6"/>
      <c r="Z151" s="12"/>
      <c r="AA151" s="6"/>
      <c r="AB151" s="6"/>
      <c r="AC151" s="6"/>
      <c r="AD151" s="6"/>
      <c r="AE151" s="6"/>
      <c r="AF151" s="13"/>
      <c r="AG151" s="14"/>
      <c r="AH151" s="15"/>
      <c r="AI151" s="16"/>
      <c r="AJ151" s="17"/>
      <c r="AK151" s="18"/>
      <c r="AL151" s="19"/>
      <c r="AM151" s="20"/>
      <c r="AN151" s="24"/>
      <c r="AO151" s="24"/>
      <c r="AP151" s="24"/>
      <c r="AQ151" s="21"/>
      <c r="AR151" s="22"/>
      <c r="AS151" s="72"/>
      <c r="AT151" s="67">
        <f>IF(OR(I151="",R151=""),0,AS151*INDIRECT("SR"&amp;I151&amp;R151)*INDIRECT("Niv"&amp;S151))</f>
        <v>0</v>
      </c>
      <c r="AU151" s="67">
        <f>IF(OR(I151="",R151=""),0,AS151*INDIRECT("SR"&amp;I151&amp;R151)*INDIRECT("Niv"&amp;S151))</f>
        <v>0</v>
      </c>
      <c r="AV151" s="68">
        <f>IF(OR(I151="",R151=""),0,AS151*INDIRECT("SR"&amp;I151&amp;R151)*INDIRECT("Niv"&amp;S151))</f>
        <v>0</v>
      </c>
      <c r="AW151" s="68">
        <f>IF(OR(I151="",R151=""),0,AS151*INDIRECT("SR"&amp;I151&amp;R151)*INDIRECT("Niv"&amp;S151))</f>
        <v>0</v>
      </c>
      <c r="AX151" s="69">
        <f>IF(OR(I151="",R151=""),0,AS151*INDIRECT("SR"&amp;I151&amp;R151)*INDIRECT("Niv"&amp;S151))</f>
        <v>0</v>
      </c>
      <c r="AY151" s="69">
        <f>IF(OR(I151="",R151=""),0,AS151*INDIRECT("SR"&amp;I151&amp;R151)*INDIRECT("Niv"&amp;S151))</f>
        <v>0</v>
      </c>
      <c r="AZ151" s="70">
        <f>IF(OR(I151="",R151=""),0,AS151*INDIRECT("SR"&amp;I151&amp;R151)*INDIRECT("Niv"&amp;S151))</f>
        <v>0</v>
      </c>
      <c r="BA151" s="70">
        <f>IF(OR(I151="",R151=""),0,AS151*INDIRECT("SR"&amp;I151&amp;R151)*INDIRECT("Niv"&amp;S151))</f>
        <v>0</v>
      </c>
      <c r="BB151" s="70">
        <f>IF(OR(I151="",R151=""),0,AS151*INDIRECT("SR"&amp;I151&amp;R151)*INDIRECT("Niv"&amp;S151))</f>
        <v>0</v>
      </c>
      <c r="BC151" s="70">
        <f>IF(OR(I151="",R151=""),0,AS151*INDIRECT("SR"&amp;I151&amp;R151)*INDIRECT("Niv"&amp;S151))</f>
        <v>0</v>
      </c>
      <c r="BD151" s="71">
        <f>IF(OR(I151="",R151=""),0,AS151*INDIRECT("SR"&amp;I151&amp;R151)*INDIRECT("Niv"&amp;S151))</f>
        <v>0</v>
      </c>
      <c r="BE151" s="38">
        <f>IF(OR(I151="",R151=""),0,AS151*INDIRECT("SR"&amp;I151&amp;R151)*INDIRECT("Niv"&amp;S151))</f>
        <v>0</v>
      </c>
      <c r="BF151" s="66" t="str">
        <f>IF(OR(AS151=0,ISBLANK(R151)),"",SUM(AT151:BD151*INDIRECT("Mag"&amp;I151&amp;R151)))</f>
        <v/>
      </c>
      <c r="BG151" s="25"/>
    </row>
    <row r="152" spans="1:59">
      <c r="H152" s="6"/>
      <c r="I152" s="7"/>
      <c r="J152" s="7"/>
      <c r="K152" s="7"/>
      <c r="L152" s="7"/>
      <c r="M152" s="8"/>
      <c r="N152" s="8"/>
      <c r="O152" s="9"/>
      <c r="P152" s="9"/>
      <c r="Q152" s="10"/>
      <c r="R152" s="7"/>
      <c r="S152" s="7"/>
      <c r="T152" s="6"/>
      <c r="U152" s="6"/>
      <c r="V152" s="6"/>
      <c r="W152" s="6"/>
      <c r="X152" s="11"/>
      <c r="Y152" s="6"/>
      <c r="Z152" s="12"/>
      <c r="AA152" s="6"/>
      <c r="AB152" s="6"/>
      <c r="AC152" s="6"/>
      <c r="AD152" s="6"/>
      <c r="AE152" s="6"/>
      <c r="AF152" s="13"/>
      <c r="AG152" s="14"/>
      <c r="AH152" s="15"/>
      <c r="AI152" s="16"/>
      <c r="AJ152" s="17"/>
      <c r="AK152" s="18"/>
      <c r="AL152" s="19"/>
      <c r="AM152" s="20"/>
      <c r="AN152" s="24"/>
      <c r="AO152" s="24"/>
      <c r="AP152" s="24"/>
      <c r="AQ152" s="21"/>
      <c r="AR152" s="22"/>
      <c r="AS152" s="72"/>
      <c r="AT152" s="67">
        <f>IF(OR(I152="",R152=""),0,AS152*INDIRECT("SR"&amp;I152&amp;R152)*INDIRECT("Niv"&amp;S152))</f>
        <v>0</v>
      </c>
      <c r="AU152" s="67">
        <f>IF(OR(I152="",R152=""),0,AS152*INDIRECT("SR"&amp;I152&amp;R152)*INDIRECT("Niv"&amp;S152))</f>
        <v>0</v>
      </c>
      <c r="AV152" s="68">
        <f>IF(OR(I152="",R152=""),0,AS152*INDIRECT("SR"&amp;I152&amp;R152)*INDIRECT("Niv"&amp;S152))</f>
        <v>0</v>
      </c>
      <c r="AW152" s="68">
        <f>IF(OR(I152="",R152=""),0,AS152*INDIRECT("SR"&amp;I152&amp;R152)*INDIRECT("Niv"&amp;S152))</f>
        <v>0</v>
      </c>
      <c r="AX152" s="69">
        <f>IF(OR(I152="",R152=""),0,AS152*INDIRECT("SR"&amp;I152&amp;R152)*INDIRECT("Niv"&amp;S152))</f>
        <v>0</v>
      </c>
      <c r="AY152" s="69">
        <f>IF(OR(I152="",R152=""),0,AS152*INDIRECT("SR"&amp;I152&amp;R152)*INDIRECT("Niv"&amp;S152))</f>
        <v>0</v>
      </c>
      <c r="AZ152" s="70">
        <f>IF(OR(I152="",R152=""),0,AS152*INDIRECT("SR"&amp;I152&amp;R152)*INDIRECT("Niv"&amp;S152))</f>
        <v>0</v>
      </c>
      <c r="BA152" s="70">
        <f>IF(OR(I152="",R152=""),0,AS152*INDIRECT("SR"&amp;I152&amp;R152)*INDIRECT("Niv"&amp;S152))</f>
        <v>0</v>
      </c>
      <c r="BB152" s="70">
        <f>IF(OR(I152="",R152=""),0,AS152*INDIRECT("SR"&amp;I152&amp;R152)*INDIRECT("Niv"&amp;S152))</f>
        <v>0</v>
      </c>
      <c r="BC152" s="70">
        <f>IF(OR(I152="",R152=""),0,AS152*INDIRECT("SR"&amp;I152&amp;R152)*INDIRECT("Niv"&amp;S152))</f>
        <v>0</v>
      </c>
      <c r="BD152" s="71">
        <f>IF(OR(I152="",R152=""),0,AS152*INDIRECT("SR"&amp;I152&amp;R152)*INDIRECT("Niv"&amp;S152))</f>
        <v>0</v>
      </c>
      <c r="BE152" s="38">
        <f>IF(OR(I152="",R152=""),0,AS152*INDIRECT("SR"&amp;I152&amp;R152)*INDIRECT("Niv"&amp;S152))</f>
        <v>0</v>
      </c>
      <c r="BF152" s="66" t="str">
        <f>IF(OR(AS152=0,ISBLANK(R152)),"",SUM(AT152:BD152*INDIRECT("Mag"&amp;I152&amp;R152)))</f>
        <v/>
      </c>
      <c r="BG152" s="25"/>
    </row>
    <row r="153" spans="1:59">
      <c r="H153" s="6"/>
      <c r="I153" s="7"/>
      <c r="J153" s="7"/>
      <c r="K153" s="7"/>
      <c r="L153" s="7"/>
      <c r="M153" s="8"/>
      <c r="N153" s="8"/>
      <c r="O153" s="9"/>
      <c r="P153" s="9"/>
      <c r="Q153" s="10"/>
      <c r="R153" s="7"/>
      <c r="S153" s="7"/>
      <c r="T153" s="6"/>
      <c r="U153" s="6"/>
      <c r="V153" s="6"/>
      <c r="W153" s="6"/>
      <c r="X153" s="11"/>
      <c r="Y153" s="6"/>
      <c r="Z153" s="12"/>
      <c r="AA153" s="6"/>
      <c r="AB153" s="6"/>
      <c r="AC153" s="6"/>
      <c r="AD153" s="6"/>
      <c r="AE153" s="6"/>
      <c r="AF153" s="13"/>
      <c r="AG153" s="14"/>
      <c r="AH153" s="15"/>
      <c r="AI153" s="16"/>
      <c r="AJ153" s="17"/>
      <c r="AK153" s="18"/>
      <c r="AL153" s="19"/>
      <c r="AM153" s="20"/>
      <c r="AN153" s="24"/>
      <c r="AO153" s="24"/>
      <c r="AP153" s="24"/>
      <c r="AQ153" s="21"/>
      <c r="AR153" s="22"/>
      <c r="AS153" s="72"/>
      <c r="AT153" s="67">
        <f>IF(OR(I153="",R153=""),0,AS153*INDIRECT("SR"&amp;I153&amp;R153)*INDIRECT("Niv"&amp;S153))</f>
        <v>0</v>
      </c>
      <c r="AU153" s="67">
        <f>IF(OR(I153="",R153=""),0,AS153*INDIRECT("SR"&amp;I153&amp;R153)*INDIRECT("Niv"&amp;S153))</f>
        <v>0</v>
      </c>
      <c r="AV153" s="68">
        <f>IF(OR(I153="",R153=""),0,AS153*INDIRECT("SR"&amp;I153&amp;R153)*INDIRECT("Niv"&amp;S153))</f>
        <v>0</v>
      </c>
      <c r="AW153" s="68">
        <f>IF(OR(I153="",R153=""),0,AS153*INDIRECT("SR"&amp;I153&amp;R153)*INDIRECT("Niv"&amp;S153))</f>
        <v>0</v>
      </c>
      <c r="AX153" s="69">
        <f>IF(OR(I153="",R153=""),0,AS153*INDIRECT("SR"&amp;I153&amp;R153)*INDIRECT("Niv"&amp;S153))</f>
        <v>0</v>
      </c>
      <c r="AY153" s="69">
        <f>IF(OR(I153="",R153=""),0,AS153*INDIRECT("SR"&amp;I153&amp;R153)*INDIRECT("Niv"&amp;S153))</f>
        <v>0</v>
      </c>
      <c r="AZ153" s="70">
        <f>IF(OR(I153="",R153=""),0,AS153*INDIRECT("SR"&amp;I153&amp;R153)*INDIRECT("Niv"&amp;S153))</f>
        <v>0</v>
      </c>
      <c r="BA153" s="70">
        <f>IF(OR(I153="",R153=""),0,AS153*INDIRECT("SR"&amp;I153&amp;R153)*INDIRECT("Niv"&amp;S153))</f>
        <v>0</v>
      </c>
      <c r="BB153" s="70">
        <f>IF(OR(I153="",R153=""),0,AS153*INDIRECT("SR"&amp;I153&amp;R153)*INDIRECT("Niv"&amp;S153))</f>
        <v>0</v>
      </c>
      <c r="BC153" s="70">
        <f>IF(OR(I153="",R153=""),0,AS153*INDIRECT("SR"&amp;I153&amp;R153)*INDIRECT("Niv"&amp;S153))</f>
        <v>0</v>
      </c>
      <c r="BD153" s="71">
        <f>IF(OR(I153="",R153=""),0,AS153*INDIRECT("SR"&amp;I153&amp;R153)*INDIRECT("Niv"&amp;S153))</f>
        <v>0</v>
      </c>
      <c r="BE153" s="38">
        <f>IF(OR(I153="",R153=""),0,AS153*INDIRECT("SR"&amp;I153&amp;R153)*INDIRECT("Niv"&amp;S153))</f>
        <v>0</v>
      </c>
      <c r="BF153" s="66" t="str">
        <f>IF(OR(AS153=0,ISBLANK(R153)),"",SUM(AT153:BD153*INDIRECT("Mag"&amp;I153&amp;R153)))</f>
        <v/>
      </c>
      <c r="BG153" s="25"/>
    </row>
    <row r="154" spans="1:59">
      <c r="H154" s="6"/>
      <c r="I154" s="7"/>
      <c r="J154" s="7"/>
      <c r="K154" s="7"/>
      <c r="L154" s="7"/>
      <c r="M154" s="8"/>
      <c r="N154" s="8"/>
      <c r="O154" s="9"/>
      <c r="P154" s="9"/>
      <c r="Q154" s="10"/>
      <c r="R154" s="7"/>
      <c r="S154" s="7"/>
      <c r="T154" s="6"/>
      <c r="U154" s="6"/>
      <c r="V154" s="6"/>
      <c r="W154" s="6"/>
      <c r="X154" s="11"/>
      <c r="Y154" s="6"/>
      <c r="Z154" s="12"/>
      <c r="AA154" s="6"/>
      <c r="AB154" s="6"/>
      <c r="AC154" s="6"/>
      <c r="AD154" s="6"/>
      <c r="AE154" s="6"/>
      <c r="AF154" s="13"/>
      <c r="AG154" s="14"/>
      <c r="AH154" s="15"/>
      <c r="AI154" s="16"/>
      <c r="AJ154" s="17"/>
      <c r="AK154" s="18"/>
      <c r="AL154" s="19"/>
      <c r="AM154" s="20"/>
      <c r="AN154" s="24"/>
      <c r="AO154" s="24"/>
      <c r="AP154" s="24"/>
      <c r="AQ154" s="21"/>
      <c r="AR154" s="22"/>
      <c r="AS154" s="72"/>
      <c r="AT154" s="67">
        <f>IF(OR(I154="",R154=""),0,AS154*INDIRECT("SR"&amp;I154&amp;R154)*INDIRECT("Niv"&amp;S154))</f>
        <v>0</v>
      </c>
      <c r="AU154" s="67">
        <f>IF(OR(I154="",R154=""),0,AS154*INDIRECT("SR"&amp;I154&amp;R154)*INDIRECT("Niv"&amp;S154))</f>
        <v>0</v>
      </c>
      <c r="AV154" s="68">
        <f>IF(OR(I154="",R154=""),0,AS154*INDIRECT("SR"&amp;I154&amp;R154)*INDIRECT("Niv"&amp;S154))</f>
        <v>0</v>
      </c>
      <c r="AW154" s="68">
        <f>IF(OR(I154="",R154=""),0,AS154*INDIRECT("SR"&amp;I154&amp;R154)*INDIRECT("Niv"&amp;S154))</f>
        <v>0</v>
      </c>
      <c r="AX154" s="69">
        <f>IF(OR(I154="",R154=""),0,AS154*INDIRECT("SR"&amp;I154&amp;R154)*INDIRECT("Niv"&amp;S154))</f>
        <v>0</v>
      </c>
      <c r="AY154" s="69">
        <f>IF(OR(I154="",R154=""),0,AS154*INDIRECT("SR"&amp;I154&amp;R154)*INDIRECT("Niv"&amp;S154))</f>
        <v>0</v>
      </c>
      <c r="AZ154" s="70">
        <f>IF(OR(I154="",R154=""),0,AS154*INDIRECT("SR"&amp;I154&amp;R154)*INDIRECT("Niv"&amp;S154))</f>
        <v>0</v>
      </c>
      <c r="BA154" s="70">
        <f>IF(OR(I154="",R154=""),0,AS154*INDIRECT("SR"&amp;I154&amp;R154)*INDIRECT("Niv"&amp;S154))</f>
        <v>0</v>
      </c>
      <c r="BB154" s="70">
        <f>IF(OR(I154="",R154=""),0,AS154*INDIRECT("SR"&amp;I154&amp;R154)*INDIRECT("Niv"&amp;S154))</f>
        <v>0</v>
      </c>
      <c r="BC154" s="70">
        <f>IF(OR(I154="",R154=""),0,AS154*INDIRECT("SR"&amp;I154&amp;R154)*INDIRECT("Niv"&amp;S154))</f>
        <v>0</v>
      </c>
      <c r="BD154" s="71">
        <f>IF(OR(I154="",R154=""),0,AS154*INDIRECT("SR"&amp;I154&amp;R154)*INDIRECT("Niv"&amp;S154))</f>
        <v>0</v>
      </c>
      <c r="BE154" s="38">
        <f>IF(OR(I154="",R154=""),0,AS154*INDIRECT("SR"&amp;I154&amp;R154)*INDIRECT("Niv"&amp;S154))</f>
        <v>0</v>
      </c>
      <c r="BF154" s="66" t="str">
        <f>IF(OR(AS154=0,ISBLANK(R154)),"",SUM(AT154:BD154*INDIRECT("Mag"&amp;I154&amp;R154)))</f>
        <v/>
      </c>
      <c r="BG154" s="25"/>
    </row>
    <row r="155" spans="1:59">
      <c r="H155" s="6"/>
      <c r="I155" s="7"/>
      <c r="J155" s="7"/>
      <c r="K155" s="7"/>
      <c r="L155" s="7"/>
      <c r="M155" s="8"/>
      <c r="N155" s="8"/>
      <c r="O155" s="9"/>
      <c r="P155" s="9"/>
      <c r="Q155" s="10"/>
      <c r="R155" s="7"/>
      <c r="S155" s="7"/>
      <c r="T155" s="6"/>
      <c r="U155" s="6"/>
      <c r="V155" s="6"/>
      <c r="W155" s="6"/>
      <c r="X155" s="11"/>
      <c r="Y155" s="6"/>
      <c r="Z155" s="12"/>
      <c r="AA155" s="6"/>
      <c r="AB155" s="6"/>
      <c r="AC155" s="6"/>
      <c r="AD155" s="6"/>
      <c r="AE155" s="6"/>
      <c r="AF155" s="13"/>
      <c r="AG155" s="14"/>
      <c r="AH155" s="15"/>
      <c r="AI155" s="16"/>
      <c r="AJ155" s="17"/>
      <c r="AK155" s="18"/>
      <c r="AL155" s="19"/>
      <c r="AM155" s="20"/>
      <c r="AN155" s="24"/>
      <c r="AO155" s="24"/>
      <c r="AP155" s="24"/>
      <c r="AQ155" s="21"/>
      <c r="AR155" s="22"/>
      <c r="AS155" s="72"/>
      <c r="AT155" s="67">
        <f>IF(OR(I155="",R155=""),0,AS155*INDIRECT("SR"&amp;I155&amp;R155)*INDIRECT("Niv"&amp;S155))</f>
        <v>0</v>
      </c>
      <c r="AU155" s="67">
        <f>IF(OR(I155="",R155=""),0,AS155*INDIRECT("SR"&amp;I155&amp;R155)*INDIRECT("Niv"&amp;S155))</f>
        <v>0</v>
      </c>
      <c r="AV155" s="68">
        <f>IF(OR(I155="",R155=""),0,AS155*INDIRECT("SR"&amp;I155&amp;R155)*INDIRECT("Niv"&amp;S155))</f>
        <v>0</v>
      </c>
      <c r="AW155" s="68">
        <f>IF(OR(I155="",R155=""),0,AS155*INDIRECT("SR"&amp;I155&amp;R155)*INDIRECT("Niv"&amp;S155))</f>
        <v>0</v>
      </c>
      <c r="AX155" s="69">
        <f>IF(OR(I155="",R155=""),0,AS155*INDIRECT("SR"&amp;I155&amp;R155)*INDIRECT("Niv"&amp;S155))</f>
        <v>0</v>
      </c>
      <c r="AY155" s="69">
        <f>IF(OR(I155="",R155=""),0,AS155*INDIRECT("SR"&amp;I155&amp;R155)*INDIRECT("Niv"&amp;S155))</f>
        <v>0</v>
      </c>
      <c r="AZ155" s="70">
        <f>IF(OR(I155="",R155=""),0,AS155*INDIRECT("SR"&amp;I155&amp;R155)*INDIRECT("Niv"&amp;S155))</f>
        <v>0</v>
      </c>
      <c r="BA155" s="70">
        <f>IF(OR(I155="",R155=""),0,AS155*INDIRECT("SR"&amp;I155&amp;R155)*INDIRECT("Niv"&amp;S155))</f>
        <v>0</v>
      </c>
      <c r="BB155" s="70">
        <f>IF(OR(I155="",R155=""),0,AS155*INDIRECT("SR"&amp;I155&amp;R155)*INDIRECT("Niv"&amp;S155))</f>
        <v>0</v>
      </c>
      <c r="BC155" s="70">
        <f>IF(OR(I155="",R155=""),0,AS155*INDIRECT("SR"&amp;I155&amp;R155)*INDIRECT("Niv"&amp;S155))</f>
        <v>0</v>
      </c>
      <c r="BD155" s="71">
        <f>IF(OR(I155="",R155=""),0,AS155*INDIRECT("SR"&amp;I155&amp;R155)*INDIRECT("Niv"&amp;S155))</f>
        <v>0</v>
      </c>
      <c r="BE155" s="38">
        <f>IF(OR(I155="",R155=""),0,AS155*INDIRECT("SR"&amp;I155&amp;R155)*INDIRECT("Niv"&amp;S155))</f>
        <v>0</v>
      </c>
      <c r="BF155" s="66" t="str">
        <f>IF(OR(AS155=0,ISBLANK(R155)),"",SUM(AT155:BD155*INDIRECT("Mag"&amp;I155&amp;R155)))</f>
        <v/>
      </c>
      <c r="BG155" s="25"/>
    </row>
    <row r="156" spans="1:59">
      <c r="H156" s="6"/>
      <c r="I156" s="7"/>
      <c r="J156" s="7"/>
      <c r="K156" s="7"/>
      <c r="L156" s="7"/>
      <c r="M156" s="8"/>
      <c r="N156" s="8"/>
      <c r="O156" s="9"/>
      <c r="P156" s="9"/>
      <c r="Q156" s="10"/>
      <c r="R156" s="7"/>
      <c r="S156" s="7"/>
      <c r="T156" s="6"/>
      <c r="U156" s="6"/>
      <c r="V156" s="6"/>
      <c r="W156" s="6"/>
      <c r="X156" s="11"/>
      <c r="Y156" s="6"/>
      <c r="Z156" s="12"/>
      <c r="AA156" s="6"/>
      <c r="AB156" s="6"/>
      <c r="AC156" s="6"/>
      <c r="AD156" s="6"/>
      <c r="AE156" s="6"/>
      <c r="AF156" s="13"/>
      <c r="AG156" s="14"/>
      <c r="AH156" s="15"/>
      <c r="AI156" s="16"/>
      <c r="AJ156" s="17"/>
      <c r="AK156" s="18"/>
      <c r="AL156" s="19"/>
      <c r="AM156" s="20"/>
      <c r="AN156" s="24"/>
      <c r="AO156" s="24"/>
      <c r="AP156" s="24"/>
      <c r="AQ156" s="21"/>
      <c r="AR156" s="22"/>
      <c r="AS156" s="72"/>
      <c r="AT156" s="67">
        <f>IF(OR(I156="",R156=""),0,AS156*INDIRECT("SR"&amp;I156&amp;R156)*INDIRECT("Niv"&amp;S156))</f>
        <v>0</v>
      </c>
      <c r="AU156" s="67">
        <f>IF(OR(I156="",R156=""),0,AS156*INDIRECT("SR"&amp;I156&amp;R156)*INDIRECT("Niv"&amp;S156))</f>
        <v>0</v>
      </c>
      <c r="AV156" s="68">
        <f>IF(OR(I156="",R156=""),0,AS156*INDIRECT("SR"&amp;I156&amp;R156)*INDIRECT("Niv"&amp;S156))</f>
        <v>0</v>
      </c>
      <c r="AW156" s="68">
        <f>IF(OR(I156="",R156=""),0,AS156*INDIRECT("SR"&amp;I156&amp;R156)*INDIRECT("Niv"&amp;S156))</f>
        <v>0</v>
      </c>
      <c r="AX156" s="69">
        <f>IF(OR(I156="",R156=""),0,AS156*INDIRECT("SR"&amp;I156&amp;R156)*INDIRECT("Niv"&amp;S156))</f>
        <v>0</v>
      </c>
      <c r="AY156" s="69">
        <f>IF(OR(I156="",R156=""),0,AS156*INDIRECT("SR"&amp;I156&amp;R156)*INDIRECT("Niv"&amp;S156))</f>
        <v>0</v>
      </c>
      <c r="AZ156" s="70">
        <f>IF(OR(I156="",R156=""),0,AS156*INDIRECT("SR"&amp;I156&amp;R156)*INDIRECT("Niv"&amp;S156))</f>
        <v>0</v>
      </c>
      <c r="BA156" s="70">
        <f>IF(OR(I156="",R156=""),0,AS156*INDIRECT("SR"&amp;I156&amp;R156)*INDIRECT("Niv"&amp;S156))</f>
        <v>0</v>
      </c>
      <c r="BB156" s="70">
        <f>IF(OR(I156="",R156=""),0,AS156*INDIRECT("SR"&amp;I156&amp;R156)*INDIRECT("Niv"&amp;S156))</f>
        <v>0</v>
      </c>
      <c r="BC156" s="70">
        <f>IF(OR(I156="",R156=""),0,AS156*INDIRECT("SR"&amp;I156&amp;R156)*INDIRECT("Niv"&amp;S156))</f>
        <v>0</v>
      </c>
      <c r="BD156" s="71">
        <f>IF(OR(I156="",R156=""),0,AS156*INDIRECT("SR"&amp;I156&amp;R156)*INDIRECT("Niv"&amp;S156))</f>
        <v>0</v>
      </c>
      <c r="BE156" s="38">
        <f>IF(OR(I156="",R156=""),0,AS156*INDIRECT("SR"&amp;I156&amp;R156)*INDIRECT("Niv"&amp;S156))</f>
        <v>0</v>
      </c>
      <c r="BF156" s="66" t="str">
        <f>IF(OR(AS156=0,ISBLANK(R156)),"",SUM(AT156:BD156*INDIRECT("Mag"&amp;I156&amp;R156)))</f>
        <v/>
      </c>
      <c r="BG156" s="25"/>
    </row>
    <row r="157" spans="1:59">
      <c r="H157" s="6"/>
      <c r="I157" s="7"/>
      <c r="J157" s="7"/>
      <c r="K157" s="7"/>
      <c r="L157" s="7"/>
      <c r="M157" s="8"/>
      <c r="N157" s="8"/>
      <c r="O157" s="9"/>
      <c r="P157" s="9"/>
      <c r="Q157" s="10"/>
      <c r="R157" s="7"/>
      <c r="S157" s="7"/>
      <c r="T157" s="6"/>
      <c r="U157" s="6"/>
      <c r="V157" s="6"/>
      <c r="W157" s="6"/>
      <c r="X157" s="11"/>
      <c r="Y157" s="6"/>
      <c r="Z157" s="12"/>
      <c r="AA157" s="6"/>
      <c r="AB157" s="6"/>
      <c r="AC157" s="6"/>
      <c r="AD157" s="6"/>
      <c r="AE157" s="6"/>
      <c r="AF157" s="13"/>
      <c r="AG157" s="14"/>
      <c r="AH157" s="15"/>
      <c r="AI157" s="16"/>
      <c r="AJ157" s="17"/>
      <c r="AK157" s="18"/>
      <c r="AL157" s="19"/>
      <c r="AM157" s="20"/>
      <c r="AN157" s="24"/>
      <c r="AO157" s="24"/>
      <c r="AP157" s="24"/>
      <c r="AQ157" s="21"/>
      <c r="AR157" s="22"/>
      <c r="AS157" s="72"/>
      <c r="AT157" s="67">
        <f>IF(OR(I157="",R157=""),0,AS157*INDIRECT("SR"&amp;I157&amp;R157)*INDIRECT("Niv"&amp;S157))</f>
        <v>0</v>
      </c>
      <c r="AU157" s="67">
        <f>IF(OR(I157="",R157=""),0,AS157*INDIRECT("SR"&amp;I157&amp;R157)*INDIRECT("Niv"&amp;S157))</f>
        <v>0</v>
      </c>
      <c r="AV157" s="68">
        <f>IF(OR(I157="",R157=""),0,AS157*INDIRECT("SR"&amp;I157&amp;R157)*INDIRECT("Niv"&amp;S157))</f>
        <v>0</v>
      </c>
      <c r="AW157" s="68">
        <f>IF(OR(I157="",R157=""),0,AS157*INDIRECT("SR"&amp;I157&amp;R157)*INDIRECT("Niv"&amp;S157))</f>
        <v>0</v>
      </c>
      <c r="AX157" s="69">
        <f>IF(OR(I157="",R157=""),0,AS157*INDIRECT("SR"&amp;I157&amp;R157)*INDIRECT("Niv"&amp;S157))</f>
        <v>0</v>
      </c>
      <c r="AY157" s="69">
        <f>IF(OR(I157="",R157=""),0,AS157*INDIRECT("SR"&amp;I157&amp;R157)*INDIRECT("Niv"&amp;S157))</f>
        <v>0</v>
      </c>
      <c r="AZ157" s="70">
        <f>IF(OR(I157="",R157=""),0,AS157*INDIRECT("SR"&amp;I157&amp;R157)*INDIRECT("Niv"&amp;S157))</f>
        <v>0</v>
      </c>
      <c r="BA157" s="70">
        <f>IF(OR(I157="",R157=""),0,AS157*INDIRECT("SR"&amp;I157&amp;R157)*INDIRECT("Niv"&amp;S157))</f>
        <v>0</v>
      </c>
      <c r="BB157" s="70">
        <f>IF(OR(I157="",R157=""),0,AS157*INDIRECT("SR"&amp;I157&amp;R157)*INDIRECT("Niv"&amp;S157))</f>
        <v>0</v>
      </c>
      <c r="BC157" s="70">
        <f>IF(OR(I157="",R157=""),0,AS157*INDIRECT("SR"&amp;I157&amp;R157)*INDIRECT("Niv"&amp;S157))</f>
        <v>0</v>
      </c>
      <c r="BD157" s="71">
        <f>IF(OR(I157="",R157=""),0,AS157*INDIRECT("SR"&amp;I157&amp;R157)*INDIRECT("Niv"&amp;S157))</f>
        <v>0</v>
      </c>
      <c r="BE157" s="38">
        <f>IF(OR(I157="",R157=""),0,AS157*INDIRECT("SR"&amp;I157&amp;R157)*INDIRECT("Niv"&amp;S157))</f>
        <v>0</v>
      </c>
      <c r="BF157" s="66" t="str">
        <f>IF(OR(AS157=0,ISBLANK(R157)),"",SUM(AT157:BD157*INDIRECT("Mag"&amp;I157&amp;R157)))</f>
        <v/>
      </c>
      <c r="BG157" s="25"/>
    </row>
    <row r="158" spans="1:59">
      <c r="H158" s="6"/>
      <c r="I158" s="7"/>
      <c r="J158" s="7"/>
      <c r="K158" s="7"/>
      <c r="L158" s="7"/>
      <c r="M158" s="8"/>
      <c r="N158" s="8"/>
      <c r="O158" s="9"/>
      <c r="P158" s="9"/>
      <c r="Q158" s="10"/>
      <c r="R158" s="7"/>
      <c r="S158" s="7"/>
      <c r="T158" s="6"/>
      <c r="U158" s="6"/>
      <c r="V158" s="6"/>
      <c r="W158" s="6"/>
      <c r="X158" s="11"/>
      <c r="Y158" s="6"/>
      <c r="Z158" s="12"/>
      <c r="AA158" s="6"/>
      <c r="AB158" s="6"/>
      <c r="AC158" s="6"/>
      <c r="AD158" s="6"/>
      <c r="AE158" s="6"/>
      <c r="AF158" s="13"/>
      <c r="AG158" s="14"/>
      <c r="AH158" s="15"/>
      <c r="AI158" s="16"/>
      <c r="AJ158" s="17"/>
      <c r="AK158" s="18"/>
      <c r="AL158" s="19"/>
      <c r="AM158" s="20"/>
      <c r="AN158" s="24"/>
      <c r="AO158" s="24"/>
      <c r="AP158" s="24"/>
      <c r="AQ158" s="21"/>
      <c r="AR158" s="22"/>
      <c r="AS158" s="72"/>
      <c r="AT158" s="67">
        <f>IF(OR(I158="",R158=""),0,AS158*INDIRECT("SR"&amp;I158&amp;R158)*INDIRECT("Niv"&amp;S158))</f>
        <v>0</v>
      </c>
      <c r="AU158" s="67">
        <f>IF(OR(I158="",R158=""),0,AS158*INDIRECT("SR"&amp;I158&amp;R158)*INDIRECT("Niv"&amp;S158))</f>
        <v>0</v>
      </c>
      <c r="AV158" s="68">
        <f>IF(OR(I158="",R158=""),0,AS158*INDIRECT("SR"&amp;I158&amp;R158)*INDIRECT("Niv"&amp;S158))</f>
        <v>0</v>
      </c>
      <c r="AW158" s="68">
        <f>IF(OR(I158="",R158=""),0,AS158*INDIRECT("SR"&amp;I158&amp;R158)*INDIRECT("Niv"&amp;S158))</f>
        <v>0</v>
      </c>
      <c r="AX158" s="69">
        <f>IF(OR(I158="",R158=""),0,AS158*INDIRECT("SR"&amp;I158&amp;R158)*INDIRECT("Niv"&amp;S158))</f>
        <v>0</v>
      </c>
      <c r="AY158" s="69">
        <f>IF(OR(I158="",R158=""),0,AS158*INDIRECT("SR"&amp;I158&amp;R158)*INDIRECT("Niv"&amp;S158))</f>
        <v>0</v>
      </c>
      <c r="AZ158" s="70">
        <f>IF(OR(I158="",R158=""),0,AS158*INDIRECT("SR"&amp;I158&amp;R158)*INDIRECT("Niv"&amp;S158))</f>
        <v>0</v>
      </c>
      <c r="BA158" s="70">
        <f>IF(OR(I158="",R158=""),0,AS158*INDIRECT("SR"&amp;I158&amp;R158)*INDIRECT("Niv"&amp;S158))</f>
        <v>0</v>
      </c>
      <c r="BB158" s="70">
        <f>IF(OR(I158="",R158=""),0,AS158*INDIRECT("SR"&amp;I158&amp;R158)*INDIRECT("Niv"&amp;S158))</f>
        <v>0</v>
      </c>
      <c r="BC158" s="70">
        <f>IF(OR(I158="",R158=""),0,AS158*INDIRECT("SR"&amp;I158&amp;R158)*INDIRECT("Niv"&amp;S158))</f>
        <v>0</v>
      </c>
      <c r="BD158" s="71">
        <f>IF(OR(I158="",R158=""),0,AS158*INDIRECT("SR"&amp;I158&amp;R158)*INDIRECT("Niv"&amp;S158))</f>
        <v>0</v>
      </c>
      <c r="BE158" s="38">
        <f>IF(OR(I158="",R158=""),0,AS158*INDIRECT("SR"&amp;I158&amp;R158)*INDIRECT("Niv"&amp;S158))</f>
        <v>0</v>
      </c>
      <c r="BF158" s="66" t="str">
        <f>IF(OR(AS158=0,ISBLANK(R158)),"",SUM(AT158:BD158*INDIRECT("Mag"&amp;I158&amp;R158)))</f>
        <v/>
      </c>
      <c r="BG158" s="25"/>
    </row>
    <row r="159" spans="1:59">
      <c r="H159" s="6"/>
      <c r="I159" s="7"/>
      <c r="J159" s="7"/>
      <c r="K159" s="7"/>
      <c r="L159" s="7"/>
      <c r="M159" s="8"/>
      <c r="N159" s="8"/>
      <c r="O159" s="9"/>
      <c r="P159" s="9"/>
      <c r="Q159" s="10"/>
      <c r="R159" s="7"/>
      <c r="S159" s="7"/>
      <c r="T159" s="6"/>
      <c r="U159" s="6"/>
      <c r="V159" s="6"/>
      <c r="W159" s="6"/>
      <c r="X159" s="11"/>
      <c r="Y159" s="6"/>
      <c r="Z159" s="12"/>
      <c r="AA159" s="6"/>
      <c r="AB159" s="6"/>
      <c r="AC159" s="6"/>
      <c r="AD159" s="6"/>
      <c r="AE159" s="6"/>
      <c r="AF159" s="13"/>
      <c r="AG159" s="14"/>
      <c r="AH159" s="15"/>
      <c r="AI159" s="16"/>
      <c r="AJ159" s="17"/>
      <c r="AK159" s="18"/>
      <c r="AL159" s="19"/>
      <c r="AM159" s="20"/>
      <c r="AN159" s="24"/>
      <c r="AO159" s="24"/>
      <c r="AP159" s="24"/>
      <c r="AQ159" s="21"/>
      <c r="AR159" s="22"/>
      <c r="AS159" s="72"/>
      <c r="AT159" s="67">
        <f>IF(OR(I159="",R159=""),0,AS159*INDIRECT("SR"&amp;I159&amp;R159)*INDIRECT("Niv"&amp;S159))</f>
        <v>0</v>
      </c>
      <c r="AU159" s="67">
        <f>IF(OR(I159="",R159=""),0,AS159*INDIRECT("SR"&amp;I159&amp;R159)*INDIRECT("Niv"&amp;S159))</f>
        <v>0</v>
      </c>
      <c r="AV159" s="68">
        <f>IF(OR(I159="",R159=""),0,AS159*INDIRECT("SR"&amp;I159&amp;R159)*INDIRECT("Niv"&amp;S159))</f>
        <v>0</v>
      </c>
      <c r="AW159" s="68">
        <f>IF(OR(I159="",R159=""),0,AS159*INDIRECT("SR"&amp;I159&amp;R159)*INDIRECT("Niv"&amp;S159))</f>
        <v>0</v>
      </c>
      <c r="AX159" s="69">
        <f>IF(OR(I159="",R159=""),0,AS159*INDIRECT("SR"&amp;I159&amp;R159)*INDIRECT("Niv"&amp;S159))</f>
        <v>0</v>
      </c>
      <c r="AY159" s="69">
        <f>IF(OR(I159="",R159=""),0,AS159*INDIRECT("SR"&amp;I159&amp;R159)*INDIRECT("Niv"&amp;S159))</f>
        <v>0</v>
      </c>
      <c r="AZ159" s="70">
        <f>IF(OR(I159="",R159=""),0,AS159*INDIRECT("SR"&amp;I159&amp;R159)*INDIRECT("Niv"&amp;S159))</f>
        <v>0</v>
      </c>
      <c r="BA159" s="70">
        <f>IF(OR(I159="",R159=""),0,AS159*INDIRECT("SR"&amp;I159&amp;R159)*INDIRECT("Niv"&amp;S159))</f>
        <v>0</v>
      </c>
      <c r="BB159" s="70">
        <f>IF(OR(I159="",R159=""),0,AS159*INDIRECT("SR"&amp;I159&amp;R159)*INDIRECT("Niv"&amp;S159))</f>
        <v>0</v>
      </c>
      <c r="BC159" s="70">
        <f>IF(OR(I159="",R159=""),0,AS159*INDIRECT("SR"&amp;I159&amp;R159)*INDIRECT("Niv"&amp;S159))</f>
        <v>0</v>
      </c>
      <c r="BD159" s="71">
        <f>IF(OR(I159="",R159=""),0,AS159*INDIRECT("SR"&amp;I159&amp;R159)*INDIRECT("Niv"&amp;S159))</f>
        <v>0</v>
      </c>
      <c r="BE159" s="38">
        <f>IF(OR(I159="",R159=""),0,AS159*INDIRECT("SR"&amp;I159&amp;R159)*INDIRECT("Niv"&amp;S159))</f>
        <v>0</v>
      </c>
      <c r="BF159" s="66" t="str">
        <f>IF(OR(AS159=0,ISBLANK(R159)),"",SUM(AT159:BD159*INDIRECT("Mag"&amp;I159&amp;R159)))</f>
        <v/>
      </c>
      <c r="BG159" s="25"/>
    </row>
    <row r="160" spans="1:59">
      <c r="H160" s="6"/>
      <c r="I160" s="7"/>
      <c r="J160" s="7"/>
      <c r="K160" s="7"/>
      <c r="L160" s="7"/>
      <c r="M160" s="8"/>
      <c r="N160" s="8"/>
      <c r="O160" s="9"/>
      <c r="P160" s="9"/>
      <c r="Q160" s="10"/>
      <c r="R160" s="7"/>
      <c r="S160" s="7"/>
      <c r="T160" s="6"/>
      <c r="U160" s="6"/>
      <c r="V160" s="6"/>
      <c r="W160" s="6"/>
      <c r="X160" s="11"/>
      <c r="Y160" s="6"/>
      <c r="Z160" s="12"/>
      <c r="AA160" s="6"/>
      <c r="AB160" s="6"/>
      <c r="AC160" s="6"/>
      <c r="AD160" s="6"/>
      <c r="AE160" s="6"/>
      <c r="AF160" s="13"/>
      <c r="AG160" s="14"/>
      <c r="AH160" s="15"/>
      <c r="AI160" s="16"/>
      <c r="AJ160" s="17"/>
      <c r="AK160" s="18"/>
      <c r="AL160" s="19"/>
      <c r="AM160" s="20"/>
      <c r="AN160" s="24"/>
      <c r="AO160" s="24"/>
      <c r="AP160" s="24"/>
      <c r="AQ160" s="21"/>
      <c r="AR160" s="22"/>
      <c r="AS160" s="72"/>
      <c r="AT160" s="67">
        <f>IF(OR(I160="",R160=""),0,AS160*INDIRECT("SR"&amp;I160&amp;R160)*INDIRECT("Niv"&amp;S160))</f>
        <v>0</v>
      </c>
      <c r="AU160" s="67">
        <f>IF(OR(I160="",R160=""),0,AS160*INDIRECT("SR"&amp;I160&amp;R160)*INDIRECT("Niv"&amp;S160))</f>
        <v>0</v>
      </c>
      <c r="AV160" s="68">
        <f>IF(OR(I160="",R160=""),0,AS160*INDIRECT("SR"&amp;I160&amp;R160)*INDIRECT("Niv"&amp;S160))</f>
        <v>0</v>
      </c>
      <c r="AW160" s="68">
        <f>IF(OR(I160="",R160=""),0,AS160*INDIRECT("SR"&amp;I160&amp;R160)*INDIRECT("Niv"&amp;S160))</f>
        <v>0</v>
      </c>
      <c r="AX160" s="69">
        <f>IF(OR(I160="",R160=""),0,AS160*INDIRECT("SR"&amp;I160&amp;R160)*INDIRECT("Niv"&amp;S160))</f>
        <v>0</v>
      </c>
      <c r="AY160" s="69">
        <f>IF(OR(I160="",R160=""),0,AS160*INDIRECT("SR"&amp;I160&amp;R160)*INDIRECT("Niv"&amp;S160))</f>
        <v>0</v>
      </c>
      <c r="AZ160" s="70">
        <f>IF(OR(I160="",R160=""),0,AS160*INDIRECT("SR"&amp;I160&amp;R160)*INDIRECT("Niv"&amp;S160))</f>
        <v>0</v>
      </c>
      <c r="BA160" s="70">
        <f>IF(OR(I160="",R160=""),0,AS160*INDIRECT("SR"&amp;I160&amp;R160)*INDIRECT("Niv"&amp;S160))</f>
        <v>0</v>
      </c>
      <c r="BB160" s="70">
        <f>IF(OR(I160="",R160=""),0,AS160*INDIRECT("SR"&amp;I160&amp;R160)*INDIRECT("Niv"&amp;S160))</f>
        <v>0</v>
      </c>
      <c r="BC160" s="70">
        <f>IF(OR(I160="",R160=""),0,AS160*INDIRECT("SR"&amp;I160&amp;R160)*INDIRECT("Niv"&amp;S160))</f>
        <v>0</v>
      </c>
      <c r="BD160" s="71">
        <f>IF(OR(I160="",R160=""),0,AS160*INDIRECT("SR"&amp;I160&amp;R160)*INDIRECT("Niv"&amp;S160))</f>
        <v>0</v>
      </c>
      <c r="BE160" s="38">
        <f>IF(OR(I160="",R160=""),0,AS160*INDIRECT("SR"&amp;I160&amp;R160)*INDIRECT("Niv"&amp;S160))</f>
        <v>0</v>
      </c>
      <c r="BF160" s="66" t="str">
        <f>IF(OR(AS160=0,ISBLANK(R160)),"",SUM(AT160:BD160*INDIRECT("Mag"&amp;I160&amp;R160)))</f>
        <v/>
      </c>
      <c r="BG160" s="25"/>
    </row>
    <row r="161" spans="1:59">
      <c r="H161" s="6"/>
      <c r="I161" s="7"/>
      <c r="J161" s="7"/>
      <c r="K161" s="7"/>
      <c r="L161" s="7"/>
      <c r="M161" s="8"/>
      <c r="N161" s="8"/>
      <c r="O161" s="9"/>
      <c r="P161" s="9"/>
      <c r="Q161" s="10"/>
      <c r="R161" s="7"/>
      <c r="S161" s="7"/>
      <c r="T161" s="6"/>
      <c r="U161" s="6"/>
      <c r="V161" s="6"/>
      <c r="W161" s="6"/>
      <c r="X161" s="11"/>
      <c r="Y161" s="6"/>
      <c r="Z161" s="12"/>
      <c r="AA161" s="6"/>
      <c r="AB161" s="6"/>
      <c r="AC161" s="6"/>
      <c r="AD161" s="6"/>
      <c r="AE161" s="6"/>
      <c r="AF161" s="13"/>
      <c r="AG161" s="14"/>
      <c r="AH161" s="15"/>
      <c r="AI161" s="16"/>
      <c r="AJ161" s="17"/>
      <c r="AK161" s="18"/>
      <c r="AL161" s="19"/>
      <c r="AM161" s="20"/>
      <c r="AN161" s="24"/>
      <c r="AO161" s="24"/>
      <c r="AP161" s="24"/>
      <c r="AQ161" s="21"/>
      <c r="AR161" s="22"/>
      <c r="AS161" s="72"/>
      <c r="AT161" s="67">
        <f>IF(OR(I161="",R161=""),0,AS161*INDIRECT("SR"&amp;I161&amp;R161)*INDIRECT("Niv"&amp;S161))</f>
        <v>0</v>
      </c>
      <c r="AU161" s="67">
        <f>IF(OR(I161="",R161=""),0,AS161*INDIRECT("SR"&amp;I161&amp;R161)*INDIRECT("Niv"&amp;S161))</f>
        <v>0</v>
      </c>
      <c r="AV161" s="68">
        <f>IF(OR(I161="",R161=""),0,AS161*INDIRECT("SR"&amp;I161&amp;R161)*INDIRECT("Niv"&amp;S161))</f>
        <v>0</v>
      </c>
      <c r="AW161" s="68">
        <f>IF(OR(I161="",R161=""),0,AS161*INDIRECT("SR"&amp;I161&amp;R161)*INDIRECT("Niv"&amp;S161))</f>
        <v>0</v>
      </c>
      <c r="AX161" s="69">
        <f>IF(OR(I161="",R161=""),0,AS161*INDIRECT("SR"&amp;I161&amp;R161)*INDIRECT("Niv"&amp;S161))</f>
        <v>0</v>
      </c>
      <c r="AY161" s="69">
        <f>IF(OR(I161="",R161=""),0,AS161*INDIRECT("SR"&amp;I161&amp;R161)*INDIRECT("Niv"&amp;S161))</f>
        <v>0</v>
      </c>
      <c r="AZ161" s="70">
        <f>IF(OR(I161="",R161=""),0,AS161*INDIRECT("SR"&amp;I161&amp;R161)*INDIRECT("Niv"&amp;S161))</f>
        <v>0</v>
      </c>
      <c r="BA161" s="70">
        <f>IF(OR(I161="",R161=""),0,AS161*INDIRECT("SR"&amp;I161&amp;R161)*INDIRECT("Niv"&amp;S161))</f>
        <v>0</v>
      </c>
      <c r="BB161" s="70">
        <f>IF(OR(I161="",R161=""),0,AS161*INDIRECT("SR"&amp;I161&amp;R161)*INDIRECT("Niv"&amp;S161))</f>
        <v>0</v>
      </c>
      <c r="BC161" s="70">
        <f>IF(OR(I161="",R161=""),0,AS161*INDIRECT("SR"&amp;I161&amp;R161)*INDIRECT("Niv"&amp;S161))</f>
        <v>0</v>
      </c>
      <c r="BD161" s="71">
        <f>IF(OR(I161="",R161=""),0,AS161*INDIRECT("SR"&amp;I161&amp;R161)*INDIRECT("Niv"&amp;S161))</f>
        <v>0</v>
      </c>
      <c r="BE161" s="38">
        <f>IF(OR(I161="",R161=""),0,AS161*INDIRECT("SR"&amp;I161&amp;R161)*INDIRECT("Niv"&amp;S161))</f>
        <v>0</v>
      </c>
      <c r="BF161" s="66" t="str">
        <f>IF(OR(AS161=0,ISBLANK(R161)),"",SUM(AT161:BD161*INDIRECT("Mag"&amp;I161&amp;R161)))</f>
        <v/>
      </c>
      <c r="BG161" s="25"/>
    </row>
    <row r="162" spans="1:59">
      <c r="H162" s="6"/>
      <c r="I162" s="7"/>
      <c r="J162" s="7"/>
      <c r="K162" s="7"/>
      <c r="L162" s="7"/>
      <c r="M162" s="8"/>
      <c r="N162" s="8"/>
      <c r="O162" s="9"/>
      <c r="P162" s="9"/>
      <c r="Q162" s="10"/>
      <c r="R162" s="7"/>
      <c r="S162" s="7"/>
      <c r="T162" s="6"/>
      <c r="U162" s="6"/>
      <c r="V162" s="6"/>
      <c r="W162" s="6"/>
      <c r="X162" s="11"/>
      <c r="Y162" s="6"/>
      <c r="Z162" s="12"/>
      <c r="AA162" s="6"/>
      <c r="AB162" s="6"/>
      <c r="AC162" s="6"/>
      <c r="AD162" s="6"/>
      <c r="AE162" s="6"/>
      <c r="AF162" s="13"/>
      <c r="AG162" s="14"/>
      <c r="AH162" s="15"/>
      <c r="AI162" s="16"/>
      <c r="AJ162" s="17"/>
      <c r="AK162" s="18"/>
      <c r="AL162" s="19"/>
      <c r="AM162" s="20"/>
      <c r="AN162" s="24"/>
      <c r="AO162" s="24"/>
      <c r="AP162" s="24"/>
      <c r="AQ162" s="21"/>
      <c r="AR162" s="22"/>
      <c r="AS162" s="72"/>
      <c r="AT162" s="67">
        <f>IF(OR(I162="",R162=""),0,AS162*INDIRECT("SR"&amp;I162&amp;R162)*INDIRECT("Niv"&amp;S162))</f>
        <v>0</v>
      </c>
      <c r="AU162" s="67">
        <f>IF(OR(I162="",R162=""),0,AS162*INDIRECT("SR"&amp;I162&amp;R162)*INDIRECT("Niv"&amp;S162))</f>
        <v>0</v>
      </c>
      <c r="AV162" s="68">
        <f>IF(OR(I162="",R162=""),0,AS162*INDIRECT("SR"&amp;I162&amp;R162)*INDIRECT("Niv"&amp;S162))</f>
        <v>0</v>
      </c>
      <c r="AW162" s="68">
        <f>IF(OR(I162="",R162=""),0,AS162*INDIRECT("SR"&amp;I162&amp;R162)*INDIRECT("Niv"&amp;S162))</f>
        <v>0</v>
      </c>
      <c r="AX162" s="69">
        <f>IF(OR(I162="",R162=""),0,AS162*INDIRECT("SR"&amp;I162&amp;R162)*INDIRECT("Niv"&amp;S162))</f>
        <v>0</v>
      </c>
      <c r="AY162" s="69">
        <f>IF(OR(I162="",R162=""),0,AS162*INDIRECT("SR"&amp;I162&amp;R162)*INDIRECT("Niv"&amp;S162))</f>
        <v>0</v>
      </c>
      <c r="AZ162" s="70">
        <f>IF(OR(I162="",R162=""),0,AS162*INDIRECT("SR"&amp;I162&amp;R162)*INDIRECT("Niv"&amp;S162))</f>
        <v>0</v>
      </c>
      <c r="BA162" s="70">
        <f>IF(OR(I162="",R162=""),0,AS162*INDIRECT("SR"&amp;I162&amp;R162)*INDIRECT("Niv"&amp;S162))</f>
        <v>0</v>
      </c>
      <c r="BB162" s="70">
        <f>IF(OR(I162="",R162=""),0,AS162*INDIRECT("SR"&amp;I162&amp;R162)*INDIRECT("Niv"&amp;S162))</f>
        <v>0</v>
      </c>
      <c r="BC162" s="70">
        <f>IF(OR(I162="",R162=""),0,AS162*INDIRECT("SR"&amp;I162&amp;R162)*INDIRECT("Niv"&amp;S162))</f>
        <v>0</v>
      </c>
      <c r="BD162" s="71">
        <f>IF(OR(I162="",R162=""),0,AS162*INDIRECT("SR"&amp;I162&amp;R162)*INDIRECT("Niv"&amp;S162))</f>
        <v>0</v>
      </c>
      <c r="BE162" s="38">
        <f>IF(OR(I162="",R162=""),0,AS162*INDIRECT("SR"&amp;I162&amp;R162)*INDIRECT("Niv"&amp;S162))</f>
        <v>0</v>
      </c>
      <c r="BF162" s="66" t="str">
        <f>IF(OR(AS162=0,ISBLANK(R162)),"",SUM(AT162:BD162*INDIRECT("Mag"&amp;I162&amp;R162)))</f>
        <v/>
      </c>
      <c r="BG162" s="25"/>
    </row>
    <row r="163" spans="1:59">
      <c r="H163" s="6"/>
      <c r="I163" s="7"/>
      <c r="J163" s="7"/>
      <c r="K163" s="7"/>
      <c r="L163" s="7"/>
      <c r="M163" s="8"/>
      <c r="N163" s="8"/>
      <c r="O163" s="9"/>
      <c r="P163" s="9"/>
      <c r="Q163" s="10"/>
      <c r="R163" s="7"/>
      <c r="S163" s="7"/>
      <c r="T163" s="6"/>
      <c r="U163" s="6"/>
      <c r="V163" s="6"/>
      <c r="W163" s="6"/>
      <c r="X163" s="11"/>
      <c r="Y163" s="6"/>
      <c r="Z163" s="12"/>
      <c r="AA163" s="6"/>
      <c r="AB163" s="6"/>
      <c r="AC163" s="6"/>
      <c r="AD163" s="6"/>
      <c r="AE163" s="6"/>
      <c r="AF163" s="13"/>
      <c r="AG163" s="14"/>
      <c r="AH163" s="15"/>
      <c r="AI163" s="16"/>
      <c r="AJ163" s="17"/>
      <c r="AK163" s="18"/>
      <c r="AL163" s="19"/>
      <c r="AM163" s="20"/>
      <c r="AN163" s="24"/>
      <c r="AO163" s="24"/>
      <c r="AP163" s="24"/>
      <c r="AQ163" s="21"/>
      <c r="AR163" s="22"/>
      <c r="AS163" s="72"/>
      <c r="AT163" s="67">
        <f>IF(OR(I163="",R163=""),0,AS163*INDIRECT("SR"&amp;I163&amp;R163)*INDIRECT("Niv"&amp;S163))</f>
        <v>0</v>
      </c>
      <c r="AU163" s="67">
        <f>IF(OR(I163="",R163=""),0,AS163*INDIRECT("SR"&amp;I163&amp;R163)*INDIRECT("Niv"&amp;S163))</f>
        <v>0</v>
      </c>
      <c r="AV163" s="68">
        <f>IF(OR(I163="",R163=""),0,AS163*INDIRECT("SR"&amp;I163&amp;R163)*INDIRECT("Niv"&amp;S163))</f>
        <v>0</v>
      </c>
      <c r="AW163" s="68">
        <f>IF(OR(I163="",R163=""),0,AS163*INDIRECT("SR"&amp;I163&amp;R163)*INDIRECT("Niv"&amp;S163))</f>
        <v>0</v>
      </c>
      <c r="AX163" s="69">
        <f>IF(OR(I163="",R163=""),0,AS163*INDIRECT("SR"&amp;I163&amp;R163)*INDIRECT("Niv"&amp;S163))</f>
        <v>0</v>
      </c>
      <c r="AY163" s="69">
        <f>IF(OR(I163="",R163=""),0,AS163*INDIRECT("SR"&amp;I163&amp;R163)*INDIRECT("Niv"&amp;S163))</f>
        <v>0</v>
      </c>
      <c r="AZ163" s="70">
        <f>IF(OR(I163="",R163=""),0,AS163*INDIRECT("SR"&amp;I163&amp;R163)*INDIRECT("Niv"&amp;S163))</f>
        <v>0</v>
      </c>
      <c r="BA163" s="70">
        <f>IF(OR(I163="",R163=""),0,AS163*INDIRECT("SR"&amp;I163&amp;R163)*INDIRECT("Niv"&amp;S163))</f>
        <v>0</v>
      </c>
      <c r="BB163" s="70">
        <f>IF(OR(I163="",R163=""),0,AS163*INDIRECT("SR"&amp;I163&amp;R163)*INDIRECT("Niv"&amp;S163))</f>
        <v>0</v>
      </c>
      <c r="BC163" s="70">
        <f>IF(OR(I163="",R163=""),0,AS163*INDIRECT("SR"&amp;I163&amp;R163)*INDIRECT("Niv"&amp;S163))</f>
        <v>0</v>
      </c>
      <c r="BD163" s="71">
        <f>IF(OR(I163="",R163=""),0,AS163*INDIRECT("SR"&amp;I163&amp;R163)*INDIRECT("Niv"&amp;S163))</f>
        <v>0</v>
      </c>
      <c r="BE163" s="38">
        <f>IF(OR(I163="",R163=""),0,AS163*INDIRECT("SR"&amp;I163&amp;R163)*INDIRECT("Niv"&amp;S163))</f>
        <v>0</v>
      </c>
      <c r="BF163" s="66" t="str">
        <f>IF(OR(AS163=0,ISBLANK(R163)),"",SUM(AT163:BD163*INDIRECT("Mag"&amp;I163&amp;R163)))</f>
        <v/>
      </c>
      <c r="BG163" s="25"/>
    </row>
    <row r="164" spans="1:59">
      <c r="H164" s="6"/>
      <c r="I164" s="7"/>
      <c r="J164" s="7"/>
      <c r="K164" s="7"/>
      <c r="L164" s="7"/>
      <c r="M164" s="8"/>
      <c r="N164" s="8"/>
      <c r="O164" s="9"/>
      <c r="P164" s="9"/>
      <c r="Q164" s="10"/>
      <c r="R164" s="7"/>
      <c r="S164" s="7"/>
      <c r="T164" s="6"/>
      <c r="U164" s="6"/>
      <c r="V164" s="6"/>
      <c r="W164" s="6"/>
      <c r="X164" s="11"/>
      <c r="Y164" s="6"/>
      <c r="Z164" s="12"/>
      <c r="AA164" s="6"/>
      <c r="AB164" s="6"/>
      <c r="AC164" s="6"/>
      <c r="AD164" s="6"/>
      <c r="AE164" s="6"/>
      <c r="AF164" s="13"/>
      <c r="AG164" s="14"/>
      <c r="AH164" s="15"/>
      <c r="AI164" s="16"/>
      <c r="AJ164" s="17"/>
      <c r="AK164" s="18"/>
      <c r="AL164" s="19"/>
      <c r="AM164" s="20"/>
      <c r="AN164" s="24"/>
      <c r="AO164" s="24"/>
      <c r="AP164" s="24"/>
      <c r="AQ164" s="21"/>
      <c r="AR164" s="22"/>
      <c r="AS164" s="72"/>
      <c r="AT164" s="67">
        <f>IF(OR(I164="",R164=""),0,AS164*INDIRECT("SR"&amp;I164&amp;R164)*INDIRECT("Niv"&amp;S164))</f>
        <v>0</v>
      </c>
      <c r="AU164" s="67">
        <f>IF(OR(I164="",R164=""),0,AS164*INDIRECT("SR"&amp;I164&amp;R164)*INDIRECT("Niv"&amp;S164))</f>
        <v>0</v>
      </c>
      <c r="AV164" s="68">
        <f>IF(OR(I164="",R164=""),0,AS164*INDIRECT("SR"&amp;I164&amp;R164)*INDIRECT("Niv"&amp;S164))</f>
        <v>0</v>
      </c>
      <c r="AW164" s="68">
        <f>IF(OR(I164="",R164=""),0,AS164*INDIRECT("SR"&amp;I164&amp;R164)*INDIRECT("Niv"&amp;S164))</f>
        <v>0</v>
      </c>
      <c r="AX164" s="69">
        <f>IF(OR(I164="",R164=""),0,AS164*INDIRECT("SR"&amp;I164&amp;R164)*INDIRECT("Niv"&amp;S164))</f>
        <v>0</v>
      </c>
      <c r="AY164" s="69">
        <f>IF(OR(I164="",R164=""),0,AS164*INDIRECT("SR"&amp;I164&amp;R164)*INDIRECT("Niv"&amp;S164))</f>
        <v>0</v>
      </c>
      <c r="AZ164" s="70">
        <f>IF(OR(I164="",R164=""),0,AS164*INDIRECT("SR"&amp;I164&amp;R164)*INDIRECT("Niv"&amp;S164))</f>
        <v>0</v>
      </c>
      <c r="BA164" s="70">
        <f>IF(OR(I164="",R164=""),0,AS164*INDIRECT("SR"&amp;I164&amp;R164)*INDIRECT("Niv"&amp;S164))</f>
        <v>0</v>
      </c>
      <c r="BB164" s="70">
        <f>IF(OR(I164="",R164=""),0,AS164*INDIRECT("SR"&amp;I164&amp;R164)*INDIRECT("Niv"&amp;S164))</f>
        <v>0</v>
      </c>
      <c r="BC164" s="70">
        <f>IF(OR(I164="",R164=""),0,AS164*INDIRECT("SR"&amp;I164&amp;R164)*INDIRECT("Niv"&amp;S164))</f>
        <v>0</v>
      </c>
      <c r="BD164" s="71">
        <f>IF(OR(I164="",R164=""),0,AS164*INDIRECT("SR"&amp;I164&amp;R164)*INDIRECT("Niv"&amp;S164))</f>
        <v>0</v>
      </c>
      <c r="BE164" s="38">
        <f>IF(OR(I164="",R164=""),0,AS164*INDIRECT("SR"&amp;I164&amp;R164)*INDIRECT("Niv"&amp;S164))</f>
        <v>0</v>
      </c>
      <c r="BF164" s="66" t="str">
        <f>IF(OR(AS164=0,ISBLANK(R164)),"",SUM(AT164:BD164*INDIRECT("Mag"&amp;I164&amp;R164)))</f>
        <v/>
      </c>
      <c r="BG164" s="25"/>
    </row>
    <row r="165" spans="1:59">
      <c r="H165" s="6"/>
      <c r="I165" s="7"/>
      <c r="J165" s="7"/>
      <c r="K165" s="7"/>
      <c r="L165" s="7"/>
      <c r="M165" s="8"/>
      <c r="N165" s="8"/>
      <c r="O165" s="9"/>
      <c r="P165" s="9"/>
      <c r="Q165" s="10"/>
      <c r="R165" s="7"/>
      <c r="S165" s="7"/>
      <c r="T165" s="6"/>
      <c r="U165" s="6"/>
      <c r="V165" s="6"/>
      <c r="W165" s="6"/>
      <c r="X165" s="11"/>
      <c r="Y165" s="6"/>
      <c r="Z165" s="12"/>
      <c r="AA165" s="6"/>
      <c r="AB165" s="6"/>
      <c r="AC165" s="6"/>
      <c r="AD165" s="6"/>
      <c r="AE165" s="6"/>
      <c r="AF165" s="13"/>
      <c r="AG165" s="14"/>
      <c r="AH165" s="15"/>
      <c r="AI165" s="16"/>
      <c r="AJ165" s="17"/>
      <c r="AK165" s="18"/>
      <c r="AL165" s="19"/>
      <c r="AM165" s="20"/>
      <c r="AN165" s="24"/>
      <c r="AO165" s="24"/>
      <c r="AP165" s="24"/>
      <c r="AQ165" s="21"/>
      <c r="AR165" s="22"/>
      <c r="AS165" s="72"/>
      <c r="AT165" s="67">
        <f>IF(OR(I165="",R165=""),0,AS165*INDIRECT("SR"&amp;I165&amp;R165)*INDIRECT("Niv"&amp;S165))</f>
        <v>0</v>
      </c>
      <c r="AU165" s="67">
        <f>IF(OR(I165="",R165=""),0,AS165*INDIRECT("SR"&amp;I165&amp;R165)*INDIRECT("Niv"&amp;S165))</f>
        <v>0</v>
      </c>
      <c r="AV165" s="68">
        <f>IF(OR(I165="",R165=""),0,AS165*INDIRECT("SR"&amp;I165&amp;R165)*INDIRECT("Niv"&amp;S165))</f>
        <v>0</v>
      </c>
      <c r="AW165" s="68">
        <f>IF(OR(I165="",R165=""),0,AS165*INDIRECT("SR"&amp;I165&amp;R165)*INDIRECT("Niv"&amp;S165))</f>
        <v>0</v>
      </c>
      <c r="AX165" s="69">
        <f>IF(OR(I165="",R165=""),0,AS165*INDIRECT("SR"&amp;I165&amp;R165)*INDIRECT("Niv"&amp;S165))</f>
        <v>0</v>
      </c>
      <c r="AY165" s="69">
        <f>IF(OR(I165="",R165=""),0,AS165*INDIRECT("SR"&amp;I165&amp;R165)*INDIRECT("Niv"&amp;S165))</f>
        <v>0</v>
      </c>
      <c r="AZ165" s="70">
        <f>IF(OR(I165="",R165=""),0,AS165*INDIRECT("SR"&amp;I165&amp;R165)*INDIRECT("Niv"&amp;S165))</f>
        <v>0</v>
      </c>
      <c r="BA165" s="70">
        <f>IF(OR(I165="",R165=""),0,AS165*INDIRECT("SR"&amp;I165&amp;R165)*INDIRECT("Niv"&amp;S165))</f>
        <v>0</v>
      </c>
      <c r="BB165" s="70">
        <f>IF(OR(I165="",R165=""),0,AS165*INDIRECT("SR"&amp;I165&amp;R165)*INDIRECT("Niv"&amp;S165))</f>
        <v>0</v>
      </c>
      <c r="BC165" s="70">
        <f>IF(OR(I165="",R165=""),0,AS165*INDIRECT("SR"&amp;I165&amp;R165)*INDIRECT("Niv"&amp;S165))</f>
        <v>0</v>
      </c>
      <c r="BD165" s="71">
        <f>IF(OR(I165="",R165=""),0,AS165*INDIRECT("SR"&amp;I165&amp;R165)*INDIRECT("Niv"&amp;S165))</f>
        <v>0</v>
      </c>
      <c r="BE165" s="38">
        <f>IF(OR(I165="",R165=""),0,AS165*INDIRECT("SR"&amp;I165&amp;R165)*INDIRECT("Niv"&amp;S165))</f>
        <v>0</v>
      </c>
      <c r="BF165" s="66" t="str">
        <f>IF(OR(AS165=0,ISBLANK(R165)),"",SUM(AT165:BD165*INDIRECT("Mag"&amp;I165&amp;R165)))</f>
        <v/>
      </c>
      <c r="BG165" s="25"/>
    </row>
    <row r="166" spans="1:59">
      <c r="H166" s="6"/>
      <c r="I166" s="7"/>
      <c r="J166" s="7"/>
      <c r="K166" s="7"/>
      <c r="L166" s="7"/>
      <c r="M166" s="8"/>
      <c r="N166" s="8"/>
      <c r="O166" s="9"/>
      <c r="P166" s="9"/>
      <c r="Q166" s="10"/>
      <c r="R166" s="7"/>
      <c r="S166" s="7"/>
      <c r="T166" s="6"/>
      <c r="U166" s="6"/>
      <c r="V166" s="6"/>
      <c r="W166" s="6"/>
      <c r="X166" s="11"/>
      <c r="Y166" s="6"/>
      <c r="Z166" s="12"/>
      <c r="AA166" s="6"/>
      <c r="AB166" s="6"/>
      <c r="AC166" s="6"/>
      <c r="AD166" s="6"/>
      <c r="AE166" s="6"/>
      <c r="AF166" s="13"/>
      <c r="AG166" s="14"/>
      <c r="AH166" s="15"/>
      <c r="AI166" s="16"/>
      <c r="AJ166" s="17"/>
      <c r="AK166" s="18"/>
      <c r="AL166" s="19"/>
      <c r="AM166" s="20"/>
      <c r="AN166" s="24"/>
      <c r="AO166" s="24"/>
      <c r="AP166" s="24"/>
      <c r="AQ166" s="21"/>
      <c r="AR166" s="22"/>
      <c r="AS166" s="72"/>
      <c r="AT166" s="67">
        <f>IF(OR(I166="",R166=""),0,AS166*INDIRECT("SR"&amp;I166&amp;R166)*INDIRECT("Niv"&amp;S166))</f>
        <v>0</v>
      </c>
      <c r="AU166" s="67">
        <f>IF(OR(I166="",R166=""),0,AS166*INDIRECT("SR"&amp;I166&amp;R166)*INDIRECT("Niv"&amp;S166))</f>
        <v>0</v>
      </c>
      <c r="AV166" s="68">
        <f>IF(OR(I166="",R166=""),0,AS166*INDIRECT("SR"&amp;I166&amp;R166)*INDIRECT("Niv"&amp;S166))</f>
        <v>0</v>
      </c>
      <c r="AW166" s="68">
        <f>IF(OR(I166="",R166=""),0,AS166*INDIRECT("SR"&amp;I166&amp;R166)*INDIRECT("Niv"&amp;S166))</f>
        <v>0</v>
      </c>
      <c r="AX166" s="69">
        <f>IF(OR(I166="",R166=""),0,AS166*INDIRECT("SR"&amp;I166&amp;R166)*INDIRECT("Niv"&amp;S166))</f>
        <v>0</v>
      </c>
      <c r="AY166" s="69">
        <f>IF(OR(I166="",R166=""),0,AS166*INDIRECT("SR"&amp;I166&amp;R166)*INDIRECT("Niv"&amp;S166))</f>
        <v>0</v>
      </c>
      <c r="AZ166" s="70">
        <f>IF(OR(I166="",R166=""),0,AS166*INDIRECT("SR"&amp;I166&amp;R166)*INDIRECT("Niv"&amp;S166))</f>
        <v>0</v>
      </c>
      <c r="BA166" s="70">
        <f>IF(OR(I166="",R166=""),0,AS166*INDIRECT("SR"&amp;I166&amp;R166)*INDIRECT("Niv"&amp;S166))</f>
        <v>0</v>
      </c>
      <c r="BB166" s="70">
        <f>IF(OR(I166="",R166=""),0,AS166*INDIRECT("SR"&amp;I166&amp;R166)*INDIRECT("Niv"&amp;S166))</f>
        <v>0</v>
      </c>
      <c r="BC166" s="70">
        <f>IF(OR(I166="",R166=""),0,AS166*INDIRECT("SR"&amp;I166&amp;R166)*INDIRECT("Niv"&amp;S166))</f>
        <v>0</v>
      </c>
      <c r="BD166" s="71">
        <f>IF(OR(I166="",R166=""),0,AS166*INDIRECT("SR"&amp;I166&amp;R166)*INDIRECT("Niv"&amp;S166))</f>
        <v>0</v>
      </c>
      <c r="BE166" s="38">
        <f>IF(OR(I166="",R166=""),0,AS166*INDIRECT("SR"&amp;I166&amp;R166)*INDIRECT("Niv"&amp;S166))</f>
        <v>0</v>
      </c>
      <c r="BF166" s="66" t="str">
        <f>IF(OR(AS166=0,ISBLANK(R166)),"",SUM(AT166:BD166*INDIRECT("Mag"&amp;I166&amp;R166)))</f>
        <v/>
      </c>
      <c r="BG166" s="25"/>
    </row>
    <row r="167" spans="1:59">
      <c r="H167" s="6"/>
      <c r="I167" s="7"/>
      <c r="J167" s="7"/>
      <c r="K167" s="7"/>
      <c r="L167" s="7"/>
      <c r="M167" s="8"/>
      <c r="N167" s="8"/>
      <c r="O167" s="9"/>
      <c r="P167" s="9"/>
      <c r="Q167" s="10"/>
      <c r="R167" s="7"/>
      <c r="S167" s="7"/>
      <c r="T167" s="6"/>
      <c r="U167" s="6"/>
      <c r="V167" s="6"/>
      <c r="W167" s="6"/>
      <c r="X167" s="11"/>
      <c r="Y167" s="6"/>
      <c r="Z167" s="12"/>
      <c r="AA167" s="6"/>
      <c r="AB167" s="6"/>
      <c r="AC167" s="6"/>
      <c r="AD167" s="6"/>
      <c r="AE167" s="6"/>
      <c r="AF167" s="13"/>
      <c r="AG167" s="14"/>
      <c r="AH167" s="15"/>
      <c r="AI167" s="16"/>
      <c r="AJ167" s="17"/>
      <c r="AK167" s="18"/>
      <c r="AL167" s="19"/>
      <c r="AM167" s="20"/>
      <c r="AN167" s="24"/>
      <c r="AO167" s="24"/>
      <c r="AP167" s="24"/>
      <c r="AQ167" s="21"/>
      <c r="AR167" s="22"/>
      <c r="AS167" s="72"/>
      <c r="AT167" s="67">
        <f>IF(OR(I167="",R167=""),0,AS167*INDIRECT("SR"&amp;I167&amp;R167)*INDIRECT("Niv"&amp;S167))</f>
        <v>0</v>
      </c>
      <c r="AU167" s="67">
        <f>IF(OR(I167="",R167=""),0,AS167*INDIRECT("SR"&amp;I167&amp;R167)*INDIRECT("Niv"&amp;S167))</f>
        <v>0</v>
      </c>
      <c r="AV167" s="68">
        <f>IF(OR(I167="",R167=""),0,AS167*INDIRECT("SR"&amp;I167&amp;R167)*INDIRECT("Niv"&amp;S167))</f>
        <v>0</v>
      </c>
      <c r="AW167" s="68">
        <f>IF(OR(I167="",R167=""),0,AS167*INDIRECT("SR"&amp;I167&amp;R167)*INDIRECT("Niv"&amp;S167))</f>
        <v>0</v>
      </c>
      <c r="AX167" s="69">
        <f>IF(OR(I167="",R167=""),0,AS167*INDIRECT("SR"&amp;I167&amp;R167)*INDIRECT("Niv"&amp;S167))</f>
        <v>0</v>
      </c>
      <c r="AY167" s="69">
        <f>IF(OR(I167="",R167=""),0,AS167*INDIRECT("SR"&amp;I167&amp;R167)*INDIRECT("Niv"&amp;S167))</f>
        <v>0</v>
      </c>
      <c r="AZ167" s="70">
        <f>IF(OR(I167="",R167=""),0,AS167*INDIRECT("SR"&amp;I167&amp;R167)*INDIRECT("Niv"&amp;S167))</f>
        <v>0</v>
      </c>
      <c r="BA167" s="70">
        <f>IF(OR(I167="",R167=""),0,AS167*INDIRECT("SR"&amp;I167&amp;R167)*INDIRECT("Niv"&amp;S167))</f>
        <v>0</v>
      </c>
      <c r="BB167" s="70">
        <f>IF(OR(I167="",R167=""),0,AS167*INDIRECT("SR"&amp;I167&amp;R167)*INDIRECT("Niv"&amp;S167))</f>
        <v>0</v>
      </c>
      <c r="BC167" s="70">
        <f>IF(OR(I167="",R167=""),0,AS167*INDIRECT("SR"&amp;I167&amp;R167)*INDIRECT("Niv"&amp;S167))</f>
        <v>0</v>
      </c>
      <c r="BD167" s="71">
        <f>IF(OR(I167="",R167=""),0,AS167*INDIRECT("SR"&amp;I167&amp;R167)*INDIRECT("Niv"&amp;S167))</f>
        <v>0</v>
      </c>
      <c r="BE167" s="38">
        <f>IF(OR(I167="",R167=""),0,AS167*INDIRECT("SR"&amp;I167&amp;R167)*INDIRECT("Niv"&amp;S167))</f>
        <v>0</v>
      </c>
      <c r="BF167" s="66" t="str">
        <f>IF(OR(AS167=0,ISBLANK(R167)),"",SUM(AT167:BD167*INDIRECT("Mag"&amp;I167&amp;R167)))</f>
        <v/>
      </c>
      <c r="BG167" s="25"/>
    </row>
    <row r="168" spans="1:59">
      <c r="H168" s="6"/>
      <c r="I168" s="7"/>
      <c r="J168" s="7"/>
      <c r="K168" s="7"/>
      <c r="L168" s="7"/>
      <c r="M168" s="8"/>
      <c r="N168" s="8"/>
      <c r="O168" s="9"/>
      <c r="P168" s="9"/>
      <c r="Q168" s="10"/>
      <c r="R168" s="7"/>
      <c r="S168" s="7"/>
      <c r="T168" s="6"/>
      <c r="U168" s="6"/>
      <c r="V168" s="6"/>
      <c r="W168" s="6"/>
      <c r="X168" s="11"/>
      <c r="Y168" s="6"/>
      <c r="Z168" s="12"/>
      <c r="AA168" s="6"/>
      <c r="AB168" s="6"/>
      <c r="AC168" s="6"/>
      <c r="AD168" s="6"/>
      <c r="AE168" s="6"/>
      <c r="AF168" s="13"/>
      <c r="AG168" s="14"/>
      <c r="AH168" s="15"/>
      <c r="AI168" s="16"/>
      <c r="AJ168" s="17"/>
      <c r="AK168" s="18"/>
      <c r="AL168" s="19"/>
      <c r="AM168" s="20"/>
      <c r="AN168" s="24"/>
      <c r="AO168" s="24"/>
      <c r="AP168" s="24"/>
      <c r="AQ168" s="21"/>
      <c r="AR168" s="22"/>
      <c r="AS168" s="72"/>
      <c r="AT168" s="67">
        <f>IF(OR(I168="",R168=""),0,AS168*INDIRECT("SR"&amp;I168&amp;R168)*INDIRECT("Niv"&amp;S168))</f>
        <v>0</v>
      </c>
      <c r="AU168" s="67">
        <f>IF(OR(I168="",R168=""),0,AS168*INDIRECT("SR"&amp;I168&amp;R168)*INDIRECT("Niv"&amp;S168))</f>
        <v>0</v>
      </c>
      <c r="AV168" s="68">
        <f>IF(OR(I168="",R168=""),0,AS168*INDIRECT("SR"&amp;I168&amp;R168)*INDIRECT("Niv"&amp;S168))</f>
        <v>0</v>
      </c>
      <c r="AW168" s="68">
        <f>IF(OR(I168="",R168=""),0,AS168*INDIRECT("SR"&amp;I168&amp;R168)*INDIRECT("Niv"&amp;S168))</f>
        <v>0</v>
      </c>
      <c r="AX168" s="69">
        <f>IF(OR(I168="",R168=""),0,AS168*INDIRECT("SR"&amp;I168&amp;R168)*INDIRECT("Niv"&amp;S168))</f>
        <v>0</v>
      </c>
      <c r="AY168" s="69">
        <f>IF(OR(I168="",R168=""),0,AS168*INDIRECT("SR"&amp;I168&amp;R168)*INDIRECT("Niv"&amp;S168))</f>
        <v>0</v>
      </c>
      <c r="AZ168" s="70">
        <f>IF(OR(I168="",R168=""),0,AS168*INDIRECT("SR"&amp;I168&amp;R168)*INDIRECT("Niv"&amp;S168))</f>
        <v>0</v>
      </c>
      <c r="BA168" s="70">
        <f>IF(OR(I168="",R168=""),0,AS168*INDIRECT("SR"&amp;I168&amp;R168)*INDIRECT("Niv"&amp;S168))</f>
        <v>0</v>
      </c>
      <c r="BB168" s="70">
        <f>IF(OR(I168="",R168=""),0,AS168*INDIRECT("SR"&amp;I168&amp;R168)*INDIRECT("Niv"&amp;S168))</f>
        <v>0</v>
      </c>
      <c r="BC168" s="70">
        <f>IF(OR(I168="",R168=""),0,AS168*INDIRECT("SR"&amp;I168&amp;R168)*INDIRECT("Niv"&amp;S168))</f>
        <v>0</v>
      </c>
      <c r="BD168" s="71">
        <f>IF(OR(I168="",R168=""),0,AS168*INDIRECT("SR"&amp;I168&amp;R168)*INDIRECT("Niv"&amp;S168))</f>
        <v>0</v>
      </c>
      <c r="BE168" s="38">
        <f>IF(OR(I168="",R168=""),0,AS168*INDIRECT("SR"&amp;I168&amp;R168)*INDIRECT("Niv"&amp;S168))</f>
        <v>0</v>
      </c>
      <c r="BF168" s="66" t="str">
        <f>IF(OR(AS168=0,ISBLANK(R168)),"",SUM(AT168:BD168*INDIRECT("Mag"&amp;I168&amp;R168)))</f>
        <v/>
      </c>
      <c r="BG168" s="25"/>
    </row>
    <row r="169" spans="1:59">
      <c r="H169" s="6"/>
      <c r="I169" s="7"/>
      <c r="J169" s="7"/>
      <c r="K169" s="7"/>
      <c r="L169" s="7"/>
      <c r="M169" s="8"/>
      <c r="N169" s="8"/>
      <c r="O169" s="9"/>
      <c r="P169" s="9"/>
      <c r="Q169" s="10"/>
      <c r="R169" s="7"/>
      <c r="S169" s="7"/>
      <c r="T169" s="6"/>
      <c r="U169" s="6"/>
      <c r="V169" s="6"/>
      <c r="W169" s="6"/>
      <c r="X169" s="11"/>
      <c r="Y169" s="6"/>
      <c r="Z169" s="12"/>
      <c r="AA169" s="6"/>
      <c r="AB169" s="6"/>
      <c r="AC169" s="6"/>
      <c r="AD169" s="6"/>
      <c r="AE169" s="6"/>
      <c r="AF169" s="13"/>
      <c r="AG169" s="14"/>
      <c r="AH169" s="15"/>
      <c r="AI169" s="16"/>
      <c r="AJ169" s="17"/>
      <c r="AK169" s="18"/>
      <c r="AL169" s="19"/>
      <c r="AM169" s="20"/>
      <c r="AN169" s="24"/>
      <c r="AO169" s="24"/>
      <c r="AP169" s="24"/>
      <c r="AQ169" s="21"/>
      <c r="AR169" s="22"/>
      <c r="AS169" s="72"/>
      <c r="AT169" s="67">
        <f>IF(OR(I169="",R169=""),0,AS169*INDIRECT("SR"&amp;I169&amp;R169)*INDIRECT("Niv"&amp;S169))</f>
        <v>0</v>
      </c>
      <c r="AU169" s="67">
        <f>IF(OR(I169="",R169=""),0,AS169*INDIRECT("SR"&amp;I169&amp;R169)*INDIRECT("Niv"&amp;S169))</f>
        <v>0</v>
      </c>
      <c r="AV169" s="68">
        <f>IF(OR(I169="",R169=""),0,AS169*INDIRECT("SR"&amp;I169&amp;R169)*INDIRECT("Niv"&amp;S169))</f>
        <v>0</v>
      </c>
      <c r="AW169" s="68">
        <f>IF(OR(I169="",R169=""),0,AS169*INDIRECT("SR"&amp;I169&amp;R169)*INDIRECT("Niv"&amp;S169))</f>
        <v>0</v>
      </c>
      <c r="AX169" s="69">
        <f>IF(OR(I169="",R169=""),0,AS169*INDIRECT("SR"&amp;I169&amp;R169)*INDIRECT("Niv"&amp;S169))</f>
        <v>0</v>
      </c>
      <c r="AY169" s="69">
        <f>IF(OR(I169="",R169=""),0,AS169*INDIRECT("SR"&amp;I169&amp;R169)*INDIRECT("Niv"&amp;S169))</f>
        <v>0</v>
      </c>
      <c r="AZ169" s="70">
        <f>IF(OR(I169="",R169=""),0,AS169*INDIRECT("SR"&amp;I169&amp;R169)*INDIRECT("Niv"&amp;S169))</f>
        <v>0</v>
      </c>
      <c r="BA169" s="70">
        <f>IF(OR(I169="",R169=""),0,AS169*INDIRECT("SR"&amp;I169&amp;R169)*INDIRECT("Niv"&amp;S169))</f>
        <v>0</v>
      </c>
      <c r="BB169" s="70">
        <f>IF(OR(I169="",R169=""),0,AS169*INDIRECT("SR"&amp;I169&amp;R169)*INDIRECT("Niv"&amp;S169))</f>
        <v>0</v>
      </c>
      <c r="BC169" s="70">
        <f>IF(OR(I169="",R169=""),0,AS169*INDIRECT("SR"&amp;I169&amp;R169)*INDIRECT("Niv"&amp;S169))</f>
        <v>0</v>
      </c>
      <c r="BD169" s="71">
        <f>IF(OR(I169="",R169=""),0,AS169*INDIRECT("SR"&amp;I169&amp;R169)*INDIRECT("Niv"&amp;S169))</f>
        <v>0</v>
      </c>
      <c r="BE169" s="38">
        <f>IF(OR(I169="",R169=""),0,AS169*INDIRECT("SR"&amp;I169&amp;R169)*INDIRECT("Niv"&amp;S169))</f>
        <v>0</v>
      </c>
      <c r="BF169" s="66" t="str">
        <f>IF(OR(AS169=0,ISBLANK(R169)),"",SUM(AT169:BD169*INDIRECT("Mag"&amp;I169&amp;R169)))</f>
        <v/>
      </c>
      <c r="BG169" s="25"/>
    </row>
    <row r="170" spans="1:59">
      <c r="H170" s="6"/>
      <c r="I170" s="7"/>
      <c r="J170" s="7"/>
      <c r="K170" s="7"/>
      <c r="L170" s="7"/>
      <c r="M170" s="8"/>
      <c r="N170" s="8"/>
      <c r="O170" s="9"/>
      <c r="P170" s="9"/>
      <c r="Q170" s="10"/>
      <c r="R170" s="7"/>
      <c r="S170" s="7"/>
      <c r="T170" s="6"/>
      <c r="U170" s="6"/>
      <c r="V170" s="6"/>
      <c r="W170" s="6"/>
      <c r="X170" s="11"/>
      <c r="Y170" s="6"/>
      <c r="Z170" s="12"/>
      <c r="AA170" s="6"/>
      <c r="AB170" s="6"/>
      <c r="AC170" s="6"/>
      <c r="AD170" s="6"/>
      <c r="AE170" s="6"/>
      <c r="AF170" s="13"/>
      <c r="AG170" s="14"/>
      <c r="AH170" s="15"/>
      <c r="AI170" s="16"/>
      <c r="AJ170" s="17"/>
      <c r="AK170" s="18"/>
      <c r="AL170" s="19"/>
      <c r="AM170" s="20"/>
      <c r="AN170" s="24"/>
      <c r="AO170" s="24"/>
      <c r="AP170" s="24"/>
      <c r="AQ170" s="21"/>
      <c r="AR170" s="22"/>
      <c r="AS170" s="72"/>
      <c r="AT170" s="67">
        <f>IF(OR(I170="",R170=""),0,AS170*INDIRECT("SR"&amp;I170&amp;R170)*INDIRECT("Niv"&amp;S170))</f>
        <v>0</v>
      </c>
      <c r="AU170" s="67">
        <f>IF(OR(I170="",R170=""),0,AS170*INDIRECT("SR"&amp;I170&amp;R170)*INDIRECT("Niv"&amp;S170))</f>
        <v>0</v>
      </c>
      <c r="AV170" s="68">
        <f>IF(OR(I170="",R170=""),0,AS170*INDIRECT("SR"&amp;I170&amp;R170)*INDIRECT("Niv"&amp;S170))</f>
        <v>0</v>
      </c>
      <c r="AW170" s="68">
        <f>IF(OR(I170="",R170=""),0,AS170*INDIRECT("SR"&amp;I170&amp;R170)*INDIRECT("Niv"&amp;S170))</f>
        <v>0</v>
      </c>
      <c r="AX170" s="69">
        <f>IF(OR(I170="",R170=""),0,AS170*INDIRECT("SR"&amp;I170&amp;R170)*INDIRECT("Niv"&amp;S170))</f>
        <v>0</v>
      </c>
      <c r="AY170" s="69">
        <f>IF(OR(I170="",R170=""),0,AS170*INDIRECT("SR"&amp;I170&amp;R170)*INDIRECT("Niv"&amp;S170))</f>
        <v>0</v>
      </c>
      <c r="AZ170" s="70">
        <f>IF(OR(I170="",R170=""),0,AS170*INDIRECT("SR"&amp;I170&amp;R170)*INDIRECT("Niv"&amp;S170))</f>
        <v>0</v>
      </c>
      <c r="BA170" s="70">
        <f>IF(OR(I170="",R170=""),0,AS170*INDIRECT("SR"&amp;I170&amp;R170)*INDIRECT("Niv"&amp;S170))</f>
        <v>0</v>
      </c>
      <c r="BB170" s="70">
        <f>IF(OR(I170="",R170=""),0,AS170*INDIRECT("SR"&amp;I170&amp;R170)*INDIRECT("Niv"&amp;S170))</f>
        <v>0</v>
      </c>
      <c r="BC170" s="70">
        <f>IF(OR(I170="",R170=""),0,AS170*INDIRECT("SR"&amp;I170&amp;R170)*INDIRECT("Niv"&amp;S170))</f>
        <v>0</v>
      </c>
      <c r="BD170" s="71">
        <f>IF(OR(I170="",R170=""),0,AS170*INDIRECT("SR"&amp;I170&amp;R170)*INDIRECT("Niv"&amp;S170))</f>
        <v>0</v>
      </c>
      <c r="BE170" s="38">
        <f>IF(OR(I170="",R170=""),0,AS170*INDIRECT("SR"&amp;I170&amp;R170)*INDIRECT("Niv"&amp;S170))</f>
        <v>0</v>
      </c>
      <c r="BF170" s="66" t="str">
        <f>IF(OR(AS170=0,ISBLANK(R170)),"",SUM(AT170:BD170*INDIRECT("Mag"&amp;I170&amp;R170)))</f>
        <v/>
      </c>
      <c r="BG170" s="25"/>
    </row>
    <row r="171" spans="1:59">
      <c r="H171" s="6"/>
      <c r="I171" s="7"/>
      <c r="J171" s="7"/>
      <c r="K171" s="7"/>
      <c r="L171" s="7"/>
      <c r="M171" s="8"/>
      <c r="N171" s="8"/>
      <c r="O171" s="9"/>
      <c r="P171" s="9"/>
      <c r="Q171" s="10"/>
      <c r="R171" s="7"/>
      <c r="S171" s="7"/>
      <c r="T171" s="6"/>
      <c r="U171" s="6"/>
      <c r="V171" s="6"/>
      <c r="W171" s="6"/>
      <c r="X171" s="11"/>
      <c r="Y171" s="6"/>
      <c r="Z171" s="12"/>
      <c r="AA171" s="6"/>
      <c r="AB171" s="6"/>
      <c r="AC171" s="6"/>
      <c r="AD171" s="6"/>
      <c r="AE171" s="6"/>
      <c r="AF171" s="13"/>
      <c r="AG171" s="14"/>
      <c r="AH171" s="15"/>
      <c r="AI171" s="16"/>
      <c r="AJ171" s="17"/>
      <c r="AK171" s="18"/>
      <c r="AL171" s="19"/>
      <c r="AM171" s="20"/>
      <c r="AN171" s="24"/>
      <c r="AO171" s="24"/>
      <c r="AP171" s="24"/>
      <c r="AQ171" s="21"/>
      <c r="AR171" s="22"/>
      <c r="AS171" s="72"/>
      <c r="AT171" s="67">
        <f>IF(OR(I171="",R171=""),0,AS171*INDIRECT("SR"&amp;I171&amp;R171)*INDIRECT("Niv"&amp;S171))</f>
        <v>0</v>
      </c>
      <c r="AU171" s="67">
        <f>IF(OR(I171="",R171=""),0,AS171*INDIRECT("SR"&amp;I171&amp;R171)*INDIRECT("Niv"&amp;S171))</f>
        <v>0</v>
      </c>
      <c r="AV171" s="68">
        <f>IF(OR(I171="",R171=""),0,AS171*INDIRECT("SR"&amp;I171&amp;R171)*INDIRECT("Niv"&amp;S171))</f>
        <v>0</v>
      </c>
      <c r="AW171" s="68">
        <f>IF(OR(I171="",R171=""),0,AS171*INDIRECT("SR"&amp;I171&amp;R171)*INDIRECT("Niv"&amp;S171))</f>
        <v>0</v>
      </c>
      <c r="AX171" s="69">
        <f>IF(OR(I171="",R171=""),0,AS171*INDIRECT("SR"&amp;I171&amp;R171)*INDIRECT("Niv"&amp;S171))</f>
        <v>0</v>
      </c>
      <c r="AY171" s="69">
        <f>IF(OR(I171="",R171=""),0,AS171*INDIRECT("SR"&amp;I171&amp;R171)*INDIRECT("Niv"&amp;S171))</f>
        <v>0</v>
      </c>
      <c r="AZ171" s="70">
        <f>IF(OR(I171="",R171=""),0,AS171*INDIRECT("SR"&amp;I171&amp;R171)*INDIRECT("Niv"&amp;S171))</f>
        <v>0</v>
      </c>
      <c r="BA171" s="70">
        <f>IF(OR(I171="",R171=""),0,AS171*INDIRECT("SR"&amp;I171&amp;R171)*INDIRECT("Niv"&amp;S171))</f>
        <v>0</v>
      </c>
      <c r="BB171" s="70">
        <f>IF(OR(I171="",R171=""),0,AS171*INDIRECT("SR"&amp;I171&amp;R171)*INDIRECT("Niv"&amp;S171))</f>
        <v>0</v>
      </c>
      <c r="BC171" s="70">
        <f>IF(OR(I171="",R171=""),0,AS171*INDIRECT("SR"&amp;I171&amp;R171)*INDIRECT("Niv"&amp;S171))</f>
        <v>0</v>
      </c>
      <c r="BD171" s="71">
        <f>IF(OR(I171="",R171=""),0,AS171*INDIRECT("SR"&amp;I171&amp;R171)*INDIRECT("Niv"&amp;S171))</f>
        <v>0</v>
      </c>
      <c r="BE171" s="38">
        <f>IF(OR(I171="",R171=""),0,AS171*INDIRECT("SR"&amp;I171&amp;R171)*INDIRECT("Niv"&amp;S171))</f>
        <v>0</v>
      </c>
      <c r="BF171" s="66" t="str">
        <f>IF(OR(AS171=0,ISBLANK(R171)),"",SUM(AT171:BD171*INDIRECT("Mag"&amp;I171&amp;R171)))</f>
        <v/>
      </c>
      <c r="BG171" s="25"/>
    </row>
    <row r="172" spans="1:59">
      <c r="H172" s="6"/>
      <c r="I172" s="7"/>
      <c r="J172" s="7"/>
      <c r="K172" s="7"/>
      <c r="L172" s="7"/>
      <c r="M172" s="8"/>
      <c r="N172" s="8"/>
      <c r="O172" s="9"/>
      <c r="P172" s="9"/>
      <c r="Q172" s="10"/>
      <c r="R172" s="7"/>
      <c r="S172" s="7"/>
      <c r="T172" s="6"/>
      <c r="U172" s="6"/>
      <c r="V172" s="6"/>
      <c r="W172" s="6"/>
      <c r="X172" s="11"/>
      <c r="Y172" s="6"/>
      <c r="Z172" s="12"/>
      <c r="AA172" s="6"/>
      <c r="AB172" s="6"/>
      <c r="AC172" s="6"/>
      <c r="AD172" s="6"/>
      <c r="AE172" s="6"/>
      <c r="AF172" s="13"/>
      <c r="AG172" s="14"/>
      <c r="AH172" s="15"/>
      <c r="AI172" s="16"/>
      <c r="AJ172" s="17"/>
      <c r="AK172" s="18"/>
      <c r="AL172" s="19"/>
      <c r="AM172" s="20"/>
      <c r="AN172" s="24"/>
      <c r="AO172" s="24"/>
      <c r="AP172" s="24"/>
      <c r="AQ172" s="21"/>
      <c r="AR172" s="22"/>
      <c r="AS172" s="72"/>
      <c r="AT172" s="67">
        <f>IF(OR(I172="",R172=""),0,AS172*INDIRECT("SR"&amp;I172&amp;R172)*INDIRECT("Niv"&amp;S172))</f>
        <v>0</v>
      </c>
      <c r="AU172" s="67">
        <f>IF(OR(I172="",R172=""),0,AS172*INDIRECT("SR"&amp;I172&amp;R172)*INDIRECT("Niv"&amp;S172))</f>
        <v>0</v>
      </c>
      <c r="AV172" s="68">
        <f>IF(OR(I172="",R172=""),0,AS172*INDIRECT("SR"&amp;I172&amp;R172)*INDIRECT("Niv"&amp;S172))</f>
        <v>0</v>
      </c>
      <c r="AW172" s="68">
        <f>IF(OR(I172="",R172=""),0,AS172*INDIRECT("SR"&amp;I172&amp;R172)*INDIRECT("Niv"&amp;S172))</f>
        <v>0</v>
      </c>
      <c r="AX172" s="69">
        <f>IF(OR(I172="",R172=""),0,AS172*INDIRECT("SR"&amp;I172&amp;R172)*INDIRECT("Niv"&amp;S172))</f>
        <v>0</v>
      </c>
      <c r="AY172" s="69">
        <f>IF(OR(I172="",R172=""),0,AS172*INDIRECT("SR"&amp;I172&amp;R172)*INDIRECT("Niv"&amp;S172))</f>
        <v>0</v>
      </c>
      <c r="AZ172" s="70">
        <f>IF(OR(I172="",R172=""),0,AS172*INDIRECT("SR"&amp;I172&amp;R172)*INDIRECT("Niv"&amp;S172))</f>
        <v>0</v>
      </c>
      <c r="BA172" s="70">
        <f>IF(OR(I172="",R172=""),0,AS172*INDIRECT("SR"&amp;I172&amp;R172)*INDIRECT("Niv"&amp;S172))</f>
        <v>0</v>
      </c>
      <c r="BB172" s="70">
        <f>IF(OR(I172="",R172=""),0,AS172*INDIRECT("SR"&amp;I172&amp;R172)*INDIRECT("Niv"&amp;S172))</f>
        <v>0</v>
      </c>
      <c r="BC172" s="70">
        <f>IF(OR(I172="",R172=""),0,AS172*INDIRECT("SR"&amp;I172&amp;R172)*INDIRECT("Niv"&amp;S172))</f>
        <v>0</v>
      </c>
      <c r="BD172" s="71">
        <f>IF(OR(I172="",R172=""),0,AS172*INDIRECT("SR"&amp;I172&amp;R172)*INDIRECT("Niv"&amp;S172))</f>
        <v>0</v>
      </c>
      <c r="BE172" s="38">
        <f>IF(OR(I172="",R172=""),0,AS172*INDIRECT("SR"&amp;I172&amp;R172)*INDIRECT("Niv"&amp;S172))</f>
        <v>0</v>
      </c>
      <c r="BF172" s="66" t="str">
        <f>IF(OR(AS172=0,ISBLANK(R172)),"",SUM(AT172:BD172*INDIRECT("Mag"&amp;I172&amp;R172)))</f>
        <v/>
      </c>
      <c r="BG172" s="25"/>
    </row>
    <row r="173" spans="1:59">
      <c r="H173" s="6"/>
      <c r="I173" s="7"/>
      <c r="J173" s="7"/>
      <c r="K173" s="7"/>
      <c r="L173" s="7"/>
      <c r="M173" s="8"/>
      <c r="N173" s="8"/>
      <c r="O173" s="9"/>
      <c r="P173" s="9"/>
      <c r="Q173" s="10"/>
      <c r="R173" s="7"/>
      <c r="S173" s="7"/>
      <c r="T173" s="6"/>
      <c r="U173" s="6"/>
      <c r="V173" s="6"/>
      <c r="W173" s="6"/>
      <c r="X173" s="11"/>
      <c r="Y173" s="6"/>
      <c r="Z173" s="12"/>
      <c r="AA173" s="6"/>
      <c r="AB173" s="6"/>
      <c r="AC173" s="6"/>
      <c r="AD173" s="6"/>
      <c r="AE173" s="6"/>
      <c r="AF173" s="13"/>
      <c r="AG173" s="14"/>
      <c r="AH173" s="15"/>
      <c r="AI173" s="16"/>
      <c r="AJ173" s="17"/>
      <c r="AK173" s="18"/>
      <c r="AL173" s="19"/>
      <c r="AM173" s="20"/>
      <c r="AN173" s="24"/>
      <c r="AO173" s="24"/>
      <c r="AP173" s="24"/>
      <c r="AQ173" s="21"/>
      <c r="AR173" s="22"/>
      <c r="AS173" s="72"/>
      <c r="AT173" s="67">
        <f>IF(OR(I173="",R173=""),0,AS173*INDIRECT("SR"&amp;I173&amp;R173)*INDIRECT("Niv"&amp;S173))</f>
        <v>0</v>
      </c>
      <c r="AU173" s="67">
        <f>IF(OR(I173="",R173=""),0,AS173*INDIRECT("SR"&amp;I173&amp;R173)*INDIRECT("Niv"&amp;S173))</f>
        <v>0</v>
      </c>
      <c r="AV173" s="68">
        <f>IF(OR(I173="",R173=""),0,AS173*INDIRECT("SR"&amp;I173&amp;R173)*INDIRECT("Niv"&amp;S173))</f>
        <v>0</v>
      </c>
      <c r="AW173" s="68">
        <f>IF(OR(I173="",R173=""),0,AS173*INDIRECT("SR"&amp;I173&amp;R173)*INDIRECT("Niv"&amp;S173))</f>
        <v>0</v>
      </c>
      <c r="AX173" s="69">
        <f>IF(OR(I173="",R173=""),0,AS173*INDIRECT("SR"&amp;I173&amp;R173)*INDIRECT("Niv"&amp;S173))</f>
        <v>0</v>
      </c>
      <c r="AY173" s="69">
        <f>IF(OR(I173="",R173=""),0,AS173*INDIRECT("SR"&amp;I173&amp;R173)*INDIRECT("Niv"&amp;S173))</f>
        <v>0</v>
      </c>
      <c r="AZ173" s="70">
        <f>IF(OR(I173="",R173=""),0,AS173*INDIRECT("SR"&amp;I173&amp;R173)*INDIRECT("Niv"&amp;S173))</f>
        <v>0</v>
      </c>
      <c r="BA173" s="70">
        <f>IF(OR(I173="",R173=""),0,AS173*INDIRECT("SR"&amp;I173&amp;R173)*INDIRECT("Niv"&amp;S173))</f>
        <v>0</v>
      </c>
      <c r="BB173" s="70">
        <f>IF(OR(I173="",R173=""),0,AS173*INDIRECT("SR"&amp;I173&amp;R173)*INDIRECT("Niv"&amp;S173))</f>
        <v>0</v>
      </c>
      <c r="BC173" s="70">
        <f>IF(OR(I173="",R173=""),0,AS173*INDIRECT("SR"&amp;I173&amp;R173)*INDIRECT("Niv"&amp;S173))</f>
        <v>0</v>
      </c>
      <c r="BD173" s="71">
        <f>IF(OR(I173="",R173=""),0,AS173*INDIRECT("SR"&amp;I173&amp;R173)*INDIRECT("Niv"&amp;S173))</f>
        <v>0</v>
      </c>
      <c r="BE173" s="38">
        <f>IF(OR(I173="",R173=""),0,AS173*INDIRECT("SR"&amp;I173&amp;R173)*INDIRECT("Niv"&amp;S173))</f>
        <v>0</v>
      </c>
      <c r="BF173" s="66" t="str">
        <f>IF(OR(AS173=0,ISBLANK(R173)),"",SUM(AT173:BD173*INDIRECT("Mag"&amp;I173&amp;R173)))</f>
        <v/>
      </c>
      <c r="BG173" s="25"/>
    </row>
    <row r="174" spans="1:59">
      <c r="H174" s="6"/>
      <c r="I174" s="7"/>
      <c r="J174" s="7"/>
      <c r="K174" s="7"/>
      <c r="L174" s="7"/>
      <c r="M174" s="8"/>
      <c r="N174" s="8"/>
      <c r="O174" s="9"/>
      <c r="P174" s="9"/>
      <c r="Q174" s="10"/>
      <c r="R174" s="7"/>
      <c r="S174" s="7"/>
      <c r="T174" s="6"/>
      <c r="U174" s="6"/>
      <c r="V174" s="6"/>
      <c r="W174" s="6"/>
      <c r="X174" s="11"/>
      <c r="Y174" s="6"/>
      <c r="Z174" s="12"/>
      <c r="AA174" s="6"/>
      <c r="AB174" s="6"/>
      <c r="AC174" s="6"/>
      <c r="AD174" s="6"/>
      <c r="AE174" s="6"/>
      <c r="AF174" s="13"/>
      <c r="AG174" s="14"/>
      <c r="AH174" s="15"/>
      <c r="AI174" s="16"/>
      <c r="AJ174" s="17"/>
      <c r="AK174" s="18"/>
      <c r="AL174" s="19"/>
      <c r="AM174" s="20"/>
      <c r="AN174" s="24"/>
      <c r="AO174" s="24"/>
      <c r="AP174" s="24"/>
      <c r="AQ174" s="21"/>
      <c r="AR174" s="22"/>
      <c r="AS174" s="72"/>
      <c r="AT174" s="67">
        <f>IF(OR(I174="",R174=""),0,AS174*INDIRECT("SR"&amp;I174&amp;R174)*INDIRECT("Niv"&amp;S174))</f>
        <v>0</v>
      </c>
      <c r="AU174" s="67">
        <f>IF(OR(I174="",R174=""),0,AS174*INDIRECT("SR"&amp;I174&amp;R174)*INDIRECT("Niv"&amp;S174))</f>
        <v>0</v>
      </c>
      <c r="AV174" s="68">
        <f>IF(OR(I174="",R174=""),0,AS174*INDIRECT("SR"&amp;I174&amp;R174)*INDIRECT("Niv"&amp;S174))</f>
        <v>0</v>
      </c>
      <c r="AW174" s="68">
        <f>IF(OR(I174="",R174=""),0,AS174*INDIRECT("SR"&amp;I174&amp;R174)*INDIRECT("Niv"&amp;S174))</f>
        <v>0</v>
      </c>
      <c r="AX174" s="69">
        <f>IF(OR(I174="",R174=""),0,AS174*INDIRECT("SR"&amp;I174&amp;R174)*INDIRECT("Niv"&amp;S174))</f>
        <v>0</v>
      </c>
      <c r="AY174" s="69">
        <f>IF(OR(I174="",R174=""),0,AS174*INDIRECT("SR"&amp;I174&amp;R174)*INDIRECT("Niv"&amp;S174))</f>
        <v>0</v>
      </c>
      <c r="AZ174" s="70">
        <f>IF(OR(I174="",R174=""),0,AS174*INDIRECT("SR"&amp;I174&amp;R174)*INDIRECT("Niv"&amp;S174))</f>
        <v>0</v>
      </c>
      <c r="BA174" s="70">
        <f>IF(OR(I174="",R174=""),0,AS174*INDIRECT("SR"&amp;I174&amp;R174)*INDIRECT("Niv"&amp;S174))</f>
        <v>0</v>
      </c>
      <c r="BB174" s="70">
        <f>IF(OR(I174="",R174=""),0,AS174*INDIRECT("SR"&amp;I174&amp;R174)*INDIRECT("Niv"&amp;S174))</f>
        <v>0</v>
      </c>
      <c r="BC174" s="70">
        <f>IF(OR(I174="",R174=""),0,AS174*INDIRECT("SR"&amp;I174&amp;R174)*INDIRECT("Niv"&amp;S174))</f>
        <v>0</v>
      </c>
      <c r="BD174" s="71">
        <f>IF(OR(I174="",R174=""),0,AS174*INDIRECT("SR"&amp;I174&amp;R174)*INDIRECT("Niv"&amp;S174))</f>
        <v>0</v>
      </c>
      <c r="BE174" s="38">
        <f>IF(OR(I174="",R174=""),0,AS174*INDIRECT("SR"&amp;I174&amp;R174)*INDIRECT("Niv"&amp;S174))</f>
        <v>0</v>
      </c>
      <c r="BF174" s="66" t="str">
        <f>IF(OR(AS174=0,ISBLANK(R174)),"",SUM(AT174:BD174*INDIRECT("Mag"&amp;I174&amp;R174)))</f>
        <v/>
      </c>
      <c r="BG174" s="25"/>
    </row>
    <row r="175" spans="1:59">
      <c r="H175" s="6"/>
      <c r="I175" s="7"/>
      <c r="J175" s="7"/>
      <c r="K175" s="7"/>
      <c r="L175" s="7"/>
      <c r="M175" s="8"/>
      <c r="N175" s="8"/>
      <c r="O175" s="9"/>
      <c r="P175" s="9"/>
      <c r="Q175" s="10"/>
      <c r="R175" s="7"/>
      <c r="S175" s="7"/>
      <c r="T175" s="6"/>
      <c r="U175" s="6"/>
      <c r="V175" s="6"/>
      <c r="W175" s="6"/>
      <c r="X175" s="11"/>
      <c r="Y175" s="6"/>
      <c r="Z175" s="12"/>
      <c r="AA175" s="6"/>
      <c r="AB175" s="6"/>
      <c r="AC175" s="6"/>
      <c r="AD175" s="6"/>
      <c r="AE175" s="6"/>
      <c r="AF175" s="13"/>
      <c r="AG175" s="14"/>
      <c r="AH175" s="15"/>
      <c r="AI175" s="16"/>
      <c r="AJ175" s="17"/>
      <c r="AK175" s="18"/>
      <c r="AL175" s="19"/>
      <c r="AM175" s="20"/>
      <c r="AN175" s="24"/>
      <c r="AO175" s="24"/>
      <c r="AP175" s="24"/>
      <c r="AQ175" s="21"/>
      <c r="AR175" s="22"/>
      <c r="AS175" s="72"/>
      <c r="AT175" s="67">
        <f>IF(OR(I175="",R175=""),0,AS175*INDIRECT("SR"&amp;I175&amp;R175)*INDIRECT("Niv"&amp;S175))</f>
        <v>0</v>
      </c>
      <c r="AU175" s="67">
        <f>IF(OR(I175="",R175=""),0,AS175*INDIRECT("SR"&amp;I175&amp;R175)*INDIRECT("Niv"&amp;S175))</f>
        <v>0</v>
      </c>
      <c r="AV175" s="68">
        <f>IF(OR(I175="",R175=""),0,AS175*INDIRECT("SR"&amp;I175&amp;R175)*INDIRECT("Niv"&amp;S175))</f>
        <v>0</v>
      </c>
      <c r="AW175" s="68">
        <f>IF(OR(I175="",R175=""),0,AS175*INDIRECT("SR"&amp;I175&amp;R175)*INDIRECT("Niv"&amp;S175))</f>
        <v>0</v>
      </c>
      <c r="AX175" s="69">
        <f>IF(OR(I175="",R175=""),0,AS175*INDIRECT("SR"&amp;I175&amp;R175)*INDIRECT("Niv"&amp;S175))</f>
        <v>0</v>
      </c>
      <c r="AY175" s="69">
        <f>IF(OR(I175="",R175=""),0,AS175*INDIRECT("SR"&amp;I175&amp;R175)*INDIRECT("Niv"&amp;S175))</f>
        <v>0</v>
      </c>
      <c r="AZ175" s="70">
        <f>IF(OR(I175="",R175=""),0,AS175*INDIRECT("SR"&amp;I175&amp;R175)*INDIRECT("Niv"&amp;S175))</f>
        <v>0</v>
      </c>
      <c r="BA175" s="70">
        <f>IF(OR(I175="",R175=""),0,AS175*INDIRECT("SR"&amp;I175&amp;R175)*INDIRECT("Niv"&amp;S175))</f>
        <v>0</v>
      </c>
      <c r="BB175" s="70">
        <f>IF(OR(I175="",R175=""),0,AS175*INDIRECT("SR"&amp;I175&amp;R175)*INDIRECT("Niv"&amp;S175))</f>
        <v>0</v>
      </c>
      <c r="BC175" s="70">
        <f>IF(OR(I175="",R175=""),0,AS175*INDIRECT("SR"&amp;I175&amp;R175)*INDIRECT("Niv"&amp;S175))</f>
        <v>0</v>
      </c>
      <c r="BD175" s="71">
        <f>IF(OR(I175="",R175=""),0,AS175*INDIRECT("SR"&amp;I175&amp;R175)*INDIRECT("Niv"&amp;S175))</f>
        <v>0</v>
      </c>
      <c r="BE175" s="38">
        <f>IF(OR(I175="",R175=""),0,AS175*INDIRECT("SR"&amp;I175&amp;R175)*INDIRECT("Niv"&amp;S175))</f>
        <v>0</v>
      </c>
      <c r="BF175" s="66" t="str">
        <f>IF(OR(AS175=0,ISBLANK(R175)),"",SUM(AT175:BD175*INDIRECT("Mag"&amp;I175&amp;R175)))</f>
        <v/>
      </c>
      <c r="BG175" s="25"/>
    </row>
    <row r="176" spans="1:59">
      <c r="H176" s="6"/>
      <c r="I176" s="7"/>
      <c r="J176" s="7"/>
      <c r="K176" s="7"/>
      <c r="L176" s="7"/>
      <c r="M176" s="8"/>
      <c r="N176" s="8"/>
      <c r="O176" s="9"/>
      <c r="P176" s="9"/>
      <c r="Q176" s="10"/>
      <c r="R176" s="7"/>
      <c r="S176" s="7"/>
      <c r="T176" s="6"/>
      <c r="U176" s="6"/>
      <c r="V176" s="6"/>
      <c r="W176" s="6"/>
      <c r="X176" s="11"/>
      <c r="Y176" s="6"/>
      <c r="Z176" s="12"/>
      <c r="AA176" s="6"/>
      <c r="AB176" s="6"/>
      <c r="AC176" s="6"/>
      <c r="AD176" s="6"/>
      <c r="AE176" s="6"/>
      <c r="AF176" s="13"/>
      <c r="AG176" s="14"/>
      <c r="AH176" s="15"/>
      <c r="AI176" s="16"/>
      <c r="AJ176" s="17"/>
      <c r="AK176" s="18"/>
      <c r="AL176" s="19"/>
      <c r="AM176" s="20"/>
      <c r="AN176" s="24"/>
      <c r="AO176" s="24"/>
      <c r="AP176" s="24"/>
      <c r="AQ176" s="21"/>
      <c r="AR176" s="22"/>
      <c r="AS176" s="72"/>
      <c r="AT176" s="67">
        <f>IF(OR(I176="",R176=""),0,AS176*INDIRECT("SR"&amp;I176&amp;R176)*INDIRECT("Niv"&amp;S176))</f>
        <v>0</v>
      </c>
      <c r="AU176" s="67">
        <f>IF(OR(I176="",R176=""),0,AS176*INDIRECT("SR"&amp;I176&amp;R176)*INDIRECT("Niv"&amp;S176))</f>
        <v>0</v>
      </c>
      <c r="AV176" s="68">
        <f>IF(OR(I176="",R176=""),0,AS176*INDIRECT("SR"&amp;I176&amp;R176)*INDIRECT("Niv"&amp;S176))</f>
        <v>0</v>
      </c>
      <c r="AW176" s="68">
        <f>IF(OR(I176="",R176=""),0,AS176*INDIRECT("SR"&amp;I176&amp;R176)*INDIRECT("Niv"&amp;S176))</f>
        <v>0</v>
      </c>
      <c r="AX176" s="69">
        <f>IF(OR(I176="",R176=""),0,AS176*INDIRECT("SR"&amp;I176&amp;R176)*INDIRECT("Niv"&amp;S176))</f>
        <v>0</v>
      </c>
      <c r="AY176" s="69">
        <f>IF(OR(I176="",R176=""),0,AS176*INDIRECT("SR"&amp;I176&amp;R176)*INDIRECT("Niv"&amp;S176))</f>
        <v>0</v>
      </c>
      <c r="AZ176" s="70">
        <f>IF(OR(I176="",R176=""),0,AS176*INDIRECT("SR"&amp;I176&amp;R176)*INDIRECT("Niv"&amp;S176))</f>
        <v>0</v>
      </c>
      <c r="BA176" s="70">
        <f>IF(OR(I176="",R176=""),0,AS176*INDIRECT("SR"&amp;I176&amp;R176)*INDIRECT("Niv"&amp;S176))</f>
        <v>0</v>
      </c>
      <c r="BB176" s="70">
        <f>IF(OR(I176="",R176=""),0,AS176*INDIRECT("SR"&amp;I176&amp;R176)*INDIRECT("Niv"&amp;S176))</f>
        <v>0</v>
      </c>
      <c r="BC176" s="70">
        <f>IF(OR(I176="",R176=""),0,AS176*INDIRECT("SR"&amp;I176&amp;R176)*INDIRECT("Niv"&amp;S176))</f>
        <v>0</v>
      </c>
      <c r="BD176" s="71">
        <f>IF(OR(I176="",R176=""),0,AS176*INDIRECT("SR"&amp;I176&amp;R176)*INDIRECT("Niv"&amp;S176))</f>
        <v>0</v>
      </c>
      <c r="BE176" s="38">
        <f>IF(OR(I176="",R176=""),0,AS176*INDIRECT("SR"&amp;I176&amp;R176)*INDIRECT("Niv"&amp;S176))</f>
        <v>0</v>
      </c>
      <c r="BF176" s="66" t="str">
        <f>IF(OR(AS176=0,ISBLANK(R176)),"",SUM(AT176:BD176*INDIRECT("Mag"&amp;I176&amp;R176)))</f>
        <v/>
      </c>
      <c r="BG176" s="25"/>
    </row>
    <row r="177" spans="1:59">
      <c r="H177" s="6"/>
      <c r="I177" s="7"/>
      <c r="J177" s="7"/>
      <c r="K177" s="7"/>
      <c r="L177" s="7"/>
      <c r="M177" s="8"/>
      <c r="N177" s="8"/>
      <c r="O177" s="9"/>
      <c r="P177" s="9"/>
      <c r="Q177" s="10"/>
      <c r="R177" s="7"/>
      <c r="S177" s="7"/>
      <c r="T177" s="6"/>
      <c r="U177" s="6"/>
      <c r="V177" s="6"/>
      <c r="W177" s="6"/>
      <c r="X177" s="11"/>
      <c r="Y177" s="6"/>
      <c r="Z177" s="12"/>
      <c r="AA177" s="6"/>
      <c r="AB177" s="6"/>
      <c r="AC177" s="6"/>
      <c r="AD177" s="6"/>
      <c r="AE177" s="6"/>
      <c r="AF177" s="13"/>
      <c r="AG177" s="14"/>
      <c r="AH177" s="15"/>
      <c r="AI177" s="16"/>
      <c r="AJ177" s="17"/>
      <c r="AK177" s="18"/>
      <c r="AL177" s="19"/>
      <c r="AM177" s="20"/>
      <c r="AN177" s="24"/>
      <c r="AO177" s="24"/>
      <c r="AP177" s="24"/>
      <c r="AQ177" s="21"/>
      <c r="AR177" s="22"/>
      <c r="AS177" s="72"/>
      <c r="AT177" s="67">
        <f>IF(OR(I177="",R177=""),0,AS177*INDIRECT("SR"&amp;I177&amp;R177)*INDIRECT("Niv"&amp;S177))</f>
        <v>0</v>
      </c>
      <c r="AU177" s="67">
        <f>IF(OR(I177="",R177=""),0,AS177*INDIRECT("SR"&amp;I177&amp;R177)*INDIRECT("Niv"&amp;S177))</f>
        <v>0</v>
      </c>
      <c r="AV177" s="68">
        <f>IF(OR(I177="",R177=""),0,AS177*INDIRECT("SR"&amp;I177&amp;R177)*INDIRECT("Niv"&amp;S177))</f>
        <v>0</v>
      </c>
      <c r="AW177" s="68">
        <f>IF(OR(I177="",R177=""),0,AS177*INDIRECT("SR"&amp;I177&amp;R177)*INDIRECT("Niv"&amp;S177))</f>
        <v>0</v>
      </c>
      <c r="AX177" s="69">
        <f>IF(OR(I177="",R177=""),0,AS177*INDIRECT("SR"&amp;I177&amp;R177)*INDIRECT("Niv"&amp;S177))</f>
        <v>0</v>
      </c>
      <c r="AY177" s="69">
        <f>IF(OR(I177="",R177=""),0,AS177*INDIRECT("SR"&amp;I177&amp;R177)*INDIRECT("Niv"&amp;S177))</f>
        <v>0</v>
      </c>
      <c r="AZ177" s="70">
        <f>IF(OR(I177="",R177=""),0,AS177*INDIRECT("SR"&amp;I177&amp;R177)*INDIRECT("Niv"&amp;S177))</f>
        <v>0</v>
      </c>
      <c r="BA177" s="70">
        <f>IF(OR(I177="",R177=""),0,AS177*INDIRECT("SR"&amp;I177&amp;R177)*INDIRECT("Niv"&amp;S177))</f>
        <v>0</v>
      </c>
      <c r="BB177" s="70">
        <f>IF(OR(I177="",R177=""),0,AS177*INDIRECT("SR"&amp;I177&amp;R177)*INDIRECT("Niv"&amp;S177))</f>
        <v>0</v>
      </c>
      <c r="BC177" s="70">
        <f>IF(OR(I177="",R177=""),0,AS177*INDIRECT("SR"&amp;I177&amp;R177)*INDIRECT("Niv"&amp;S177))</f>
        <v>0</v>
      </c>
      <c r="BD177" s="71">
        <f>IF(OR(I177="",R177=""),0,AS177*INDIRECT("SR"&amp;I177&amp;R177)*INDIRECT("Niv"&amp;S177))</f>
        <v>0</v>
      </c>
      <c r="BE177" s="38">
        <f>IF(OR(I177="",R177=""),0,AS177*INDIRECT("SR"&amp;I177&amp;R177)*INDIRECT("Niv"&amp;S177))</f>
        <v>0</v>
      </c>
      <c r="BF177" s="66" t="str">
        <f>IF(OR(AS177=0,ISBLANK(R177)),"",SUM(AT177:BD177*INDIRECT("Mag"&amp;I177&amp;R177)))</f>
        <v/>
      </c>
      <c r="BG177" s="25"/>
    </row>
    <row r="178" spans="1:59">
      <c r="H178" s="6"/>
      <c r="I178" s="7"/>
      <c r="J178" s="7"/>
      <c r="K178" s="7"/>
      <c r="L178" s="7"/>
      <c r="M178" s="8"/>
      <c r="N178" s="8"/>
      <c r="O178" s="9"/>
      <c r="P178" s="9"/>
      <c r="Q178" s="10"/>
      <c r="R178" s="7"/>
      <c r="S178" s="7"/>
      <c r="T178" s="6"/>
      <c r="U178" s="6"/>
      <c r="V178" s="6"/>
      <c r="W178" s="6"/>
      <c r="X178" s="11"/>
      <c r="Y178" s="6"/>
      <c r="Z178" s="12"/>
      <c r="AA178" s="6"/>
      <c r="AB178" s="6"/>
      <c r="AC178" s="6"/>
      <c r="AD178" s="6"/>
      <c r="AE178" s="6"/>
      <c r="AF178" s="13"/>
      <c r="AG178" s="14"/>
      <c r="AH178" s="15"/>
      <c r="AI178" s="16"/>
      <c r="AJ178" s="17"/>
      <c r="AK178" s="18"/>
      <c r="AL178" s="19"/>
      <c r="AM178" s="20"/>
      <c r="AN178" s="24"/>
      <c r="AO178" s="24"/>
      <c r="AP178" s="24"/>
      <c r="AQ178" s="21"/>
      <c r="AR178" s="22"/>
      <c r="AS178" s="72"/>
      <c r="AT178" s="67">
        <f>IF(OR(I178="",R178=""),0,AS178*INDIRECT("SR"&amp;I178&amp;R178)*INDIRECT("Niv"&amp;S178))</f>
        <v>0</v>
      </c>
      <c r="AU178" s="67">
        <f>IF(OR(I178="",R178=""),0,AS178*INDIRECT("SR"&amp;I178&amp;R178)*INDIRECT("Niv"&amp;S178))</f>
        <v>0</v>
      </c>
      <c r="AV178" s="68">
        <f>IF(OR(I178="",R178=""),0,AS178*INDIRECT("SR"&amp;I178&amp;R178)*INDIRECT("Niv"&amp;S178))</f>
        <v>0</v>
      </c>
      <c r="AW178" s="68">
        <f>IF(OR(I178="",R178=""),0,AS178*INDIRECT("SR"&amp;I178&amp;R178)*INDIRECT("Niv"&amp;S178))</f>
        <v>0</v>
      </c>
      <c r="AX178" s="69">
        <f>IF(OR(I178="",R178=""),0,AS178*INDIRECT("SR"&amp;I178&amp;R178)*INDIRECT("Niv"&amp;S178))</f>
        <v>0</v>
      </c>
      <c r="AY178" s="69">
        <f>IF(OR(I178="",R178=""),0,AS178*INDIRECT("SR"&amp;I178&amp;R178)*INDIRECT("Niv"&amp;S178))</f>
        <v>0</v>
      </c>
      <c r="AZ178" s="70">
        <f>IF(OR(I178="",R178=""),0,AS178*INDIRECT("SR"&amp;I178&amp;R178)*INDIRECT("Niv"&amp;S178))</f>
        <v>0</v>
      </c>
      <c r="BA178" s="70">
        <f>IF(OR(I178="",R178=""),0,AS178*INDIRECT("SR"&amp;I178&amp;R178)*INDIRECT("Niv"&amp;S178))</f>
        <v>0</v>
      </c>
      <c r="BB178" s="70">
        <f>IF(OR(I178="",R178=""),0,AS178*INDIRECT("SR"&amp;I178&amp;R178)*INDIRECT("Niv"&amp;S178))</f>
        <v>0</v>
      </c>
      <c r="BC178" s="70">
        <f>IF(OR(I178="",R178=""),0,AS178*INDIRECT("SR"&amp;I178&amp;R178)*INDIRECT("Niv"&amp;S178))</f>
        <v>0</v>
      </c>
      <c r="BD178" s="71">
        <f>IF(OR(I178="",R178=""),0,AS178*INDIRECT("SR"&amp;I178&amp;R178)*INDIRECT("Niv"&amp;S178))</f>
        <v>0</v>
      </c>
      <c r="BE178" s="38">
        <f>IF(OR(I178="",R178=""),0,AS178*INDIRECT("SR"&amp;I178&amp;R178)*INDIRECT("Niv"&amp;S178))</f>
        <v>0</v>
      </c>
      <c r="BF178" s="66" t="str">
        <f>IF(OR(AS178=0,ISBLANK(R178)),"",SUM(AT178:BD178*INDIRECT("Mag"&amp;I178&amp;R178)))</f>
        <v/>
      </c>
      <c r="BG178" s="25"/>
    </row>
    <row r="179" spans="1:59">
      <c r="H179" s="6"/>
      <c r="I179" s="7"/>
      <c r="J179" s="7"/>
      <c r="K179" s="7"/>
      <c r="L179" s="7"/>
      <c r="M179" s="8"/>
      <c r="N179" s="8"/>
      <c r="O179" s="9"/>
      <c r="P179" s="9"/>
      <c r="Q179" s="10"/>
      <c r="R179" s="7"/>
      <c r="S179" s="7"/>
      <c r="T179" s="6"/>
      <c r="U179" s="6"/>
      <c r="V179" s="6"/>
      <c r="W179" s="6"/>
      <c r="X179" s="11"/>
      <c r="Y179" s="6"/>
      <c r="Z179" s="12"/>
      <c r="AA179" s="6"/>
      <c r="AB179" s="6"/>
      <c r="AC179" s="6"/>
      <c r="AD179" s="6"/>
      <c r="AE179" s="6"/>
      <c r="AF179" s="13"/>
      <c r="AG179" s="14"/>
      <c r="AH179" s="15"/>
      <c r="AI179" s="16"/>
      <c r="AJ179" s="17"/>
      <c r="AK179" s="18"/>
      <c r="AL179" s="19"/>
      <c r="AM179" s="20"/>
      <c r="AN179" s="24"/>
      <c r="AO179" s="24"/>
      <c r="AP179" s="24"/>
      <c r="AQ179" s="21"/>
      <c r="AR179" s="22"/>
      <c r="AS179" s="72"/>
      <c r="AT179" s="67">
        <f>IF(OR(I179="",R179=""),0,AS179*INDIRECT("SR"&amp;I179&amp;R179)*INDIRECT("Niv"&amp;S179))</f>
        <v>0</v>
      </c>
      <c r="AU179" s="67">
        <f>IF(OR(I179="",R179=""),0,AS179*INDIRECT("SR"&amp;I179&amp;R179)*INDIRECT("Niv"&amp;S179))</f>
        <v>0</v>
      </c>
      <c r="AV179" s="68">
        <f>IF(OR(I179="",R179=""),0,AS179*INDIRECT("SR"&amp;I179&amp;R179)*INDIRECT("Niv"&amp;S179))</f>
        <v>0</v>
      </c>
      <c r="AW179" s="68">
        <f>IF(OR(I179="",R179=""),0,AS179*INDIRECT("SR"&amp;I179&amp;R179)*INDIRECT("Niv"&amp;S179))</f>
        <v>0</v>
      </c>
      <c r="AX179" s="69">
        <f>IF(OR(I179="",R179=""),0,AS179*INDIRECT("SR"&amp;I179&amp;R179)*INDIRECT("Niv"&amp;S179))</f>
        <v>0</v>
      </c>
      <c r="AY179" s="69">
        <f>IF(OR(I179="",R179=""),0,AS179*INDIRECT("SR"&amp;I179&amp;R179)*INDIRECT("Niv"&amp;S179))</f>
        <v>0</v>
      </c>
      <c r="AZ179" s="70">
        <f>IF(OR(I179="",R179=""),0,AS179*INDIRECT("SR"&amp;I179&amp;R179)*INDIRECT("Niv"&amp;S179))</f>
        <v>0</v>
      </c>
      <c r="BA179" s="70">
        <f>IF(OR(I179="",R179=""),0,AS179*INDIRECT("SR"&amp;I179&amp;R179)*INDIRECT("Niv"&amp;S179))</f>
        <v>0</v>
      </c>
      <c r="BB179" s="70">
        <f>IF(OR(I179="",R179=""),0,AS179*INDIRECT("SR"&amp;I179&amp;R179)*INDIRECT("Niv"&amp;S179))</f>
        <v>0</v>
      </c>
      <c r="BC179" s="70">
        <f>IF(OR(I179="",R179=""),0,AS179*INDIRECT("SR"&amp;I179&amp;R179)*INDIRECT("Niv"&amp;S179))</f>
        <v>0</v>
      </c>
      <c r="BD179" s="71">
        <f>IF(OR(I179="",R179=""),0,AS179*INDIRECT("SR"&amp;I179&amp;R179)*INDIRECT("Niv"&amp;S179))</f>
        <v>0</v>
      </c>
      <c r="BE179" s="38">
        <f>IF(OR(I179="",R179=""),0,AS179*INDIRECT("SR"&amp;I179&amp;R179)*INDIRECT("Niv"&amp;S179))</f>
        <v>0</v>
      </c>
      <c r="BF179" s="66" t="str">
        <f>IF(OR(AS179=0,ISBLANK(R179)),"",SUM(AT179:BD179*INDIRECT("Mag"&amp;I179&amp;R179)))</f>
        <v/>
      </c>
      <c r="BG179" s="25"/>
    </row>
    <row r="180" spans="1:59">
      <c r="H180" s="6"/>
      <c r="I180" s="7"/>
      <c r="J180" s="7"/>
      <c r="K180" s="7"/>
      <c r="L180" s="7"/>
      <c r="M180" s="8"/>
      <c r="N180" s="8"/>
      <c r="O180" s="9"/>
      <c r="P180" s="9"/>
      <c r="Q180" s="10"/>
      <c r="R180" s="7"/>
      <c r="S180" s="7"/>
      <c r="T180" s="6"/>
      <c r="U180" s="6"/>
      <c r="V180" s="6"/>
      <c r="W180" s="6"/>
      <c r="X180" s="11"/>
      <c r="Y180" s="6"/>
      <c r="Z180" s="12"/>
      <c r="AA180" s="6"/>
      <c r="AB180" s="6"/>
      <c r="AC180" s="6"/>
      <c r="AD180" s="6"/>
      <c r="AE180" s="6"/>
      <c r="AF180" s="13"/>
      <c r="AG180" s="14"/>
      <c r="AH180" s="15"/>
      <c r="AI180" s="16"/>
      <c r="AJ180" s="17"/>
      <c r="AK180" s="18"/>
      <c r="AL180" s="19"/>
      <c r="AM180" s="20"/>
      <c r="AN180" s="24"/>
      <c r="AO180" s="24"/>
      <c r="AP180" s="24"/>
      <c r="AQ180" s="21"/>
      <c r="AR180" s="22"/>
      <c r="AS180" s="72"/>
      <c r="AT180" s="67">
        <f>IF(OR(I180="",R180=""),0,AS180*INDIRECT("SR"&amp;I180&amp;R180)*INDIRECT("Niv"&amp;S180))</f>
        <v>0</v>
      </c>
      <c r="AU180" s="67">
        <f>IF(OR(I180="",R180=""),0,AS180*INDIRECT("SR"&amp;I180&amp;R180)*INDIRECT("Niv"&amp;S180))</f>
        <v>0</v>
      </c>
      <c r="AV180" s="68">
        <f>IF(OR(I180="",R180=""),0,AS180*INDIRECT("SR"&amp;I180&amp;R180)*INDIRECT("Niv"&amp;S180))</f>
        <v>0</v>
      </c>
      <c r="AW180" s="68">
        <f>IF(OR(I180="",R180=""),0,AS180*INDIRECT("SR"&amp;I180&amp;R180)*INDIRECT("Niv"&amp;S180))</f>
        <v>0</v>
      </c>
      <c r="AX180" s="69">
        <f>IF(OR(I180="",R180=""),0,AS180*INDIRECT("SR"&amp;I180&amp;R180)*INDIRECT("Niv"&amp;S180))</f>
        <v>0</v>
      </c>
      <c r="AY180" s="69">
        <f>IF(OR(I180="",R180=""),0,AS180*INDIRECT("SR"&amp;I180&amp;R180)*INDIRECT("Niv"&amp;S180))</f>
        <v>0</v>
      </c>
      <c r="AZ180" s="70">
        <f>IF(OR(I180="",R180=""),0,AS180*INDIRECT("SR"&amp;I180&amp;R180)*INDIRECT("Niv"&amp;S180))</f>
        <v>0</v>
      </c>
      <c r="BA180" s="70">
        <f>IF(OR(I180="",R180=""),0,AS180*INDIRECT("SR"&amp;I180&amp;R180)*INDIRECT("Niv"&amp;S180))</f>
        <v>0</v>
      </c>
      <c r="BB180" s="70">
        <f>IF(OR(I180="",R180=""),0,AS180*INDIRECT("SR"&amp;I180&amp;R180)*INDIRECT("Niv"&amp;S180))</f>
        <v>0</v>
      </c>
      <c r="BC180" s="70">
        <f>IF(OR(I180="",R180=""),0,AS180*INDIRECT("SR"&amp;I180&amp;R180)*INDIRECT("Niv"&amp;S180))</f>
        <v>0</v>
      </c>
      <c r="BD180" s="71">
        <f>IF(OR(I180="",R180=""),0,AS180*INDIRECT("SR"&amp;I180&amp;R180)*INDIRECT("Niv"&amp;S180))</f>
        <v>0</v>
      </c>
      <c r="BE180" s="38">
        <f>IF(OR(I180="",R180=""),0,AS180*INDIRECT("SR"&amp;I180&amp;R180)*INDIRECT("Niv"&amp;S180))</f>
        <v>0</v>
      </c>
      <c r="BF180" s="66" t="str">
        <f>IF(OR(AS180=0,ISBLANK(R180)),"",SUM(AT180:BD180*INDIRECT("Mag"&amp;I180&amp;R180)))</f>
        <v/>
      </c>
      <c r="BG180" s="25"/>
    </row>
    <row r="181" spans="1:59">
      <c r="H181" s="6"/>
      <c r="I181" s="7"/>
      <c r="J181" s="7"/>
      <c r="K181" s="7"/>
      <c r="L181" s="7"/>
      <c r="M181" s="8"/>
      <c r="N181" s="8"/>
      <c r="O181" s="9"/>
      <c r="P181" s="9"/>
      <c r="Q181" s="10"/>
      <c r="R181" s="7"/>
      <c r="S181" s="7"/>
      <c r="T181" s="6"/>
      <c r="U181" s="6"/>
      <c r="V181" s="6"/>
      <c r="W181" s="6"/>
      <c r="X181" s="11"/>
      <c r="Y181" s="6"/>
      <c r="Z181" s="12"/>
      <c r="AA181" s="6"/>
      <c r="AB181" s="6"/>
      <c r="AC181" s="6"/>
      <c r="AD181" s="6"/>
      <c r="AE181" s="6"/>
      <c r="AF181" s="13"/>
      <c r="AG181" s="14"/>
      <c r="AH181" s="15"/>
      <c r="AI181" s="16"/>
      <c r="AJ181" s="17"/>
      <c r="AK181" s="18"/>
      <c r="AL181" s="19"/>
      <c r="AM181" s="20"/>
      <c r="AN181" s="24"/>
      <c r="AO181" s="24"/>
      <c r="AP181" s="24"/>
      <c r="AQ181" s="21"/>
      <c r="AR181" s="22"/>
      <c r="AS181" s="72"/>
      <c r="AT181" s="67">
        <f>IF(OR(I181="",R181=""),0,AS181*INDIRECT("SR"&amp;I181&amp;R181)*INDIRECT("Niv"&amp;S181))</f>
        <v>0</v>
      </c>
      <c r="AU181" s="67">
        <f>IF(OR(I181="",R181=""),0,AS181*INDIRECT("SR"&amp;I181&amp;R181)*INDIRECT("Niv"&amp;S181))</f>
        <v>0</v>
      </c>
      <c r="AV181" s="68">
        <f>IF(OR(I181="",R181=""),0,AS181*INDIRECT("SR"&amp;I181&amp;R181)*INDIRECT("Niv"&amp;S181))</f>
        <v>0</v>
      </c>
      <c r="AW181" s="68">
        <f>IF(OR(I181="",R181=""),0,AS181*INDIRECT("SR"&amp;I181&amp;R181)*INDIRECT("Niv"&amp;S181))</f>
        <v>0</v>
      </c>
      <c r="AX181" s="69">
        <f>IF(OR(I181="",R181=""),0,AS181*INDIRECT("SR"&amp;I181&amp;R181)*INDIRECT("Niv"&amp;S181))</f>
        <v>0</v>
      </c>
      <c r="AY181" s="69">
        <f>IF(OR(I181="",R181=""),0,AS181*INDIRECT("SR"&amp;I181&amp;R181)*INDIRECT("Niv"&amp;S181))</f>
        <v>0</v>
      </c>
      <c r="AZ181" s="70">
        <f>IF(OR(I181="",R181=""),0,AS181*INDIRECT("SR"&amp;I181&amp;R181)*INDIRECT("Niv"&amp;S181))</f>
        <v>0</v>
      </c>
      <c r="BA181" s="70">
        <f>IF(OR(I181="",R181=""),0,AS181*INDIRECT("SR"&amp;I181&amp;R181)*INDIRECT("Niv"&amp;S181))</f>
        <v>0</v>
      </c>
      <c r="BB181" s="70">
        <f>IF(OR(I181="",R181=""),0,AS181*INDIRECT("SR"&amp;I181&amp;R181)*INDIRECT("Niv"&amp;S181))</f>
        <v>0</v>
      </c>
      <c r="BC181" s="70">
        <f>IF(OR(I181="",R181=""),0,AS181*INDIRECT("SR"&amp;I181&amp;R181)*INDIRECT("Niv"&amp;S181))</f>
        <v>0</v>
      </c>
      <c r="BD181" s="71">
        <f>IF(OR(I181="",R181=""),0,AS181*INDIRECT("SR"&amp;I181&amp;R181)*INDIRECT("Niv"&amp;S181))</f>
        <v>0</v>
      </c>
      <c r="BE181" s="38">
        <f>IF(OR(I181="",R181=""),0,AS181*INDIRECT("SR"&amp;I181&amp;R181)*INDIRECT("Niv"&amp;S181))</f>
        <v>0</v>
      </c>
      <c r="BF181" s="66" t="str">
        <f>IF(OR(AS181=0,ISBLANK(R181)),"",SUM(AT181:BD181*INDIRECT("Mag"&amp;I181&amp;R181)))</f>
        <v/>
      </c>
      <c r="BG181" s="25"/>
    </row>
    <row r="182" spans="1:59">
      <c r="H182" s="6"/>
      <c r="I182" s="7"/>
      <c r="J182" s="7"/>
      <c r="K182" s="7"/>
      <c r="L182" s="7"/>
      <c r="M182" s="8"/>
      <c r="N182" s="8"/>
      <c r="O182" s="9"/>
      <c r="P182" s="9"/>
      <c r="Q182" s="10"/>
      <c r="R182" s="7"/>
      <c r="S182" s="7"/>
      <c r="T182" s="6"/>
      <c r="U182" s="6"/>
      <c r="V182" s="6"/>
      <c r="W182" s="6"/>
      <c r="X182" s="11"/>
      <c r="Y182" s="6"/>
      <c r="Z182" s="12"/>
      <c r="AA182" s="6"/>
      <c r="AB182" s="6"/>
      <c r="AC182" s="6"/>
      <c r="AD182" s="6"/>
      <c r="AE182" s="6"/>
      <c r="AF182" s="13"/>
      <c r="AG182" s="14"/>
      <c r="AH182" s="15"/>
      <c r="AI182" s="16"/>
      <c r="AJ182" s="17"/>
      <c r="AK182" s="18"/>
      <c r="AL182" s="19"/>
      <c r="AM182" s="20"/>
      <c r="AN182" s="24"/>
      <c r="AO182" s="24"/>
      <c r="AP182" s="24"/>
      <c r="AQ182" s="21"/>
      <c r="AR182" s="22"/>
      <c r="AS182" s="72"/>
      <c r="AT182" s="67">
        <f>IF(OR(I182="",R182=""),0,AS182*INDIRECT("SR"&amp;I182&amp;R182)*INDIRECT("Niv"&amp;S182))</f>
        <v>0</v>
      </c>
      <c r="AU182" s="67">
        <f>IF(OR(I182="",R182=""),0,AS182*INDIRECT("SR"&amp;I182&amp;R182)*INDIRECT("Niv"&amp;S182))</f>
        <v>0</v>
      </c>
      <c r="AV182" s="68">
        <f>IF(OR(I182="",R182=""),0,AS182*INDIRECT("SR"&amp;I182&amp;R182)*INDIRECT("Niv"&amp;S182))</f>
        <v>0</v>
      </c>
      <c r="AW182" s="68">
        <f>IF(OR(I182="",R182=""),0,AS182*INDIRECT("SR"&amp;I182&amp;R182)*INDIRECT("Niv"&amp;S182))</f>
        <v>0</v>
      </c>
      <c r="AX182" s="69">
        <f>IF(OR(I182="",R182=""),0,AS182*INDIRECT("SR"&amp;I182&amp;R182)*INDIRECT("Niv"&amp;S182))</f>
        <v>0</v>
      </c>
      <c r="AY182" s="69">
        <f>IF(OR(I182="",R182=""),0,AS182*INDIRECT("SR"&amp;I182&amp;R182)*INDIRECT("Niv"&amp;S182))</f>
        <v>0</v>
      </c>
      <c r="AZ182" s="70">
        <f>IF(OR(I182="",R182=""),0,AS182*INDIRECT("SR"&amp;I182&amp;R182)*INDIRECT("Niv"&amp;S182))</f>
        <v>0</v>
      </c>
      <c r="BA182" s="70">
        <f>IF(OR(I182="",R182=""),0,AS182*INDIRECT("SR"&amp;I182&amp;R182)*INDIRECT("Niv"&amp;S182))</f>
        <v>0</v>
      </c>
      <c r="BB182" s="70">
        <f>IF(OR(I182="",R182=""),0,AS182*INDIRECT("SR"&amp;I182&amp;R182)*INDIRECT("Niv"&amp;S182))</f>
        <v>0</v>
      </c>
      <c r="BC182" s="70">
        <f>IF(OR(I182="",R182=""),0,AS182*INDIRECT("SR"&amp;I182&amp;R182)*INDIRECT("Niv"&amp;S182))</f>
        <v>0</v>
      </c>
      <c r="BD182" s="71">
        <f>IF(OR(I182="",R182=""),0,AS182*INDIRECT("SR"&amp;I182&amp;R182)*INDIRECT("Niv"&amp;S182))</f>
        <v>0</v>
      </c>
      <c r="BE182" s="38">
        <f>IF(OR(I182="",R182=""),0,AS182*INDIRECT("SR"&amp;I182&amp;R182)*INDIRECT("Niv"&amp;S182))</f>
        <v>0</v>
      </c>
      <c r="BF182" s="66" t="str">
        <f>IF(OR(AS182=0,ISBLANK(R182)),"",SUM(AT182:BD182*INDIRECT("Mag"&amp;I182&amp;R182)))</f>
        <v/>
      </c>
      <c r="BG182" s="25"/>
    </row>
    <row r="183" spans="1:59">
      <c r="H183" s="6"/>
      <c r="I183" s="7"/>
      <c r="J183" s="7"/>
      <c r="K183" s="7"/>
      <c r="L183" s="7"/>
      <c r="M183" s="8"/>
      <c r="N183" s="8"/>
      <c r="O183" s="9"/>
      <c r="P183" s="9"/>
      <c r="Q183" s="10"/>
      <c r="R183" s="7"/>
      <c r="S183" s="7"/>
      <c r="T183" s="6"/>
      <c r="U183" s="6"/>
      <c r="V183" s="6"/>
      <c r="W183" s="6"/>
      <c r="X183" s="11"/>
      <c r="Y183" s="6"/>
      <c r="Z183" s="12"/>
      <c r="AA183" s="6"/>
      <c r="AB183" s="6"/>
      <c r="AC183" s="6"/>
      <c r="AD183" s="6"/>
      <c r="AE183" s="6"/>
      <c r="AF183" s="13"/>
      <c r="AG183" s="14"/>
      <c r="AH183" s="15"/>
      <c r="AI183" s="16"/>
      <c r="AJ183" s="17"/>
      <c r="AK183" s="18"/>
      <c r="AL183" s="19"/>
      <c r="AM183" s="20"/>
      <c r="AN183" s="24"/>
      <c r="AO183" s="24"/>
      <c r="AP183" s="24"/>
      <c r="AQ183" s="21"/>
      <c r="AR183" s="22"/>
      <c r="AS183" s="72"/>
      <c r="AT183" s="67">
        <f>IF(OR(I183="",R183=""),0,AS183*INDIRECT("SR"&amp;I183&amp;R183)*INDIRECT("Niv"&amp;S183))</f>
        <v>0</v>
      </c>
      <c r="AU183" s="67">
        <f>IF(OR(I183="",R183=""),0,AS183*INDIRECT("SR"&amp;I183&amp;R183)*INDIRECT("Niv"&amp;S183))</f>
        <v>0</v>
      </c>
      <c r="AV183" s="68">
        <f>IF(OR(I183="",R183=""),0,AS183*INDIRECT("SR"&amp;I183&amp;R183)*INDIRECT("Niv"&amp;S183))</f>
        <v>0</v>
      </c>
      <c r="AW183" s="68">
        <f>IF(OR(I183="",R183=""),0,AS183*INDIRECT("SR"&amp;I183&amp;R183)*INDIRECT("Niv"&amp;S183))</f>
        <v>0</v>
      </c>
      <c r="AX183" s="69">
        <f>IF(OR(I183="",R183=""),0,AS183*INDIRECT("SR"&amp;I183&amp;R183)*INDIRECT("Niv"&amp;S183))</f>
        <v>0</v>
      </c>
      <c r="AY183" s="69">
        <f>IF(OR(I183="",R183=""),0,AS183*INDIRECT("SR"&amp;I183&amp;R183)*INDIRECT("Niv"&amp;S183))</f>
        <v>0</v>
      </c>
      <c r="AZ183" s="70">
        <f>IF(OR(I183="",R183=""),0,AS183*INDIRECT("SR"&amp;I183&amp;R183)*INDIRECT("Niv"&amp;S183))</f>
        <v>0</v>
      </c>
      <c r="BA183" s="70">
        <f>IF(OR(I183="",R183=""),0,AS183*INDIRECT("SR"&amp;I183&amp;R183)*INDIRECT("Niv"&amp;S183))</f>
        <v>0</v>
      </c>
      <c r="BB183" s="70">
        <f>IF(OR(I183="",R183=""),0,AS183*INDIRECT("SR"&amp;I183&amp;R183)*INDIRECT("Niv"&amp;S183))</f>
        <v>0</v>
      </c>
      <c r="BC183" s="70">
        <f>IF(OR(I183="",R183=""),0,AS183*INDIRECT("SR"&amp;I183&amp;R183)*INDIRECT("Niv"&amp;S183))</f>
        <v>0</v>
      </c>
      <c r="BD183" s="71">
        <f>IF(OR(I183="",R183=""),0,AS183*INDIRECT("SR"&amp;I183&amp;R183)*INDIRECT("Niv"&amp;S183))</f>
        <v>0</v>
      </c>
      <c r="BE183" s="38">
        <f>IF(OR(I183="",R183=""),0,AS183*INDIRECT("SR"&amp;I183&amp;R183)*INDIRECT("Niv"&amp;S183))</f>
        <v>0</v>
      </c>
      <c r="BF183" s="66" t="str">
        <f>IF(OR(AS183=0,ISBLANK(R183)),"",SUM(AT183:BD183*INDIRECT("Mag"&amp;I183&amp;R183)))</f>
        <v/>
      </c>
      <c r="BG183" s="25"/>
    </row>
    <row r="184" spans="1:59">
      <c r="H184" s="6"/>
      <c r="I184" s="7"/>
      <c r="J184" s="7"/>
      <c r="K184" s="7"/>
      <c r="L184" s="7"/>
      <c r="M184" s="8"/>
      <c r="N184" s="8"/>
      <c r="O184" s="9"/>
      <c r="P184" s="9"/>
      <c r="Q184" s="10"/>
      <c r="R184" s="7"/>
      <c r="S184" s="7"/>
      <c r="T184" s="6"/>
      <c r="U184" s="6"/>
      <c r="V184" s="6"/>
      <c r="W184" s="6"/>
      <c r="X184" s="11"/>
      <c r="Y184" s="6"/>
      <c r="Z184" s="12"/>
      <c r="AA184" s="6"/>
      <c r="AB184" s="6"/>
      <c r="AC184" s="6"/>
      <c r="AD184" s="6"/>
      <c r="AE184" s="6"/>
      <c r="AF184" s="13"/>
      <c r="AG184" s="14"/>
      <c r="AH184" s="15"/>
      <c r="AI184" s="16"/>
      <c r="AJ184" s="17"/>
      <c r="AK184" s="18"/>
      <c r="AL184" s="19"/>
      <c r="AM184" s="20"/>
      <c r="AN184" s="24"/>
      <c r="AO184" s="24"/>
      <c r="AP184" s="24"/>
      <c r="AQ184" s="21"/>
      <c r="AR184" s="22"/>
      <c r="AS184" s="72"/>
      <c r="AT184" s="67">
        <f>IF(OR(I184="",R184=""),0,AS184*INDIRECT("SR"&amp;I184&amp;R184)*INDIRECT("Niv"&amp;S184))</f>
        <v>0</v>
      </c>
      <c r="AU184" s="67">
        <f>IF(OR(I184="",R184=""),0,AS184*INDIRECT("SR"&amp;I184&amp;R184)*INDIRECT("Niv"&amp;S184))</f>
        <v>0</v>
      </c>
      <c r="AV184" s="68">
        <f>IF(OR(I184="",R184=""),0,AS184*INDIRECT("SR"&amp;I184&amp;R184)*INDIRECT("Niv"&amp;S184))</f>
        <v>0</v>
      </c>
      <c r="AW184" s="68">
        <f>IF(OR(I184="",R184=""),0,AS184*INDIRECT("SR"&amp;I184&amp;R184)*INDIRECT("Niv"&amp;S184))</f>
        <v>0</v>
      </c>
      <c r="AX184" s="69">
        <f>IF(OR(I184="",R184=""),0,AS184*INDIRECT("SR"&amp;I184&amp;R184)*INDIRECT("Niv"&amp;S184))</f>
        <v>0</v>
      </c>
      <c r="AY184" s="69">
        <f>IF(OR(I184="",R184=""),0,AS184*INDIRECT("SR"&amp;I184&amp;R184)*INDIRECT("Niv"&amp;S184))</f>
        <v>0</v>
      </c>
      <c r="AZ184" s="70">
        <f>IF(OR(I184="",R184=""),0,AS184*INDIRECT("SR"&amp;I184&amp;R184)*INDIRECT("Niv"&amp;S184))</f>
        <v>0</v>
      </c>
      <c r="BA184" s="70">
        <f>IF(OR(I184="",R184=""),0,AS184*INDIRECT("SR"&amp;I184&amp;R184)*INDIRECT("Niv"&amp;S184))</f>
        <v>0</v>
      </c>
      <c r="BB184" s="70">
        <f>IF(OR(I184="",R184=""),0,AS184*INDIRECT("SR"&amp;I184&amp;R184)*INDIRECT("Niv"&amp;S184))</f>
        <v>0</v>
      </c>
      <c r="BC184" s="70">
        <f>IF(OR(I184="",R184=""),0,AS184*INDIRECT("SR"&amp;I184&amp;R184)*INDIRECT("Niv"&amp;S184))</f>
        <v>0</v>
      </c>
      <c r="BD184" s="71">
        <f>IF(OR(I184="",R184=""),0,AS184*INDIRECT("SR"&amp;I184&amp;R184)*INDIRECT("Niv"&amp;S184))</f>
        <v>0</v>
      </c>
      <c r="BE184" s="38">
        <f>IF(OR(I184="",R184=""),0,AS184*INDIRECT("SR"&amp;I184&amp;R184)*INDIRECT("Niv"&amp;S184))</f>
        <v>0</v>
      </c>
      <c r="BF184" s="66" t="str">
        <f>IF(OR(AS184=0,ISBLANK(R184)),"",SUM(AT184:BD184*INDIRECT("Mag"&amp;I184&amp;R184)))</f>
        <v/>
      </c>
      <c r="BG184" s="25"/>
    </row>
    <row r="185" spans="1:59">
      <c r="H185" s="6"/>
      <c r="I185" s="7"/>
      <c r="J185" s="7"/>
      <c r="K185" s="7"/>
      <c r="L185" s="7"/>
      <c r="M185" s="8"/>
      <c r="N185" s="8"/>
      <c r="O185" s="9"/>
      <c r="P185" s="9"/>
      <c r="Q185" s="10"/>
      <c r="R185" s="7"/>
      <c r="S185" s="7"/>
      <c r="T185" s="6"/>
      <c r="U185" s="6"/>
      <c r="V185" s="6"/>
      <c r="W185" s="6"/>
      <c r="X185" s="11"/>
      <c r="Y185" s="6"/>
      <c r="Z185" s="12"/>
      <c r="AA185" s="6"/>
      <c r="AB185" s="6"/>
      <c r="AC185" s="6"/>
      <c r="AD185" s="6"/>
      <c r="AE185" s="6"/>
      <c r="AF185" s="13"/>
      <c r="AG185" s="14"/>
      <c r="AH185" s="15"/>
      <c r="AI185" s="16"/>
      <c r="AJ185" s="17"/>
      <c r="AK185" s="18"/>
      <c r="AL185" s="19"/>
      <c r="AM185" s="20"/>
      <c r="AN185" s="24"/>
      <c r="AO185" s="24"/>
      <c r="AP185" s="24"/>
      <c r="AQ185" s="21"/>
      <c r="AR185" s="22"/>
      <c r="AS185" s="72"/>
      <c r="AT185" s="67">
        <f>IF(OR(I185="",R185=""),0,AS185*INDIRECT("SR"&amp;I185&amp;R185)*INDIRECT("Niv"&amp;S185))</f>
        <v>0</v>
      </c>
      <c r="AU185" s="67">
        <f>IF(OR(I185="",R185=""),0,AS185*INDIRECT("SR"&amp;I185&amp;R185)*INDIRECT("Niv"&amp;S185))</f>
        <v>0</v>
      </c>
      <c r="AV185" s="68">
        <f>IF(OR(I185="",R185=""),0,AS185*INDIRECT("SR"&amp;I185&amp;R185)*INDIRECT("Niv"&amp;S185))</f>
        <v>0</v>
      </c>
      <c r="AW185" s="68">
        <f>IF(OR(I185="",R185=""),0,AS185*INDIRECT("SR"&amp;I185&amp;R185)*INDIRECT("Niv"&amp;S185))</f>
        <v>0</v>
      </c>
      <c r="AX185" s="69">
        <f>IF(OR(I185="",R185=""),0,AS185*INDIRECT("SR"&amp;I185&amp;R185)*INDIRECT("Niv"&amp;S185))</f>
        <v>0</v>
      </c>
      <c r="AY185" s="69">
        <f>IF(OR(I185="",R185=""),0,AS185*INDIRECT("SR"&amp;I185&amp;R185)*INDIRECT("Niv"&amp;S185))</f>
        <v>0</v>
      </c>
      <c r="AZ185" s="70">
        <f>IF(OR(I185="",R185=""),0,AS185*INDIRECT("SR"&amp;I185&amp;R185)*INDIRECT("Niv"&amp;S185))</f>
        <v>0</v>
      </c>
      <c r="BA185" s="70">
        <f>IF(OR(I185="",R185=""),0,AS185*INDIRECT("SR"&amp;I185&amp;R185)*INDIRECT("Niv"&amp;S185))</f>
        <v>0</v>
      </c>
      <c r="BB185" s="70">
        <f>IF(OR(I185="",R185=""),0,AS185*INDIRECT("SR"&amp;I185&amp;R185)*INDIRECT("Niv"&amp;S185))</f>
        <v>0</v>
      </c>
      <c r="BC185" s="70">
        <f>IF(OR(I185="",R185=""),0,AS185*INDIRECT("SR"&amp;I185&amp;R185)*INDIRECT("Niv"&amp;S185))</f>
        <v>0</v>
      </c>
      <c r="BD185" s="71">
        <f>IF(OR(I185="",R185=""),0,AS185*INDIRECT("SR"&amp;I185&amp;R185)*INDIRECT("Niv"&amp;S185))</f>
        <v>0</v>
      </c>
      <c r="BE185" s="38">
        <f>IF(OR(I185="",R185=""),0,AS185*INDIRECT("SR"&amp;I185&amp;R185)*INDIRECT("Niv"&amp;S185))</f>
        <v>0</v>
      </c>
      <c r="BF185" s="66" t="str">
        <f>IF(OR(AS185=0,ISBLANK(R185)),"",SUM(AT185:BD185*INDIRECT("Mag"&amp;I185&amp;R185)))</f>
        <v/>
      </c>
      <c r="BG185" s="25"/>
    </row>
    <row r="186" spans="1:59">
      <c r="H186" s="6"/>
      <c r="I186" s="7"/>
      <c r="J186" s="7"/>
      <c r="K186" s="7"/>
      <c r="L186" s="7"/>
      <c r="M186" s="8"/>
      <c r="N186" s="8"/>
      <c r="O186" s="9"/>
      <c r="P186" s="9"/>
      <c r="Q186" s="10"/>
      <c r="R186" s="7"/>
      <c r="S186" s="7"/>
      <c r="T186" s="6"/>
      <c r="U186" s="6"/>
      <c r="V186" s="6"/>
      <c r="W186" s="6"/>
      <c r="X186" s="11"/>
      <c r="Y186" s="6"/>
      <c r="Z186" s="12"/>
      <c r="AA186" s="6"/>
      <c r="AB186" s="6"/>
      <c r="AC186" s="6"/>
      <c r="AD186" s="6"/>
      <c r="AE186" s="6"/>
      <c r="AF186" s="13"/>
      <c r="AG186" s="14"/>
      <c r="AH186" s="15"/>
      <c r="AI186" s="16"/>
      <c r="AJ186" s="17"/>
      <c r="AK186" s="18"/>
      <c r="AL186" s="19"/>
      <c r="AM186" s="20"/>
      <c r="AN186" s="24"/>
      <c r="AO186" s="24"/>
      <c r="AP186" s="24"/>
      <c r="AQ186" s="21"/>
      <c r="AR186" s="22"/>
      <c r="AS186" s="72"/>
      <c r="AT186" s="67">
        <f>IF(OR(I186="",R186=""),0,AS186*INDIRECT("SR"&amp;I186&amp;R186)*INDIRECT("Niv"&amp;S186))</f>
        <v>0</v>
      </c>
      <c r="AU186" s="67">
        <f>IF(OR(I186="",R186=""),0,AS186*INDIRECT("SR"&amp;I186&amp;R186)*INDIRECT("Niv"&amp;S186))</f>
        <v>0</v>
      </c>
      <c r="AV186" s="68">
        <f>IF(OR(I186="",R186=""),0,AS186*INDIRECT("SR"&amp;I186&amp;R186)*INDIRECT("Niv"&amp;S186))</f>
        <v>0</v>
      </c>
      <c r="AW186" s="68">
        <f>IF(OR(I186="",R186=""),0,AS186*INDIRECT("SR"&amp;I186&amp;R186)*INDIRECT("Niv"&amp;S186))</f>
        <v>0</v>
      </c>
      <c r="AX186" s="69">
        <f>IF(OR(I186="",R186=""),0,AS186*INDIRECT("SR"&amp;I186&amp;R186)*INDIRECT("Niv"&amp;S186))</f>
        <v>0</v>
      </c>
      <c r="AY186" s="69">
        <f>IF(OR(I186="",R186=""),0,AS186*INDIRECT("SR"&amp;I186&amp;R186)*INDIRECT("Niv"&amp;S186))</f>
        <v>0</v>
      </c>
      <c r="AZ186" s="70">
        <f>IF(OR(I186="",R186=""),0,AS186*INDIRECT("SR"&amp;I186&amp;R186)*INDIRECT("Niv"&amp;S186))</f>
        <v>0</v>
      </c>
      <c r="BA186" s="70">
        <f>IF(OR(I186="",R186=""),0,AS186*INDIRECT("SR"&amp;I186&amp;R186)*INDIRECT("Niv"&amp;S186))</f>
        <v>0</v>
      </c>
      <c r="BB186" s="70">
        <f>IF(OR(I186="",R186=""),0,AS186*INDIRECT("SR"&amp;I186&amp;R186)*INDIRECT("Niv"&amp;S186))</f>
        <v>0</v>
      </c>
      <c r="BC186" s="70">
        <f>IF(OR(I186="",R186=""),0,AS186*INDIRECT("SR"&amp;I186&amp;R186)*INDIRECT("Niv"&amp;S186))</f>
        <v>0</v>
      </c>
      <c r="BD186" s="71">
        <f>IF(OR(I186="",R186=""),0,AS186*INDIRECT("SR"&amp;I186&amp;R186)*INDIRECT("Niv"&amp;S186))</f>
        <v>0</v>
      </c>
      <c r="BE186" s="38">
        <f>IF(OR(I186="",R186=""),0,AS186*INDIRECT("SR"&amp;I186&amp;R186)*INDIRECT("Niv"&amp;S186))</f>
        <v>0</v>
      </c>
      <c r="BF186" s="66" t="str">
        <f>IF(OR(AS186=0,ISBLANK(R186)),"",SUM(AT186:BD186*INDIRECT("Mag"&amp;I186&amp;R186)))</f>
        <v/>
      </c>
      <c r="BG186" s="25"/>
    </row>
    <row r="187" spans="1:59">
      <c r="H187" s="6"/>
      <c r="I187" s="7"/>
      <c r="J187" s="7"/>
      <c r="K187" s="7"/>
      <c r="L187" s="7"/>
      <c r="M187" s="8"/>
      <c r="N187" s="8"/>
      <c r="O187" s="9"/>
      <c r="P187" s="9"/>
      <c r="Q187" s="10"/>
      <c r="R187" s="7"/>
      <c r="S187" s="7"/>
      <c r="T187" s="6"/>
      <c r="U187" s="6"/>
      <c r="V187" s="6"/>
      <c r="W187" s="6"/>
      <c r="X187" s="11"/>
      <c r="Y187" s="6"/>
      <c r="Z187" s="12"/>
      <c r="AA187" s="6"/>
      <c r="AB187" s="6"/>
      <c r="AC187" s="6"/>
      <c r="AD187" s="6"/>
      <c r="AE187" s="6"/>
      <c r="AF187" s="13"/>
      <c r="AG187" s="14"/>
      <c r="AH187" s="15"/>
      <c r="AI187" s="16"/>
      <c r="AJ187" s="17"/>
      <c r="AK187" s="18"/>
      <c r="AL187" s="19"/>
      <c r="AM187" s="20"/>
      <c r="AN187" s="24"/>
      <c r="AO187" s="24"/>
      <c r="AP187" s="24"/>
      <c r="AQ187" s="21"/>
      <c r="AR187" s="22"/>
      <c r="AS187" s="72"/>
      <c r="AT187" s="67">
        <f>IF(OR(I187="",R187=""),0,AS187*INDIRECT("SR"&amp;I187&amp;R187)*INDIRECT("Niv"&amp;S187))</f>
        <v>0</v>
      </c>
      <c r="AU187" s="67">
        <f>IF(OR(I187="",R187=""),0,AS187*INDIRECT("SR"&amp;I187&amp;R187)*INDIRECT("Niv"&amp;S187))</f>
        <v>0</v>
      </c>
      <c r="AV187" s="68">
        <f>IF(OR(I187="",R187=""),0,AS187*INDIRECT("SR"&amp;I187&amp;R187)*INDIRECT("Niv"&amp;S187))</f>
        <v>0</v>
      </c>
      <c r="AW187" s="68">
        <f>IF(OR(I187="",R187=""),0,AS187*INDIRECT("SR"&amp;I187&amp;R187)*INDIRECT("Niv"&amp;S187))</f>
        <v>0</v>
      </c>
      <c r="AX187" s="69">
        <f>IF(OR(I187="",R187=""),0,AS187*INDIRECT("SR"&amp;I187&amp;R187)*INDIRECT("Niv"&amp;S187))</f>
        <v>0</v>
      </c>
      <c r="AY187" s="69">
        <f>IF(OR(I187="",R187=""),0,AS187*INDIRECT("SR"&amp;I187&amp;R187)*INDIRECT("Niv"&amp;S187))</f>
        <v>0</v>
      </c>
      <c r="AZ187" s="70">
        <f>IF(OR(I187="",R187=""),0,AS187*INDIRECT("SR"&amp;I187&amp;R187)*INDIRECT("Niv"&amp;S187))</f>
        <v>0</v>
      </c>
      <c r="BA187" s="70">
        <f>IF(OR(I187="",R187=""),0,AS187*INDIRECT("SR"&amp;I187&amp;R187)*INDIRECT("Niv"&amp;S187))</f>
        <v>0</v>
      </c>
      <c r="BB187" s="70">
        <f>IF(OR(I187="",R187=""),0,AS187*INDIRECT("SR"&amp;I187&amp;R187)*INDIRECT("Niv"&amp;S187))</f>
        <v>0</v>
      </c>
      <c r="BC187" s="70">
        <f>IF(OR(I187="",R187=""),0,AS187*INDIRECT("SR"&amp;I187&amp;R187)*INDIRECT("Niv"&amp;S187))</f>
        <v>0</v>
      </c>
      <c r="BD187" s="71">
        <f>IF(OR(I187="",R187=""),0,AS187*INDIRECT("SR"&amp;I187&amp;R187)*INDIRECT("Niv"&amp;S187))</f>
        <v>0</v>
      </c>
      <c r="BE187" s="38">
        <f>IF(OR(I187="",R187=""),0,AS187*INDIRECT("SR"&amp;I187&amp;R187)*INDIRECT("Niv"&amp;S187))</f>
        <v>0</v>
      </c>
      <c r="BF187" s="66" t="str">
        <f>IF(OR(AS187=0,ISBLANK(R187)),"",SUM(AT187:BD187*INDIRECT("Mag"&amp;I187&amp;R187)))</f>
        <v/>
      </c>
      <c r="BG187" s="25"/>
    </row>
    <row r="188" spans="1:59">
      <c r="H188" s="6"/>
      <c r="I188" s="7"/>
      <c r="J188" s="7"/>
      <c r="K188" s="7"/>
      <c r="L188" s="7"/>
      <c r="M188" s="8"/>
      <c r="N188" s="8"/>
      <c r="O188" s="9"/>
      <c r="P188" s="9"/>
      <c r="Q188" s="10"/>
      <c r="R188" s="7"/>
      <c r="S188" s="7"/>
      <c r="T188" s="6"/>
      <c r="U188" s="6"/>
      <c r="V188" s="6"/>
      <c r="W188" s="6"/>
      <c r="X188" s="11"/>
      <c r="Y188" s="6"/>
      <c r="Z188" s="12"/>
      <c r="AA188" s="6"/>
      <c r="AB188" s="6"/>
      <c r="AC188" s="6"/>
      <c r="AD188" s="6"/>
      <c r="AE188" s="6"/>
      <c r="AF188" s="13"/>
      <c r="AG188" s="14"/>
      <c r="AH188" s="15"/>
      <c r="AI188" s="16"/>
      <c r="AJ188" s="17"/>
      <c r="AK188" s="18"/>
      <c r="AL188" s="19"/>
      <c r="AM188" s="20"/>
      <c r="AN188" s="24"/>
      <c r="AO188" s="24"/>
      <c r="AP188" s="24"/>
      <c r="AQ188" s="21"/>
      <c r="AR188" s="22"/>
      <c r="AS188" s="72"/>
      <c r="AT188" s="67">
        <f>IF(OR(I188="",R188=""),0,AS188*INDIRECT("SR"&amp;I188&amp;R188)*INDIRECT("Niv"&amp;S188))</f>
        <v>0</v>
      </c>
      <c r="AU188" s="67">
        <f>IF(OR(I188="",R188=""),0,AS188*INDIRECT("SR"&amp;I188&amp;R188)*INDIRECT("Niv"&amp;S188))</f>
        <v>0</v>
      </c>
      <c r="AV188" s="68">
        <f>IF(OR(I188="",R188=""),0,AS188*INDIRECT("SR"&amp;I188&amp;R188)*INDIRECT("Niv"&amp;S188))</f>
        <v>0</v>
      </c>
      <c r="AW188" s="68">
        <f>IF(OR(I188="",R188=""),0,AS188*INDIRECT("SR"&amp;I188&amp;R188)*INDIRECT("Niv"&amp;S188))</f>
        <v>0</v>
      </c>
      <c r="AX188" s="69">
        <f>IF(OR(I188="",R188=""),0,AS188*INDIRECT("SR"&amp;I188&amp;R188)*INDIRECT("Niv"&amp;S188))</f>
        <v>0</v>
      </c>
      <c r="AY188" s="69">
        <f>IF(OR(I188="",R188=""),0,AS188*INDIRECT("SR"&amp;I188&amp;R188)*INDIRECT("Niv"&amp;S188))</f>
        <v>0</v>
      </c>
      <c r="AZ188" s="70">
        <f>IF(OR(I188="",R188=""),0,AS188*INDIRECT("SR"&amp;I188&amp;R188)*INDIRECT("Niv"&amp;S188))</f>
        <v>0</v>
      </c>
      <c r="BA188" s="70">
        <f>IF(OR(I188="",R188=""),0,AS188*INDIRECT("SR"&amp;I188&amp;R188)*INDIRECT("Niv"&amp;S188))</f>
        <v>0</v>
      </c>
      <c r="BB188" s="70">
        <f>IF(OR(I188="",R188=""),0,AS188*INDIRECT("SR"&amp;I188&amp;R188)*INDIRECT("Niv"&amp;S188))</f>
        <v>0</v>
      </c>
      <c r="BC188" s="70">
        <f>IF(OR(I188="",R188=""),0,AS188*INDIRECT("SR"&amp;I188&amp;R188)*INDIRECT("Niv"&amp;S188))</f>
        <v>0</v>
      </c>
      <c r="BD188" s="71">
        <f>IF(OR(I188="",R188=""),0,AS188*INDIRECT("SR"&amp;I188&amp;R188)*INDIRECT("Niv"&amp;S188))</f>
        <v>0</v>
      </c>
      <c r="BE188" s="38">
        <f>IF(OR(I188="",R188=""),0,AS188*INDIRECT("SR"&amp;I188&amp;R188)*INDIRECT("Niv"&amp;S188))</f>
        <v>0</v>
      </c>
      <c r="BF188" s="66" t="str">
        <f>IF(OR(AS188=0,ISBLANK(R188)),"",SUM(AT188:BD188*INDIRECT("Mag"&amp;I188&amp;R188)))</f>
        <v/>
      </c>
      <c r="BG188" s="25"/>
    </row>
    <row r="189" spans="1:59">
      <c r="H189" s="6"/>
      <c r="I189" s="7"/>
      <c r="J189" s="7"/>
      <c r="K189" s="7"/>
      <c r="L189" s="7"/>
      <c r="M189" s="8"/>
      <c r="N189" s="8"/>
      <c r="O189" s="9"/>
      <c r="P189" s="9"/>
      <c r="Q189" s="10"/>
      <c r="R189" s="7"/>
      <c r="S189" s="7"/>
      <c r="T189" s="6"/>
      <c r="U189" s="6"/>
      <c r="V189" s="6"/>
      <c r="W189" s="6"/>
      <c r="X189" s="11"/>
      <c r="Y189" s="6"/>
      <c r="Z189" s="12"/>
      <c r="AA189" s="6"/>
      <c r="AB189" s="6"/>
      <c r="AC189" s="6"/>
      <c r="AD189" s="6"/>
      <c r="AE189" s="6"/>
      <c r="AF189" s="13"/>
      <c r="AG189" s="14"/>
      <c r="AH189" s="15"/>
      <c r="AI189" s="16"/>
      <c r="AJ189" s="17"/>
      <c r="AK189" s="18"/>
      <c r="AL189" s="19"/>
      <c r="AM189" s="20"/>
      <c r="AN189" s="24"/>
      <c r="AO189" s="24"/>
      <c r="AP189" s="24"/>
      <c r="AQ189" s="21"/>
      <c r="AR189" s="22"/>
      <c r="AS189" s="72"/>
      <c r="AT189" s="67">
        <f>IF(OR(I189="",R189=""),0,AS189*INDIRECT("SR"&amp;I189&amp;R189)*INDIRECT("Niv"&amp;S189))</f>
        <v>0</v>
      </c>
      <c r="AU189" s="67">
        <f>IF(OR(I189="",R189=""),0,AS189*INDIRECT("SR"&amp;I189&amp;R189)*INDIRECT("Niv"&amp;S189))</f>
        <v>0</v>
      </c>
      <c r="AV189" s="68">
        <f>IF(OR(I189="",R189=""),0,AS189*INDIRECT("SR"&amp;I189&amp;R189)*INDIRECT("Niv"&amp;S189))</f>
        <v>0</v>
      </c>
      <c r="AW189" s="68">
        <f>IF(OR(I189="",R189=""),0,AS189*INDIRECT("SR"&amp;I189&amp;R189)*INDIRECT("Niv"&amp;S189))</f>
        <v>0</v>
      </c>
      <c r="AX189" s="69">
        <f>IF(OR(I189="",R189=""),0,AS189*INDIRECT("SR"&amp;I189&amp;R189)*INDIRECT("Niv"&amp;S189))</f>
        <v>0</v>
      </c>
      <c r="AY189" s="69">
        <f>IF(OR(I189="",R189=""),0,AS189*INDIRECT("SR"&amp;I189&amp;R189)*INDIRECT("Niv"&amp;S189))</f>
        <v>0</v>
      </c>
      <c r="AZ189" s="70">
        <f>IF(OR(I189="",R189=""),0,AS189*INDIRECT("SR"&amp;I189&amp;R189)*INDIRECT("Niv"&amp;S189))</f>
        <v>0</v>
      </c>
      <c r="BA189" s="70">
        <f>IF(OR(I189="",R189=""),0,AS189*INDIRECT("SR"&amp;I189&amp;R189)*INDIRECT("Niv"&amp;S189))</f>
        <v>0</v>
      </c>
      <c r="BB189" s="70">
        <f>IF(OR(I189="",R189=""),0,AS189*INDIRECT("SR"&amp;I189&amp;R189)*INDIRECT("Niv"&amp;S189))</f>
        <v>0</v>
      </c>
      <c r="BC189" s="70">
        <f>IF(OR(I189="",R189=""),0,AS189*INDIRECT("SR"&amp;I189&amp;R189)*INDIRECT("Niv"&amp;S189))</f>
        <v>0</v>
      </c>
      <c r="BD189" s="71">
        <f>IF(OR(I189="",R189=""),0,AS189*INDIRECT("SR"&amp;I189&amp;R189)*INDIRECT("Niv"&amp;S189))</f>
        <v>0</v>
      </c>
      <c r="BE189" s="38">
        <f>IF(OR(I189="",R189=""),0,AS189*INDIRECT("SR"&amp;I189&amp;R189)*INDIRECT("Niv"&amp;S189))</f>
        <v>0</v>
      </c>
      <c r="BF189" s="66" t="str">
        <f>IF(OR(AS189=0,ISBLANK(R189)),"",SUM(AT189:BD189*INDIRECT("Mag"&amp;I189&amp;R189)))</f>
        <v/>
      </c>
      <c r="BG189" s="25"/>
    </row>
    <row r="190" spans="1:59">
      <c r="H190" s="6"/>
      <c r="I190" s="7"/>
      <c r="J190" s="7"/>
      <c r="K190" s="7"/>
      <c r="L190" s="7"/>
      <c r="M190" s="8"/>
      <c r="N190" s="8"/>
      <c r="O190" s="9"/>
      <c r="P190" s="9"/>
      <c r="Q190" s="10"/>
      <c r="R190" s="7"/>
      <c r="S190" s="7"/>
      <c r="T190" s="6"/>
      <c r="U190" s="6"/>
      <c r="V190" s="6"/>
      <c r="W190" s="6"/>
      <c r="X190" s="11"/>
      <c r="Y190" s="6"/>
      <c r="Z190" s="12"/>
      <c r="AA190" s="6"/>
      <c r="AB190" s="6"/>
      <c r="AC190" s="6"/>
      <c r="AD190" s="6"/>
      <c r="AE190" s="6"/>
      <c r="AF190" s="13"/>
      <c r="AG190" s="14"/>
      <c r="AH190" s="15"/>
      <c r="AI190" s="16"/>
      <c r="AJ190" s="17"/>
      <c r="AK190" s="18"/>
      <c r="AL190" s="19"/>
      <c r="AM190" s="20"/>
      <c r="AN190" s="24"/>
      <c r="AO190" s="24"/>
      <c r="AP190" s="24"/>
      <c r="AQ190" s="21"/>
      <c r="AR190" s="22"/>
      <c r="AS190" s="72"/>
      <c r="AT190" s="67">
        <f>IF(OR(I190="",R190=""),0,AS190*INDIRECT("SR"&amp;I190&amp;R190)*INDIRECT("Niv"&amp;S190))</f>
        <v>0</v>
      </c>
      <c r="AU190" s="67">
        <f>IF(OR(I190="",R190=""),0,AS190*INDIRECT("SR"&amp;I190&amp;R190)*INDIRECT("Niv"&amp;S190))</f>
        <v>0</v>
      </c>
      <c r="AV190" s="68">
        <f>IF(OR(I190="",R190=""),0,AS190*INDIRECT("SR"&amp;I190&amp;R190)*INDIRECT("Niv"&amp;S190))</f>
        <v>0</v>
      </c>
      <c r="AW190" s="68">
        <f>IF(OR(I190="",R190=""),0,AS190*INDIRECT("SR"&amp;I190&amp;R190)*INDIRECT("Niv"&amp;S190))</f>
        <v>0</v>
      </c>
      <c r="AX190" s="69">
        <f>IF(OR(I190="",R190=""),0,AS190*INDIRECT("SR"&amp;I190&amp;R190)*INDIRECT("Niv"&amp;S190))</f>
        <v>0</v>
      </c>
      <c r="AY190" s="69">
        <f>IF(OR(I190="",R190=""),0,AS190*INDIRECT("SR"&amp;I190&amp;R190)*INDIRECT("Niv"&amp;S190))</f>
        <v>0</v>
      </c>
      <c r="AZ190" s="70">
        <f>IF(OR(I190="",R190=""),0,AS190*INDIRECT("SR"&amp;I190&amp;R190)*INDIRECT("Niv"&amp;S190))</f>
        <v>0</v>
      </c>
      <c r="BA190" s="70">
        <f>IF(OR(I190="",R190=""),0,AS190*INDIRECT("SR"&amp;I190&amp;R190)*INDIRECT("Niv"&amp;S190))</f>
        <v>0</v>
      </c>
      <c r="BB190" s="70">
        <f>IF(OR(I190="",R190=""),0,AS190*INDIRECT("SR"&amp;I190&amp;R190)*INDIRECT("Niv"&amp;S190))</f>
        <v>0</v>
      </c>
      <c r="BC190" s="70">
        <f>IF(OR(I190="",R190=""),0,AS190*INDIRECT("SR"&amp;I190&amp;R190)*INDIRECT("Niv"&amp;S190))</f>
        <v>0</v>
      </c>
      <c r="BD190" s="71">
        <f>IF(OR(I190="",R190=""),0,AS190*INDIRECT("SR"&amp;I190&amp;R190)*INDIRECT("Niv"&amp;S190))</f>
        <v>0</v>
      </c>
      <c r="BE190" s="38">
        <f>IF(OR(I190="",R190=""),0,AS190*INDIRECT("SR"&amp;I190&amp;R190)*INDIRECT("Niv"&amp;S190))</f>
        <v>0</v>
      </c>
      <c r="BF190" s="66" t="str">
        <f>IF(OR(AS190=0,ISBLANK(R190)),"",SUM(AT190:BD190*INDIRECT("Mag"&amp;I190&amp;R190)))</f>
        <v/>
      </c>
      <c r="BG190" s="25"/>
    </row>
    <row r="191" spans="1:59">
      <c r="H191" s="6"/>
      <c r="I191" s="7"/>
      <c r="J191" s="7"/>
      <c r="K191" s="7"/>
      <c r="L191" s="7"/>
      <c r="M191" s="8"/>
      <c r="N191" s="8"/>
      <c r="O191" s="9"/>
      <c r="P191" s="9"/>
      <c r="Q191" s="10"/>
      <c r="R191" s="7"/>
      <c r="S191" s="7"/>
      <c r="T191" s="6"/>
      <c r="U191" s="6"/>
      <c r="V191" s="6"/>
      <c r="W191" s="6"/>
      <c r="X191" s="11"/>
      <c r="Y191" s="6"/>
      <c r="Z191" s="12"/>
      <c r="AA191" s="6"/>
      <c r="AB191" s="6"/>
      <c r="AC191" s="6"/>
      <c r="AD191" s="6"/>
      <c r="AE191" s="6"/>
      <c r="AF191" s="13"/>
      <c r="AG191" s="14"/>
      <c r="AH191" s="15"/>
      <c r="AI191" s="16"/>
      <c r="AJ191" s="17"/>
      <c r="AK191" s="18"/>
      <c r="AL191" s="19"/>
      <c r="AM191" s="20"/>
      <c r="AN191" s="24"/>
      <c r="AO191" s="24"/>
      <c r="AP191" s="24"/>
      <c r="AQ191" s="21"/>
      <c r="AR191" s="22"/>
      <c r="AS191" s="72"/>
      <c r="AT191" s="67">
        <f>IF(OR(I191="",R191=""),0,AS191*INDIRECT("SR"&amp;I191&amp;R191)*INDIRECT("Niv"&amp;S191))</f>
        <v>0</v>
      </c>
      <c r="AU191" s="67">
        <f>IF(OR(I191="",R191=""),0,AS191*INDIRECT("SR"&amp;I191&amp;R191)*INDIRECT("Niv"&amp;S191))</f>
        <v>0</v>
      </c>
      <c r="AV191" s="68">
        <f>IF(OR(I191="",R191=""),0,AS191*INDIRECT("SR"&amp;I191&amp;R191)*INDIRECT("Niv"&amp;S191))</f>
        <v>0</v>
      </c>
      <c r="AW191" s="68">
        <f>IF(OR(I191="",R191=""),0,AS191*INDIRECT("SR"&amp;I191&amp;R191)*INDIRECT("Niv"&amp;S191))</f>
        <v>0</v>
      </c>
      <c r="AX191" s="69">
        <f>IF(OR(I191="",R191=""),0,AS191*INDIRECT("SR"&amp;I191&amp;R191)*INDIRECT("Niv"&amp;S191))</f>
        <v>0</v>
      </c>
      <c r="AY191" s="69">
        <f>IF(OR(I191="",R191=""),0,AS191*INDIRECT("SR"&amp;I191&amp;R191)*INDIRECT("Niv"&amp;S191))</f>
        <v>0</v>
      </c>
      <c r="AZ191" s="70">
        <f>IF(OR(I191="",R191=""),0,AS191*INDIRECT("SR"&amp;I191&amp;R191)*INDIRECT("Niv"&amp;S191))</f>
        <v>0</v>
      </c>
      <c r="BA191" s="70">
        <f>IF(OR(I191="",R191=""),0,AS191*INDIRECT("SR"&amp;I191&amp;R191)*INDIRECT("Niv"&amp;S191))</f>
        <v>0</v>
      </c>
      <c r="BB191" s="70">
        <f>IF(OR(I191="",R191=""),0,AS191*INDIRECT("SR"&amp;I191&amp;R191)*INDIRECT("Niv"&amp;S191))</f>
        <v>0</v>
      </c>
      <c r="BC191" s="70">
        <f>IF(OR(I191="",R191=""),0,AS191*INDIRECT("SR"&amp;I191&amp;R191)*INDIRECT("Niv"&amp;S191))</f>
        <v>0</v>
      </c>
      <c r="BD191" s="71">
        <f>IF(OR(I191="",R191=""),0,AS191*INDIRECT("SR"&amp;I191&amp;R191)*INDIRECT("Niv"&amp;S191))</f>
        <v>0</v>
      </c>
      <c r="BE191" s="38">
        <f>IF(OR(I191="",R191=""),0,AS191*INDIRECT("SR"&amp;I191&amp;R191)*INDIRECT("Niv"&amp;S191))</f>
        <v>0</v>
      </c>
      <c r="BF191" s="66" t="str">
        <f>IF(OR(AS191=0,ISBLANK(R191)),"",SUM(AT191:BD191*INDIRECT("Mag"&amp;I191&amp;R191)))</f>
        <v/>
      </c>
      <c r="BG191" s="25"/>
    </row>
    <row r="192" spans="1:59">
      <c r="H192" s="6"/>
      <c r="I192" s="7"/>
      <c r="J192" s="7"/>
      <c r="K192" s="7"/>
      <c r="L192" s="7"/>
      <c r="M192" s="8"/>
      <c r="N192" s="8"/>
      <c r="O192" s="9"/>
      <c r="P192" s="9"/>
      <c r="Q192" s="10"/>
      <c r="R192" s="7"/>
      <c r="S192" s="7"/>
      <c r="T192" s="6"/>
      <c r="U192" s="6"/>
      <c r="V192" s="6"/>
      <c r="W192" s="6"/>
      <c r="X192" s="11"/>
      <c r="Y192" s="6"/>
      <c r="Z192" s="12"/>
      <c r="AA192" s="6"/>
      <c r="AB192" s="6"/>
      <c r="AC192" s="6"/>
      <c r="AD192" s="6"/>
      <c r="AE192" s="6"/>
      <c r="AF192" s="13"/>
      <c r="AG192" s="14"/>
      <c r="AH192" s="15"/>
      <c r="AI192" s="16"/>
      <c r="AJ192" s="17"/>
      <c r="AK192" s="18"/>
      <c r="AL192" s="19"/>
      <c r="AM192" s="20"/>
      <c r="AN192" s="24"/>
      <c r="AO192" s="24"/>
      <c r="AP192" s="24"/>
      <c r="AQ192" s="21"/>
      <c r="AR192" s="22"/>
      <c r="AS192" s="72"/>
      <c r="AT192" s="67">
        <f>IF(OR(I192="",R192=""),0,AS192*INDIRECT("SR"&amp;I192&amp;R192)*INDIRECT("Niv"&amp;S192))</f>
        <v>0</v>
      </c>
      <c r="AU192" s="67">
        <f>IF(OR(I192="",R192=""),0,AS192*INDIRECT("SR"&amp;I192&amp;R192)*INDIRECT("Niv"&amp;S192))</f>
        <v>0</v>
      </c>
      <c r="AV192" s="68">
        <f>IF(OR(I192="",R192=""),0,AS192*INDIRECT("SR"&amp;I192&amp;R192)*INDIRECT("Niv"&amp;S192))</f>
        <v>0</v>
      </c>
      <c r="AW192" s="68">
        <f>IF(OR(I192="",R192=""),0,AS192*INDIRECT("SR"&amp;I192&amp;R192)*INDIRECT("Niv"&amp;S192))</f>
        <v>0</v>
      </c>
      <c r="AX192" s="69">
        <f>IF(OR(I192="",R192=""),0,AS192*INDIRECT("SR"&amp;I192&amp;R192)*INDIRECT("Niv"&amp;S192))</f>
        <v>0</v>
      </c>
      <c r="AY192" s="69">
        <f>IF(OR(I192="",R192=""),0,AS192*INDIRECT("SR"&amp;I192&amp;R192)*INDIRECT("Niv"&amp;S192))</f>
        <v>0</v>
      </c>
      <c r="AZ192" s="70">
        <f>IF(OR(I192="",R192=""),0,AS192*INDIRECT("SR"&amp;I192&amp;R192)*INDIRECT("Niv"&amp;S192))</f>
        <v>0</v>
      </c>
      <c r="BA192" s="70">
        <f>IF(OR(I192="",R192=""),0,AS192*INDIRECT("SR"&amp;I192&amp;R192)*INDIRECT("Niv"&amp;S192))</f>
        <v>0</v>
      </c>
      <c r="BB192" s="70">
        <f>IF(OR(I192="",R192=""),0,AS192*INDIRECT("SR"&amp;I192&amp;R192)*INDIRECT("Niv"&amp;S192))</f>
        <v>0</v>
      </c>
      <c r="BC192" s="70">
        <f>IF(OR(I192="",R192=""),0,AS192*INDIRECT("SR"&amp;I192&amp;R192)*INDIRECT("Niv"&amp;S192))</f>
        <v>0</v>
      </c>
      <c r="BD192" s="71">
        <f>IF(OR(I192="",R192=""),0,AS192*INDIRECT("SR"&amp;I192&amp;R192)*INDIRECT("Niv"&amp;S192))</f>
        <v>0</v>
      </c>
      <c r="BE192" s="38">
        <f>IF(OR(I192="",R192=""),0,AS192*INDIRECT("SR"&amp;I192&amp;R192)*INDIRECT("Niv"&amp;S192))</f>
        <v>0</v>
      </c>
      <c r="BF192" s="66" t="str">
        <f>IF(OR(AS192=0,ISBLANK(R192)),"",SUM(AT192:BD192*INDIRECT("Mag"&amp;I192&amp;R192)))</f>
        <v/>
      </c>
      <c r="BG192" s="25"/>
    </row>
    <row r="193" spans="1:59">
      <c r="H193" s="6"/>
      <c r="I193" s="7"/>
      <c r="J193" s="7"/>
      <c r="K193" s="7"/>
      <c r="L193" s="7"/>
      <c r="M193" s="8"/>
      <c r="N193" s="8"/>
      <c r="O193" s="9"/>
      <c r="P193" s="9"/>
      <c r="Q193" s="10"/>
      <c r="R193" s="7"/>
      <c r="S193" s="7"/>
      <c r="T193" s="6"/>
      <c r="U193" s="6"/>
      <c r="V193" s="6"/>
      <c r="W193" s="6"/>
      <c r="X193" s="11"/>
      <c r="Y193" s="6"/>
      <c r="Z193" s="12"/>
      <c r="AA193" s="6"/>
      <c r="AB193" s="6"/>
      <c r="AC193" s="6"/>
      <c r="AD193" s="6"/>
      <c r="AE193" s="6"/>
      <c r="AF193" s="13"/>
      <c r="AG193" s="14"/>
      <c r="AH193" s="15"/>
      <c r="AI193" s="16"/>
      <c r="AJ193" s="17"/>
      <c r="AK193" s="18"/>
      <c r="AL193" s="19"/>
      <c r="AM193" s="20"/>
      <c r="AN193" s="24"/>
      <c r="AO193" s="24"/>
      <c r="AP193" s="24"/>
      <c r="AQ193" s="21"/>
      <c r="AR193" s="22"/>
      <c r="AS193" s="72"/>
      <c r="AT193" s="67">
        <f>IF(OR(I193="",R193=""),0,AS193*INDIRECT("SR"&amp;I193&amp;R193)*INDIRECT("Niv"&amp;S193))</f>
        <v>0</v>
      </c>
      <c r="AU193" s="67">
        <f>IF(OR(I193="",R193=""),0,AS193*INDIRECT("SR"&amp;I193&amp;R193)*INDIRECT("Niv"&amp;S193))</f>
        <v>0</v>
      </c>
      <c r="AV193" s="68">
        <f>IF(OR(I193="",R193=""),0,AS193*INDIRECT("SR"&amp;I193&amp;R193)*INDIRECT("Niv"&amp;S193))</f>
        <v>0</v>
      </c>
      <c r="AW193" s="68">
        <f>IF(OR(I193="",R193=""),0,AS193*INDIRECT("SR"&amp;I193&amp;R193)*INDIRECT("Niv"&amp;S193))</f>
        <v>0</v>
      </c>
      <c r="AX193" s="69">
        <f>IF(OR(I193="",R193=""),0,AS193*INDIRECT("SR"&amp;I193&amp;R193)*INDIRECT("Niv"&amp;S193))</f>
        <v>0</v>
      </c>
      <c r="AY193" s="69">
        <f>IF(OR(I193="",R193=""),0,AS193*INDIRECT("SR"&amp;I193&amp;R193)*INDIRECT("Niv"&amp;S193))</f>
        <v>0</v>
      </c>
      <c r="AZ193" s="70">
        <f>IF(OR(I193="",R193=""),0,AS193*INDIRECT("SR"&amp;I193&amp;R193)*INDIRECT("Niv"&amp;S193))</f>
        <v>0</v>
      </c>
      <c r="BA193" s="70">
        <f>IF(OR(I193="",R193=""),0,AS193*INDIRECT("SR"&amp;I193&amp;R193)*INDIRECT("Niv"&amp;S193))</f>
        <v>0</v>
      </c>
      <c r="BB193" s="70">
        <f>IF(OR(I193="",R193=""),0,AS193*INDIRECT("SR"&amp;I193&amp;R193)*INDIRECT("Niv"&amp;S193))</f>
        <v>0</v>
      </c>
      <c r="BC193" s="70">
        <f>IF(OR(I193="",R193=""),0,AS193*INDIRECT("SR"&amp;I193&amp;R193)*INDIRECT("Niv"&amp;S193))</f>
        <v>0</v>
      </c>
      <c r="BD193" s="71">
        <f>IF(OR(I193="",R193=""),0,AS193*INDIRECT("SR"&amp;I193&amp;R193)*INDIRECT("Niv"&amp;S193))</f>
        <v>0</v>
      </c>
      <c r="BE193" s="38">
        <f>IF(OR(I193="",R193=""),0,AS193*INDIRECT("SR"&amp;I193&amp;R193)*INDIRECT("Niv"&amp;S193))</f>
        <v>0</v>
      </c>
      <c r="BF193" s="66" t="str">
        <f>IF(OR(AS193=0,ISBLANK(R193)),"",SUM(AT193:BD193*INDIRECT("Mag"&amp;I193&amp;R193)))</f>
        <v/>
      </c>
      <c r="BG193" s="25"/>
    </row>
    <row r="194" spans="1:59">
      <c r="H194" s="6"/>
      <c r="I194" s="7"/>
      <c r="J194" s="7"/>
      <c r="K194" s="7"/>
      <c r="L194" s="7"/>
      <c r="M194" s="8"/>
      <c r="N194" s="8"/>
      <c r="O194" s="9"/>
      <c r="P194" s="9"/>
      <c r="Q194" s="10"/>
      <c r="R194" s="7"/>
      <c r="S194" s="7"/>
      <c r="T194" s="6"/>
      <c r="U194" s="6"/>
      <c r="V194" s="6"/>
      <c r="W194" s="6"/>
      <c r="X194" s="11"/>
      <c r="Y194" s="6"/>
      <c r="Z194" s="12"/>
      <c r="AA194" s="6"/>
      <c r="AB194" s="6"/>
      <c r="AC194" s="6"/>
      <c r="AD194" s="6"/>
      <c r="AE194" s="6"/>
      <c r="AF194" s="13"/>
      <c r="AG194" s="14"/>
      <c r="AH194" s="15"/>
      <c r="AI194" s="16"/>
      <c r="AJ194" s="17"/>
      <c r="AK194" s="18"/>
      <c r="AL194" s="19"/>
      <c r="AM194" s="20"/>
      <c r="AN194" s="24"/>
      <c r="AO194" s="24"/>
      <c r="AP194" s="24"/>
      <c r="AQ194" s="21"/>
      <c r="AR194" s="22"/>
      <c r="AS194" s="72"/>
      <c r="AT194" s="67">
        <f>IF(OR(I194="",R194=""),0,AS194*INDIRECT("SR"&amp;I194&amp;R194)*INDIRECT("Niv"&amp;S194))</f>
        <v>0</v>
      </c>
      <c r="AU194" s="67">
        <f>IF(OR(I194="",R194=""),0,AS194*INDIRECT("SR"&amp;I194&amp;R194)*INDIRECT("Niv"&amp;S194))</f>
        <v>0</v>
      </c>
      <c r="AV194" s="68">
        <f>IF(OR(I194="",R194=""),0,AS194*INDIRECT("SR"&amp;I194&amp;R194)*INDIRECT("Niv"&amp;S194))</f>
        <v>0</v>
      </c>
      <c r="AW194" s="68">
        <f>IF(OR(I194="",R194=""),0,AS194*INDIRECT("SR"&amp;I194&amp;R194)*INDIRECT("Niv"&amp;S194))</f>
        <v>0</v>
      </c>
      <c r="AX194" s="69">
        <f>IF(OR(I194="",R194=""),0,AS194*INDIRECT("SR"&amp;I194&amp;R194)*INDIRECT("Niv"&amp;S194))</f>
        <v>0</v>
      </c>
      <c r="AY194" s="69">
        <f>IF(OR(I194="",R194=""),0,AS194*INDIRECT("SR"&amp;I194&amp;R194)*INDIRECT("Niv"&amp;S194))</f>
        <v>0</v>
      </c>
      <c r="AZ194" s="70">
        <f>IF(OR(I194="",R194=""),0,AS194*INDIRECT("SR"&amp;I194&amp;R194)*INDIRECT("Niv"&amp;S194))</f>
        <v>0</v>
      </c>
      <c r="BA194" s="70">
        <f>IF(OR(I194="",R194=""),0,AS194*INDIRECT("SR"&amp;I194&amp;R194)*INDIRECT("Niv"&amp;S194))</f>
        <v>0</v>
      </c>
      <c r="BB194" s="70">
        <f>IF(OR(I194="",R194=""),0,AS194*INDIRECT("SR"&amp;I194&amp;R194)*INDIRECT("Niv"&amp;S194))</f>
        <v>0</v>
      </c>
      <c r="BC194" s="70">
        <f>IF(OR(I194="",R194=""),0,AS194*INDIRECT("SR"&amp;I194&amp;R194)*INDIRECT("Niv"&amp;S194))</f>
        <v>0</v>
      </c>
      <c r="BD194" s="71">
        <f>IF(OR(I194="",R194=""),0,AS194*INDIRECT("SR"&amp;I194&amp;R194)*INDIRECT("Niv"&amp;S194))</f>
        <v>0</v>
      </c>
      <c r="BE194" s="38">
        <f>IF(OR(I194="",R194=""),0,AS194*INDIRECT("SR"&amp;I194&amp;R194)*INDIRECT("Niv"&amp;S194))</f>
        <v>0</v>
      </c>
      <c r="BF194" s="66" t="str">
        <f>IF(OR(AS194=0,ISBLANK(R194)),"",SUM(AT194:BD194*INDIRECT("Mag"&amp;I194&amp;R194)))</f>
        <v/>
      </c>
      <c r="BG194" s="25"/>
    </row>
    <row r="195" spans="1:59">
      <c r="H195" s="6"/>
      <c r="I195" s="7"/>
      <c r="J195" s="7"/>
      <c r="K195" s="7"/>
      <c r="L195" s="7"/>
      <c r="M195" s="8"/>
      <c r="N195" s="8"/>
      <c r="O195" s="9"/>
      <c r="P195" s="9"/>
      <c r="Q195" s="10"/>
      <c r="R195" s="7"/>
      <c r="S195" s="7"/>
      <c r="T195" s="6"/>
      <c r="U195" s="6"/>
      <c r="V195" s="6"/>
      <c r="W195" s="6"/>
      <c r="X195" s="11"/>
      <c r="Y195" s="6"/>
      <c r="Z195" s="12"/>
      <c r="AA195" s="6"/>
      <c r="AB195" s="6"/>
      <c r="AC195" s="6"/>
      <c r="AD195" s="6"/>
      <c r="AE195" s="6"/>
      <c r="AF195" s="13"/>
      <c r="AG195" s="14"/>
      <c r="AH195" s="15"/>
      <c r="AI195" s="16"/>
      <c r="AJ195" s="17"/>
      <c r="AK195" s="18"/>
      <c r="AL195" s="19"/>
      <c r="AM195" s="20"/>
      <c r="AN195" s="24"/>
      <c r="AO195" s="24"/>
      <c r="AP195" s="24"/>
      <c r="AQ195" s="21"/>
      <c r="AR195" s="22"/>
      <c r="AS195" s="72"/>
      <c r="AT195" s="67">
        <f>IF(OR(I195="",R195=""),0,AS195*INDIRECT("SR"&amp;I195&amp;R195)*INDIRECT("Niv"&amp;S195))</f>
        <v>0</v>
      </c>
      <c r="AU195" s="67">
        <f>IF(OR(I195="",R195=""),0,AS195*INDIRECT("SR"&amp;I195&amp;R195)*INDIRECT("Niv"&amp;S195))</f>
        <v>0</v>
      </c>
      <c r="AV195" s="68">
        <f>IF(OR(I195="",R195=""),0,AS195*INDIRECT("SR"&amp;I195&amp;R195)*INDIRECT("Niv"&amp;S195))</f>
        <v>0</v>
      </c>
      <c r="AW195" s="68">
        <f>IF(OR(I195="",R195=""),0,AS195*INDIRECT("SR"&amp;I195&amp;R195)*INDIRECT("Niv"&amp;S195))</f>
        <v>0</v>
      </c>
      <c r="AX195" s="69">
        <f>IF(OR(I195="",R195=""),0,AS195*INDIRECT("SR"&amp;I195&amp;R195)*INDIRECT("Niv"&amp;S195))</f>
        <v>0</v>
      </c>
      <c r="AY195" s="69">
        <f>IF(OR(I195="",R195=""),0,AS195*INDIRECT("SR"&amp;I195&amp;R195)*INDIRECT("Niv"&amp;S195))</f>
        <v>0</v>
      </c>
      <c r="AZ195" s="70">
        <f>IF(OR(I195="",R195=""),0,AS195*INDIRECT("SR"&amp;I195&amp;R195)*INDIRECT("Niv"&amp;S195))</f>
        <v>0</v>
      </c>
      <c r="BA195" s="70">
        <f>IF(OR(I195="",R195=""),0,AS195*INDIRECT("SR"&amp;I195&amp;R195)*INDIRECT("Niv"&amp;S195))</f>
        <v>0</v>
      </c>
      <c r="BB195" s="70">
        <f>IF(OR(I195="",R195=""),0,AS195*INDIRECT("SR"&amp;I195&amp;R195)*INDIRECT("Niv"&amp;S195))</f>
        <v>0</v>
      </c>
      <c r="BC195" s="70">
        <f>IF(OR(I195="",R195=""),0,AS195*INDIRECT("SR"&amp;I195&amp;R195)*INDIRECT("Niv"&amp;S195))</f>
        <v>0</v>
      </c>
      <c r="BD195" s="71">
        <f>IF(OR(I195="",R195=""),0,AS195*INDIRECT("SR"&amp;I195&amp;R195)*INDIRECT("Niv"&amp;S195))</f>
        <v>0</v>
      </c>
      <c r="BE195" s="38">
        <f>IF(OR(I195="",R195=""),0,AS195*INDIRECT("SR"&amp;I195&amp;R195)*INDIRECT("Niv"&amp;S195))</f>
        <v>0</v>
      </c>
      <c r="BF195" s="66" t="str">
        <f>IF(OR(AS195=0,ISBLANK(R195)),"",SUM(AT195:BD195*INDIRECT("Mag"&amp;I195&amp;R195)))</f>
        <v/>
      </c>
      <c r="BG195" s="25"/>
    </row>
    <row r="196" spans="1:59">
      <c r="H196" s="6"/>
      <c r="I196" s="7"/>
      <c r="J196" s="7"/>
      <c r="K196" s="7"/>
      <c r="L196" s="7"/>
      <c r="M196" s="8"/>
      <c r="N196" s="8"/>
      <c r="O196" s="9"/>
      <c r="P196" s="9"/>
      <c r="Q196" s="10"/>
      <c r="R196" s="7"/>
      <c r="S196" s="7"/>
      <c r="T196" s="6"/>
      <c r="U196" s="6"/>
      <c r="V196" s="6"/>
      <c r="W196" s="6"/>
      <c r="X196" s="11"/>
      <c r="Y196" s="6"/>
      <c r="Z196" s="12"/>
      <c r="AA196" s="6"/>
      <c r="AB196" s="6"/>
      <c r="AC196" s="6"/>
      <c r="AD196" s="6"/>
      <c r="AE196" s="6"/>
      <c r="AF196" s="13"/>
      <c r="AG196" s="14"/>
      <c r="AH196" s="15"/>
      <c r="AI196" s="16"/>
      <c r="AJ196" s="17"/>
      <c r="AK196" s="18"/>
      <c r="AL196" s="19"/>
      <c r="AM196" s="20"/>
      <c r="AN196" s="24"/>
      <c r="AO196" s="24"/>
      <c r="AP196" s="24"/>
      <c r="AQ196" s="21"/>
      <c r="AR196" s="22"/>
      <c r="AS196" s="72"/>
      <c r="AT196" s="67">
        <f>IF(OR(I196="",R196=""),0,AS196*INDIRECT("SR"&amp;I196&amp;R196)*INDIRECT("Niv"&amp;S196))</f>
        <v>0</v>
      </c>
      <c r="AU196" s="67">
        <f>IF(OR(I196="",R196=""),0,AS196*INDIRECT("SR"&amp;I196&amp;R196)*INDIRECT("Niv"&amp;S196))</f>
        <v>0</v>
      </c>
      <c r="AV196" s="68">
        <f>IF(OR(I196="",R196=""),0,AS196*INDIRECT("SR"&amp;I196&amp;R196)*INDIRECT("Niv"&amp;S196))</f>
        <v>0</v>
      </c>
      <c r="AW196" s="68">
        <f>IF(OR(I196="",R196=""),0,AS196*INDIRECT("SR"&amp;I196&amp;R196)*INDIRECT("Niv"&amp;S196))</f>
        <v>0</v>
      </c>
      <c r="AX196" s="69">
        <f>IF(OR(I196="",R196=""),0,AS196*INDIRECT("SR"&amp;I196&amp;R196)*INDIRECT("Niv"&amp;S196))</f>
        <v>0</v>
      </c>
      <c r="AY196" s="69">
        <f>IF(OR(I196="",R196=""),0,AS196*INDIRECT("SR"&amp;I196&amp;R196)*INDIRECT("Niv"&amp;S196))</f>
        <v>0</v>
      </c>
      <c r="AZ196" s="70">
        <f>IF(OR(I196="",R196=""),0,AS196*INDIRECT("SR"&amp;I196&amp;R196)*INDIRECT("Niv"&amp;S196))</f>
        <v>0</v>
      </c>
      <c r="BA196" s="70">
        <f>IF(OR(I196="",R196=""),0,AS196*INDIRECT("SR"&amp;I196&amp;R196)*INDIRECT("Niv"&amp;S196))</f>
        <v>0</v>
      </c>
      <c r="BB196" s="70">
        <f>IF(OR(I196="",R196=""),0,AS196*INDIRECT("SR"&amp;I196&amp;R196)*INDIRECT("Niv"&amp;S196))</f>
        <v>0</v>
      </c>
      <c r="BC196" s="70">
        <f>IF(OR(I196="",R196=""),0,AS196*INDIRECT("SR"&amp;I196&amp;R196)*INDIRECT("Niv"&amp;S196))</f>
        <v>0</v>
      </c>
      <c r="BD196" s="71">
        <f>IF(OR(I196="",R196=""),0,AS196*INDIRECT("SR"&amp;I196&amp;R196)*INDIRECT("Niv"&amp;S196))</f>
        <v>0</v>
      </c>
      <c r="BE196" s="38">
        <f>IF(OR(I196="",R196=""),0,AS196*INDIRECT("SR"&amp;I196&amp;R196)*INDIRECT("Niv"&amp;S196))</f>
        <v>0</v>
      </c>
      <c r="BF196" s="66" t="str">
        <f>IF(OR(AS196=0,ISBLANK(R196)),"",SUM(AT196:BD196*INDIRECT("Mag"&amp;I196&amp;R196)))</f>
        <v/>
      </c>
      <c r="BG196" s="25"/>
    </row>
    <row r="197" spans="1:59">
      <c r="H197" s="6"/>
      <c r="I197" s="7"/>
      <c r="J197" s="7"/>
      <c r="K197" s="7"/>
      <c r="L197" s="7"/>
      <c r="M197" s="8"/>
      <c r="N197" s="8"/>
      <c r="O197" s="9"/>
      <c r="P197" s="9"/>
      <c r="Q197" s="10"/>
      <c r="R197" s="7"/>
      <c r="S197" s="7"/>
      <c r="T197" s="6"/>
      <c r="U197" s="6"/>
      <c r="V197" s="6"/>
      <c r="W197" s="6"/>
      <c r="X197" s="11"/>
      <c r="Y197" s="6"/>
      <c r="Z197" s="12"/>
      <c r="AA197" s="6"/>
      <c r="AB197" s="6"/>
      <c r="AC197" s="6"/>
      <c r="AD197" s="6"/>
      <c r="AE197" s="6"/>
      <c r="AF197" s="13"/>
      <c r="AG197" s="14"/>
      <c r="AH197" s="15"/>
      <c r="AI197" s="16"/>
      <c r="AJ197" s="17"/>
      <c r="AK197" s="18"/>
      <c r="AL197" s="19"/>
      <c r="AM197" s="20"/>
      <c r="AN197" s="24"/>
      <c r="AO197" s="24"/>
      <c r="AP197" s="24"/>
      <c r="AQ197" s="21"/>
      <c r="AR197" s="22"/>
      <c r="AS197" s="72"/>
      <c r="AT197" s="67">
        <f>IF(OR(I197="",R197=""),0,AS197*INDIRECT("SR"&amp;I197&amp;R197)*INDIRECT("Niv"&amp;S197))</f>
        <v>0</v>
      </c>
      <c r="AU197" s="67">
        <f>IF(OR(I197="",R197=""),0,AS197*INDIRECT("SR"&amp;I197&amp;R197)*INDIRECT("Niv"&amp;S197))</f>
        <v>0</v>
      </c>
      <c r="AV197" s="68">
        <f>IF(OR(I197="",R197=""),0,AS197*INDIRECT("SR"&amp;I197&amp;R197)*INDIRECT("Niv"&amp;S197))</f>
        <v>0</v>
      </c>
      <c r="AW197" s="68">
        <f>IF(OR(I197="",R197=""),0,AS197*INDIRECT("SR"&amp;I197&amp;R197)*INDIRECT("Niv"&amp;S197))</f>
        <v>0</v>
      </c>
      <c r="AX197" s="69">
        <f>IF(OR(I197="",R197=""),0,AS197*INDIRECT("SR"&amp;I197&amp;R197)*INDIRECT("Niv"&amp;S197))</f>
        <v>0</v>
      </c>
      <c r="AY197" s="69">
        <f>IF(OR(I197="",R197=""),0,AS197*INDIRECT("SR"&amp;I197&amp;R197)*INDIRECT("Niv"&amp;S197))</f>
        <v>0</v>
      </c>
      <c r="AZ197" s="70">
        <f>IF(OR(I197="",R197=""),0,AS197*INDIRECT("SR"&amp;I197&amp;R197)*INDIRECT("Niv"&amp;S197))</f>
        <v>0</v>
      </c>
      <c r="BA197" s="70">
        <f>IF(OR(I197="",R197=""),0,AS197*INDIRECT("SR"&amp;I197&amp;R197)*INDIRECT("Niv"&amp;S197))</f>
        <v>0</v>
      </c>
      <c r="BB197" s="70">
        <f>IF(OR(I197="",R197=""),0,AS197*INDIRECT("SR"&amp;I197&amp;R197)*INDIRECT("Niv"&amp;S197))</f>
        <v>0</v>
      </c>
      <c r="BC197" s="70">
        <f>IF(OR(I197="",R197=""),0,AS197*INDIRECT("SR"&amp;I197&amp;R197)*INDIRECT("Niv"&amp;S197))</f>
        <v>0</v>
      </c>
      <c r="BD197" s="71">
        <f>IF(OR(I197="",R197=""),0,AS197*INDIRECT("SR"&amp;I197&amp;R197)*INDIRECT("Niv"&amp;S197))</f>
        <v>0</v>
      </c>
      <c r="BE197" s="38">
        <f>IF(OR(I197="",R197=""),0,AS197*INDIRECT("SR"&amp;I197&amp;R197)*INDIRECT("Niv"&amp;S197))</f>
        <v>0</v>
      </c>
      <c r="BF197" s="66" t="str">
        <f>IF(OR(AS197=0,ISBLANK(R197)),"",SUM(AT197:BD197*INDIRECT("Mag"&amp;I197&amp;R197)))</f>
        <v/>
      </c>
      <c r="BG197" s="25"/>
    </row>
    <row r="198" spans="1:59">
      <c r="H198" s="6"/>
      <c r="I198" s="7"/>
      <c r="J198" s="7"/>
      <c r="K198" s="7"/>
      <c r="L198" s="7"/>
      <c r="M198" s="8"/>
      <c r="N198" s="8"/>
      <c r="O198" s="9"/>
      <c r="P198" s="9"/>
      <c r="Q198" s="10"/>
      <c r="R198" s="7"/>
      <c r="S198" s="7"/>
      <c r="T198" s="6"/>
      <c r="U198" s="6"/>
      <c r="V198" s="6"/>
      <c r="W198" s="6"/>
      <c r="X198" s="11"/>
      <c r="Y198" s="6"/>
      <c r="Z198" s="12"/>
      <c r="AA198" s="6"/>
      <c r="AB198" s="6"/>
      <c r="AC198" s="6"/>
      <c r="AD198" s="6"/>
      <c r="AE198" s="6"/>
      <c r="AF198" s="13"/>
      <c r="AG198" s="14"/>
      <c r="AH198" s="15"/>
      <c r="AI198" s="16"/>
      <c r="AJ198" s="17"/>
      <c r="AK198" s="18"/>
      <c r="AL198" s="19"/>
      <c r="AM198" s="20"/>
      <c r="AN198" s="24"/>
      <c r="AO198" s="24"/>
      <c r="AP198" s="24"/>
      <c r="AQ198" s="21"/>
      <c r="AR198" s="22"/>
      <c r="AS198" s="72"/>
      <c r="AT198" s="67">
        <f>IF(OR(I198="",R198=""),0,AS198*INDIRECT("SR"&amp;I198&amp;R198)*INDIRECT("Niv"&amp;S198))</f>
        <v>0</v>
      </c>
      <c r="AU198" s="67">
        <f>IF(OR(I198="",R198=""),0,AS198*INDIRECT("SR"&amp;I198&amp;R198)*INDIRECT("Niv"&amp;S198))</f>
        <v>0</v>
      </c>
      <c r="AV198" s="68">
        <f>IF(OR(I198="",R198=""),0,AS198*INDIRECT("SR"&amp;I198&amp;R198)*INDIRECT("Niv"&amp;S198))</f>
        <v>0</v>
      </c>
      <c r="AW198" s="68">
        <f>IF(OR(I198="",R198=""),0,AS198*INDIRECT("SR"&amp;I198&amp;R198)*INDIRECT("Niv"&amp;S198))</f>
        <v>0</v>
      </c>
      <c r="AX198" s="69">
        <f>IF(OR(I198="",R198=""),0,AS198*INDIRECT("SR"&amp;I198&amp;R198)*INDIRECT("Niv"&amp;S198))</f>
        <v>0</v>
      </c>
      <c r="AY198" s="69">
        <f>IF(OR(I198="",R198=""),0,AS198*INDIRECT("SR"&amp;I198&amp;R198)*INDIRECT("Niv"&amp;S198))</f>
        <v>0</v>
      </c>
      <c r="AZ198" s="70">
        <f>IF(OR(I198="",R198=""),0,AS198*INDIRECT("SR"&amp;I198&amp;R198)*INDIRECT("Niv"&amp;S198))</f>
        <v>0</v>
      </c>
      <c r="BA198" s="70">
        <f>IF(OR(I198="",R198=""),0,AS198*INDIRECT("SR"&amp;I198&amp;R198)*INDIRECT("Niv"&amp;S198))</f>
        <v>0</v>
      </c>
      <c r="BB198" s="70">
        <f>IF(OR(I198="",R198=""),0,AS198*INDIRECT("SR"&amp;I198&amp;R198)*INDIRECT("Niv"&amp;S198))</f>
        <v>0</v>
      </c>
      <c r="BC198" s="70">
        <f>IF(OR(I198="",R198=""),0,AS198*INDIRECT("SR"&amp;I198&amp;R198)*INDIRECT("Niv"&amp;S198))</f>
        <v>0</v>
      </c>
      <c r="BD198" s="71">
        <f>IF(OR(I198="",R198=""),0,AS198*INDIRECT("SR"&amp;I198&amp;R198)*INDIRECT("Niv"&amp;S198))</f>
        <v>0</v>
      </c>
      <c r="BE198" s="38">
        <f>IF(OR(I198="",R198=""),0,AS198*INDIRECT("SR"&amp;I198&amp;R198)*INDIRECT("Niv"&amp;S198))</f>
        <v>0</v>
      </c>
      <c r="BF198" s="66" t="str">
        <f>IF(OR(AS198=0,ISBLANK(R198)),"",SUM(AT198:BD198*INDIRECT("Mag"&amp;I198&amp;R198)))</f>
        <v/>
      </c>
      <c r="BG198" s="25"/>
    </row>
    <row r="199" spans="1:59">
      <c r="H199" s="6"/>
      <c r="I199" s="7"/>
      <c r="J199" s="7"/>
      <c r="K199" s="7"/>
      <c r="L199" s="7"/>
      <c r="M199" s="8"/>
      <c r="N199" s="8"/>
      <c r="O199" s="9"/>
      <c r="P199" s="9"/>
      <c r="Q199" s="10"/>
      <c r="R199" s="7"/>
      <c r="S199" s="7"/>
      <c r="T199" s="6"/>
      <c r="U199" s="6"/>
      <c r="V199" s="6"/>
      <c r="W199" s="6"/>
      <c r="X199" s="11"/>
      <c r="Y199" s="6"/>
      <c r="Z199" s="12"/>
      <c r="AA199" s="6"/>
      <c r="AB199" s="6"/>
      <c r="AC199" s="6"/>
      <c r="AD199" s="6"/>
      <c r="AE199" s="6"/>
      <c r="AF199" s="13"/>
      <c r="AG199" s="14"/>
      <c r="AH199" s="15"/>
      <c r="AI199" s="16"/>
      <c r="AJ199" s="17"/>
      <c r="AK199" s="18"/>
      <c r="AL199" s="19"/>
      <c r="AM199" s="20"/>
      <c r="AN199" s="24"/>
      <c r="AO199" s="24"/>
      <c r="AP199" s="24"/>
      <c r="AQ199" s="21"/>
      <c r="AR199" s="22"/>
      <c r="AS199" s="72"/>
      <c r="AT199" s="67">
        <f>IF(OR(I199="",R199=""),0,AS199*INDIRECT("SR"&amp;I199&amp;R199)*INDIRECT("Niv"&amp;S199))</f>
        <v>0</v>
      </c>
      <c r="AU199" s="67">
        <f>IF(OR(I199="",R199=""),0,AS199*INDIRECT("SR"&amp;I199&amp;R199)*INDIRECT("Niv"&amp;S199))</f>
        <v>0</v>
      </c>
      <c r="AV199" s="68">
        <f>IF(OR(I199="",R199=""),0,AS199*INDIRECT("SR"&amp;I199&amp;R199)*INDIRECT("Niv"&amp;S199))</f>
        <v>0</v>
      </c>
      <c r="AW199" s="68">
        <f>IF(OR(I199="",R199=""),0,AS199*INDIRECT("SR"&amp;I199&amp;R199)*INDIRECT("Niv"&amp;S199))</f>
        <v>0</v>
      </c>
      <c r="AX199" s="69">
        <f>IF(OR(I199="",R199=""),0,AS199*INDIRECT("SR"&amp;I199&amp;R199)*INDIRECT("Niv"&amp;S199))</f>
        <v>0</v>
      </c>
      <c r="AY199" s="69">
        <f>IF(OR(I199="",R199=""),0,AS199*INDIRECT("SR"&amp;I199&amp;R199)*INDIRECT("Niv"&amp;S199))</f>
        <v>0</v>
      </c>
      <c r="AZ199" s="70">
        <f>IF(OR(I199="",R199=""),0,AS199*INDIRECT("SR"&amp;I199&amp;R199)*INDIRECT("Niv"&amp;S199))</f>
        <v>0</v>
      </c>
      <c r="BA199" s="70">
        <f>IF(OR(I199="",R199=""),0,AS199*INDIRECT("SR"&amp;I199&amp;R199)*INDIRECT("Niv"&amp;S199))</f>
        <v>0</v>
      </c>
      <c r="BB199" s="70">
        <f>IF(OR(I199="",R199=""),0,AS199*INDIRECT("SR"&amp;I199&amp;R199)*INDIRECT("Niv"&amp;S199))</f>
        <v>0</v>
      </c>
      <c r="BC199" s="70">
        <f>IF(OR(I199="",R199=""),0,AS199*INDIRECT("SR"&amp;I199&amp;R199)*INDIRECT("Niv"&amp;S199))</f>
        <v>0</v>
      </c>
      <c r="BD199" s="71">
        <f>IF(OR(I199="",R199=""),0,AS199*INDIRECT("SR"&amp;I199&amp;R199)*INDIRECT("Niv"&amp;S199))</f>
        <v>0</v>
      </c>
      <c r="BE199" s="38">
        <f>IF(OR(I199="",R199=""),0,AS199*INDIRECT("SR"&amp;I199&amp;R199)*INDIRECT("Niv"&amp;S199))</f>
        <v>0</v>
      </c>
      <c r="BF199" s="66" t="str">
        <f>IF(OR(AS199=0,ISBLANK(R199)),"",SUM(AT199:BD199*INDIRECT("Mag"&amp;I199&amp;R199)))</f>
        <v/>
      </c>
      <c r="BG199" s="25"/>
    </row>
    <row r="200" spans="1:59">
      <c r="H200" s="6"/>
      <c r="I200" s="7"/>
      <c r="J200" s="7"/>
      <c r="K200" s="7"/>
      <c r="L200" s="7"/>
      <c r="M200" s="8"/>
      <c r="N200" s="8"/>
      <c r="O200" s="9"/>
      <c r="P200" s="9"/>
      <c r="Q200" s="10"/>
      <c r="R200" s="7"/>
      <c r="S200" s="7"/>
      <c r="T200" s="6"/>
      <c r="U200" s="6"/>
      <c r="V200" s="6"/>
      <c r="W200" s="6"/>
      <c r="X200" s="11"/>
      <c r="Y200" s="6"/>
      <c r="Z200" s="12"/>
      <c r="AA200" s="6"/>
      <c r="AB200" s="6"/>
      <c r="AC200" s="6"/>
      <c r="AD200" s="6"/>
      <c r="AE200" s="6"/>
      <c r="AF200" s="13"/>
      <c r="AG200" s="14"/>
      <c r="AH200" s="15"/>
      <c r="AI200" s="16"/>
      <c r="AJ200" s="17"/>
      <c r="AK200" s="18"/>
      <c r="AL200" s="19"/>
      <c r="AM200" s="20"/>
      <c r="AN200" s="24"/>
      <c r="AO200" s="24"/>
      <c r="AP200" s="24"/>
      <c r="AQ200" s="21"/>
      <c r="AR200" s="22"/>
      <c r="AS200" s="72"/>
      <c r="AT200" s="67">
        <f>IF(OR(I200="",R200=""),0,AS200*INDIRECT("SR"&amp;I200&amp;R200)*INDIRECT("Niv"&amp;S200))</f>
        <v>0</v>
      </c>
      <c r="AU200" s="67">
        <f>IF(OR(I200="",R200=""),0,AS200*INDIRECT("SR"&amp;I200&amp;R200)*INDIRECT("Niv"&amp;S200))</f>
        <v>0</v>
      </c>
      <c r="AV200" s="68">
        <f>IF(OR(I200="",R200=""),0,AS200*INDIRECT("SR"&amp;I200&amp;R200)*INDIRECT("Niv"&amp;S200))</f>
        <v>0</v>
      </c>
      <c r="AW200" s="68">
        <f>IF(OR(I200="",R200=""),0,AS200*INDIRECT("SR"&amp;I200&amp;R200)*INDIRECT("Niv"&amp;S200))</f>
        <v>0</v>
      </c>
      <c r="AX200" s="69">
        <f>IF(OR(I200="",R200=""),0,AS200*INDIRECT("SR"&amp;I200&amp;R200)*INDIRECT("Niv"&amp;S200))</f>
        <v>0</v>
      </c>
      <c r="AY200" s="69">
        <f>IF(OR(I200="",R200=""),0,AS200*INDIRECT("SR"&amp;I200&amp;R200)*INDIRECT("Niv"&amp;S200))</f>
        <v>0</v>
      </c>
      <c r="AZ200" s="70">
        <f>IF(OR(I200="",R200=""),0,AS200*INDIRECT("SR"&amp;I200&amp;R200)*INDIRECT("Niv"&amp;S200))</f>
        <v>0</v>
      </c>
      <c r="BA200" s="70">
        <f>IF(OR(I200="",R200=""),0,AS200*INDIRECT("SR"&amp;I200&amp;R200)*INDIRECT("Niv"&amp;S200))</f>
        <v>0</v>
      </c>
      <c r="BB200" s="70">
        <f>IF(OR(I200="",R200=""),0,AS200*INDIRECT("SR"&amp;I200&amp;R200)*INDIRECT("Niv"&amp;S200))</f>
        <v>0</v>
      </c>
      <c r="BC200" s="70">
        <f>IF(OR(I200="",R200=""),0,AS200*INDIRECT("SR"&amp;I200&amp;R200)*INDIRECT("Niv"&amp;S200))</f>
        <v>0</v>
      </c>
      <c r="BD200" s="71">
        <f>IF(OR(I200="",R200=""),0,AS200*INDIRECT("SR"&amp;I200&amp;R200)*INDIRECT("Niv"&amp;S200))</f>
        <v>0</v>
      </c>
      <c r="BE200" s="38">
        <f>IF(OR(I200="",R200=""),0,AS200*INDIRECT("SR"&amp;I200&amp;R200)*INDIRECT("Niv"&amp;S200))</f>
        <v>0</v>
      </c>
      <c r="BF200" s="66" t="str">
        <f>IF(OR(AS200=0,ISBLANK(R200)),"",SUM(AT200:BD200*INDIRECT("Mag"&amp;I200&amp;R200)))</f>
        <v/>
      </c>
      <c r="BG200" s="25"/>
    </row>
    <row r="201" spans="1:59">
      <c r="H201" s="6"/>
      <c r="I201" s="7"/>
      <c r="J201" s="7"/>
      <c r="K201" s="7"/>
      <c r="L201" s="7"/>
      <c r="M201" s="8"/>
      <c r="N201" s="8"/>
      <c r="O201" s="9"/>
      <c r="P201" s="9"/>
      <c r="Q201" s="10"/>
      <c r="R201" s="7"/>
      <c r="S201" s="7"/>
      <c r="T201" s="6"/>
      <c r="U201" s="6"/>
      <c r="V201" s="6"/>
      <c r="W201" s="6"/>
      <c r="X201" s="11"/>
      <c r="Y201" s="6"/>
      <c r="Z201" s="12"/>
      <c r="AA201" s="6"/>
      <c r="AB201" s="6"/>
      <c r="AC201" s="6"/>
      <c r="AD201" s="6"/>
      <c r="AE201" s="6"/>
      <c r="AF201" s="13"/>
      <c r="AG201" s="14"/>
      <c r="AH201" s="15"/>
      <c r="AI201" s="16"/>
      <c r="AJ201" s="17"/>
      <c r="AK201" s="18"/>
      <c r="AL201" s="19"/>
      <c r="AM201" s="20"/>
      <c r="AN201" s="24"/>
      <c r="AO201" s="24"/>
      <c r="AP201" s="24"/>
      <c r="AQ201" s="21"/>
      <c r="AR201" s="22"/>
      <c r="AS201" s="72"/>
      <c r="AT201" s="67">
        <f>IF(OR(I201="",R201=""),0,AS201*INDIRECT("SR"&amp;I201&amp;R201)*INDIRECT("Niv"&amp;S201))</f>
        <v>0</v>
      </c>
      <c r="AU201" s="67">
        <f>IF(OR(I201="",R201=""),0,AS201*INDIRECT("SR"&amp;I201&amp;R201)*INDIRECT("Niv"&amp;S201))</f>
        <v>0</v>
      </c>
      <c r="AV201" s="68">
        <f>IF(OR(I201="",R201=""),0,AS201*INDIRECT("SR"&amp;I201&amp;R201)*INDIRECT("Niv"&amp;S201))</f>
        <v>0</v>
      </c>
      <c r="AW201" s="68">
        <f>IF(OR(I201="",R201=""),0,AS201*INDIRECT("SR"&amp;I201&amp;R201)*INDIRECT("Niv"&amp;S201))</f>
        <v>0</v>
      </c>
      <c r="AX201" s="69">
        <f>IF(OR(I201="",R201=""),0,AS201*INDIRECT("SR"&amp;I201&amp;R201)*INDIRECT("Niv"&amp;S201))</f>
        <v>0</v>
      </c>
      <c r="AY201" s="69">
        <f>IF(OR(I201="",R201=""),0,AS201*INDIRECT("SR"&amp;I201&amp;R201)*INDIRECT("Niv"&amp;S201))</f>
        <v>0</v>
      </c>
      <c r="AZ201" s="70">
        <f>IF(OR(I201="",R201=""),0,AS201*INDIRECT("SR"&amp;I201&amp;R201)*INDIRECT("Niv"&amp;S201))</f>
        <v>0</v>
      </c>
      <c r="BA201" s="70">
        <f>IF(OR(I201="",R201=""),0,AS201*INDIRECT("SR"&amp;I201&amp;R201)*INDIRECT("Niv"&amp;S201))</f>
        <v>0</v>
      </c>
      <c r="BB201" s="70">
        <f>IF(OR(I201="",R201=""),0,AS201*INDIRECT("SR"&amp;I201&amp;R201)*INDIRECT("Niv"&amp;S201))</f>
        <v>0</v>
      </c>
      <c r="BC201" s="70">
        <f>IF(OR(I201="",R201=""),0,AS201*INDIRECT("SR"&amp;I201&amp;R201)*INDIRECT("Niv"&amp;S201))</f>
        <v>0</v>
      </c>
      <c r="BD201" s="71">
        <f>IF(OR(I201="",R201=""),0,AS201*INDIRECT("SR"&amp;I201&amp;R201)*INDIRECT("Niv"&amp;S201))</f>
        <v>0</v>
      </c>
      <c r="BE201" s="38">
        <f>IF(OR(I201="",R201=""),0,AS201*INDIRECT("SR"&amp;I201&amp;R201)*INDIRECT("Niv"&amp;S201))</f>
        <v>0</v>
      </c>
      <c r="BF201" s="66" t="str">
        <f>IF(OR(AS201=0,ISBLANK(R201)),"",SUM(AT201:BD201*INDIRECT("Mag"&amp;I201&amp;R201)))</f>
        <v/>
      </c>
      <c r="BG201" s="25"/>
    </row>
    <row r="202" spans="1:59">
      <c r="H202" s="6"/>
      <c r="I202" s="7"/>
      <c r="J202" s="7"/>
      <c r="K202" s="7"/>
      <c r="L202" s="7"/>
      <c r="M202" s="8"/>
      <c r="N202" s="8"/>
      <c r="O202" s="9"/>
      <c r="P202" s="9"/>
      <c r="Q202" s="10"/>
      <c r="R202" s="7"/>
      <c r="S202" s="7"/>
      <c r="T202" s="6"/>
      <c r="U202" s="6"/>
      <c r="V202" s="6"/>
      <c r="W202" s="6"/>
      <c r="X202" s="11"/>
      <c r="Y202" s="6"/>
      <c r="Z202" s="12"/>
      <c r="AA202" s="6"/>
      <c r="AB202" s="6"/>
      <c r="AC202" s="6"/>
      <c r="AD202" s="6"/>
      <c r="AE202" s="6"/>
      <c r="AF202" s="13"/>
      <c r="AG202" s="14"/>
      <c r="AH202" s="15"/>
      <c r="AI202" s="16"/>
      <c r="AJ202" s="17"/>
      <c r="AK202" s="18"/>
      <c r="AL202" s="19"/>
      <c r="AM202" s="20"/>
      <c r="AN202" s="24"/>
      <c r="AO202" s="24"/>
      <c r="AP202" s="24"/>
      <c r="AQ202" s="21"/>
      <c r="AR202" s="22"/>
      <c r="AS202" s="72"/>
      <c r="AT202" s="67">
        <f>IF(OR(I202="",R202=""),0,AS202*INDIRECT("SR"&amp;I202&amp;R202)*INDIRECT("Niv"&amp;S202))</f>
        <v>0</v>
      </c>
      <c r="AU202" s="67">
        <f>IF(OR(I202="",R202=""),0,AS202*INDIRECT("SR"&amp;I202&amp;R202)*INDIRECT("Niv"&amp;S202))</f>
        <v>0</v>
      </c>
      <c r="AV202" s="68">
        <f>IF(OR(I202="",R202=""),0,AS202*INDIRECT("SR"&amp;I202&amp;R202)*INDIRECT("Niv"&amp;S202))</f>
        <v>0</v>
      </c>
      <c r="AW202" s="68">
        <f>IF(OR(I202="",R202=""),0,AS202*INDIRECT("SR"&amp;I202&amp;R202)*INDIRECT("Niv"&amp;S202))</f>
        <v>0</v>
      </c>
      <c r="AX202" s="69">
        <f>IF(OR(I202="",R202=""),0,AS202*INDIRECT("SR"&amp;I202&amp;R202)*INDIRECT("Niv"&amp;S202))</f>
        <v>0</v>
      </c>
      <c r="AY202" s="69">
        <f>IF(OR(I202="",R202=""),0,AS202*INDIRECT("SR"&amp;I202&amp;R202)*INDIRECT("Niv"&amp;S202))</f>
        <v>0</v>
      </c>
      <c r="AZ202" s="70">
        <f>IF(OR(I202="",R202=""),0,AS202*INDIRECT("SR"&amp;I202&amp;R202)*INDIRECT("Niv"&amp;S202))</f>
        <v>0</v>
      </c>
      <c r="BA202" s="70">
        <f>IF(OR(I202="",R202=""),0,AS202*INDIRECT("SR"&amp;I202&amp;R202)*INDIRECT("Niv"&amp;S202))</f>
        <v>0</v>
      </c>
      <c r="BB202" s="70">
        <f>IF(OR(I202="",R202=""),0,AS202*INDIRECT("SR"&amp;I202&amp;R202)*INDIRECT("Niv"&amp;S202))</f>
        <v>0</v>
      </c>
      <c r="BC202" s="70">
        <f>IF(OR(I202="",R202=""),0,AS202*INDIRECT("SR"&amp;I202&amp;R202)*INDIRECT("Niv"&amp;S202))</f>
        <v>0</v>
      </c>
      <c r="BD202" s="71">
        <f>IF(OR(I202="",R202=""),0,AS202*INDIRECT("SR"&amp;I202&amp;R202)*INDIRECT("Niv"&amp;S202))</f>
        <v>0</v>
      </c>
      <c r="BE202" s="38">
        <f>IF(OR(I202="",R202=""),0,AS202*INDIRECT("SR"&amp;I202&amp;R202)*INDIRECT("Niv"&amp;S202))</f>
        <v>0</v>
      </c>
      <c r="BF202" s="66" t="str">
        <f>IF(OR(AS202=0,ISBLANK(R202)),"",SUM(AT202:BD202*INDIRECT("Mag"&amp;I202&amp;R202)))</f>
        <v/>
      </c>
      <c r="BG202" s="25"/>
    </row>
    <row r="203" spans="1:59">
      <c r="H203" s="6"/>
      <c r="I203" s="7"/>
      <c r="J203" s="7"/>
      <c r="K203" s="7"/>
      <c r="L203" s="7"/>
      <c r="M203" s="8"/>
      <c r="N203" s="8"/>
      <c r="O203" s="9"/>
      <c r="P203" s="9"/>
      <c r="Q203" s="10"/>
      <c r="R203" s="7"/>
      <c r="S203" s="7"/>
      <c r="T203" s="6"/>
      <c r="U203" s="6"/>
      <c r="V203" s="6"/>
      <c r="W203" s="6"/>
      <c r="X203" s="11"/>
      <c r="Y203" s="6"/>
      <c r="Z203" s="12"/>
      <c r="AA203" s="6"/>
      <c r="AB203" s="6"/>
      <c r="AC203" s="6"/>
      <c r="AD203" s="6"/>
      <c r="AE203" s="6"/>
      <c r="AF203" s="13"/>
      <c r="AG203" s="14"/>
      <c r="AH203" s="15"/>
      <c r="AI203" s="16"/>
      <c r="AJ203" s="17"/>
      <c r="AK203" s="18"/>
      <c r="AL203" s="19"/>
      <c r="AM203" s="20"/>
      <c r="AN203" s="24"/>
      <c r="AO203" s="24"/>
      <c r="AP203" s="24"/>
      <c r="AQ203" s="21"/>
      <c r="AR203" s="22"/>
      <c r="AS203" s="72"/>
      <c r="AT203" s="67">
        <f>IF(OR(I203="",R203=""),0,AS203*INDIRECT("SR"&amp;I203&amp;R203)*INDIRECT("Niv"&amp;S203))</f>
        <v>0</v>
      </c>
      <c r="AU203" s="67">
        <f>IF(OR(I203="",R203=""),0,AS203*INDIRECT("SR"&amp;I203&amp;R203)*INDIRECT("Niv"&amp;S203))</f>
        <v>0</v>
      </c>
      <c r="AV203" s="68">
        <f>IF(OR(I203="",R203=""),0,AS203*INDIRECT("SR"&amp;I203&amp;R203)*INDIRECT("Niv"&amp;S203))</f>
        <v>0</v>
      </c>
      <c r="AW203" s="68">
        <f>IF(OR(I203="",R203=""),0,AS203*INDIRECT("SR"&amp;I203&amp;R203)*INDIRECT("Niv"&amp;S203))</f>
        <v>0</v>
      </c>
      <c r="AX203" s="69">
        <f>IF(OR(I203="",R203=""),0,AS203*INDIRECT("SR"&amp;I203&amp;R203)*INDIRECT("Niv"&amp;S203))</f>
        <v>0</v>
      </c>
      <c r="AY203" s="69">
        <f>IF(OR(I203="",R203=""),0,AS203*INDIRECT("SR"&amp;I203&amp;R203)*INDIRECT("Niv"&amp;S203))</f>
        <v>0</v>
      </c>
      <c r="AZ203" s="70">
        <f>IF(OR(I203="",R203=""),0,AS203*INDIRECT("SR"&amp;I203&amp;R203)*INDIRECT("Niv"&amp;S203))</f>
        <v>0</v>
      </c>
      <c r="BA203" s="70">
        <f>IF(OR(I203="",R203=""),0,AS203*INDIRECT("SR"&amp;I203&amp;R203)*INDIRECT("Niv"&amp;S203))</f>
        <v>0</v>
      </c>
      <c r="BB203" s="70">
        <f>IF(OR(I203="",R203=""),0,AS203*INDIRECT("SR"&amp;I203&amp;R203)*INDIRECT("Niv"&amp;S203))</f>
        <v>0</v>
      </c>
      <c r="BC203" s="70">
        <f>IF(OR(I203="",R203=""),0,AS203*INDIRECT("SR"&amp;I203&amp;R203)*INDIRECT("Niv"&amp;S203))</f>
        <v>0</v>
      </c>
      <c r="BD203" s="71">
        <f>IF(OR(I203="",R203=""),0,AS203*INDIRECT("SR"&amp;I203&amp;R203)*INDIRECT("Niv"&amp;S203))</f>
        <v>0</v>
      </c>
      <c r="BE203" s="38">
        <f>IF(OR(I203="",R203=""),0,AS203*INDIRECT("SR"&amp;I203&amp;R203)*INDIRECT("Niv"&amp;S203))</f>
        <v>0</v>
      </c>
      <c r="BF203" s="66" t="str">
        <f>IF(OR(AS203=0,ISBLANK(R203)),"",SUM(AT203:BD203*INDIRECT("Mag"&amp;I203&amp;R203)))</f>
        <v/>
      </c>
      <c r="BG203" s="25"/>
    </row>
    <row r="204" spans="1:59">
      <c r="H204" s="6"/>
      <c r="I204" s="7"/>
      <c r="J204" s="7"/>
      <c r="K204" s="7"/>
      <c r="L204" s="7"/>
      <c r="M204" s="8"/>
      <c r="N204" s="8"/>
      <c r="O204" s="9"/>
      <c r="P204" s="9"/>
      <c r="Q204" s="10"/>
      <c r="R204" s="7"/>
      <c r="S204" s="7"/>
      <c r="T204" s="6"/>
      <c r="U204" s="6"/>
      <c r="V204" s="6"/>
      <c r="W204" s="6"/>
      <c r="X204" s="11"/>
      <c r="Y204" s="6"/>
      <c r="Z204" s="12"/>
      <c r="AA204" s="6"/>
      <c r="AB204" s="6"/>
      <c r="AC204" s="6"/>
      <c r="AD204" s="6"/>
      <c r="AE204" s="6"/>
      <c r="AF204" s="13"/>
      <c r="AG204" s="14"/>
      <c r="AH204" s="15"/>
      <c r="AI204" s="16"/>
      <c r="AJ204" s="17"/>
      <c r="AK204" s="18"/>
      <c r="AL204" s="19"/>
      <c r="AM204" s="20"/>
      <c r="AN204" s="24"/>
      <c r="AO204" s="24"/>
      <c r="AP204" s="24"/>
      <c r="AQ204" s="21"/>
      <c r="AR204" s="22"/>
      <c r="AS204" s="72"/>
      <c r="AT204" s="67">
        <f>IF(OR(I204="",R204=""),0,AS204*INDIRECT("SR"&amp;I204&amp;R204)*INDIRECT("Niv"&amp;S204))</f>
        <v>0</v>
      </c>
      <c r="AU204" s="67">
        <f>IF(OR(I204="",R204=""),0,AS204*INDIRECT("SR"&amp;I204&amp;R204)*INDIRECT("Niv"&amp;S204))</f>
        <v>0</v>
      </c>
      <c r="AV204" s="68">
        <f>IF(OR(I204="",R204=""),0,AS204*INDIRECT("SR"&amp;I204&amp;R204)*INDIRECT("Niv"&amp;S204))</f>
        <v>0</v>
      </c>
      <c r="AW204" s="68">
        <f>IF(OR(I204="",R204=""),0,AS204*INDIRECT("SR"&amp;I204&amp;R204)*INDIRECT("Niv"&amp;S204))</f>
        <v>0</v>
      </c>
      <c r="AX204" s="69">
        <f>IF(OR(I204="",R204=""),0,AS204*INDIRECT("SR"&amp;I204&amp;R204)*INDIRECT("Niv"&amp;S204))</f>
        <v>0</v>
      </c>
      <c r="AY204" s="69">
        <f>IF(OR(I204="",R204=""),0,AS204*INDIRECT("SR"&amp;I204&amp;R204)*INDIRECT("Niv"&amp;S204))</f>
        <v>0</v>
      </c>
      <c r="AZ204" s="70">
        <f>IF(OR(I204="",R204=""),0,AS204*INDIRECT("SR"&amp;I204&amp;R204)*INDIRECT("Niv"&amp;S204))</f>
        <v>0</v>
      </c>
      <c r="BA204" s="70">
        <f>IF(OR(I204="",R204=""),0,AS204*INDIRECT("SR"&amp;I204&amp;R204)*INDIRECT("Niv"&amp;S204))</f>
        <v>0</v>
      </c>
      <c r="BB204" s="70">
        <f>IF(OR(I204="",R204=""),0,AS204*INDIRECT("SR"&amp;I204&amp;R204)*INDIRECT("Niv"&amp;S204))</f>
        <v>0</v>
      </c>
      <c r="BC204" s="70">
        <f>IF(OR(I204="",R204=""),0,AS204*INDIRECT("SR"&amp;I204&amp;R204)*INDIRECT("Niv"&amp;S204))</f>
        <v>0</v>
      </c>
      <c r="BD204" s="71">
        <f>IF(OR(I204="",R204=""),0,AS204*INDIRECT("SR"&amp;I204&amp;R204)*INDIRECT("Niv"&amp;S204))</f>
        <v>0</v>
      </c>
      <c r="BE204" s="38">
        <f>IF(OR(I204="",R204=""),0,AS204*INDIRECT("SR"&amp;I204&amp;R204)*INDIRECT("Niv"&amp;S204))</f>
        <v>0</v>
      </c>
      <c r="BF204" s="66" t="str">
        <f>IF(OR(AS204=0,ISBLANK(R204)),"",SUM(AT204:BD204*INDIRECT("Mag"&amp;I204&amp;R204)))</f>
        <v/>
      </c>
      <c r="BG204" s="25"/>
    </row>
    <row r="205" spans="1:59">
      <c r="H205" s="6"/>
      <c r="I205" s="7"/>
      <c r="J205" s="7"/>
      <c r="K205" s="7"/>
      <c r="L205" s="7"/>
      <c r="M205" s="8"/>
      <c r="N205" s="8"/>
      <c r="O205" s="9"/>
      <c r="P205" s="9"/>
      <c r="Q205" s="10"/>
      <c r="R205" s="7"/>
      <c r="S205" s="7"/>
      <c r="T205" s="6"/>
      <c r="U205" s="6"/>
      <c r="V205" s="6"/>
      <c r="W205" s="6"/>
      <c r="X205" s="11"/>
      <c r="Y205" s="6"/>
      <c r="Z205" s="12"/>
      <c r="AA205" s="6"/>
      <c r="AB205" s="6"/>
      <c r="AC205" s="6"/>
      <c r="AD205" s="6"/>
      <c r="AE205" s="6"/>
      <c r="AF205" s="13"/>
      <c r="AG205" s="14"/>
      <c r="AH205" s="15"/>
      <c r="AI205" s="16"/>
      <c r="AJ205" s="17"/>
      <c r="AK205" s="18"/>
      <c r="AL205" s="19"/>
      <c r="AM205" s="20"/>
      <c r="AN205" s="24"/>
      <c r="AO205" s="24"/>
      <c r="AP205" s="24"/>
      <c r="AQ205" s="21"/>
      <c r="AR205" s="22"/>
      <c r="AS205" s="72"/>
      <c r="AT205" s="67">
        <f>IF(OR(I205="",R205=""),0,AS205*INDIRECT("SR"&amp;I205&amp;R205)*INDIRECT("Niv"&amp;S205))</f>
        <v>0</v>
      </c>
      <c r="AU205" s="67">
        <f>IF(OR(I205="",R205=""),0,AS205*INDIRECT("SR"&amp;I205&amp;R205)*INDIRECT("Niv"&amp;S205))</f>
        <v>0</v>
      </c>
      <c r="AV205" s="68">
        <f>IF(OR(I205="",R205=""),0,AS205*INDIRECT("SR"&amp;I205&amp;R205)*INDIRECT("Niv"&amp;S205))</f>
        <v>0</v>
      </c>
      <c r="AW205" s="68">
        <f>IF(OR(I205="",R205=""),0,AS205*INDIRECT("SR"&amp;I205&amp;R205)*INDIRECT("Niv"&amp;S205))</f>
        <v>0</v>
      </c>
      <c r="AX205" s="69">
        <f>IF(OR(I205="",R205=""),0,AS205*INDIRECT("SR"&amp;I205&amp;R205)*INDIRECT("Niv"&amp;S205))</f>
        <v>0</v>
      </c>
      <c r="AY205" s="69">
        <f>IF(OR(I205="",R205=""),0,AS205*INDIRECT("SR"&amp;I205&amp;R205)*INDIRECT("Niv"&amp;S205))</f>
        <v>0</v>
      </c>
      <c r="AZ205" s="70">
        <f>IF(OR(I205="",R205=""),0,AS205*INDIRECT("SR"&amp;I205&amp;R205)*INDIRECT("Niv"&amp;S205))</f>
        <v>0</v>
      </c>
      <c r="BA205" s="70">
        <f>IF(OR(I205="",R205=""),0,AS205*INDIRECT("SR"&amp;I205&amp;R205)*INDIRECT("Niv"&amp;S205))</f>
        <v>0</v>
      </c>
      <c r="BB205" s="70">
        <f>IF(OR(I205="",R205=""),0,AS205*INDIRECT("SR"&amp;I205&amp;R205)*INDIRECT("Niv"&amp;S205))</f>
        <v>0</v>
      </c>
      <c r="BC205" s="70">
        <f>IF(OR(I205="",R205=""),0,AS205*INDIRECT("SR"&amp;I205&amp;R205)*INDIRECT("Niv"&amp;S205))</f>
        <v>0</v>
      </c>
      <c r="BD205" s="71">
        <f>IF(OR(I205="",R205=""),0,AS205*INDIRECT("SR"&amp;I205&amp;R205)*INDIRECT("Niv"&amp;S205))</f>
        <v>0</v>
      </c>
      <c r="BE205" s="38">
        <f>IF(OR(I205="",R205=""),0,AS205*INDIRECT("SR"&amp;I205&amp;R205)*INDIRECT("Niv"&amp;S205))</f>
        <v>0</v>
      </c>
      <c r="BF205" s="66" t="str">
        <f>IF(OR(AS205=0,ISBLANK(R205)),"",SUM(AT205:BD205*INDIRECT("Mag"&amp;I205&amp;R205)))</f>
        <v/>
      </c>
      <c r="BG205" s="25"/>
    </row>
    <row r="206" spans="1:59">
      <c r="H206" s="6"/>
      <c r="I206" s="7"/>
      <c r="J206" s="7"/>
      <c r="K206" s="7"/>
      <c r="L206" s="7"/>
      <c r="M206" s="8"/>
      <c r="N206" s="8"/>
      <c r="O206" s="9"/>
      <c r="P206" s="9"/>
      <c r="Q206" s="10"/>
      <c r="R206" s="7"/>
      <c r="S206" s="7"/>
      <c r="T206" s="6"/>
      <c r="U206" s="6"/>
      <c r="V206" s="6"/>
      <c r="W206" s="6"/>
      <c r="X206" s="11"/>
      <c r="Y206" s="6"/>
      <c r="Z206" s="12"/>
      <c r="AA206" s="6"/>
      <c r="AB206" s="6"/>
      <c r="AC206" s="6"/>
      <c r="AD206" s="6"/>
      <c r="AE206" s="6"/>
      <c r="AF206" s="13"/>
      <c r="AG206" s="14"/>
      <c r="AH206" s="15"/>
      <c r="AI206" s="16"/>
      <c r="AJ206" s="17"/>
      <c r="AK206" s="18"/>
      <c r="AL206" s="19"/>
      <c r="AM206" s="20"/>
      <c r="AN206" s="24"/>
      <c r="AO206" s="24"/>
      <c r="AP206" s="24"/>
      <c r="AQ206" s="21"/>
      <c r="AR206" s="22"/>
      <c r="AS206" s="72"/>
      <c r="AT206" s="67">
        <f>IF(OR(I206="",R206=""),0,AS206*INDIRECT("SR"&amp;I206&amp;R206)*INDIRECT("Niv"&amp;S206))</f>
        <v>0</v>
      </c>
      <c r="AU206" s="67">
        <f>IF(OR(I206="",R206=""),0,AS206*INDIRECT("SR"&amp;I206&amp;R206)*INDIRECT("Niv"&amp;S206))</f>
        <v>0</v>
      </c>
      <c r="AV206" s="68">
        <f>IF(OR(I206="",R206=""),0,AS206*INDIRECT("SR"&amp;I206&amp;R206)*INDIRECT("Niv"&amp;S206))</f>
        <v>0</v>
      </c>
      <c r="AW206" s="68">
        <f>IF(OR(I206="",R206=""),0,AS206*INDIRECT("SR"&amp;I206&amp;R206)*INDIRECT("Niv"&amp;S206))</f>
        <v>0</v>
      </c>
      <c r="AX206" s="69">
        <f>IF(OR(I206="",R206=""),0,AS206*INDIRECT("SR"&amp;I206&amp;R206)*INDIRECT("Niv"&amp;S206))</f>
        <v>0</v>
      </c>
      <c r="AY206" s="69">
        <f>IF(OR(I206="",R206=""),0,AS206*INDIRECT("SR"&amp;I206&amp;R206)*INDIRECT("Niv"&amp;S206))</f>
        <v>0</v>
      </c>
      <c r="AZ206" s="70">
        <f>IF(OR(I206="",R206=""),0,AS206*INDIRECT("SR"&amp;I206&amp;R206)*INDIRECT("Niv"&amp;S206))</f>
        <v>0</v>
      </c>
      <c r="BA206" s="70">
        <f>IF(OR(I206="",R206=""),0,AS206*INDIRECT("SR"&amp;I206&amp;R206)*INDIRECT("Niv"&amp;S206))</f>
        <v>0</v>
      </c>
      <c r="BB206" s="70">
        <f>IF(OR(I206="",R206=""),0,AS206*INDIRECT("SR"&amp;I206&amp;R206)*INDIRECT("Niv"&amp;S206))</f>
        <v>0</v>
      </c>
      <c r="BC206" s="70">
        <f>IF(OR(I206="",R206=""),0,AS206*INDIRECT("SR"&amp;I206&amp;R206)*INDIRECT("Niv"&amp;S206))</f>
        <v>0</v>
      </c>
      <c r="BD206" s="71">
        <f>IF(OR(I206="",R206=""),0,AS206*INDIRECT("SR"&amp;I206&amp;R206)*INDIRECT("Niv"&amp;S206))</f>
        <v>0</v>
      </c>
      <c r="BE206" s="38">
        <f>IF(OR(I206="",R206=""),0,AS206*INDIRECT("SR"&amp;I206&amp;R206)*INDIRECT("Niv"&amp;S206))</f>
        <v>0</v>
      </c>
      <c r="BF206" s="66" t="str">
        <f>IF(OR(AS206=0,ISBLANK(R206)),"",SUM(AT206:BD206*INDIRECT("Mag"&amp;I206&amp;R206)))</f>
        <v/>
      </c>
      <c r="BG206" s="25"/>
    </row>
    <row r="207" spans="1:59">
      <c r="H207" s="6"/>
      <c r="I207" s="7"/>
      <c r="J207" s="7"/>
      <c r="K207" s="7"/>
      <c r="L207" s="7"/>
      <c r="M207" s="8"/>
      <c r="N207" s="8"/>
      <c r="O207" s="9"/>
      <c r="P207" s="9"/>
      <c r="Q207" s="10"/>
      <c r="R207" s="7"/>
      <c r="S207" s="7"/>
      <c r="T207" s="6"/>
      <c r="U207" s="6"/>
      <c r="V207" s="6"/>
      <c r="W207" s="6"/>
      <c r="X207" s="11"/>
      <c r="Y207" s="6"/>
      <c r="Z207" s="12"/>
      <c r="AA207" s="6"/>
      <c r="AB207" s="6"/>
      <c r="AC207" s="6"/>
      <c r="AD207" s="6"/>
      <c r="AE207" s="6"/>
      <c r="AF207" s="13"/>
      <c r="AG207" s="14"/>
      <c r="AH207" s="15"/>
      <c r="AI207" s="16"/>
      <c r="AJ207" s="17"/>
      <c r="AK207" s="18"/>
      <c r="AL207" s="19"/>
      <c r="AM207" s="20"/>
      <c r="AN207" s="24"/>
      <c r="AO207" s="24"/>
      <c r="AP207" s="24"/>
      <c r="AQ207" s="21"/>
      <c r="AR207" s="22"/>
      <c r="AS207" s="72"/>
      <c r="AT207" s="67">
        <f>IF(OR(I207="",R207=""),0,AS207*INDIRECT("SR"&amp;I207&amp;R207)*INDIRECT("Niv"&amp;S207))</f>
        <v>0</v>
      </c>
      <c r="AU207" s="67">
        <f>IF(OR(I207="",R207=""),0,AS207*INDIRECT("SR"&amp;I207&amp;R207)*INDIRECT("Niv"&amp;S207))</f>
        <v>0</v>
      </c>
      <c r="AV207" s="68">
        <f>IF(OR(I207="",R207=""),0,AS207*INDIRECT("SR"&amp;I207&amp;R207)*INDIRECT("Niv"&amp;S207))</f>
        <v>0</v>
      </c>
      <c r="AW207" s="68">
        <f>IF(OR(I207="",R207=""),0,AS207*INDIRECT("SR"&amp;I207&amp;R207)*INDIRECT("Niv"&amp;S207))</f>
        <v>0</v>
      </c>
      <c r="AX207" s="69">
        <f>IF(OR(I207="",R207=""),0,AS207*INDIRECT("SR"&amp;I207&amp;R207)*INDIRECT("Niv"&amp;S207))</f>
        <v>0</v>
      </c>
      <c r="AY207" s="69">
        <f>IF(OR(I207="",R207=""),0,AS207*INDIRECT("SR"&amp;I207&amp;R207)*INDIRECT("Niv"&amp;S207))</f>
        <v>0</v>
      </c>
      <c r="AZ207" s="70">
        <f>IF(OR(I207="",R207=""),0,AS207*INDIRECT("SR"&amp;I207&amp;R207)*INDIRECT("Niv"&amp;S207))</f>
        <v>0</v>
      </c>
      <c r="BA207" s="70">
        <f>IF(OR(I207="",R207=""),0,AS207*INDIRECT("SR"&amp;I207&amp;R207)*INDIRECT("Niv"&amp;S207))</f>
        <v>0</v>
      </c>
      <c r="BB207" s="70">
        <f>IF(OR(I207="",R207=""),0,AS207*INDIRECT("SR"&amp;I207&amp;R207)*INDIRECT("Niv"&amp;S207))</f>
        <v>0</v>
      </c>
      <c r="BC207" s="70">
        <f>IF(OR(I207="",R207=""),0,AS207*INDIRECT("SR"&amp;I207&amp;R207)*INDIRECT("Niv"&amp;S207))</f>
        <v>0</v>
      </c>
      <c r="BD207" s="71">
        <f>IF(OR(I207="",R207=""),0,AS207*INDIRECT("SR"&amp;I207&amp;R207)*INDIRECT("Niv"&amp;S207))</f>
        <v>0</v>
      </c>
      <c r="BE207" s="38">
        <f>IF(OR(I207="",R207=""),0,AS207*INDIRECT("SR"&amp;I207&amp;R207)*INDIRECT("Niv"&amp;S207))</f>
        <v>0</v>
      </c>
      <c r="BF207" s="66" t="str">
        <f>IF(OR(AS207=0,ISBLANK(R207)),"",SUM(AT207:BD207*INDIRECT("Mag"&amp;I207&amp;R207)))</f>
        <v/>
      </c>
      <c r="BG207" s="25"/>
    </row>
    <row r="208" spans="1:59">
      <c r="H208" s="6"/>
      <c r="I208" s="7"/>
      <c r="J208" s="7"/>
      <c r="K208" s="7"/>
      <c r="L208" s="7"/>
      <c r="M208" s="8"/>
      <c r="N208" s="8"/>
      <c r="O208" s="9"/>
      <c r="P208" s="9"/>
      <c r="Q208" s="10"/>
      <c r="R208" s="7"/>
      <c r="S208" s="7"/>
      <c r="T208" s="6"/>
      <c r="U208" s="6"/>
      <c r="V208" s="6"/>
      <c r="W208" s="6"/>
      <c r="X208" s="11"/>
      <c r="Y208" s="6"/>
      <c r="Z208" s="12"/>
      <c r="AA208" s="6"/>
      <c r="AB208" s="6"/>
      <c r="AC208" s="6"/>
      <c r="AD208" s="6"/>
      <c r="AE208" s="6"/>
      <c r="AF208" s="13"/>
      <c r="AG208" s="14"/>
      <c r="AH208" s="15"/>
      <c r="AI208" s="16"/>
      <c r="AJ208" s="17"/>
      <c r="AK208" s="18"/>
      <c r="AL208" s="19"/>
      <c r="AM208" s="20"/>
      <c r="AN208" s="24"/>
      <c r="AO208" s="24"/>
      <c r="AP208" s="24"/>
      <c r="AQ208" s="21"/>
      <c r="AR208" s="22"/>
      <c r="AS208" s="72"/>
      <c r="AT208" s="67">
        <f>IF(OR(I208="",R208=""),0,AS208*INDIRECT("SR"&amp;I208&amp;R208)*INDIRECT("Niv"&amp;S208))</f>
        <v>0</v>
      </c>
      <c r="AU208" s="67">
        <f>IF(OR(I208="",R208=""),0,AS208*INDIRECT("SR"&amp;I208&amp;R208)*INDIRECT("Niv"&amp;S208))</f>
        <v>0</v>
      </c>
      <c r="AV208" s="68">
        <f>IF(OR(I208="",R208=""),0,AS208*INDIRECT("SR"&amp;I208&amp;R208)*INDIRECT("Niv"&amp;S208))</f>
        <v>0</v>
      </c>
      <c r="AW208" s="68">
        <f>IF(OR(I208="",R208=""),0,AS208*INDIRECT("SR"&amp;I208&amp;R208)*INDIRECT("Niv"&amp;S208))</f>
        <v>0</v>
      </c>
      <c r="AX208" s="69">
        <f>IF(OR(I208="",R208=""),0,AS208*INDIRECT("SR"&amp;I208&amp;R208)*INDIRECT("Niv"&amp;S208))</f>
        <v>0</v>
      </c>
      <c r="AY208" s="69">
        <f>IF(OR(I208="",R208=""),0,AS208*INDIRECT("SR"&amp;I208&amp;R208)*INDIRECT("Niv"&amp;S208))</f>
        <v>0</v>
      </c>
      <c r="AZ208" s="70">
        <f>IF(OR(I208="",R208=""),0,AS208*INDIRECT("SR"&amp;I208&amp;R208)*INDIRECT("Niv"&amp;S208))</f>
        <v>0</v>
      </c>
      <c r="BA208" s="70">
        <f>IF(OR(I208="",R208=""),0,AS208*INDIRECT("SR"&amp;I208&amp;R208)*INDIRECT("Niv"&amp;S208))</f>
        <v>0</v>
      </c>
      <c r="BB208" s="70">
        <f>IF(OR(I208="",R208=""),0,AS208*INDIRECT("SR"&amp;I208&amp;R208)*INDIRECT("Niv"&amp;S208))</f>
        <v>0</v>
      </c>
      <c r="BC208" s="70">
        <f>IF(OR(I208="",R208=""),0,AS208*INDIRECT("SR"&amp;I208&amp;R208)*INDIRECT("Niv"&amp;S208))</f>
        <v>0</v>
      </c>
      <c r="BD208" s="71">
        <f>IF(OR(I208="",R208=""),0,AS208*INDIRECT("SR"&amp;I208&amp;R208)*INDIRECT("Niv"&amp;S208))</f>
        <v>0</v>
      </c>
      <c r="BE208" s="38">
        <f>IF(OR(I208="",R208=""),0,AS208*INDIRECT("SR"&amp;I208&amp;R208)*INDIRECT("Niv"&amp;S208))</f>
        <v>0</v>
      </c>
      <c r="BF208" s="66" t="str">
        <f>IF(OR(AS208=0,ISBLANK(R208)),"",SUM(AT208:BD208*INDIRECT("Mag"&amp;I208&amp;R208)))</f>
        <v/>
      </c>
      <c r="BG208" s="25"/>
    </row>
    <row r="209" spans="1:59">
      <c r="H209" s="6"/>
      <c r="I209" s="7"/>
      <c r="J209" s="7"/>
      <c r="K209" s="7"/>
      <c r="L209" s="7"/>
      <c r="M209" s="8"/>
      <c r="N209" s="8"/>
      <c r="O209" s="9"/>
      <c r="P209" s="9"/>
      <c r="Q209" s="10"/>
      <c r="R209" s="7"/>
      <c r="S209" s="7"/>
      <c r="T209" s="6"/>
      <c r="U209" s="6"/>
      <c r="V209" s="6"/>
      <c r="W209" s="6"/>
      <c r="X209" s="11"/>
      <c r="Y209" s="6"/>
      <c r="Z209" s="12"/>
      <c r="AA209" s="6"/>
      <c r="AB209" s="6"/>
      <c r="AC209" s="6"/>
      <c r="AD209" s="6"/>
      <c r="AE209" s="6"/>
      <c r="AF209" s="13"/>
      <c r="AG209" s="14"/>
      <c r="AH209" s="15"/>
      <c r="AI209" s="16"/>
      <c r="AJ209" s="17"/>
      <c r="AK209" s="18"/>
      <c r="AL209" s="19"/>
      <c r="AM209" s="20"/>
      <c r="AN209" s="24"/>
      <c r="AO209" s="24"/>
      <c r="AP209" s="24"/>
      <c r="AQ209" s="21"/>
      <c r="AR209" s="22"/>
      <c r="AS209" s="72"/>
      <c r="AT209" s="67">
        <f>IF(OR(I209="",R209=""),0,AS209*INDIRECT("SR"&amp;I209&amp;R209)*INDIRECT("Niv"&amp;S209))</f>
        <v>0</v>
      </c>
      <c r="AU209" s="67">
        <f>IF(OR(I209="",R209=""),0,AS209*INDIRECT("SR"&amp;I209&amp;R209)*INDIRECT("Niv"&amp;S209))</f>
        <v>0</v>
      </c>
      <c r="AV209" s="68">
        <f>IF(OR(I209="",R209=""),0,AS209*INDIRECT("SR"&amp;I209&amp;R209)*INDIRECT("Niv"&amp;S209))</f>
        <v>0</v>
      </c>
      <c r="AW209" s="68">
        <f>IF(OR(I209="",R209=""),0,AS209*INDIRECT("SR"&amp;I209&amp;R209)*INDIRECT("Niv"&amp;S209))</f>
        <v>0</v>
      </c>
      <c r="AX209" s="69">
        <f>IF(OR(I209="",R209=""),0,AS209*INDIRECT("SR"&amp;I209&amp;R209)*INDIRECT("Niv"&amp;S209))</f>
        <v>0</v>
      </c>
      <c r="AY209" s="69">
        <f>IF(OR(I209="",R209=""),0,AS209*INDIRECT("SR"&amp;I209&amp;R209)*INDIRECT("Niv"&amp;S209))</f>
        <v>0</v>
      </c>
      <c r="AZ209" s="70">
        <f>IF(OR(I209="",R209=""),0,AS209*INDIRECT("SR"&amp;I209&amp;R209)*INDIRECT("Niv"&amp;S209))</f>
        <v>0</v>
      </c>
      <c r="BA209" s="70">
        <f>IF(OR(I209="",R209=""),0,AS209*INDIRECT("SR"&amp;I209&amp;R209)*INDIRECT("Niv"&amp;S209))</f>
        <v>0</v>
      </c>
      <c r="BB209" s="70">
        <f>IF(OR(I209="",R209=""),0,AS209*INDIRECT("SR"&amp;I209&amp;R209)*INDIRECT("Niv"&amp;S209))</f>
        <v>0</v>
      </c>
      <c r="BC209" s="70">
        <f>IF(OR(I209="",R209=""),0,AS209*INDIRECT("SR"&amp;I209&amp;R209)*INDIRECT("Niv"&amp;S209))</f>
        <v>0</v>
      </c>
      <c r="BD209" s="71">
        <f>IF(OR(I209="",R209=""),0,AS209*INDIRECT("SR"&amp;I209&amp;R209)*INDIRECT("Niv"&amp;S209))</f>
        <v>0</v>
      </c>
      <c r="BE209" s="38">
        <f>IF(OR(I209="",R209=""),0,AS209*INDIRECT("SR"&amp;I209&amp;R209)*INDIRECT("Niv"&amp;S209))</f>
        <v>0</v>
      </c>
      <c r="BF209" s="66" t="str">
        <f>IF(OR(AS209=0,ISBLANK(R209)),"",SUM(AT209:BD209*INDIRECT("Mag"&amp;I209&amp;R209)))</f>
        <v/>
      </c>
      <c r="BG209" s="25"/>
    </row>
    <row r="210" spans="1:59">
      <c r="H210" s="6"/>
      <c r="I210" s="7"/>
      <c r="J210" s="7"/>
      <c r="K210" s="7"/>
      <c r="L210" s="7"/>
      <c r="M210" s="8"/>
      <c r="N210" s="8"/>
      <c r="O210" s="9"/>
      <c r="P210" s="9"/>
      <c r="Q210" s="10"/>
      <c r="R210" s="7"/>
      <c r="S210" s="7"/>
      <c r="T210" s="6"/>
      <c r="U210" s="6"/>
      <c r="V210" s="6"/>
      <c r="W210" s="6"/>
      <c r="X210" s="11"/>
      <c r="Y210" s="6"/>
      <c r="Z210" s="12"/>
      <c r="AA210" s="6"/>
      <c r="AB210" s="6"/>
      <c r="AC210" s="6"/>
      <c r="AD210" s="6"/>
      <c r="AE210" s="6"/>
      <c r="AF210" s="13"/>
      <c r="AG210" s="14"/>
      <c r="AH210" s="15"/>
      <c r="AI210" s="16"/>
      <c r="AJ210" s="17"/>
      <c r="AK210" s="18"/>
      <c r="AL210" s="19"/>
      <c r="AM210" s="20"/>
      <c r="AN210" s="24"/>
      <c r="AO210" s="24"/>
      <c r="AP210" s="24"/>
      <c r="AQ210" s="21"/>
      <c r="AR210" s="22"/>
      <c r="AS210" s="72"/>
      <c r="AT210" s="67">
        <f>IF(OR(I210="",R210=""),0,AS210*INDIRECT("SR"&amp;I210&amp;R210)*INDIRECT("Niv"&amp;S210))</f>
        <v>0</v>
      </c>
      <c r="AU210" s="67">
        <f>IF(OR(I210="",R210=""),0,AS210*INDIRECT("SR"&amp;I210&amp;R210)*INDIRECT("Niv"&amp;S210))</f>
        <v>0</v>
      </c>
      <c r="AV210" s="68">
        <f>IF(OR(I210="",R210=""),0,AS210*INDIRECT("SR"&amp;I210&amp;R210)*INDIRECT("Niv"&amp;S210))</f>
        <v>0</v>
      </c>
      <c r="AW210" s="68">
        <f>IF(OR(I210="",R210=""),0,AS210*INDIRECT("SR"&amp;I210&amp;R210)*INDIRECT("Niv"&amp;S210))</f>
        <v>0</v>
      </c>
      <c r="AX210" s="69">
        <f>IF(OR(I210="",R210=""),0,AS210*INDIRECT("SR"&amp;I210&amp;R210)*INDIRECT("Niv"&amp;S210))</f>
        <v>0</v>
      </c>
      <c r="AY210" s="69">
        <f>IF(OR(I210="",R210=""),0,AS210*INDIRECT("SR"&amp;I210&amp;R210)*INDIRECT("Niv"&amp;S210))</f>
        <v>0</v>
      </c>
      <c r="AZ210" s="70">
        <f>IF(OR(I210="",R210=""),0,AS210*INDIRECT("SR"&amp;I210&amp;R210)*INDIRECT("Niv"&amp;S210))</f>
        <v>0</v>
      </c>
      <c r="BA210" s="70">
        <f>IF(OR(I210="",R210=""),0,AS210*INDIRECT("SR"&amp;I210&amp;R210)*INDIRECT("Niv"&amp;S210))</f>
        <v>0</v>
      </c>
      <c r="BB210" s="70">
        <f>IF(OR(I210="",R210=""),0,AS210*INDIRECT("SR"&amp;I210&amp;R210)*INDIRECT("Niv"&amp;S210))</f>
        <v>0</v>
      </c>
      <c r="BC210" s="70">
        <f>IF(OR(I210="",R210=""),0,AS210*INDIRECT("SR"&amp;I210&amp;R210)*INDIRECT("Niv"&amp;S210))</f>
        <v>0</v>
      </c>
      <c r="BD210" s="71">
        <f>IF(OR(I210="",R210=""),0,AS210*INDIRECT("SR"&amp;I210&amp;R210)*INDIRECT("Niv"&amp;S210))</f>
        <v>0</v>
      </c>
      <c r="BE210" s="38">
        <f>IF(OR(I210="",R210=""),0,AS210*INDIRECT("SR"&amp;I210&amp;R210)*INDIRECT("Niv"&amp;S210))</f>
        <v>0</v>
      </c>
      <c r="BF210" s="66" t="str">
        <f>IF(OR(AS210=0,ISBLANK(R210)),"",SUM(AT210:BD210*INDIRECT("Mag"&amp;I210&amp;R210)))</f>
        <v/>
      </c>
      <c r="BG210" s="25"/>
    </row>
    <row r="211" spans="1:59">
      <c r="H211" s="6"/>
      <c r="I211" s="7"/>
      <c r="J211" s="7"/>
      <c r="K211" s="7"/>
      <c r="L211" s="7"/>
      <c r="M211" s="8"/>
      <c r="N211" s="8"/>
      <c r="O211" s="9"/>
      <c r="P211" s="9"/>
      <c r="Q211" s="10"/>
      <c r="R211" s="7"/>
      <c r="S211" s="7"/>
      <c r="T211" s="6"/>
      <c r="U211" s="6"/>
      <c r="V211" s="6"/>
      <c r="W211" s="6"/>
      <c r="X211" s="11"/>
      <c r="Y211" s="6"/>
      <c r="Z211" s="12"/>
      <c r="AA211" s="6"/>
      <c r="AB211" s="6"/>
      <c r="AC211" s="6"/>
      <c r="AD211" s="6"/>
      <c r="AE211" s="6"/>
      <c r="AF211" s="13"/>
      <c r="AG211" s="14"/>
      <c r="AH211" s="15"/>
      <c r="AI211" s="16"/>
      <c r="AJ211" s="17"/>
      <c r="AK211" s="18"/>
      <c r="AL211" s="19"/>
      <c r="AM211" s="20"/>
      <c r="AN211" s="24"/>
      <c r="AO211" s="24"/>
      <c r="AP211" s="24"/>
      <c r="AQ211" s="21"/>
      <c r="AR211" s="22"/>
      <c r="AS211" s="72"/>
      <c r="AT211" s="67">
        <f>IF(OR(I211="",R211=""),0,AS211*INDIRECT("SR"&amp;I211&amp;R211)*INDIRECT("Niv"&amp;S211))</f>
        <v>0</v>
      </c>
      <c r="AU211" s="67">
        <f>IF(OR(I211="",R211=""),0,AS211*INDIRECT("SR"&amp;I211&amp;R211)*INDIRECT("Niv"&amp;S211))</f>
        <v>0</v>
      </c>
      <c r="AV211" s="68">
        <f>IF(OR(I211="",R211=""),0,AS211*INDIRECT("SR"&amp;I211&amp;R211)*INDIRECT("Niv"&amp;S211))</f>
        <v>0</v>
      </c>
      <c r="AW211" s="68">
        <f>IF(OR(I211="",R211=""),0,AS211*INDIRECT("SR"&amp;I211&amp;R211)*INDIRECT("Niv"&amp;S211))</f>
        <v>0</v>
      </c>
      <c r="AX211" s="69">
        <f>IF(OR(I211="",R211=""),0,AS211*INDIRECT("SR"&amp;I211&amp;R211)*INDIRECT("Niv"&amp;S211))</f>
        <v>0</v>
      </c>
      <c r="AY211" s="69">
        <f>IF(OR(I211="",R211=""),0,AS211*INDIRECT("SR"&amp;I211&amp;R211)*INDIRECT("Niv"&amp;S211))</f>
        <v>0</v>
      </c>
      <c r="AZ211" s="70">
        <f>IF(OR(I211="",R211=""),0,AS211*INDIRECT("SR"&amp;I211&amp;R211)*INDIRECT("Niv"&amp;S211))</f>
        <v>0</v>
      </c>
      <c r="BA211" s="70">
        <f>IF(OR(I211="",R211=""),0,AS211*INDIRECT("SR"&amp;I211&amp;R211)*INDIRECT("Niv"&amp;S211))</f>
        <v>0</v>
      </c>
      <c r="BB211" s="70">
        <f>IF(OR(I211="",R211=""),0,AS211*INDIRECT("SR"&amp;I211&amp;R211)*INDIRECT("Niv"&amp;S211))</f>
        <v>0</v>
      </c>
      <c r="BC211" s="70">
        <f>IF(OR(I211="",R211=""),0,AS211*INDIRECT("SR"&amp;I211&amp;R211)*INDIRECT("Niv"&amp;S211))</f>
        <v>0</v>
      </c>
      <c r="BD211" s="71">
        <f>IF(OR(I211="",R211=""),0,AS211*INDIRECT("SR"&amp;I211&amp;R211)*INDIRECT("Niv"&amp;S211))</f>
        <v>0</v>
      </c>
      <c r="BE211" s="38">
        <f>IF(OR(I211="",R211=""),0,AS211*INDIRECT("SR"&amp;I211&amp;R211)*INDIRECT("Niv"&amp;S211))</f>
        <v>0</v>
      </c>
      <c r="BF211" s="66" t="str">
        <f>IF(OR(AS211=0,ISBLANK(R211)),"",SUM(AT211:BD211*INDIRECT("Mag"&amp;I211&amp;R211)))</f>
        <v/>
      </c>
      <c r="BG211" s="25"/>
    </row>
    <row r="212" spans="1:59">
      <c r="H212" s="6"/>
      <c r="I212" s="7"/>
      <c r="J212" s="7"/>
      <c r="K212" s="7"/>
      <c r="L212" s="7"/>
      <c r="M212" s="8"/>
      <c r="N212" s="8"/>
      <c r="O212" s="9"/>
      <c r="P212" s="9"/>
      <c r="Q212" s="10"/>
      <c r="R212" s="7"/>
      <c r="S212" s="7"/>
      <c r="T212" s="6"/>
      <c r="U212" s="6"/>
      <c r="V212" s="6"/>
      <c r="W212" s="6"/>
      <c r="X212" s="11"/>
      <c r="Y212" s="6"/>
      <c r="Z212" s="12"/>
      <c r="AA212" s="6"/>
      <c r="AB212" s="6"/>
      <c r="AC212" s="6"/>
      <c r="AD212" s="6"/>
      <c r="AE212" s="6"/>
      <c r="AF212" s="13"/>
      <c r="AG212" s="14"/>
      <c r="AH212" s="15"/>
      <c r="AI212" s="16"/>
      <c r="AJ212" s="17"/>
      <c r="AK212" s="18"/>
      <c r="AL212" s="19"/>
      <c r="AM212" s="20"/>
      <c r="AN212" s="24"/>
      <c r="AO212" s="24"/>
      <c r="AP212" s="24"/>
      <c r="AQ212" s="21"/>
      <c r="AR212" s="22"/>
      <c r="AS212" s="72"/>
      <c r="AT212" s="67">
        <f>IF(OR(I212="",R212=""),0,AS212*INDIRECT("SR"&amp;I212&amp;R212)*INDIRECT("Niv"&amp;S212))</f>
        <v>0</v>
      </c>
      <c r="AU212" s="67">
        <f>IF(OR(I212="",R212=""),0,AS212*INDIRECT("SR"&amp;I212&amp;R212)*INDIRECT("Niv"&amp;S212))</f>
        <v>0</v>
      </c>
      <c r="AV212" s="68">
        <f>IF(OR(I212="",R212=""),0,AS212*INDIRECT("SR"&amp;I212&amp;R212)*INDIRECT("Niv"&amp;S212))</f>
        <v>0</v>
      </c>
      <c r="AW212" s="68">
        <f>IF(OR(I212="",R212=""),0,AS212*INDIRECT("SR"&amp;I212&amp;R212)*INDIRECT("Niv"&amp;S212))</f>
        <v>0</v>
      </c>
      <c r="AX212" s="69">
        <f>IF(OR(I212="",R212=""),0,AS212*INDIRECT("SR"&amp;I212&amp;R212)*INDIRECT("Niv"&amp;S212))</f>
        <v>0</v>
      </c>
      <c r="AY212" s="69">
        <f>IF(OR(I212="",R212=""),0,AS212*INDIRECT("SR"&amp;I212&amp;R212)*INDIRECT("Niv"&amp;S212))</f>
        <v>0</v>
      </c>
      <c r="AZ212" s="70">
        <f>IF(OR(I212="",R212=""),0,AS212*INDIRECT("SR"&amp;I212&amp;R212)*INDIRECT("Niv"&amp;S212))</f>
        <v>0</v>
      </c>
      <c r="BA212" s="70">
        <f>IF(OR(I212="",R212=""),0,AS212*INDIRECT("SR"&amp;I212&amp;R212)*INDIRECT("Niv"&amp;S212))</f>
        <v>0</v>
      </c>
      <c r="BB212" s="70">
        <f>IF(OR(I212="",R212=""),0,AS212*INDIRECT("SR"&amp;I212&amp;R212)*INDIRECT("Niv"&amp;S212))</f>
        <v>0</v>
      </c>
      <c r="BC212" s="70">
        <f>IF(OR(I212="",R212=""),0,AS212*INDIRECT("SR"&amp;I212&amp;R212)*INDIRECT("Niv"&amp;S212))</f>
        <v>0</v>
      </c>
      <c r="BD212" s="71">
        <f>IF(OR(I212="",R212=""),0,AS212*INDIRECT("SR"&amp;I212&amp;R212)*INDIRECT("Niv"&amp;S212))</f>
        <v>0</v>
      </c>
      <c r="BE212" s="38">
        <f>IF(OR(I212="",R212=""),0,AS212*INDIRECT("SR"&amp;I212&amp;R212)*INDIRECT("Niv"&amp;S212))</f>
        <v>0</v>
      </c>
      <c r="BF212" s="66" t="str">
        <f>IF(OR(AS212=0,ISBLANK(R212)),"",SUM(AT212:BD212*INDIRECT("Mag"&amp;I212&amp;R212)))</f>
        <v/>
      </c>
      <c r="BG212" s="25"/>
    </row>
    <row r="213" spans="1:59">
      <c r="H213" s="6"/>
      <c r="I213" s="7"/>
      <c r="J213" s="7"/>
      <c r="K213" s="7"/>
      <c r="L213" s="7"/>
      <c r="M213" s="8"/>
      <c r="N213" s="8"/>
      <c r="O213" s="9"/>
      <c r="P213" s="9"/>
      <c r="Q213" s="10"/>
      <c r="R213" s="7"/>
      <c r="S213" s="7"/>
      <c r="T213" s="6"/>
      <c r="U213" s="6"/>
      <c r="V213" s="6"/>
      <c r="W213" s="6"/>
      <c r="X213" s="11"/>
      <c r="Y213" s="6"/>
      <c r="Z213" s="12"/>
      <c r="AA213" s="6"/>
      <c r="AB213" s="6"/>
      <c r="AC213" s="6"/>
      <c r="AD213" s="6"/>
      <c r="AE213" s="6"/>
      <c r="AF213" s="13"/>
      <c r="AG213" s="14"/>
      <c r="AH213" s="15"/>
      <c r="AI213" s="16"/>
      <c r="AJ213" s="17"/>
      <c r="AK213" s="18"/>
      <c r="AL213" s="19"/>
      <c r="AM213" s="20"/>
      <c r="AN213" s="24"/>
      <c r="AO213" s="24"/>
      <c r="AP213" s="24"/>
      <c r="AQ213" s="21"/>
      <c r="AR213" s="22"/>
      <c r="AS213" s="72"/>
      <c r="AT213" s="67">
        <f>IF(OR(I213="",R213=""),0,AS213*INDIRECT("SR"&amp;I213&amp;R213)*INDIRECT("Niv"&amp;S213))</f>
        <v>0</v>
      </c>
      <c r="AU213" s="67">
        <f>IF(OR(I213="",R213=""),0,AS213*INDIRECT("SR"&amp;I213&amp;R213)*INDIRECT("Niv"&amp;S213))</f>
        <v>0</v>
      </c>
      <c r="AV213" s="68">
        <f>IF(OR(I213="",R213=""),0,AS213*INDIRECT("SR"&amp;I213&amp;R213)*INDIRECT("Niv"&amp;S213))</f>
        <v>0</v>
      </c>
      <c r="AW213" s="68">
        <f>IF(OR(I213="",R213=""),0,AS213*INDIRECT("SR"&amp;I213&amp;R213)*INDIRECT("Niv"&amp;S213))</f>
        <v>0</v>
      </c>
      <c r="AX213" s="69">
        <f>IF(OR(I213="",R213=""),0,AS213*INDIRECT("SR"&amp;I213&amp;R213)*INDIRECT("Niv"&amp;S213))</f>
        <v>0</v>
      </c>
      <c r="AY213" s="69">
        <f>IF(OR(I213="",R213=""),0,AS213*INDIRECT("SR"&amp;I213&amp;R213)*INDIRECT("Niv"&amp;S213))</f>
        <v>0</v>
      </c>
      <c r="AZ213" s="70">
        <f>IF(OR(I213="",R213=""),0,AS213*INDIRECT("SR"&amp;I213&amp;R213)*INDIRECT("Niv"&amp;S213))</f>
        <v>0</v>
      </c>
      <c r="BA213" s="70">
        <f>IF(OR(I213="",R213=""),0,AS213*INDIRECT("SR"&amp;I213&amp;R213)*INDIRECT("Niv"&amp;S213))</f>
        <v>0</v>
      </c>
      <c r="BB213" s="70">
        <f>IF(OR(I213="",R213=""),0,AS213*INDIRECT("SR"&amp;I213&amp;R213)*INDIRECT("Niv"&amp;S213))</f>
        <v>0</v>
      </c>
      <c r="BC213" s="70">
        <f>IF(OR(I213="",R213=""),0,AS213*INDIRECT("SR"&amp;I213&amp;R213)*INDIRECT("Niv"&amp;S213))</f>
        <v>0</v>
      </c>
      <c r="BD213" s="71">
        <f>IF(OR(I213="",R213=""),0,AS213*INDIRECT("SR"&amp;I213&amp;R213)*INDIRECT("Niv"&amp;S213))</f>
        <v>0</v>
      </c>
      <c r="BE213" s="38">
        <f>IF(OR(I213="",R213=""),0,AS213*INDIRECT("SR"&amp;I213&amp;R213)*INDIRECT("Niv"&amp;S213))</f>
        <v>0</v>
      </c>
      <c r="BF213" s="66" t="str">
        <f>IF(OR(AS213=0,ISBLANK(R213)),"",SUM(AT213:BD213*INDIRECT("Mag"&amp;I213&amp;R213)))</f>
        <v/>
      </c>
      <c r="BG213" s="25"/>
    </row>
    <row r="214" spans="1:59">
      <c r="H214" s="6"/>
      <c r="I214" s="7"/>
      <c r="J214" s="7"/>
      <c r="K214" s="7"/>
      <c r="L214" s="7"/>
      <c r="M214" s="8"/>
      <c r="N214" s="8"/>
      <c r="O214" s="9"/>
      <c r="P214" s="9"/>
      <c r="Q214" s="10"/>
      <c r="R214" s="7"/>
      <c r="S214" s="7"/>
      <c r="T214" s="6"/>
      <c r="U214" s="6"/>
      <c r="V214" s="6"/>
      <c r="W214" s="6"/>
      <c r="X214" s="11"/>
      <c r="Y214" s="6"/>
      <c r="Z214" s="12"/>
      <c r="AA214" s="6"/>
      <c r="AB214" s="6"/>
      <c r="AC214" s="6"/>
      <c r="AD214" s="6"/>
      <c r="AE214" s="6"/>
      <c r="AF214" s="13"/>
      <c r="AG214" s="14"/>
      <c r="AH214" s="15"/>
      <c r="AI214" s="16"/>
      <c r="AJ214" s="17"/>
      <c r="AK214" s="18"/>
      <c r="AL214" s="19"/>
      <c r="AM214" s="20"/>
      <c r="AN214" s="24"/>
      <c r="AO214" s="24"/>
      <c r="AP214" s="24"/>
      <c r="AQ214" s="21"/>
      <c r="AR214" s="22"/>
      <c r="AS214" s="72"/>
      <c r="AT214" s="67">
        <f>IF(OR(I214="",R214=""),0,AS214*INDIRECT("SR"&amp;I214&amp;R214)*INDIRECT("Niv"&amp;S214))</f>
        <v>0</v>
      </c>
      <c r="AU214" s="67">
        <f>IF(OR(I214="",R214=""),0,AS214*INDIRECT("SR"&amp;I214&amp;R214)*INDIRECT("Niv"&amp;S214))</f>
        <v>0</v>
      </c>
      <c r="AV214" s="68">
        <f>IF(OR(I214="",R214=""),0,AS214*INDIRECT("SR"&amp;I214&amp;R214)*INDIRECT("Niv"&amp;S214))</f>
        <v>0</v>
      </c>
      <c r="AW214" s="68">
        <f>IF(OR(I214="",R214=""),0,AS214*INDIRECT("SR"&amp;I214&amp;R214)*INDIRECT("Niv"&amp;S214))</f>
        <v>0</v>
      </c>
      <c r="AX214" s="69">
        <f>IF(OR(I214="",R214=""),0,AS214*INDIRECT("SR"&amp;I214&amp;R214)*INDIRECT("Niv"&amp;S214))</f>
        <v>0</v>
      </c>
      <c r="AY214" s="69">
        <f>IF(OR(I214="",R214=""),0,AS214*INDIRECT("SR"&amp;I214&amp;R214)*INDIRECT("Niv"&amp;S214))</f>
        <v>0</v>
      </c>
      <c r="AZ214" s="70">
        <f>IF(OR(I214="",R214=""),0,AS214*INDIRECT("SR"&amp;I214&amp;R214)*INDIRECT("Niv"&amp;S214))</f>
        <v>0</v>
      </c>
      <c r="BA214" s="70">
        <f>IF(OR(I214="",R214=""),0,AS214*INDIRECT("SR"&amp;I214&amp;R214)*INDIRECT("Niv"&amp;S214))</f>
        <v>0</v>
      </c>
      <c r="BB214" s="70">
        <f>IF(OR(I214="",R214=""),0,AS214*INDIRECT("SR"&amp;I214&amp;R214)*INDIRECT("Niv"&amp;S214))</f>
        <v>0</v>
      </c>
      <c r="BC214" s="70">
        <f>IF(OR(I214="",R214=""),0,AS214*INDIRECT("SR"&amp;I214&amp;R214)*INDIRECT("Niv"&amp;S214))</f>
        <v>0</v>
      </c>
      <c r="BD214" s="71">
        <f>IF(OR(I214="",R214=""),0,AS214*INDIRECT("SR"&amp;I214&amp;R214)*INDIRECT("Niv"&amp;S214))</f>
        <v>0</v>
      </c>
      <c r="BE214" s="38">
        <f>IF(OR(I214="",R214=""),0,AS214*INDIRECT("SR"&amp;I214&amp;R214)*INDIRECT("Niv"&amp;S214))</f>
        <v>0</v>
      </c>
      <c r="BF214" s="66" t="str">
        <f>IF(OR(AS214=0,ISBLANK(R214)),"",SUM(AT214:BD214*INDIRECT("Mag"&amp;I214&amp;R214)))</f>
        <v/>
      </c>
      <c r="BG214" s="25"/>
    </row>
    <row r="215" spans="1:59">
      <c r="H215" s="6"/>
      <c r="I215" s="7"/>
      <c r="J215" s="7"/>
      <c r="K215" s="7"/>
      <c r="L215" s="7"/>
      <c r="M215" s="8"/>
      <c r="N215" s="8"/>
      <c r="O215" s="9"/>
      <c r="P215" s="9"/>
      <c r="Q215" s="10"/>
      <c r="R215" s="7"/>
      <c r="S215" s="7"/>
      <c r="T215" s="6"/>
      <c r="U215" s="6"/>
      <c r="V215" s="6"/>
      <c r="W215" s="6"/>
      <c r="X215" s="11"/>
      <c r="Y215" s="6"/>
      <c r="Z215" s="12"/>
      <c r="AA215" s="6"/>
      <c r="AB215" s="6"/>
      <c r="AC215" s="6"/>
      <c r="AD215" s="6"/>
      <c r="AE215" s="6"/>
      <c r="AF215" s="13"/>
      <c r="AG215" s="14"/>
      <c r="AH215" s="15"/>
      <c r="AI215" s="16"/>
      <c r="AJ215" s="17"/>
      <c r="AK215" s="18"/>
      <c r="AL215" s="19"/>
      <c r="AM215" s="20"/>
      <c r="AN215" s="24"/>
      <c r="AO215" s="24"/>
      <c r="AP215" s="24"/>
      <c r="AQ215" s="21"/>
      <c r="AR215" s="22"/>
      <c r="AS215" s="72"/>
      <c r="AT215" s="67">
        <f>IF(OR(I215="",R215=""),0,AS215*INDIRECT("SR"&amp;I215&amp;R215)*INDIRECT("Niv"&amp;S215))</f>
        <v>0</v>
      </c>
      <c r="AU215" s="67">
        <f>IF(OR(I215="",R215=""),0,AS215*INDIRECT("SR"&amp;I215&amp;R215)*INDIRECT("Niv"&amp;S215))</f>
        <v>0</v>
      </c>
      <c r="AV215" s="68">
        <f>IF(OR(I215="",R215=""),0,AS215*INDIRECT("SR"&amp;I215&amp;R215)*INDIRECT("Niv"&amp;S215))</f>
        <v>0</v>
      </c>
      <c r="AW215" s="68">
        <f>IF(OR(I215="",R215=""),0,AS215*INDIRECT("SR"&amp;I215&amp;R215)*INDIRECT("Niv"&amp;S215))</f>
        <v>0</v>
      </c>
      <c r="AX215" s="69">
        <f>IF(OR(I215="",R215=""),0,AS215*INDIRECT("SR"&amp;I215&amp;R215)*INDIRECT("Niv"&amp;S215))</f>
        <v>0</v>
      </c>
      <c r="AY215" s="69">
        <f>IF(OR(I215="",R215=""),0,AS215*INDIRECT("SR"&amp;I215&amp;R215)*INDIRECT("Niv"&amp;S215))</f>
        <v>0</v>
      </c>
      <c r="AZ215" s="70">
        <f>IF(OR(I215="",R215=""),0,AS215*INDIRECT("SR"&amp;I215&amp;R215)*INDIRECT("Niv"&amp;S215))</f>
        <v>0</v>
      </c>
      <c r="BA215" s="70">
        <f>IF(OR(I215="",R215=""),0,AS215*INDIRECT("SR"&amp;I215&amp;R215)*INDIRECT("Niv"&amp;S215))</f>
        <v>0</v>
      </c>
      <c r="BB215" s="70">
        <f>IF(OR(I215="",R215=""),0,AS215*INDIRECT("SR"&amp;I215&amp;R215)*INDIRECT("Niv"&amp;S215))</f>
        <v>0</v>
      </c>
      <c r="BC215" s="70">
        <f>IF(OR(I215="",R215=""),0,AS215*INDIRECT("SR"&amp;I215&amp;R215)*INDIRECT("Niv"&amp;S215))</f>
        <v>0</v>
      </c>
      <c r="BD215" s="71">
        <f>IF(OR(I215="",R215=""),0,AS215*INDIRECT("SR"&amp;I215&amp;R215)*INDIRECT("Niv"&amp;S215))</f>
        <v>0</v>
      </c>
      <c r="BE215" s="38">
        <f>IF(OR(I215="",R215=""),0,AS215*INDIRECT("SR"&amp;I215&amp;R215)*INDIRECT("Niv"&amp;S215))</f>
        <v>0</v>
      </c>
      <c r="BF215" s="66" t="str">
        <f>IF(OR(AS215=0,ISBLANK(R215)),"",SUM(AT215:BD215*INDIRECT("Mag"&amp;I215&amp;R215)))</f>
        <v/>
      </c>
      <c r="BG215" s="25"/>
    </row>
    <row r="216" spans="1:59">
      <c r="H216" s="6"/>
      <c r="I216" s="7"/>
      <c r="J216" s="7"/>
      <c r="K216" s="7"/>
      <c r="L216" s="7"/>
      <c r="M216" s="8"/>
      <c r="N216" s="8"/>
      <c r="O216" s="9"/>
      <c r="P216" s="9"/>
      <c r="Q216" s="10"/>
      <c r="R216" s="7"/>
      <c r="S216" s="7"/>
      <c r="T216" s="6"/>
      <c r="U216" s="6"/>
      <c r="V216" s="6"/>
      <c r="W216" s="6"/>
      <c r="X216" s="11"/>
      <c r="Y216" s="6"/>
      <c r="Z216" s="12"/>
      <c r="AA216" s="6"/>
      <c r="AB216" s="6"/>
      <c r="AC216" s="6"/>
      <c r="AD216" s="6"/>
      <c r="AE216" s="6"/>
      <c r="AF216" s="13"/>
      <c r="AG216" s="14"/>
      <c r="AH216" s="15"/>
      <c r="AI216" s="16"/>
      <c r="AJ216" s="17"/>
      <c r="AK216" s="18"/>
      <c r="AL216" s="19"/>
      <c r="AM216" s="20"/>
      <c r="AN216" s="24"/>
      <c r="AO216" s="24"/>
      <c r="AP216" s="24"/>
      <c r="AQ216" s="21"/>
      <c r="AR216" s="22"/>
      <c r="AS216" s="72"/>
      <c r="AT216" s="67">
        <f>IF(OR(I216="",R216=""),0,AS216*INDIRECT("SR"&amp;I216&amp;R216)*INDIRECT("Niv"&amp;S216))</f>
        <v>0</v>
      </c>
      <c r="AU216" s="67">
        <f>IF(OR(I216="",R216=""),0,AS216*INDIRECT("SR"&amp;I216&amp;R216)*INDIRECT("Niv"&amp;S216))</f>
        <v>0</v>
      </c>
      <c r="AV216" s="68">
        <f>IF(OR(I216="",R216=""),0,AS216*INDIRECT("SR"&amp;I216&amp;R216)*INDIRECT("Niv"&amp;S216))</f>
        <v>0</v>
      </c>
      <c r="AW216" s="68">
        <f>IF(OR(I216="",R216=""),0,AS216*INDIRECT("SR"&amp;I216&amp;R216)*INDIRECT("Niv"&amp;S216))</f>
        <v>0</v>
      </c>
      <c r="AX216" s="69">
        <f>IF(OR(I216="",R216=""),0,AS216*INDIRECT("SR"&amp;I216&amp;R216)*INDIRECT("Niv"&amp;S216))</f>
        <v>0</v>
      </c>
      <c r="AY216" s="69">
        <f>IF(OR(I216="",R216=""),0,AS216*INDIRECT("SR"&amp;I216&amp;R216)*INDIRECT("Niv"&amp;S216))</f>
        <v>0</v>
      </c>
      <c r="AZ216" s="70">
        <f>IF(OR(I216="",R216=""),0,AS216*INDIRECT("SR"&amp;I216&amp;R216)*INDIRECT("Niv"&amp;S216))</f>
        <v>0</v>
      </c>
      <c r="BA216" s="70">
        <f>IF(OR(I216="",R216=""),0,AS216*INDIRECT("SR"&amp;I216&amp;R216)*INDIRECT("Niv"&amp;S216))</f>
        <v>0</v>
      </c>
      <c r="BB216" s="70">
        <f>IF(OR(I216="",R216=""),0,AS216*INDIRECT("SR"&amp;I216&amp;R216)*INDIRECT("Niv"&amp;S216))</f>
        <v>0</v>
      </c>
      <c r="BC216" s="70">
        <f>IF(OR(I216="",R216=""),0,AS216*INDIRECT("SR"&amp;I216&amp;R216)*INDIRECT("Niv"&amp;S216))</f>
        <v>0</v>
      </c>
      <c r="BD216" s="71">
        <f>IF(OR(I216="",R216=""),0,AS216*INDIRECT("SR"&amp;I216&amp;R216)*INDIRECT("Niv"&amp;S216))</f>
        <v>0</v>
      </c>
      <c r="BE216" s="38">
        <f>IF(OR(I216="",R216=""),0,AS216*INDIRECT("SR"&amp;I216&amp;R216)*INDIRECT("Niv"&amp;S216))</f>
        <v>0</v>
      </c>
      <c r="BF216" s="66" t="str">
        <f>IF(OR(AS216=0,ISBLANK(R216)),"",SUM(AT216:BD216*INDIRECT("Mag"&amp;I216&amp;R216)))</f>
        <v/>
      </c>
      <c r="BG216" s="25"/>
    </row>
    <row r="217" spans="1:59">
      <c r="H217" s="6"/>
      <c r="I217" s="7"/>
      <c r="J217" s="7"/>
      <c r="K217" s="7"/>
      <c r="L217" s="7"/>
      <c r="M217" s="8"/>
      <c r="N217" s="8"/>
      <c r="O217" s="9"/>
      <c r="P217" s="9"/>
      <c r="Q217" s="10"/>
      <c r="R217" s="7"/>
      <c r="S217" s="7"/>
      <c r="T217" s="6"/>
      <c r="U217" s="6"/>
      <c r="V217" s="6"/>
      <c r="W217" s="6"/>
      <c r="X217" s="11"/>
      <c r="Y217" s="6"/>
      <c r="Z217" s="12"/>
      <c r="AA217" s="6"/>
      <c r="AB217" s="6"/>
      <c r="AC217" s="6"/>
      <c r="AD217" s="6"/>
      <c r="AE217" s="6"/>
      <c r="AF217" s="13"/>
      <c r="AG217" s="14"/>
      <c r="AH217" s="15"/>
      <c r="AI217" s="16"/>
      <c r="AJ217" s="17"/>
      <c r="AK217" s="18"/>
      <c r="AL217" s="19"/>
      <c r="AM217" s="20"/>
      <c r="AN217" s="24"/>
      <c r="AO217" s="24"/>
      <c r="AP217" s="24"/>
      <c r="AQ217" s="21"/>
      <c r="AR217" s="22"/>
      <c r="AS217" s="72"/>
      <c r="AT217" s="67">
        <f>IF(OR(I217="",R217=""),0,AS217*INDIRECT("SR"&amp;I217&amp;R217)*INDIRECT("Niv"&amp;S217))</f>
        <v>0</v>
      </c>
      <c r="AU217" s="67">
        <f>IF(OR(I217="",R217=""),0,AS217*INDIRECT("SR"&amp;I217&amp;R217)*INDIRECT("Niv"&amp;S217))</f>
        <v>0</v>
      </c>
      <c r="AV217" s="68">
        <f>IF(OR(I217="",R217=""),0,AS217*INDIRECT("SR"&amp;I217&amp;R217)*INDIRECT("Niv"&amp;S217))</f>
        <v>0</v>
      </c>
      <c r="AW217" s="68">
        <f>IF(OR(I217="",R217=""),0,AS217*INDIRECT("SR"&amp;I217&amp;R217)*INDIRECT("Niv"&amp;S217))</f>
        <v>0</v>
      </c>
      <c r="AX217" s="69">
        <f>IF(OR(I217="",R217=""),0,AS217*INDIRECT("SR"&amp;I217&amp;R217)*INDIRECT("Niv"&amp;S217))</f>
        <v>0</v>
      </c>
      <c r="AY217" s="69">
        <f>IF(OR(I217="",R217=""),0,AS217*INDIRECT("SR"&amp;I217&amp;R217)*INDIRECT("Niv"&amp;S217))</f>
        <v>0</v>
      </c>
      <c r="AZ217" s="70">
        <f>IF(OR(I217="",R217=""),0,AS217*INDIRECT("SR"&amp;I217&amp;R217)*INDIRECT("Niv"&amp;S217))</f>
        <v>0</v>
      </c>
      <c r="BA217" s="70">
        <f>IF(OR(I217="",R217=""),0,AS217*INDIRECT("SR"&amp;I217&amp;R217)*INDIRECT("Niv"&amp;S217))</f>
        <v>0</v>
      </c>
      <c r="BB217" s="70">
        <f>IF(OR(I217="",R217=""),0,AS217*INDIRECT("SR"&amp;I217&amp;R217)*INDIRECT("Niv"&amp;S217))</f>
        <v>0</v>
      </c>
      <c r="BC217" s="70">
        <f>IF(OR(I217="",R217=""),0,AS217*INDIRECT("SR"&amp;I217&amp;R217)*INDIRECT("Niv"&amp;S217))</f>
        <v>0</v>
      </c>
      <c r="BD217" s="71">
        <f>IF(OR(I217="",R217=""),0,AS217*INDIRECT("SR"&amp;I217&amp;R217)*INDIRECT("Niv"&amp;S217))</f>
        <v>0</v>
      </c>
      <c r="BE217" s="38">
        <f>IF(OR(I217="",R217=""),0,AS217*INDIRECT("SR"&amp;I217&amp;R217)*INDIRECT("Niv"&amp;S217))</f>
        <v>0</v>
      </c>
      <c r="BF217" s="66" t="str">
        <f>IF(OR(AS217=0,ISBLANK(R217)),"",SUM(AT217:BD217*INDIRECT("Mag"&amp;I217&amp;R217)))</f>
        <v/>
      </c>
      <c r="BG217" s="25"/>
    </row>
    <row r="218" spans="1:59">
      <c r="H218" s="6"/>
      <c r="I218" s="7"/>
      <c r="J218" s="7"/>
      <c r="K218" s="7"/>
      <c r="L218" s="7"/>
      <c r="M218" s="8"/>
      <c r="N218" s="8"/>
      <c r="O218" s="9"/>
      <c r="P218" s="9"/>
      <c r="Q218" s="10"/>
      <c r="R218" s="7"/>
      <c r="S218" s="7"/>
      <c r="T218" s="6"/>
      <c r="U218" s="6"/>
      <c r="V218" s="6"/>
      <c r="W218" s="6"/>
      <c r="X218" s="11"/>
      <c r="Y218" s="6"/>
      <c r="Z218" s="12"/>
      <c r="AA218" s="6"/>
      <c r="AB218" s="6"/>
      <c r="AC218" s="6"/>
      <c r="AD218" s="6"/>
      <c r="AE218" s="6"/>
      <c r="AF218" s="13"/>
      <c r="AG218" s="14"/>
      <c r="AH218" s="15"/>
      <c r="AI218" s="16"/>
      <c r="AJ218" s="17"/>
      <c r="AK218" s="18"/>
      <c r="AL218" s="19"/>
      <c r="AM218" s="20"/>
      <c r="AN218" s="24"/>
      <c r="AO218" s="24"/>
      <c r="AP218" s="24"/>
      <c r="AQ218" s="21"/>
      <c r="AR218" s="22"/>
      <c r="AS218" s="72"/>
      <c r="AT218" s="67">
        <f>IF(OR(I218="",R218=""),0,AS218*INDIRECT("SR"&amp;I218&amp;R218)*INDIRECT("Niv"&amp;S218))</f>
        <v>0</v>
      </c>
      <c r="AU218" s="67">
        <f>IF(OR(I218="",R218=""),0,AS218*INDIRECT("SR"&amp;I218&amp;R218)*INDIRECT("Niv"&amp;S218))</f>
        <v>0</v>
      </c>
      <c r="AV218" s="68">
        <f>IF(OR(I218="",R218=""),0,AS218*INDIRECT("SR"&amp;I218&amp;R218)*INDIRECT("Niv"&amp;S218))</f>
        <v>0</v>
      </c>
      <c r="AW218" s="68">
        <f>IF(OR(I218="",R218=""),0,AS218*INDIRECT("SR"&amp;I218&amp;R218)*INDIRECT("Niv"&amp;S218))</f>
        <v>0</v>
      </c>
      <c r="AX218" s="69">
        <f>IF(OR(I218="",R218=""),0,AS218*INDIRECT("SR"&amp;I218&amp;R218)*INDIRECT("Niv"&amp;S218))</f>
        <v>0</v>
      </c>
      <c r="AY218" s="69">
        <f>IF(OR(I218="",R218=""),0,AS218*INDIRECT("SR"&amp;I218&amp;R218)*INDIRECT("Niv"&amp;S218))</f>
        <v>0</v>
      </c>
      <c r="AZ218" s="70">
        <f>IF(OR(I218="",R218=""),0,AS218*INDIRECT("SR"&amp;I218&amp;R218)*INDIRECT("Niv"&amp;S218))</f>
        <v>0</v>
      </c>
      <c r="BA218" s="70">
        <f>IF(OR(I218="",R218=""),0,AS218*INDIRECT("SR"&amp;I218&amp;R218)*INDIRECT("Niv"&amp;S218))</f>
        <v>0</v>
      </c>
      <c r="BB218" s="70">
        <f>IF(OR(I218="",R218=""),0,AS218*INDIRECT("SR"&amp;I218&amp;R218)*INDIRECT("Niv"&amp;S218))</f>
        <v>0</v>
      </c>
      <c r="BC218" s="70">
        <f>IF(OR(I218="",R218=""),0,AS218*INDIRECT("SR"&amp;I218&amp;R218)*INDIRECT("Niv"&amp;S218))</f>
        <v>0</v>
      </c>
      <c r="BD218" s="71">
        <f>IF(OR(I218="",R218=""),0,AS218*INDIRECT("SR"&amp;I218&amp;R218)*INDIRECT("Niv"&amp;S218))</f>
        <v>0</v>
      </c>
      <c r="BE218" s="38">
        <f>IF(OR(I218="",R218=""),0,AS218*INDIRECT("SR"&amp;I218&amp;R218)*INDIRECT("Niv"&amp;S218))</f>
        <v>0</v>
      </c>
      <c r="BF218" s="66" t="str">
        <f>IF(OR(AS218=0,ISBLANK(R218)),"",SUM(AT218:BD218*INDIRECT("Mag"&amp;I218&amp;R218)))</f>
        <v/>
      </c>
      <c r="BG218" s="25"/>
    </row>
    <row r="219" spans="1:59">
      <c r="H219" s="6"/>
      <c r="I219" s="7"/>
      <c r="J219" s="7"/>
      <c r="K219" s="7"/>
      <c r="L219" s="7"/>
      <c r="M219" s="8"/>
      <c r="N219" s="8"/>
      <c r="O219" s="9"/>
      <c r="P219" s="9"/>
      <c r="Q219" s="10"/>
      <c r="R219" s="7"/>
      <c r="S219" s="7"/>
      <c r="T219" s="6"/>
      <c r="U219" s="6"/>
      <c r="V219" s="6"/>
      <c r="W219" s="6"/>
      <c r="X219" s="11"/>
      <c r="Y219" s="6"/>
      <c r="Z219" s="12"/>
      <c r="AA219" s="6"/>
      <c r="AB219" s="6"/>
      <c r="AC219" s="6"/>
      <c r="AD219" s="6"/>
      <c r="AE219" s="6"/>
      <c r="AF219" s="13"/>
      <c r="AG219" s="14"/>
      <c r="AH219" s="15"/>
      <c r="AI219" s="16"/>
      <c r="AJ219" s="17"/>
      <c r="AK219" s="18"/>
      <c r="AL219" s="19"/>
      <c r="AM219" s="20"/>
      <c r="AN219" s="24"/>
      <c r="AO219" s="24"/>
      <c r="AP219" s="24"/>
      <c r="AQ219" s="21"/>
      <c r="AR219" s="22"/>
      <c r="AS219" s="72"/>
      <c r="AT219" s="67">
        <f>IF(OR(I219="",R219=""),0,AS219*INDIRECT("SR"&amp;I219&amp;R219)*INDIRECT("Niv"&amp;S219))</f>
        <v>0</v>
      </c>
      <c r="AU219" s="67">
        <f>IF(OR(I219="",R219=""),0,AS219*INDIRECT("SR"&amp;I219&amp;R219)*INDIRECT("Niv"&amp;S219))</f>
        <v>0</v>
      </c>
      <c r="AV219" s="68">
        <f>IF(OR(I219="",R219=""),0,AS219*INDIRECT("SR"&amp;I219&amp;R219)*INDIRECT("Niv"&amp;S219))</f>
        <v>0</v>
      </c>
      <c r="AW219" s="68">
        <f>IF(OR(I219="",R219=""),0,AS219*INDIRECT("SR"&amp;I219&amp;R219)*INDIRECT("Niv"&amp;S219))</f>
        <v>0</v>
      </c>
      <c r="AX219" s="69">
        <f>IF(OR(I219="",R219=""),0,AS219*INDIRECT("SR"&amp;I219&amp;R219)*INDIRECT("Niv"&amp;S219))</f>
        <v>0</v>
      </c>
      <c r="AY219" s="69">
        <f>IF(OR(I219="",R219=""),0,AS219*INDIRECT("SR"&amp;I219&amp;R219)*INDIRECT("Niv"&amp;S219))</f>
        <v>0</v>
      </c>
      <c r="AZ219" s="70">
        <f>IF(OR(I219="",R219=""),0,AS219*INDIRECT("SR"&amp;I219&amp;R219)*INDIRECT("Niv"&amp;S219))</f>
        <v>0</v>
      </c>
      <c r="BA219" s="70">
        <f>IF(OR(I219="",R219=""),0,AS219*INDIRECT("SR"&amp;I219&amp;R219)*INDIRECT("Niv"&amp;S219))</f>
        <v>0</v>
      </c>
      <c r="BB219" s="70">
        <f>IF(OR(I219="",R219=""),0,AS219*INDIRECT("SR"&amp;I219&amp;R219)*INDIRECT("Niv"&amp;S219))</f>
        <v>0</v>
      </c>
      <c r="BC219" s="70">
        <f>IF(OR(I219="",R219=""),0,AS219*INDIRECT("SR"&amp;I219&amp;R219)*INDIRECT("Niv"&amp;S219))</f>
        <v>0</v>
      </c>
      <c r="BD219" s="71">
        <f>IF(OR(I219="",R219=""),0,AS219*INDIRECT("SR"&amp;I219&amp;R219)*INDIRECT("Niv"&amp;S219))</f>
        <v>0</v>
      </c>
      <c r="BE219" s="38">
        <f>IF(OR(I219="",R219=""),0,AS219*INDIRECT("SR"&amp;I219&amp;R219)*INDIRECT("Niv"&amp;S219))</f>
        <v>0</v>
      </c>
      <c r="BF219" s="66" t="str">
        <f>IF(OR(AS219=0,ISBLANK(R219)),"",SUM(AT219:BD219*INDIRECT("Mag"&amp;I219&amp;R219)))</f>
        <v/>
      </c>
      <c r="BG219" s="25"/>
    </row>
    <row r="220" spans="1:59">
      <c r="H220" s="6"/>
      <c r="I220" s="7"/>
      <c r="J220" s="7"/>
      <c r="K220" s="7"/>
      <c r="L220" s="7"/>
      <c r="M220" s="8"/>
      <c r="N220" s="8"/>
      <c r="O220" s="9"/>
      <c r="P220" s="9"/>
      <c r="Q220" s="10"/>
      <c r="R220" s="7"/>
      <c r="S220" s="7"/>
      <c r="T220" s="6"/>
      <c r="U220" s="6"/>
      <c r="V220" s="6"/>
      <c r="W220" s="6"/>
      <c r="X220" s="11"/>
      <c r="Y220" s="6"/>
      <c r="Z220" s="12"/>
      <c r="AA220" s="6"/>
      <c r="AB220" s="6"/>
      <c r="AC220" s="6"/>
      <c r="AD220" s="6"/>
      <c r="AE220" s="6"/>
      <c r="AF220" s="13"/>
      <c r="AG220" s="14"/>
      <c r="AH220" s="15"/>
      <c r="AI220" s="16"/>
      <c r="AJ220" s="17"/>
      <c r="AK220" s="18"/>
      <c r="AL220" s="19"/>
      <c r="AM220" s="20"/>
      <c r="AN220" s="24"/>
      <c r="AO220" s="24"/>
      <c r="AP220" s="24"/>
      <c r="AQ220" s="21"/>
      <c r="AR220" s="22"/>
      <c r="AS220" s="72"/>
      <c r="AT220" s="67">
        <f>IF(OR(I220="",R220=""),0,AS220*INDIRECT("SR"&amp;I220&amp;R220)*INDIRECT("Niv"&amp;S220))</f>
        <v>0</v>
      </c>
      <c r="AU220" s="67">
        <f>IF(OR(I220="",R220=""),0,AS220*INDIRECT("SR"&amp;I220&amp;R220)*INDIRECT("Niv"&amp;S220))</f>
        <v>0</v>
      </c>
      <c r="AV220" s="68">
        <f>IF(OR(I220="",R220=""),0,AS220*INDIRECT("SR"&amp;I220&amp;R220)*INDIRECT("Niv"&amp;S220))</f>
        <v>0</v>
      </c>
      <c r="AW220" s="68">
        <f>IF(OR(I220="",R220=""),0,AS220*INDIRECT("SR"&amp;I220&amp;R220)*INDIRECT("Niv"&amp;S220))</f>
        <v>0</v>
      </c>
      <c r="AX220" s="69">
        <f>IF(OR(I220="",R220=""),0,AS220*INDIRECT("SR"&amp;I220&amp;R220)*INDIRECT("Niv"&amp;S220))</f>
        <v>0</v>
      </c>
      <c r="AY220" s="69">
        <f>IF(OR(I220="",R220=""),0,AS220*INDIRECT("SR"&amp;I220&amp;R220)*INDIRECT("Niv"&amp;S220))</f>
        <v>0</v>
      </c>
      <c r="AZ220" s="70">
        <f>IF(OR(I220="",R220=""),0,AS220*INDIRECT("SR"&amp;I220&amp;R220)*INDIRECT("Niv"&amp;S220))</f>
        <v>0</v>
      </c>
      <c r="BA220" s="70">
        <f>IF(OR(I220="",R220=""),0,AS220*INDIRECT("SR"&amp;I220&amp;R220)*INDIRECT("Niv"&amp;S220))</f>
        <v>0</v>
      </c>
      <c r="BB220" s="70">
        <f>IF(OR(I220="",R220=""),0,AS220*INDIRECT("SR"&amp;I220&amp;R220)*INDIRECT("Niv"&amp;S220))</f>
        <v>0</v>
      </c>
      <c r="BC220" s="70">
        <f>IF(OR(I220="",R220=""),0,AS220*INDIRECT("SR"&amp;I220&amp;R220)*INDIRECT("Niv"&amp;S220))</f>
        <v>0</v>
      </c>
      <c r="BD220" s="71">
        <f>IF(OR(I220="",R220=""),0,AS220*INDIRECT("SR"&amp;I220&amp;R220)*INDIRECT("Niv"&amp;S220))</f>
        <v>0</v>
      </c>
      <c r="BE220" s="38">
        <f>IF(OR(I220="",R220=""),0,AS220*INDIRECT("SR"&amp;I220&amp;R220)*INDIRECT("Niv"&amp;S220))</f>
        <v>0</v>
      </c>
      <c r="BF220" s="66" t="str">
        <f>IF(OR(AS220=0,ISBLANK(R220)),"",SUM(AT220:BD220*INDIRECT("Mag"&amp;I220&amp;R220)))</f>
        <v/>
      </c>
      <c r="BG220" s="25"/>
    </row>
    <row r="221" spans="1:59">
      <c r="H221" s="6"/>
      <c r="I221" s="7"/>
      <c r="J221" s="7"/>
      <c r="K221" s="7"/>
      <c r="L221" s="7"/>
      <c r="M221" s="8"/>
      <c r="N221" s="8"/>
      <c r="O221" s="9"/>
      <c r="P221" s="9"/>
      <c r="Q221" s="10"/>
      <c r="R221" s="7"/>
      <c r="S221" s="7"/>
      <c r="T221" s="6"/>
      <c r="U221" s="6"/>
      <c r="V221" s="6"/>
      <c r="W221" s="6"/>
      <c r="X221" s="11"/>
      <c r="Y221" s="6"/>
      <c r="Z221" s="12"/>
      <c r="AA221" s="6"/>
      <c r="AB221" s="6"/>
      <c r="AC221" s="6"/>
      <c r="AD221" s="6"/>
      <c r="AE221" s="6"/>
      <c r="AF221" s="13"/>
      <c r="AG221" s="14"/>
      <c r="AH221" s="15"/>
      <c r="AI221" s="16"/>
      <c r="AJ221" s="17"/>
      <c r="AK221" s="18"/>
      <c r="AL221" s="19"/>
      <c r="AM221" s="20"/>
      <c r="AN221" s="24"/>
      <c r="AO221" s="24"/>
      <c r="AP221" s="24"/>
      <c r="AQ221" s="21"/>
      <c r="AR221" s="22"/>
      <c r="AS221" s="72"/>
      <c r="AT221" s="67">
        <f>IF(OR(I221="",R221=""),0,AS221*INDIRECT("SR"&amp;I221&amp;R221)*INDIRECT("Niv"&amp;S221))</f>
        <v>0</v>
      </c>
      <c r="AU221" s="67">
        <f>IF(OR(I221="",R221=""),0,AS221*INDIRECT("SR"&amp;I221&amp;R221)*INDIRECT("Niv"&amp;S221))</f>
        <v>0</v>
      </c>
      <c r="AV221" s="68">
        <f>IF(OR(I221="",R221=""),0,AS221*INDIRECT("SR"&amp;I221&amp;R221)*INDIRECT("Niv"&amp;S221))</f>
        <v>0</v>
      </c>
      <c r="AW221" s="68">
        <f>IF(OR(I221="",R221=""),0,AS221*INDIRECT("SR"&amp;I221&amp;R221)*INDIRECT("Niv"&amp;S221))</f>
        <v>0</v>
      </c>
      <c r="AX221" s="69">
        <f>IF(OR(I221="",R221=""),0,AS221*INDIRECT("SR"&amp;I221&amp;R221)*INDIRECT("Niv"&amp;S221))</f>
        <v>0</v>
      </c>
      <c r="AY221" s="69">
        <f>IF(OR(I221="",R221=""),0,AS221*INDIRECT("SR"&amp;I221&amp;R221)*INDIRECT("Niv"&amp;S221))</f>
        <v>0</v>
      </c>
      <c r="AZ221" s="70">
        <f>IF(OR(I221="",R221=""),0,AS221*INDIRECT("SR"&amp;I221&amp;R221)*INDIRECT("Niv"&amp;S221))</f>
        <v>0</v>
      </c>
      <c r="BA221" s="70">
        <f>IF(OR(I221="",R221=""),0,AS221*INDIRECT("SR"&amp;I221&amp;R221)*INDIRECT("Niv"&amp;S221))</f>
        <v>0</v>
      </c>
      <c r="BB221" s="70">
        <f>IF(OR(I221="",R221=""),0,AS221*INDIRECT("SR"&amp;I221&amp;R221)*INDIRECT("Niv"&amp;S221))</f>
        <v>0</v>
      </c>
      <c r="BC221" s="70">
        <f>IF(OR(I221="",R221=""),0,AS221*INDIRECT("SR"&amp;I221&amp;R221)*INDIRECT("Niv"&amp;S221))</f>
        <v>0</v>
      </c>
      <c r="BD221" s="71">
        <f>IF(OR(I221="",R221=""),0,AS221*INDIRECT("SR"&amp;I221&amp;R221)*INDIRECT("Niv"&amp;S221))</f>
        <v>0</v>
      </c>
      <c r="BE221" s="38">
        <f>IF(OR(I221="",R221=""),0,AS221*INDIRECT("SR"&amp;I221&amp;R221)*INDIRECT("Niv"&amp;S221))</f>
        <v>0</v>
      </c>
      <c r="BF221" s="66" t="str">
        <f>IF(OR(AS221=0,ISBLANK(R221)),"",SUM(AT221:BD221*INDIRECT("Mag"&amp;I221&amp;R221)))</f>
        <v/>
      </c>
      <c r="BG221" s="25"/>
    </row>
    <row r="222" spans="1:59">
      <c r="H222" s="6"/>
      <c r="I222" s="7"/>
      <c r="J222" s="7"/>
      <c r="K222" s="7"/>
      <c r="L222" s="7"/>
      <c r="M222" s="8"/>
      <c r="N222" s="8"/>
      <c r="O222" s="9"/>
      <c r="P222" s="9"/>
      <c r="Q222" s="10"/>
      <c r="R222" s="7"/>
      <c r="S222" s="7"/>
      <c r="T222" s="6"/>
      <c r="U222" s="6"/>
      <c r="V222" s="6"/>
      <c r="W222" s="6"/>
      <c r="X222" s="11"/>
      <c r="Y222" s="6"/>
      <c r="Z222" s="12"/>
      <c r="AA222" s="6"/>
      <c r="AB222" s="6"/>
      <c r="AC222" s="6"/>
      <c r="AD222" s="6"/>
      <c r="AE222" s="6"/>
      <c r="AF222" s="13"/>
      <c r="AG222" s="14"/>
      <c r="AH222" s="15"/>
      <c r="AI222" s="16"/>
      <c r="AJ222" s="17"/>
      <c r="AK222" s="18"/>
      <c r="AL222" s="19"/>
      <c r="AM222" s="20"/>
      <c r="AN222" s="24"/>
      <c r="AO222" s="24"/>
      <c r="AP222" s="24"/>
      <c r="AQ222" s="21"/>
      <c r="AR222" s="22"/>
      <c r="AS222" s="72"/>
      <c r="AT222" s="67">
        <f>IF(OR(I222="",R222=""),0,AS222*INDIRECT("SR"&amp;I222&amp;R222)*INDIRECT("Niv"&amp;S222))</f>
        <v>0</v>
      </c>
      <c r="AU222" s="67">
        <f>IF(OR(I222="",R222=""),0,AS222*INDIRECT("SR"&amp;I222&amp;R222)*INDIRECT("Niv"&amp;S222))</f>
        <v>0</v>
      </c>
      <c r="AV222" s="68">
        <f>IF(OR(I222="",R222=""),0,AS222*INDIRECT("SR"&amp;I222&amp;R222)*INDIRECT("Niv"&amp;S222))</f>
        <v>0</v>
      </c>
      <c r="AW222" s="68">
        <f>IF(OR(I222="",R222=""),0,AS222*INDIRECT("SR"&amp;I222&amp;R222)*INDIRECT("Niv"&amp;S222))</f>
        <v>0</v>
      </c>
      <c r="AX222" s="69">
        <f>IF(OR(I222="",R222=""),0,AS222*INDIRECT("SR"&amp;I222&amp;R222)*INDIRECT("Niv"&amp;S222))</f>
        <v>0</v>
      </c>
      <c r="AY222" s="69">
        <f>IF(OR(I222="",R222=""),0,AS222*INDIRECT("SR"&amp;I222&amp;R222)*INDIRECT("Niv"&amp;S222))</f>
        <v>0</v>
      </c>
      <c r="AZ222" s="70">
        <f>IF(OR(I222="",R222=""),0,AS222*INDIRECT("SR"&amp;I222&amp;R222)*INDIRECT("Niv"&amp;S222))</f>
        <v>0</v>
      </c>
      <c r="BA222" s="70">
        <f>IF(OR(I222="",R222=""),0,AS222*INDIRECT("SR"&amp;I222&amp;R222)*INDIRECT("Niv"&amp;S222))</f>
        <v>0</v>
      </c>
      <c r="BB222" s="70">
        <f>IF(OR(I222="",R222=""),0,AS222*INDIRECT("SR"&amp;I222&amp;R222)*INDIRECT("Niv"&amp;S222))</f>
        <v>0</v>
      </c>
      <c r="BC222" s="70">
        <f>IF(OR(I222="",R222=""),0,AS222*INDIRECT("SR"&amp;I222&amp;R222)*INDIRECT("Niv"&amp;S222))</f>
        <v>0</v>
      </c>
      <c r="BD222" s="71">
        <f>IF(OR(I222="",R222=""),0,AS222*INDIRECT("SR"&amp;I222&amp;R222)*INDIRECT("Niv"&amp;S222))</f>
        <v>0</v>
      </c>
      <c r="BE222" s="38">
        <f>IF(OR(I222="",R222=""),0,AS222*INDIRECT("SR"&amp;I222&amp;R222)*INDIRECT("Niv"&amp;S222))</f>
        <v>0</v>
      </c>
      <c r="BF222" s="66" t="str">
        <f>IF(OR(AS222=0,ISBLANK(R222)),"",SUM(AT222:BD222*INDIRECT("Mag"&amp;I222&amp;R222)))</f>
        <v/>
      </c>
      <c r="BG222" s="25"/>
    </row>
    <row r="223" spans="1:59">
      <c r="H223" s="6"/>
      <c r="I223" s="7"/>
      <c r="J223" s="7"/>
      <c r="K223" s="7"/>
      <c r="L223" s="7"/>
      <c r="M223" s="8"/>
      <c r="N223" s="8"/>
      <c r="O223" s="9"/>
      <c r="P223" s="9"/>
      <c r="Q223" s="10"/>
      <c r="R223" s="7"/>
      <c r="S223" s="7"/>
      <c r="T223" s="6"/>
      <c r="U223" s="6"/>
      <c r="V223" s="6"/>
      <c r="W223" s="6"/>
      <c r="X223" s="11"/>
      <c r="Y223" s="6"/>
      <c r="Z223" s="12"/>
      <c r="AA223" s="6"/>
      <c r="AB223" s="6"/>
      <c r="AC223" s="6"/>
      <c r="AD223" s="6"/>
      <c r="AE223" s="6"/>
      <c r="AF223" s="13"/>
      <c r="AG223" s="14"/>
      <c r="AH223" s="15"/>
      <c r="AI223" s="16"/>
      <c r="AJ223" s="17"/>
      <c r="AK223" s="18"/>
      <c r="AL223" s="19"/>
      <c r="AM223" s="20"/>
      <c r="AN223" s="24"/>
      <c r="AO223" s="24"/>
      <c r="AP223" s="24"/>
      <c r="AQ223" s="21"/>
      <c r="AR223" s="22"/>
      <c r="AS223" s="72"/>
      <c r="AT223" s="67">
        <f>IF(OR(I223="",R223=""),0,AS223*INDIRECT("SR"&amp;I223&amp;R223)*INDIRECT("Niv"&amp;S223))</f>
        <v>0</v>
      </c>
      <c r="AU223" s="67">
        <f>IF(OR(I223="",R223=""),0,AS223*INDIRECT("SR"&amp;I223&amp;R223)*INDIRECT("Niv"&amp;S223))</f>
        <v>0</v>
      </c>
      <c r="AV223" s="68">
        <f>IF(OR(I223="",R223=""),0,AS223*INDIRECT("SR"&amp;I223&amp;R223)*INDIRECT("Niv"&amp;S223))</f>
        <v>0</v>
      </c>
      <c r="AW223" s="68">
        <f>IF(OR(I223="",R223=""),0,AS223*INDIRECT("SR"&amp;I223&amp;R223)*INDIRECT("Niv"&amp;S223))</f>
        <v>0</v>
      </c>
      <c r="AX223" s="69">
        <f>IF(OR(I223="",R223=""),0,AS223*INDIRECT("SR"&amp;I223&amp;R223)*INDIRECT("Niv"&amp;S223))</f>
        <v>0</v>
      </c>
      <c r="AY223" s="69">
        <f>IF(OR(I223="",R223=""),0,AS223*INDIRECT("SR"&amp;I223&amp;R223)*INDIRECT("Niv"&amp;S223))</f>
        <v>0</v>
      </c>
      <c r="AZ223" s="70">
        <f>IF(OR(I223="",R223=""),0,AS223*INDIRECT("SR"&amp;I223&amp;R223)*INDIRECT("Niv"&amp;S223))</f>
        <v>0</v>
      </c>
      <c r="BA223" s="70">
        <f>IF(OR(I223="",R223=""),0,AS223*INDIRECT("SR"&amp;I223&amp;R223)*INDIRECT("Niv"&amp;S223))</f>
        <v>0</v>
      </c>
      <c r="BB223" s="70">
        <f>IF(OR(I223="",R223=""),0,AS223*INDIRECT("SR"&amp;I223&amp;R223)*INDIRECT("Niv"&amp;S223))</f>
        <v>0</v>
      </c>
      <c r="BC223" s="70">
        <f>IF(OR(I223="",R223=""),0,AS223*INDIRECT("SR"&amp;I223&amp;R223)*INDIRECT("Niv"&amp;S223))</f>
        <v>0</v>
      </c>
      <c r="BD223" s="71">
        <f>IF(OR(I223="",R223=""),0,AS223*INDIRECT("SR"&amp;I223&amp;R223)*INDIRECT("Niv"&amp;S223))</f>
        <v>0</v>
      </c>
      <c r="BE223" s="38">
        <f>IF(OR(I223="",R223=""),0,AS223*INDIRECT("SR"&amp;I223&amp;R223)*INDIRECT("Niv"&amp;S223))</f>
        <v>0</v>
      </c>
      <c r="BF223" s="66" t="str">
        <f>IF(OR(AS223=0,ISBLANK(R223)),"",SUM(AT223:BD223*INDIRECT("Mag"&amp;I223&amp;R223)))</f>
        <v/>
      </c>
      <c r="BG223" s="25"/>
    </row>
    <row r="224" spans="1:59">
      <c r="H224" s="6"/>
      <c r="I224" s="7"/>
      <c r="J224" s="7"/>
      <c r="K224" s="7"/>
      <c r="L224" s="7"/>
      <c r="M224" s="8"/>
      <c r="N224" s="8"/>
      <c r="O224" s="9"/>
      <c r="P224" s="9"/>
      <c r="Q224" s="10"/>
      <c r="R224" s="7"/>
      <c r="S224" s="7"/>
      <c r="T224" s="6"/>
      <c r="U224" s="6"/>
      <c r="V224" s="6"/>
      <c r="W224" s="6"/>
      <c r="X224" s="11"/>
      <c r="Y224" s="6"/>
      <c r="Z224" s="12"/>
      <c r="AA224" s="6"/>
      <c r="AB224" s="6"/>
      <c r="AC224" s="6"/>
      <c r="AD224" s="6"/>
      <c r="AE224" s="6"/>
      <c r="AF224" s="13"/>
      <c r="AG224" s="14"/>
      <c r="AH224" s="15"/>
      <c r="AI224" s="16"/>
      <c r="AJ224" s="17"/>
      <c r="AK224" s="18"/>
      <c r="AL224" s="19"/>
      <c r="AM224" s="20"/>
      <c r="AN224" s="24"/>
      <c r="AO224" s="24"/>
      <c r="AP224" s="24"/>
      <c r="AQ224" s="21"/>
      <c r="AR224" s="22"/>
      <c r="AS224" s="72"/>
      <c r="AT224" s="67">
        <f>IF(OR(I224="",R224=""),0,AS224*INDIRECT("SR"&amp;I224&amp;R224)*INDIRECT("Niv"&amp;S224))</f>
        <v>0</v>
      </c>
      <c r="AU224" s="67">
        <f>IF(OR(I224="",R224=""),0,AS224*INDIRECT("SR"&amp;I224&amp;R224)*INDIRECT("Niv"&amp;S224))</f>
        <v>0</v>
      </c>
      <c r="AV224" s="68">
        <f>IF(OR(I224="",R224=""),0,AS224*INDIRECT("SR"&amp;I224&amp;R224)*INDIRECT("Niv"&amp;S224))</f>
        <v>0</v>
      </c>
      <c r="AW224" s="68">
        <f>IF(OR(I224="",R224=""),0,AS224*INDIRECT("SR"&amp;I224&amp;R224)*INDIRECT("Niv"&amp;S224))</f>
        <v>0</v>
      </c>
      <c r="AX224" s="69">
        <f>IF(OR(I224="",R224=""),0,AS224*INDIRECT("SR"&amp;I224&amp;R224)*INDIRECT("Niv"&amp;S224))</f>
        <v>0</v>
      </c>
      <c r="AY224" s="69">
        <f>IF(OR(I224="",R224=""),0,AS224*INDIRECT("SR"&amp;I224&amp;R224)*INDIRECT("Niv"&amp;S224))</f>
        <v>0</v>
      </c>
      <c r="AZ224" s="70">
        <f>IF(OR(I224="",R224=""),0,AS224*INDIRECT("SR"&amp;I224&amp;R224)*INDIRECT("Niv"&amp;S224))</f>
        <v>0</v>
      </c>
      <c r="BA224" s="70">
        <f>IF(OR(I224="",R224=""),0,AS224*INDIRECT("SR"&amp;I224&amp;R224)*INDIRECT("Niv"&amp;S224))</f>
        <v>0</v>
      </c>
      <c r="BB224" s="70">
        <f>IF(OR(I224="",R224=""),0,AS224*INDIRECT("SR"&amp;I224&amp;R224)*INDIRECT("Niv"&amp;S224))</f>
        <v>0</v>
      </c>
      <c r="BC224" s="70">
        <f>IF(OR(I224="",R224=""),0,AS224*INDIRECT("SR"&amp;I224&amp;R224)*INDIRECT("Niv"&amp;S224))</f>
        <v>0</v>
      </c>
      <c r="BD224" s="71">
        <f>IF(OR(I224="",R224=""),0,AS224*INDIRECT("SR"&amp;I224&amp;R224)*INDIRECT("Niv"&amp;S224))</f>
        <v>0</v>
      </c>
      <c r="BE224" s="38">
        <f>IF(OR(I224="",R224=""),0,AS224*INDIRECT("SR"&amp;I224&amp;R224)*INDIRECT("Niv"&amp;S224))</f>
        <v>0</v>
      </c>
      <c r="BF224" s="66" t="str">
        <f>IF(OR(AS224=0,ISBLANK(R224)),"",SUM(AT224:BD224*INDIRECT("Mag"&amp;I224&amp;R224)))</f>
        <v/>
      </c>
      <c r="BG224" s="25"/>
    </row>
    <row r="225" spans="1:59">
      <c r="H225" s="6"/>
      <c r="I225" s="7"/>
      <c r="J225" s="7"/>
      <c r="K225" s="7"/>
      <c r="L225" s="7"/>
      <c r="M225" s="8"/>
      <c r="N225" s="8"/>
      <c r="O225" s="9"/>
      <c r="P225" s="9"/>
      <c r="Q225" s="10"/>
      <c r="R225" s="7"/>
      <c r="S225" s="7"/>
      <c r="T225" s="6"/>
      <c r="U225" s="6"/>
      <c r="V225" s="6"/>
      <c r="W225" s="6"/>
      <c r="X225" s="11"/>
      <c r="Y225" s="6"/>
      <c r="Z225" s="12"/>
      <c r="AA225" s="6"/>
      <c r="AB225" s="6"/>
      <c r="AC225" s="6"/>
      <c r="AD225" s="6"/>
      <c r="AE225" s="6"/>
      <c r="AF225" s="13"/>
      <c r="AG225" s="14"/>
      <c r="AH225" s="15"/>
      <c r="AI225" s="16"/>
      <c r="AJ225" s="17"/>
      <c r="AK225" s="18"/>
      <c r="AL225" s="19"/>
      <c r="AM225" s="20"/>
      <c r="AN225" s="24"/>
      <c r="AO225" s="24"/>
      <c r="AP225" s="24"/>
      <c r="AQ225" s="21"/>
      <c r="AR225" s="22"/>
      <c r="AS225" s="72"/>
      <c r="AT225" s="67">
        <f>IF(OR(I225="",R225=""),0,AS225*INDIRECT("SR"&amp;I225&amp;R225)*INDIRECT("Niv"&amp;S225))</f>
        <v>0</v>
      </c>
      <c r="AU225" s="67">
        <f>IF(OR(I225="",R225=""),0,AS225*INDIRECT("SR"&amp;I225&amp;R225)*INDIRECT("Niv"&amp;S225))</f>
        <v>0</v>
      </c>
      <c r="AV225" s="68">
        <f>IF(OR(I225="",R225=""),0,AS225*INDIRECT("SR"&amp;I225&amp;R225)*INDIRECT("Niv"&amp;S225))</f>
        <v>0</v>
      </c>
      <c r="AW225" s="68">
        <f>IF(OR(I225="",R225=""),0,AS225*INDIRECT("SR"&amp;I225&amp;R225)*INDIRECT("Niv"&amp;S225))</f>
        <v>0</v>
      </c>
      <c r="AX225" s="69">
        <f>IF(OR(I225="",R225=""),0,AS225*INDIRECT("SR"&amp;I225&amp;R225)*INDIRECT("Niv"&amp;S225))</f>
        <v>0</v>
      </c>
      <c r="AY225" s="69">
        <f>IF(OR(I225="",R225=""),0,AS225*INDIRECT("SR"&amp;I225&amp;R225)*INDIRECT("Niv"&amp;S225))</f>
        <v>0</v>
      </c>
      <c r="AZ225" s="70">
        <f>IF(OR(I225="",R225=""),0,AS225*INDIRECT("SR"&amp;I225&amp;R225)*INDIRECT("Niv"&amp;S225))</f>
        <v>0</v>
      </c>
      <c r="BA225" s="70">
        <f>IF(OR(I225="",R225=""),0,AS225*INDIRECT("SR"&amp;I225&amp;R225)*INDIRECT("Niv"&amp;S225))</f>
        <v>0</v>
      </c>
      <c r="BB225" s="70">
        <f>IF(OR(I225="",R225=""),0,AS225*INDIRECT("SR"&amp;I225&amp;R225)*INDIRECT("Niv"&amp;S225))</f>
        <v>0</v>
      </c>
      <c r="BC225" s="70">
        <f>IF(OR(I225="",R225=""),0,AS225*INDIRECT("SR"&amp;I225&amp;R225)*INDIRECT("Niv"&amp;S225))</f>
        <v>0</v>
      </c>
      <c r="BD225" s="71">
        <f>IF(OR(I225="",R225=""),0,AS225*INDIRECT("SR"&amp;I225&amp;R225)*INDIRECT("Niv"&amp;S225))</f>
        <v>0</v>
      </c>
      <c r="BE225" s="38">
        <f>IF(OR(I225="",R225=""),0,AS225*INDIRECT("SR"&amp;I225&amp;R225)*INDIRECT("Niv"&amp;S225))</f>
        <v>0</v>
      </c>
      <c r="BF225" s="66" t="str">
        <f>IF(OR(AS225=0,ISBLANK(R225)),"",SUM(AT225:BD225*INDIRECT("Mag"&amp;I225&amp;R225)))</f>
        <v/>
      </c>
      <c r="BG225" s="25"/>
    </row>
    <row r="226" spans="1:59">
      <c r="H226" s="6"/>
      <c r="I226" s="7"/>
      <c r="J226" s="7"/>
      <c r="K226" s="7"/>
      <c r="L226" s="7"/>
      <c r="M226" s="8"/>
      <c r="N226" s="8"/>
      <c r="O226" s="9"/>
      <c r="P226" s="9"/>
      <c r="Q226" s="10"/>
      <c r="R226" s="7"/>
      <c r="S226" s="7"/>
      <c r="T226" s="6"/>
      <c r="U226" s="6"/>
      <c r="V226" s="6"/>
      <c r="W226" s="6"/>
      <c r="X226" s="11"/>
      <c r="Y226" s="6"/>
      <c r="Z226" s="12"/>
      <c r="AA226" s="6"/>
      <c r="AB226" s="6"/>
      <c r="AC226" s="6"/>
      <c r="AD226" s="6"/>
      <c r="AE226" s="6"/>
      <c r="AF226" s="13"/>
      <c r="AG226" s="14"/>
      <c r="AH226" s="15"/>
      <c r="AI226" s="16"/>
      <c r="AJ226" s="17"/>
      <c r="AK226" s="18"/>
      <c r="AL226" s="19"/>
      <c r="AM226" s="20"/>
      <c r="AN226" s="24"/>
      <c r="AO226" s="24"/>
      <c r="AP226" s="24"/>
      <c r="AQ226" s="21"/>
      <c r="AR226" s="22"/>
      <c r="AS226" s="72"/>
      <c r="AT226" s="67">
        <f>IF(OR(I226="",R226=""),0,AS226*INDIRECT("SR"&amp;I226&amp;R226)*INDIRECT("Niv"&amp;S226))</f>
        <v>0</v>
      </c>
      <c r="AU226" s="67">
        <f>IF(OR(I226="",R226=""),0,AS226*INDIRECT("SR"&amp;I226&amp;R226)*INDIRECT("Niv"&amp;S226))</f>
        <v>0</v>
      </c>
      <c r="AV226" s="68">
        <f>IF(OR(I226="",R226=""),0,AS226*INDIRECT("SR"&amp;I226&amp;R226)*INDIRECT("Niv"&amp;S226))</f>
        <v>0</v>
      </c>
      <c r="AW226" s="68">
        <f>IF(OR(I226="",R226=""),0,AS226*INDIRECT("SR"&amp;I226&amp;R226)*INDIRECT("Niv"&amp;S226))</f>
        <v>0</v>
      </c>
      <c r="AX226" s="69">
        <f>IF(OR(I226="",R226=""),0,AS226*INDIRECT("SR"&amp;I226&amp;R226)*INDIRECT("Niv"&amp;S226))</f>
        <v>0</v>
      </c>
      <c r="AY226" s="69">
        <f>IF(OR(I226="",R226=""),0,AS226*INDIRECT("SR"&amp;I226&amp;R226)*INDIRECT("Niv"&amp;S226))</f>
        <v>0</v>
      </c>
      <c r="AZ226" s="70">
        <f>IF(OR(I226="",R226=""),0,AS226*INDIRECT("SR"&amp;I226&amp;R226)*INDIRECT("Niv"&amp;S226))</f>
        <v>0</v>
      </c>
      <c r="BA226" s="70">
        <f>IF(OR(I226="",R226=""),0,AS226*INDIRECT("SR"&amp;I226&amp;R226)*INDIRECT("Niv"&amp;S226))</f>
        <v>0</v>
      </c>
      <c r="BB226" s="70">
        <f>IF(OR(I226="",R226=""),0,AS226*INDIRECT("SR"&amp;I226&amp;R226)*INDIRECT("Niv"&amp;S226))</f>
        <v>0</v>
      </c>
      <c r="BC226" s="70">
        <f>IF(OR(I226="",R226=""),0,AS226*INDIRECT("SR"&amp;I226&amp;R226)*INDIRECT("Niv"&amp;S226))</f>
        <v>0</v>
      </c>
      <c r="BD226" s="71">
        <f>IF(OR(I226="",R226=""),0,AS226*INDIRECT("SR"&amp;I226&amp;R226)*INDIRECT("Niv"&amp;S226))</f>
        <v>0</v>
      </c>
      <c r="BE226" s="38">
        <f>IF(OR(I226="",R226=""),0,AS226*INDIRECT("SR"&amp;I226&amp;R226)*INDIRECT("Niv"&amp;S226))</f>
        <v>0</v>
      </c>
      <c r="BF226" s="66" t="str">
        <f>IF(OR(AS226=0,ISBLANK(R226)),"",SUM(AT226:BD226*INDIRECT("Mag"&amp;I226&amp;R226)))</f>
        <v/>
      </c>
      <c r="BG226" s="25"/>
    </row>
    <row r="227" spans="1:59">
      <c r="H227" s="6"/>
      <c r="I227" s="7"/>
      <c r="J227" s="7"/>
      <c r="K227" s="7"/>
      <c r="L227" s="7"/>
      <c r="M227" s="8"/>
      <c r="N227" s="8"/>
      <c r="O227" s="9"/>
      <c r="P227" s="9"/>
      <c r="Q227" s="10"/>
      <c r="R227" s="7"/>
      <c r="S227" s="7"/>
      <c r="T227" s="6"/>
      <c r="U227" s="6"/>
      <c r="V227" s="6"/>
      <c r="W227" s="6"/>
      <c r="X227" s="11"/>
      <c r="Y227" s="6"/>
      <c r="Z227" s="12"/>
      <c r="AA227" s="6"/>
      <c r="AB227" s="6"/>
      <c r="AC227" s="6"/>
      <c r="AD227" s="6"/>
      <c r="AE227" s="6"/>
      <c r="AF227" s="13"/>
      <c r="AG227" s="14"/>
      <c r="AH227" s="15"/>
      <c r="AI227" s="16"/>
      <c r="AJ227" s="17"/>
      <c r="AK227" s="18"/>
      <c r="AL227" s="19"/>
      <c r="AM227" s="20"/>
      <c r="AN227" s="24"/>
      <c r="AO227" s="24"/>
      <c r="AP227" s="24"/>
      <c r="AQ227" s="21"/>
      <c r="AR227" s="22"/>
      <c r="AS227" s="72"/>
      <c r="AT227" s="67">
        <f>IF(OR(I227="",R227=""),0,AS227*INDIRECT("SR"&amp;I227&amp;R227)*INDIRECT("Niv"&amp;S227))</f>
        <v>0</v>
      </c>
      <c r="AU227" s="67">
        <f>IF(OR(I227="",R227=""),0,AS227*INDIRECT("SR"&amp;I227&amp;R227)*INDIRECT("Niv"&amp;S227))</f>
        <v>0</v>
      </c>
      <c r="AV227" s="68">
        <f>IF(OR(I227="",R227=""),0,AS227*INDIRECT("SR"&amp;I227&amp;R227)*INDIRECT("Niv"&amp;S227))</f>
        <v>0</v>
      </c>
      <c r="AW227" s="68">
        <f>IF(OR(I227="",R227=""),0,AS227*INDIRECT("SR"&amp;I227&amp;R227)*INDIRECT("Niv"&amp;S227))</f>
        <v>0</v>
      </c>
      <c r="AX227" s="69">
        <f>IF(OR(I227="",R227=""),0,AS227*INDIRECT("SR"&amp;I227&amp;R227)*INDIRECT("Niv"&amp;S227))</f>
        <v>0</v>
      </c>
      <c r="AY227" s="69">
        <f>IF(OR(I227="",R227=""),0,AS227*INDIRECT("SR"&amp;I227&amp;R227)*INDIRECT("Niv"&amp;S227))</f>
        <v>0</v>
      </c>
      <c r="AZ227" s="70">
        <f>IF(OR(I227="",R227=""),0,AS227*INDIRECT("SR"&amp;I227&amp;R227)*INDIRECT("Niv"&amp;S227))</f>
        <v>0</v>
      </c>
      <c r="BA227" s="70">
        <f>IF(OR(I227="",R227=""),0,AS227*INDIRECT("SR"&amp;I227&amp;R227)*INDIRECT("Niv"&amp;S227))</f>
        <v>0</v>
      </c>
      <c r="BB227" s="70">
        <f>IF(OR(I227="",R227=""),0,AS227*INDIRECT("SR"&amp;I227&amp;R227)*INDIRECT("Niv"&amp;S227))</f>
        <v>0</v>
      </c>
      <c r="BC227" s="70">
        <f>IF(OR(I227="",R227=""),0,AS227*INDIRECT("SR"&amp;I227&amp;R227)*INDIRECT("Niv"&amp;S227))</f>
        <v>0</v>
      </c>
      <c r="BD227" s="71">
        <f>IF(OR(I227="",R227=""),0,AS227*INDIRECT("SR"&amp;I227&amp;R227)*INDIRECT("Niv"&amp;S227))</f>
        <v>0</v>
      </c>
      <c r="BE227" s="38">
        <f>IF(OR(I227="",R227=""),0,AS227*INDIRECT("SR"&amp;I227&amp;R227)*INDIRECT("Niv"&amp;S227))</f>
        <v>0</v>
      </c>
      <c r="BF227" s="66" t="str">
        <f>IF(OR(AS227=0,ISBLANK(R227)),"",SUM(AT227:BD227*INDIRECT("Mag"&amp;I227&amp;R227)))</f>
        <v/>
      </c>
      <c r="BG227" s="25"/>
    </row>
    <row r="228" spans="1:59">
      <c r="H228" s="6"/>
      <c r="I228" s="7"/>
      <c r="J228" s="7"/>
      <c r="K228" s="7"/>
      <c r="L228" s="7"/>
      <c r="M228" s="8"/>
      <c r="N228" s="8"/>
      <c r="O228" s="9"/>
      <c r="P228" s="9"/>
      <c r="Q228" s="10"/>
      <c r="R228" s="7"/>
      <c r="S228" s="7"/>
      <c r="T228" s="6"/>
      <c r="U228" s="6"/>
      <c r="V228" s="6"/>
      <c r="W228" s="6"/>
      <c r="X228" s="11"/>
      <c r="Y228" s="6"/>
      <c r="Z228" s="12"/>
      <c r="AA228" s="6"/>
      <c r="AB228" s="6"/>
      <c r="AC228" s="6"/>
      <c r="AD228" s="6"/>
      <c r="AE228" s="6"/>
      <c r="AF228" s="13"/>
      <c r="AG228" s="14"/>
      <c r="AH228" s="15"/>
      <c r="AI228" s="16"/>
      <c r="AJ228" s="17"/>
      <c r="AK228" s="18"/>
      <c r="AL228" s="19"/>
      <c r="AM228" s="20"/>
      <c r="AN228" s="24"/>
      <c r="AO228" s="24"/>
      <c r="AP228" s="24"/>
      <c r="AQ228" s="21"/>
      <c r="AR228" s="22"/>
      <c r="AS228" s="72"/>
      <c r="AT228" s="67">
        <f>IF(OR(I228="",R228=""),0,AS228*INDIRECT("SR"&amp;I228&amp;R228)*INDIRECT("Niv"&amp;S228))</f>
        <v>0</v>
      </c>
      <c r="AU228" s="67">
        <f>IF(OR(I228="",R228=""),0,AS228*INDIRECT("SR"&amp;I228&amp;R228)*INDIRECT("Niv"&amp;S228))</f>
        <v>0</v>
      </c>
      <c r="AV228" s="68">
        <f>IF(OR(I228="",R228=""),0,AS228*INDIRECT("SR"&amp;I228&amp;R228)*INDIRECT("Niv"&amp;S228))</f>
        <v>0</v>
      </c>
      <c r="AW228" s="68">
        <f>IF(OR(I228="",R228=""),0,AS228*INDIRECT("SR"&amp;I228&amp;R228)*INDIRECT("Niv"&amp;S228))</f>
        <v>0</v>
      </c>
      <c r="AX228" s="69">
        <f>IF(OR(I228="",R228=""),0,AS228*INDIRECT("SR"&amp;I228&amp;R228)*INDIRECT("Niv"&amp;S228))</f>
        <v>0</v>
      </c>
      <c r="AY228" s="69">
        <f>IF(OR(I228="",R228=""),0,AS228*INDIRECT("SR"&amp;I228&amp;R228)*INDIRECT("Niv"&amp;S228))</f>
        <v>0</v>
      </c>
      <c r="AZ228" s="70">
        <f>IF(OR(I228="",R228=""),0,AS228*INDIRECT("SR"&amp;I228&amp;R228)*INDIRECT("Niv"&amp;S228))</f>
        <v>0</v>
      </c>
      <c r="BA228" s="70">
        <f>IF(OR(I228="",R228=""),0,AS228*INDIRECT("SR"&amp;I228&amp;R228)*INDIRECT("Niv"&amp;S228))</f>
        <v>0</v>
      </c>
      <c r="BB228" s="70">
        <f>IF(OR(I228="",R228=""),0,AS228*INDIRECT("SR"&amp;I228&amp;R228)*INDIRECT("Niv"&amp;S228))</f>
        <v>0</v>
      </c>
      <c r="BC228" s="70">
        <f>IF(OR(I228="",R228=""),0,AS228*INDIRECT("SR"&amp;I228&amp;R228)*INDIRECT("Niv"&amp;S228))</f>
        <v>0</v>
      </c>
      <c r="BD228" s="71">
        <f>IF(OR(I228="",R228=""),0,AS228*INDIRECT("SR"&amp;I228&amp;R228)*INDIRECT("Niv"&amp;S228))</f>
        <v>0</v>
      </c>
      <c r="BE228" s="38">
        <f>IF(OR(I228="",R228=""),0,AS228*INDIRECT("SR"&amp;I228&amp;R228)*INDIRECT("Niv"&amp;S228))</f>
        <v>0</v>
      </c>
      <c r="BF228" s="66" t="str">
        <f>IF(OR(AS228=0,ISBLANK(R228)),"",SUM(AT228:BD228*INDIRECT("Mag"&amp;I228&amp;R228)))</f>
        <v/>
      </c>
      <c r="BG228" s="25"/>
    </row>
    <row r="229" spans="1:59">
      <c r="H229" s="6"/>
      <c r="I229" s="7"/>
      <c r="J229" s="7"/>
      <c r="K229" s="7"/>
      <c r="L229" s="7"/>
      <c r="M229" s="8"/>
      <c r="N229" s="8"/>
      <c r="O229" s="9"/>
      <c r="P229" s="9"/>
      <c r="Q229" s="10"/>
      <c r="R229" s="7"/>
      <c r="S229" s="7"/>
      <c r="T229" s="6"/>
      <c r="U229" s="6"/>
      <c r="V229" s="6"/>
      <c r="W229" s="6"/>
      <c r="X229" s="11"/>
      <c r="Y229" s="6"/>
      <c r="Z229" s="12"/>
      <c r="AA229" s="6"/>
      <c r="AB229" s="6"/>
      <c r="AC229" s="6"/>
      <c r="AD229" s="6"/>
      <c r="AE229" s="6"/>
      <c r="AF229" s="13"/>
      <c r="AG229" s="14"/>
      <c r="AH229" s="15"/>
      <c r="AI229" s="16"/>
      <c r="AJ229" s="17"/>
      <c r="AK229" s="18"/>
      <c r="AL229" s="19"/>
      <c r="AM229" s="20"/>
      <c r="AN229" s="24"/>
      <c r="AO229" s="24"/>
      <c r="AP229" s="24"/>
      <c r="AQ229" s="21"/>
      <c r="AR229" s="22"/>
      <c r="AS229" s="72"/>
      <c r="AT229" s="67">
        <f>IF(OR(I229="",R229=""),0,AS229*INDIRECT("SR"&amp;I229&amp;R229)*INDIRECT("Niv"&amp;S229))</f>
        <v>0</v>
      </c>
      <c r="AU229" s="67">
        <f>IF(OR(I229="",R229=""),0,AS229*INDIRECT("SR"&amp;I229&amp;R229)*INDIRECT("Niv"&amp;S229))</f>
        <v>0</v>
      </c>
      <c r="AV229" s="68">
        <f>IF(OR(I229="",R229=""),0,AS229*INDIRECT("SR"&amp;I229&amp;R229)*INDIRECT("Niv"&amp;S229))</f>
        <v>0</v>
      </c>
      <c r="AW229" s="68">
        <f>IF(OR(I229="",R229=""),0,AS229*INDIRECT("SR"&amp;I229&amp;R229)*INDIRECT("Niv"&amp;S229))</f>
        <v>0</v>
      </c>
      <c r="AX229" s="69">
        <f>IF(OR(I229="",R229=""),0,AS229*INDIRECT("SR"&amp;I229&amp;R229)*INDIRECT("Niv"&amp;S229))</f>
        <v>0</v>
      </c>
      <c r="AY229" s="69">
        <f>IF(OR(I229="",R229=""),0,AS229*INDIRECT("SR"&amp;I229&amp;R229)*INDIRECT("Niv"&amp;S229))</f>
        <v>0</v>
      </c>
      <c r="AZ229" s="70">
        <f>IF(OR(I229="",R229=""),0,AS229*INDIRECT("SR"&amp;I229&amp;R229)*INDIRECT("Niv"&amp;S229))</f>
        <v>0</v>
      </c>
      <c r="BA229" s="70">
        <f>IF(OR(I229="",R229=""),0,AS229*INDIRECT("SR"&amp;I229&amp;R229)*INDIRECT("Niv"&amp;S229))</f>
        <v>0</v>
      </c>
      <c r="BB229" s="70">
        <f>IF(OR(I229="",R229=""),0,AS229*INDIRECT("SR"&amp;I229&amp;R229)*INDIRECT("Niv"&amp;S229))</f>
        <v>0</v>
      </c>
      <c r="BC229" s="70">
        <f>IF(OR(I229="",R229=""),0,AS229*INDIRECT("SR"&amp;I229&amp;R229)*INDIRECT("Niv"&amp;S229))</f>
        <v>0</v>
      </c>
      <c r="BD229" s="71">
        <f>IF(OR(I229="",R229=""),0,AS229*INDIRECT("SR"&amp;I229&amp;R229)*INDIRECT("Niv"&amp;S229))</f>
        <v>0</v>
      </c>
      <c r="BE229" s="38">
        <f>IF(OR(I229="",R229=""),0,AS229*INDIRECT("SR"&amp;I229&amp;R229)*INDIRECT("Niv"&amp;S229))</f>
        <v>0</v>
      </c>
      <c r="BF229" s="66" t="str">
        <f>IF(OR(AS229=0,ISBLANK(R229)),"",SUM(AT229:BD229*INDIRECT("Mag"&amp;I229&amp;R229)))</f>
        <v/>
      </c>
      <c r="BG229" s="25"/>
    </row>
    <row r="230" spans="1:59">
      <c r="H230" s="6"/>
      <c r="I230" s="7"/>
      <c r="J230" s="7"/>
      <c r="K230" s="7"/>
      <c r="L230" s="7"/>
      <c r="M230" s="8"/>
      <c r="N230" s="8"/>
      <c r="O230" s="9"/>
      <c r="P230" s="9"/>
      <c r="Q230" s="10"/>
      <c r="R230" s="7"/>
      <c r="S230" s="7"/>
      <c r="T230" s="6"/>
      <c r="U230" s="6"/>
      <c r="V230" s="6"/>
      <c r="W230" s="6"/>
      <c r="X230" s="11"/>
      <c r="Y230" s="6"/>
      <c r="Z230" s="12"/>
      <c r="AA230" s="6"/>
      <c r="AB230" s="6"/>
      <c r="AC230" s="6"/>
      <c r="AD230" s="6"/>
      <c r="AE230" s="6"/>
      <c r="AF230" s="13"/>
      <c r="AG230" s="14"/>
      <c r="AH230" s="15"/>
      <c r="AI230" s="16"/>
      <c r="AJ230" s="17"/>
      <c r="AK230" s="18"/>
      <c r="AL230" s="19"/>
      <c r="AM230" s="20"/>
      <c r="AN230" s="24"/>
      <c r="AO230" s="24"/>
      <c r="AP230" s="24"/>
      <c r="AQ230" s="21"/>
      <c r="AR230" s="22"/>
      <c r="AS230" s="72"/>
      <c r="AT230" s="67">
        <f>IF(OR(I230="",R230=""),0,AS230*INDIRECT("SR"&amp;I230&amp;R230)*INDIRECT("Niv"&amp;S230))</f>
        <v>0</v>
      </c>
      <c r="AU230" s="67">
        <f>IF(OR(I230="",R230=""),0,AS230*INDIRECT("SR"&amp;I230&amp;R230)*INDIRECT("Niv"&amp;S230))</f>
        <v>0</v>
      </c>
      <c r="AV230" s="68">
        <f>IF(OR(I230="",R230=""),0,AS230*INDIRECT("SR"&amp;I230&amp;R230)*INDIRECT("Niv"&amp;S230))</f>
        <v>0</v>
      </c>
      <c r="AW230" s="68">
        <f>IF(OR(I230="",R230=""),0,AS230*INDIRECT("SR"&amp;I230&amp;R230)*INDIRECT("Niv"&amp;S230))</f>
        <v>0</v>
      </c>
      <c r="AX230" s="69">
        <f>IF(OR(I230="",R230=""),0,AS230*INDIRECT("SR"&amp;I230&amp;R230)*INDIRECT("Niv"&amp;S230))</f>
        <v>0</v>
      </c>
      <c r="AY230" s="69">
        <f>IF(OR(I230="",R230=""),0,AS230*INDIRECT("SR"&amp;I230&amp;R230)*INDIRECT("Niv"&amp;S230))</f>
        <v>0</v>
      </c>
      <c r="AZ230" s="70">
        <f>IF(OR(I230="",R230=""),0,AS230*INDIRECT("SR"&amp;I230&amp;R230)*INDIRECT("Niv"&amp;S230))</f>
        <v>0</v>
      </c>
      <c r="BA230" s="70">
        <f>IF(OR(I230="",R230=""),0,AS230*INDIRECT("SR"&amp;I230&amp;R230)*INDIRECT("Niv"&amp;S230))</f>
        <v>0</v>
      </c>
      <c r="BB230" s="70">
        <f>IF(OR(I230="",R230=""),0,AS230*INDIRECT("SR"&amp;I230&amp;R230)*INDIRECT("Niv"&amp;S230))</f>
        <v>0</v>
      </c>
      <c r="BC230" s="70">
        <f>IF(OR(I230="",R230=""),0,AS230*INDIRECT("SR"&amp;I230&amp;R230)*INDIRECT("Niv"&amp;S230))</f>
        <v>0</v>
      </c>
      <c r="BD230" s="71">
        <f>IF(OR(I230="",R230=""),0,AS230*INDIRECT("SR"&amp;I230&amp;R230)*INDIRECT("Niv"&amp;S230))</f>
        <v>0</v>
      </c>
      <c r="BE230" s="38">
        <f>IF(OR(I230="",R230=""),0,AS230*INDIRECT("SR"&amp;I230&amp;R230)*INDIRECT("Niv"&amp;S230))</f>
        <v>0</v>
      </c>
      <c r="BF230" s="66" t="str">
        <f>IF(OR(AS230=0,ISBLANK(R230)),"",SUM(AT230:BD230*INDIRECT("Mag"&amp;I230&amp;R230)))</f>
        <v/>
      </c>
      <c r="BG230" s="25"/>
    </row>
    <row r="231" spans="1:59">
      <c r="H231" s="6"/>
      <c r="I231" s="7"/>
      <c r="J231" s="7"/>
      <c r="K231" s="7"/>
      <c r="L231" s="7"/>
      <c r="M231" s="8"/>
      <c r="N231" s="8"/>
      <c r="O231" s="9"/>
      <c r="P231" s="9"/>
      <c r="Q231" s="10"/>
      <c r="R231" s="7"/>
      <c r="S231" s="7"/>
      <c r="T231" s="6"/>
      <c r="U231" s="6"/>
      <c r="V231" s="6"/>
      <c r="W231" s="6"/>
      <c r="X231" s="11"/>
      <c r="Y231" s="6"/>
      <c r="Z231" s="12"/>
      <c r="AA231" s="6"/>
      <c r="AB231" s="6"/>
      <c r="AC231" s="6"/>
      <c r="AD231" s="6"/>
      <c r="AE231" s="6"/>
      <c r="AF231" s="13"/>
      <c r="AG231" s="14"/>
      <c r="AH231" s="15"/>
      <c r="AI231" s="16"/>
      <c r="AJ231" s="17"/>
      <c r="AK231" s="18"/>
      <c r="AL231" s="19"/>
      <c r="AM231" s="20"/>
      <c r="AN231" s="24"/>
      <c r="AO231" s="24"/>
      <c r="AP231" s="24"/>
      <c r="AQ231" s="21"/>
      <c r="AR231" s="22"/>
      <c r="AS231" s="72"/>
      <c r="AT231" s="67">
        <f>IF(OR(I231="",R231=""),0,AS231*INDIRECT("SR"&amp;I231&amp;R231)*INDIRECT("Niv"&amp;S231))</f>
        <v>0</v>
      </c>
      <c r="AU231" s="67">
        <f>IF(OR(I231="",R231=""),0,AS231*INDIRECT("SR"&amp;I231&amp;R231)*INDIRECT("Niv"&amp;S231))</f>
        <v>0</v>
      </c>
      <c r="AV231" s="68">
        <f>IF(OR(I231="",R231=""),0,AS231*INDIRECT("SR"&amp;I231&amp;R231)*INDIRECT("Niv"&amp;S231))</f>
        <v>0</v>
      </c>
      <c r="AW231" s="68">
        <f>IF(OR(I231="",R231=""),0,AS231*INDIRECT("SR"&amp;I231&amp;R231)*INDIRECT("Niv"&amp;S231))</f>
        <v>0</v>
      </c>
      <c r="AX231" s="69">
        <f>IF(OR(I231="",R231=""),0,AS231*INDIRECT("SR"&amp;I231&amp;R231)*INDIRECT("Niv"&amp;S231))</f>
        <v>0</v>
      </c>
      <c r="AY231" s="69">
        <f>IF(OR(I231="",R231=""),0,AS231*INDIRECT("SR"&amp;I231&amp;R231)*INDIRECT("Niv"&amp;S231))</f>
        <v>0</v>
      </c>
      <c r="AZ231" s="70">
        <f>IF(OR(I231="",R231=""),0,AS231*INDIRECT("SR"&amp;I231&amp;R231)*INDIRECT("Niv"&amp;S231))</f>
        <v>0</v>
      </c>
      <c r="BA231" s="70">
        <f>IF(OR(I231="",R231=""),0,AS231*INDIRECT("SR"&amp;I231&amp;R231)*INDIRECT("Niv"&amp;S231))</f>
        <v>0</v>
      </c>
      <c r="BB231" s="70">
        <f>IF(OR(I231="",R231=""),0,AS231*INDIRECT("SR"&amp;I231&amp;R231)*INDIRECT("Niv"&amp;S231))</f>
        <v>0</v>
      </c>
      <c r="BC231" s="70">
        <f>IF(OR(I231="",R231=""),0,AS231*INDIRECT("SR"&amp;I231&amp;R231)*INDIRECT("Niv"&amp;S231))</f>
        <v>0</v>
      </c>
      <c r="BD231" s="71">
        <f>IF(OR(I231="",R231=""),0,AS231*INDIRECT("SR"&amp;I231&amp;R231)*INDIRECT("Niv"&amp;S231))</f>
        <v>0</v>
      </c>
      <c r="BE231" s="38">
        <f>IF(OR(I231="",R231=""),0,AS231*INDIRECT("SR"&amp;I231&amp;R231)*INDIRECT("Niv"&amp;S231))</f>
        <v>0</v>
      </c>
      <c r="BF231" s="66" t="str">
        <f>IF(OR(AS231=0,ISBLANK(R231)),"",SUM(AT231:BD231*INDIRECT("Mag"&amp;I231&amp;R231)))</f>
        <v/>
      </c>
      <c r="BG231" s="25"/>
    </row>
    <row r="232" spans="1:59">
      <c r="H232" s="6"/>
      <c r="I232" s="7"/>
      <c r="J232" s="7"/>
      <c r="K232" s="7"/>
      <c r="L232" s="7"/>
      <c r="M232" s="8"/>
      <c r="N232" s="8"/>
      <c r="O232" s="9"/>
      <c r="P232" s="9"/>
      <c r="Q232" s="10"/>
      <c r="R232" s="7"/>
      <c r="S232" s="7"/>
      <c r="T232" s="6"/>
      <c r="U232" s="6"/>
      <c r="V232" s="6"/>
      <c r="W232" s="6"/>
      <c r="X232" s="11"/>
      <c r="Y232" s="6"/>
      <c r="Z232" s="12"/>
      <c r="AA232" s="6"/>
      <c r="AB232" s="6"/>
      <c r="AC232" s="6"/>
      <c r="AD232" s="6"/>
      <c r="AE232" s="6"/>
      <c r="AF232" s="13"/>
      <c r="AG232" s="14"/>
      <c r="AH232" s="15"/>
      <c r="AI232" s="16"/>
      <c r="AJ232" s="17"/>
      <c r="AK232" s="18"/>
      <c r="AL232" s="19"/>
      <c r="AM232" s="20"/>
      <c r="AN232" s="24"/>
      <c r="AO232" s="24"/>
      <c r="AP232" s="24"/>
      <c r="AQ232" s="21"/>
      <c r="AR232" s="22"/>
      <c r="AS232" s="72"/>
      <c r="AT232" s="67">
        <f>IF(OR(I232="",R232=""),0,AS232*INDIRECT("SR"&amp;I232&amp;R232)*INDIRECT("Niv"&amp;S232))</f>
        <v>0</v>
      </c>
      <c r="AU232" s="67">
        <f>IF(OR(I232="",R232=""),0,AS232*INDIRECT("SR"&amp;I232&amp;R232)*INDIRECT("Niv"&amp;S232))</f>
        <v>0</v>
      </c>
      <c r="AV232" s="68">
        <f>IF(OR(I232="",R232=""),0,AS232*INDIRECT("SR"&amp;I232&amp;R232)*INDIRECT("Niv"&amp;S232))</f>
        <v>0</v>
      </c>
      <c r="AW232" s="68">
        <f>IF(OR(I232="",R232=""),0,AS232*INDIRECT("SR"&amp;I232&amp;R232)*INDIRECT("Niv"&amp;S232))</f>
        <v>0</v>
      </c>
      <c r="AX232" s="69">
        <f>IF(OR(I232="",R232=""),0,AS232*INDIRECT("SR"&amp;I232&amp;R232)*INDIRECT("Niv"&amp;S232))</f>
        <v>0</v>
      </c>
      <c r="AY232" s="69">
        <f>IF(OR(I232="",R232=""),0,AS232*INDIRECT("SR"&amp;I232&amp;R232)*INDIRECT("Niv"&amp;S232))</f>
        <v>0</v>
      </c>
      <c r="AZ232" s="70">
        <f>IF(OR(I232="",R232=""),0,AS232*INDIRECT("SR"&amp;I232&amp;R232)*INDIRECT("Niv"&amp;S232))</f>
        <v>0</v>
      </c>
      <c r="BA232" s="70">
        <f>IF(OR(I232="",R232=""),0,AS232*INDIRECT("SR"&amp;I232&amp;R232)*INDIRECT("Niv"&amp;S232))</f>
        <v>0</v>
      </c>
      <c r="BB232" s="70">
        <f>IF(OR(I232="",R232=""),0,AS232*INDIRECT("SR"&amp;I232&amp;R232)*INDIRECT("Niv"&amp;S232))</f>
        <v>0</v>
      </c>
      <c r="BC232" s="70">
        <f>IF(OR(I232="",R232=""),0,AS232*INDIRECT("SR"&amp;I232&amp;R232)*INDIRECT("Niv"&amp;S232))</f>
        <v>0</v>
      </c>
      <c r="BD232" s="71">
        <f>IF(OR(I232="",R232=""),0,AS232*INDIRECT("SR"&amp;I232&amp;R232)*INDIRECT("Niv"&amp;S232))</f>
        <v>0</v>
      </c>
      <c r="BE232" s="38">
        <f>IF(OR(I232="",R232=""),0,AS232*INDIRECT("SR"&amp;I232&amp;R232)*INDIRECT("Niv"&amp;S232))</f>
        <v>0</v>
      </c>
      <c r="BF232" s="66" t="str">
        <f>IF(OR(AS232=0,ISBLANK(R232)),"",SUM(AT232:BD232*INDIRECT("Mag"&amp;I232&amp;R232)))</f>
        <v/>
      </c>
      <c r="BG232" s="25"/>
    </row>
    <row r="233" spans="1:59">
      <c r="H233" s="6"/>
      <c r="I233" s="7"/>
      <c r="J233" s="7"/>
      <c r="K233" s="7"/>
      <c r="L233" s="7"/>
      <c r="M233" s="8"/>
      <c r="N233" s="8"/>
      <c r="O233" s="9"/>
      <c r="P233" s="9"/>
      <c r="Q233" s="10"/>
      <c r="R233" s="7"/>
      <c r="S233" s="7"/>
      <c r="T233" s="6"/>
      <c r="U233" s="6"/>
      <c r="V233" s="6"/>
      <c r="W233" s="6"/>
      <c r="X233" s="11"/>
      <c r="Y233" s="6"/>
      <c r="Z233" s="12"/>
      <c r="AA233" s="6"/>
      <c r="AB233" s="6"/>
      <c r="AC233" s="6"/>
      <c r="AD233" s="6"/>
      <c r="AE233" s="6"/>
      <c r="AF233" s="13"/>
      <c r="AG233" s="14"/>
      <c r="AH233" s="15"/>
      <c r="AI233" s="16"/>
      <c r="AJ233" s="17"/>
      <c r="AK233" s="18"/>
      <c r="AL233" s="19"/>
      <c r="AM233" s="20"/>
      <c r="AN233" s="24"/>
      <c r="AO233" s="24"/>
      <c r="AP233" s="24"/>
      <c r="AQ233" s="21"/>
      <c r="AR233" s="22"/>
      <c r="AS233" s="72"/>
      <c r="AT233" s="67">
        <f>IF(OR(I233="",R233=""),0,AS233*INDIRECT("SR"&amp;I233&amp;R233)*INDIRECT("Niv"&amp;S233))</f>
        <v>0</v>
      </c>
      <c r="AU233" s="67">
        <f>IF(OR(I233="",R233=""),0,AS233*INDIRECT("SR"&amp;I233&amp;R233)*INDIRECT("Niv"&amp;S233))</f>
        <v>0</v>
      </c>
      <c r="AV233" s="68">
        <f>IF(OR(I233="",R233=""),0,AS233*INDIRECT("SR"&amp;I233&amp;R233)*INDIRECT("Niv"&amp;S233))</f>
        <v>0</v>
      </c>
      <c r="AW233" s="68">
        <f>IF(OR(I233="",R233=""),0,AS233*INDIRECT("SR"&amp;I233&amp;R233)*INDIRECT("Niv"&amp;S233))</f>
        <v>0</v>
      </c>
      <c r="AX233" s="69">
        <f>IF(OR(I233="",R233=""),0,AS233*INDIRECT("SR"&amp;I233&amp;R233)*INDIRECT("Niv"&amp;S233))</f>
        <v>0</v>
      </c>
      <c r="AY233" s="69">
        <f>IF(OR(I233="",R233=""),0,AS233*INDIRECT("SR"&amp;I233&amp;R233)*INDIRECT("Niv"&amp;S233))</f>
        <v>0</v>
      </c>
      <c r="AZ233" s="70">
        <f>IF(OR(I233="",R233=""),0,AS233*INDIRECT("SR"&amp;I233&amp;R233)*INDIRECT("Niv"&amp;S233))</f>
        <v>0</v>
      </c>
      <c r="BA233" s="70">
        <f>IF(OR(I233="",R233=""),0,AS233*INDIRECT("SR"&amp;I233&amp;R233)*INDIRECT("Niv"&amp;S233))</f>
        <v>0</v>
      </c>
      <c r="BB233" s="70">
        <f>IF(OR(I233="",R233=""),0,AS233*INDIRECT("SR"&amp;I233&amp;R233)*INDIRECT("Niv"&amp;S233))</f>
        <v>0</v>
      </c>
      <c r="BC233" s="70">
        <f>IF(OR(I233="",R233=""),0,AS233*INDIRECT("SR"&amp;I233&amp;R233)*INDIRECT("Niv"&amp;S233))</f>
        <v>0</v>
      </c>
      <c r="BD233" s="71">
        <f>IF(OR(I233="",R233=""),0,AS233*INDIRECT("SR"&amp;I233&amp;R233)*INDIRECT("Niv"&amp;S233))</f>
        <v>0</v>
      </c>
      <c r="BE233" s="38">
        <f>IF(OR(I233="",R233=""),0,AS233*INDIRECT("SR"&amp;I233&amp;R233)*INDIRECT("Niv"&amp;S233))</f>
        <v>0</v>
      </c>
      <c r="BF233" s="66" t="str">
        <f>IF(OR(AS233=0,ISBLANK(R233)),"",SUM(AT233:BD233*INDIRECT("Mag"&amp;I233&amp;R233)))</f>
        <v/>
      </c>
      <c r="BG233" s="25"/>
    </row>
    <row r="234" spans="1:59">
      <c r="H234" s="6"/>
      <c r="I234" s="7"/>
      <c r="J234" s="7"/>
      <c r="K234" s="7"/>
      <c r="L234" s="7"/>
      <c r="M234" s="8"/>
      <c r="N234" s="8"/>
      <c r="O234" s="9"/>
      <c r="P234" s="9"/>
      <c r="Q234" s="10"/>
      <c r="R234" s="7"/>
      <c r="S234" s="7"/>
      <c r="T234" s="6"/>
      <c r="U234" s="6"/>
      <c r="V234" s="6"/>
      <c r="W234" s="6"/>
      <c r="X234" s="11"/>
      <c r="Y234" s="6"/>
      <c r="Z234" s="12"/>
      <c r="AA234" s="6"/>
      <c r="AB234" s="6"/>
      <c r="AC234" s="6"/>
      <c r="AD234" s="6"/>
      <c r="AE234" s="6"/>
      <c r="AF234" s="13"/>
      <c r="AG234" s="14"/>
      <c r="AH234" s="15"/>
      <c r="AI234" s="16"/>
      <c r="AJ234" s="17"/>
      <c r="AK234" s="18"/>
      <c r="AL234" s="19"/>
      <c r="AM234" s="20"/>
      <c r="AN234" s="24"/>
      <c r="AO234" s="24"/>
      <c r="AP234" s="24"/>
      <c r="AQ234" s="21"/>
      <c r="AR234" s="22"/>
      <c r="AS234" s="72"/>
      <c r="AT234" s="67">
        <f>IF(OR(I234="",R234=""),0,AS234*INDIRECT("SR"&amp;I234&amp;R234)*INDIRECT("Niv"&amp;S234))</f>
        <v>0</v>
      </c>
      <c r="AU234" s="67">
        <f>IF(OR(I234="",R234=""),0,AS234*INDIRECT("SR"&amp;I234&amp;R234)*INDIRECT("Niv"&amp;S234))</f>
        <v>0</v>
      </c>
      <c r="AV234" s="68">
        <f>IF(OR(I234="",R234=""),0,AS234*INDIRECT("SR"&amp;I234&amp;R234)*INDIRECT("Niv"&amp;S234))</f>
        <v>0</v>
      </c>
      <c r="AW234" s="68">
        <f>IF(OR(I234="",R234=""),0,AS234*INDIRECT("SR"&amp;I234&amp;R234)*INDIRECT("Niv"&amp;S234))</f>
        <v>0</v>
      </c>
      <c r="AX234" s="69">
        <f>IF(OR(I234="",R234=""),0,AS234*INDIRECT("SR"&amp;I234&amp;R234)*INDIRECT("Niv"&amp;S234))</f>
        <v>0</v>
      </c>
      <c r="AY234" s="69">
        <f>IF(OR(I234="",R234=""),0,AS234*INDIRECT("SR"&amp;I234&amp;R234)*INDIRECT("Niv"&amp;S234))</f>
        <v>0</v>
      </c>
      <c r="AZ234" s="70">
        <f>IF(OR(I234="",R234=""),0,AS234*INDIRECT("SR"&amp;I234&amp;R234)*INDIRECT("Niv"&amp;S234))</f>
        <v>0</v>
      </c>
      <c r="BA234" s="70">
        <f>IF(OR(I234="",R234=""),0,AS234*INDIRECT("SR"&amp;I234&amp;R234)*INDIRECT("Niv"&amp;S234))</f>
        <v>0</v>
      </c>
      <c r="BB234" s="70">
        <f>IF(OR(I234="",R234=""),0,AS234*INDIRECT("SR"&amp;I234&amp;R234)*INDIRECT("Niv"&amp;S234))</f>
        <v>0</v>
      </c>
      <c r="BC234" s="70">
        <f>IF(OR(I234="",R234=""),0,AS234*INDIRECT("SR"&amp;I234&amp;R234)*INDIRECT("Niv"&amp;S234))</f>
        <v>0</v>
      </c>
      <c r="BD234" s="71">
        <f>IF(OR(I234="",R234=""),0,AS234*INDIRECT("SR"&amp;I234&amp;R234)*INDIRECT("Niv"&amp;S234))</f>
        <v>0</v>
      </c>
      <c r="BE234" s="38">
        <f>IF(OR(I234="",R234=""),0,AS234*INDIRECT("SR"&amp;I234&amp;R234)*INDIRECT("Niv"&amp;S234))</f>
        <v>0</v>
      </c>
      <c r="BF234" s="66" t="str">
        <f>IF(OR(AS234=0,ISBLANK(R234)),"",SUM(AT234:BD234*INDIRECT("Mag"&amp;I234&amp;R234)))</f>
        <v/>
      </c>
      <c r="BG234" s="25"/>
    </row>
    <row r="235" spans="1:59">
      <c r="H235" s="6"/>
      <c r="I235" s="7"/>
      <c r="J235" s="7"/>
      <c r="K235" s="7"/>
      <c r="L235" s="7"/>
      <c r="M235" s="8"/>
      <c r="N235" s="8"/>
      <c r="O235" s="9"/>
      <c r="P235" s="9"/>
      <c r="Q235" s="10"/>
      <c r="R235" s="7"/>
      <c r="S235" s="7"/>
      <c r="T235" s="6"/>
      <c r="U235" s="6"/>
      <c r="V235" s="6"/>
      <c r="W235" s="6"/>
      <c r="X235" s="11"/>
      <c r="Y235" s="6"/>
      <c r="Z235" s="12"/>
      <c r="AA235" s="6"/>
      <c r="AB235" s="6"/>
      <c r="AC235" s="6"/>
      <c r="AD235" s="6"/>
      <c r="AE235" s="6"/>
      <c r="AF235" s="13"/>
      <c r="AG235" s="14"/>
      <c r="AH235" s="15"/>
      <c r="AI235" s="16"/>
      <c r="AJ235" s="17"/>
      <c r="AK235" s="18"/>
      <c r="AL235" s="19"/>
      <c r="AM235" s="20"/>
      <c r="AN235" s="24"/>
      <c r="AO235" s="24"/>
      <c r="AP235" s="24"/>
      <c r="AQ235" s="21"/>
      <c r="AR235" s="22"/>
      <c r="AS235" s="72"/>
      <c r="AT235" s="67">
        <f>IF(OR(I235="",R235=""),0,AS235*INDIRECT("SR"&amp;I235&amp;R235)*INDIRECT("Niv"&amp;S235))</f>
        <v>0</v>
      </c>
      <c r="AU235" s="67">
        <f>IF(OR(I235="",R235=""),0,AS235*INDIRECT("SR"&amp;I235&amp;R235)*INDIRECT("Niv"&amp;S235))</f>
        <v>0</v>
      </c>
      <c r="AV235" s="68">
        <f>IF(OR(I235="",R235=""),0,AS235*INDIRECT("SR"&amp;I235&amp;R235)*INDIRECT("Niv"&amp;S235))</f>
        <v>0</v>
      </c>
      <c r="AW235" s="68">
        <f>IF(OR(I235="",R235=""),0,AS235*INDIRECT("SR"&amp;I235&amp;R235)*INDIRECT("Niv"&amp;S235))</f>
        <v>0</v>
      </c>
      <c r="AX235" s="69">
        <f>IF(OR(I235="",R235=""),0,AS235*INDIRECT("SR"&amp;I235&amp;R235)*INDIRECT("Niv"&amp;S235))</f>
        <v>0</v>
      </c>
      <c r="AY235" s="69">
        <f>IF(OR(I235="",R235=""),0,AS235*INDIRECT("SR"&amp;I235&amp;R235)*INDIRECT("Niv"&amp;S235))</f>
        <v>0</v>
      </c>
      <c r="AZ235" s="70">
        <f>IF(OR(I235="",R235=""),0,AS235*INDIRECT("SR"&amp;I235&amp;R235)*INDIRECT("Niv"&amp;S235))</f>
        <v>0</v>
      </c>
      <c r="BA235" s="70">
        <f>IF(OR(I235="",R235=""),0,AS235*INDIRECT("SR"&amp;I235&amp;R235)*INDIRECT("Niv"&amp;S235))</f>
        <v>0</v>
      </c>
      <c r="BB235" s="70">
        <f>IF(OR(I235="",R235=""),0,AS235*INDIRECT("SR"&amp;I235&amp;R235)*INDIRECT("Niv"&amp;S235))</f>
        <v>0</v>
      </c>
      <c r="BC235" s="70">
        <f>IF(OR(I235="",R235=""),0,AS235*INDIRECT("SR"&amp;I235&amp;R235)*INDIRECT("Niv"&amp;S235))</f>
        <v>0</v>
      </c>
      <c r="BD235" s="71">
        <f>IF(OR(I235="",R235=""),0,AS235*INDIRECT("SR"&amp;I235&amp;R235)*INDIRECT("Niv"&amp;S235))</f>
        <v>0</v>
      </c>
      <c r="BE235" s="38">
        <f>IF(OR(I235="",R235=""),0,AS235*INDIRECT("SR"&amp;I235&amp;R235)*INDIRECT("Niv"&amp;S235))</f>
        <v>0</v>
      </c>
      <c r="BF235" s="66" t="str">
        <f>IF(OR(AS235=0,ISBLANK(R235)),"",SUM(AT235:BD235*INDIRECT("Mag"&amp;I235&amp;R235)))</f>
        <v/>
      </c>
      <c r="BG235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:N1"/>
    <mergeCell ref="T1:Y1"/>
    <mergeCell ref="AA1:AE1"/>
    <mergeCell ref="AF1:AQ1"/>
  </mergeCells>
  <printOptions gridLines="false" gridLinesSet="true"/>
  <pageMargins left="0.25" right="0.25" top="0.75" bottom="0.75" header="0.3" footer="0.3"/>
  <pageSetup paperSize="8" orientation="portrait" scale="1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138"/>
  <sheetViews>
    <sheetView tabSelected="0" workbookViewId="0" zoomScale="80" zoomScaleNormal="80" showGridLines="true" showRowColHeaders="1">
      <selection activeCell="D20" sqref="D20"/>
    </sheetView>
  </sheetViews>
  <sheetFormatPr customHeight="true" defaultRowHeight="12.75" outlineLevelRow="0" outlineLevelCol="0"/>
  <cols>
    <col min="1" max="1" width="7.42578125" customWidth="true" style="25"/>
    <col min="2" max="2" width="23.28515625" customWidth="true" style="0"/>
    <col min="3" max="3" width="20.42578125" customWidth="true" style="0"/>
    <col min="4" max="4" width="16" customWidth="true" style="28"/>
    <col min="5" max="5" width="9.7109375" customWidth="true" style="25"/>
    <col min="6" max="6" width="9.7109375" customWidth="true" style="25"/>
    <col min="7" max="7" width="6.5703125" customWidth="true" style="0"/>
    <col min="8" max="8" width="6.5703125" customWidth="true" style="0"/>
    <col min="9" max="9" width="20.5703125" customWidth="true" style="30"/>
    <col min="10" max="10" width="12.5703125" customWidth="true" style="0"/>
    <col min="11" max="11" width="12.5703125" customWidth="true" style="0"/>
    <col min="12" max="12" width="12.5703125" customWidth="true" style="0"/>
    <col min="13" max="13" width="12.5703125" customWidth="true" style="0"/>
    <col min="14" max="14" width="12.5703125" customWidth="true" style="0"/>
    <col min="15" max="15" width="12.5703125" customWidth="true" style="0"/>
    <col min="16" max="16" width="12.5703125" customWidth="true" style="0"/>
    <col min="17" max="17" width="12.5703125" customWidth="true" style="0"/>
    <col min="18" max="18" width="12.5703125" customWidth="true" style="0"/>
    <col min="19" max="19" width="12.5703125" customWidth="true" style="0"/>
    <col min="20" max="20" width="12.5703125" customWidth="true" style="0"/>
    <col min="21" max="21" width="12.5703125" customWidth="true" style="0"/>
    <col min="22" max="22" width="14.85546875" customWidth="true" style="0"/>
  </cols>
  <sheetData>
    <row r="1" spans="1:35" customHeight="1" ht="12.75">
      <c r="A1" s="80" t="s">
        <v>131</v>
      </c>
      <c r="B1" s="80" t="s">
        <v>132</v>
      </c>
      <c r="C1" s="80" t="s">
        <v>133</v>
      </c>
      <c r="D1" s="81" t="s">
        <v>134</v>
      </c>
      <c r="E1" s="78" t="s">
        <v>135</v>
      </c>
      <c r="F1" s="78" t="s">
        <v>136</v>
      </c>
      <c r="I1" s="94" t="s">
        <v>137</v>
      </c>
      <c r="J1" s="88" t="s">
        <v>135</v>
      </c>
      <c r="X1" s="77" t="s">
        <v>138</v>
      </c>
    </row>
    <row r="2" spans="1:35" customHeight="1" ht="12.75">
      <c r="A2" s="78">
        <v>2</v>
      </c>
      <c r="B2" s="82" t="s">
        <v>139</v>
      </c>
      <c r="C2" s="82" t="s">
        <v>140</v>
      </c>
      <c r="D2" s="83">
        <v>801499.12</v>
      </c>
      <c r="E2" s="78">
        <v>9</v>
      </c>
      <c r="F2" s="78" t="s">
        <v>141</v>
      </c>
      <c r="I2" s="94" t="s">
        <v>136</v>
      </c>
      <c r="J2" s="77">
        <v>1</v>
      </c>
      <c r="K2" s="77">
        <v>2</v>
      </c>
      <c r="L2" s="77">
        <v>3</v>
      </c>
      <c r="M2" s="77">
        <v>4</v>
      </c>
      <c r="N2" s="77">
        <v>5</v>
      </c>
      <c r="O2" s="77">
        <v>6</v>
      </c>
      <c r="P2" s="77">
        <v>7</v>
      </c>
      <c r="Q2" s="77">
        <v>8</v>
      </c>
      <c r="R2" s="77">
        <v>9</v>
      </c>
      <c r="S2" s="77">
        <v>10</v>
      </c>
      <c r="T2" s="77">
        <v>11</v>
      </c>
      <c r="U2" s="77">
        <v>12</v>
      </c>
      <c r="V2" s="77" t="s">
        <v>142</v>
      </c>
      <c r="Y2" s="77">
        <v>1</v>
      </c>
      <c r="Z2" s="77">
        <v>2</v>
      </c>
      <c r="AA2" s="77">
        <v>3</v>
      </c>
      <c r="AB2" s="77">
        <v>4</v>
      </c>
      <c r="AC2" s="77">
        <v>5</v>
      </c>
      <c r="AD2" s="77">
        <v>6</v>
      </c>
      <c r="AE2" s="77">
        <v>7</v>
      </c>
      <c r="AF2" s="77">
        <v>8</v>
      </c>
      <c r="AG2" s="77">
        <v>9</v>
      </c>
      <c r="AH2" s="77">
        <v>10</v>
      </c>
      <c r="AI2" s="77">
        <v>11</v>
      </c>
    </row>
    <row r="3" spans="1:35" customHeight="1" ht="12.75">
      <c r="A3" s="78">
        <v>3</v>
      </c>
      <c r="B3" s="82" t="s">
        <v>143</v>
      </c>
      <c r="C3" s="82" t="s">
        <v>144</v>
      </c>
      <c r="D3" s="83">
        <v>894104.72</v>
      </c>
      <c r="E3" s="78">
        <v>10</v>
      </c>
      <c r="F3" s="78" t="s">
        <v>145</v>
      </c>
      <c r="I3" s="95" t="s">
        <v>146</v>
      </c>
      <c r="J3" s="79">
        <v>7</v>
      </c>
      <c r="K3" s="79">
        <v>3</v>
      </c>
      <c r="L3" s="79">
        <v>3</v>
      </c>
      <c r="M3" s="79">
        <v>4</v>
      </c>
      <c r="N3" s="79">
        <v>2</v>
      </c>
      <c r="O3" s="79">
        <v>4</v>
      </c>
      <c r="P3" s="79"/>
      <c r="Q3" s="79"/>
      <c r="R3" s="79"/>
      <c r="S3" s="79"/>
      <c r="T3" s="79"/>
      <c r="U3" s="79"/>
      <c r="V3" s="79">
        <v>23</v>
      </c>
      <c r="X3" s="77">
        <v>1</v>
      </c>
      <c r="Y3" s="77">
        <v>1</v>
      </c>
      <c r="Z3" s="77">
        <v>1</v>
      </c>
      <c r="AA3" s="77">
        <v>1</v>
      </c>
      <c r="AB3" s="77">
        <v>1</v>
      </c>
      <c r="AC3" s="77">
        <v>1</v>
      </c>
      <c r="AD3" s="77">
        <v>1</v>
      </c>
      <c r="AE3" s="77">
        <v>1</v>
      </c>
      <c r="AF3" s="77">
        <v>1</v>
      </c>
      <c r="AG3" s="77">
        <v>1</v>
      </c>
      <c r="AH3" s="77">
        <v>1</v>
      </c>
      <c r="AI3" s="77">
        <v>1</v>
      </c>
    </row>
    <row r="4" spans="1:35" customHeight="1" ht="12.75">
      <c r="A4" s="78">
        <v>4</v>
      </c>
      <c r="B4" s="82" t="s">
        <v>147</v>
      </c>
      <c r="C4" s="82" t="s">
        <v>148</v>
      </c>
      <c r="D4" s="83">
        <v>628754.83</v>
      </c>
      <c r="E4" s="78">
        <v>8</v>
      </c>
      <c r="F4" s="78" t="s">
        <v>149</v>
      </c>
      <c r="I4" s="95" t="s">
        <v>149</v>
      </c>
      <c r="J4" s="79">
        <v>1</v>
      </c>
      <c r="K4" s="79">
        <v>1</v>
      </c>
      <c r="L4" s="79">
        <v>2</v>
      </c>
      <c r="M4" s="79">
        <v>12</v>
      </c>
      <c r="N4" s="79">
        <v>20</v>
      </c>
      <c r="O4" s="79">
        <v>17</v>
      </c>
      <c r="P4" s="79">
        <v>7</v>
      </c>
      <c r="Q4" s="79">
        <v>3</v>
      </c>
      <c r="R4" s="79"/>
      <c r="S4" s="79"/>
      <c r="T4" s="79"/>
      <c r="U4" s="79">
        <v>2</v>
      </c>
      <c r="V4" s="79">
        <v>65</v>
      </c>
      <c r="X4" s="77">
        <v>2</v>
      </c>
      <c r="Y4" s="77">
        <v>0</v>
      </c>
      <c r="Z4" s="77">
        <v>1</v>
      </c>
      <c r="AA4" s="77">
        <v>1</v>
      </c>
      <c r="AB4" s="77">
        <v>1</v>
      </c>
      <c r="AC4" s="77">
        <v>1</v>
      </c>
      <c r="AD4" s="77">
        <v>1</v>
      </c>
      <c r="AE4" s="77">
        <v>1</v>
      </c>
      <c r="AF4" s="77">
        <v>1</v>
      </c>
      <c r="AG4" s="77">
        <v>1</v>
      </c>
      <c r="AH4" s="77">
        <v>1</v>
      </c>
      <c r="AI4" s="77">
        <v>1</v>
      </c>
    </row>
    <row r="5" spans="1:35" customHeight="1" ht="12.75">
      <c r="A5" s="78">
        <v>5</v>
      </c>
      <c r="B5" s="82" t="s">
        <v>150</v>
      </c>
      <c r="C5" s="82" t="s">
        <v>151</v>
      </c>
      <c r="D5" s="83">
        <v>521676.63</v>
      </c>
      <c r="E5" s="78">
        <v>8</v>
      </c>
      <c r="F5" s="78" t="s">
        <v>149</v>
      </c>
      <c r="I5" s="95" t="s">
        <v>145</v>
      </c>
      <c r="J5" s="79"/>
      <c r="K5" s="79"/>
      <c r="L5" s="79"/>
      <c r="M5" s="79"/>
      <c r="N5" s="79"/>
      <c r="O5" s="79">
        <v>7</v>
      </c>
      <c r="P5" s="79">
        <v>12</v>
      </c>
      <c r="Q5" s="79">
        <v>12</v>
      </c>
      <c r="R5" s="79">
        <v>7</v>
      </c>
      <c r="S5" s="79">
        <v>2</v>
      </c>
      <c r="T5" s="79"/>
      <c r="U5" s="79"/>
      <c r="V5" s="79">
        <v>40</v>
      </c>
      <c r="X5" s="77">
        <v>3</v>
      </c>
      <c r="Y5" s="77">
        <v>0</v>
      </c>
      <c r="Z5" s="77">
        <v>0</v>
      </c>
      <c r="AA5" s="77">
        <v>1</v>
      </c>
      <c r="AB5" s="77">
        <v>1</v>
      </c>
      <c r="AC5" s="77">
        <v>1</v>
      </c>
      <c r="AD5" s="77">
        <v>1</v>
      </c>
      <c r="AE5" s="77">
        <v>1</v>
      </c>
      <c r="AF5" s="77">
        <v>1</v>
      </c>
      <c r="AG5" s="77">
        <v>1</v>
      </c>
      <c r="AH5" s="77">
        <v>1</v>
      </c>
      <c r="AI5" s="77">
        <v>1</v>
      </c>
    </row>
    <row r="6" spans="1:35" customHeight="1" ht="12.75">
      <c r="A6" s="78">
        <v>6</v>
      </c>
      <c r="B6" s="82" t="s">
        <v>152</v>
      </c>
      <c r="C6" s="82" t="s">
        <v>153</v>
      </c>
      <c r="D6" s="83">
        <v>1003772.63</v>
      </c>
      <c r="E6" s="78">
        <v>10</v>
      </c>
      <c r="F6" s="78" t="s">
        <v>141</v>
      </c>
      <c r="I6" s="95" t="s">
        <v>141</v>
      </c>
      <c r="J6" s="79"/>
      <c r="K6" s="79"/>
      <c r="L6" s="79"/>
      <c r="M6" s="79"/>
      <c r="N6" s="79"/>
      <c r="O6" s="79"/>
      <c r="P6" s="79"/>
      <c r="Q6" s="79">
        <v>2</v>
      </c>
      <c r="R6" s="79">
        <v>4</v>
      </c>
      <c r="S6" s="79">
        <v>1</v>
      </c>
      <c r="T6" s="79"/>
      <c r="U6" s="79">
        <v>1</v>
      </c>
      <c r="V6" s="79">
        <v>8</v>
      </c>
      <c r="X6" s="77">
        <v>4</v>
      </c>
      <c r="Y6" s="77">
        <v>0</v>
      </c>
      <c r="Z6" s="77">
        <v>0</v>
      </c>
      <c r="AA6" s="77">
        <v>0</v>
      </c>
      <c r="AB6" s="77">
        <v>1</v>
      </c>
      <c r="AC6" s="77">
        <v>1</v>
      </c>
      <c r="AD6" s="77">
        <v>1</v>
      </c>
      <c r="AE6" s="77">
        <v>1</v>
      </c>
      <c r="AF6" s="77">
        <v>1</v>
      </c>
      <c r="AG6" s="77">
        <v>1</v>
      </c>
      <c r="AH6" s="77">
        <v>1</v>
      </c>
      <c r="AI6" s="77">
        <v>1</v>
      </c>
    </row>
    <row r="7" spans="1:35" customHeight="1" ht="12.75">
      <c r="A7" s="78">
        <v>7</v>
      </c>
      <c r="B7" s="82" t="s">
        <v>154</v>
      </c>
      <c r="C7" s="82" t="s">
        <v>155</v>
      </c>
      <c r="D7" s="83">
        <v>788306.01</v>
      </c>
      <c r="E7" s="78">
        <v>9</v>
      </c>
      <c r="F7" s="78" t="s">
        <v>141</v>
      </c>
      <c r="I7" s="95" t="s">
        <v>156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>
        <v>1</v>
      </c>
      <c r="U7" s="79"/>
      <c r="V7" s="79">
        <v>1</v>
      </c>
      <c r="X7" s="77">
        <v>5</v>
      </c>
      <c r="Y7" s="77">
        <v>0</v>
      </c>
      <c r="Z7" s="77">
        <v>0</v>
      </c>
      <c r="AA7" s="77">
        <v>0</v>
      </c>
      <c r="AB7" s="77">
        <v>0</v>
      </c>
      <c r="AC7" s="77">
        <v>1</v>
      </c>
      <c r="AD7" s="77">
        <v>1</v>
      </c>
      <c r="AE7" s="77">
        <v>1</v>
      </c>
      <c r="AF7" s="77">
        <v>1</v>
      </c>
      <c r="AG7" s="77">
        <v>1</v>
      </c>
      <c r="AH7" s="77">
        <v>1</v>
      </c>
      <c r="AI7" s="77">
        <v>1</v>
      </c>
    </row>
    <row r="8" spans="1:35" customHeight="1" ht="12.75">
      <c r="A8" s="78">
        <v>8</v>
      </c>
      <c r="B8" s="82" t="s">
        <v>157</v>
      </c>
      <c r="C8" s="82" t="s">
        <v>158</v>
      </c>
      <c r="D8" s="83">
        <v>258727.35</v>
      </c>
      <c r="E8" s="78">
        <v>6</v>
      </c>
      <c r="F8" s="78" t="s">
        <v>149</v>
      </c>
      <c r="I8" s="95" t="s">
        <v>142</v>
      </c>
      <c r="J8" s="79">
        <v>8</v>
      </c>
      <c r="K8" s="79">
        <v>4</v>
      </c>
      <c r="L8" s="79">
        <v>5</v>
      </c>
      <c r="M8" s="79">
        <v>16</v>
      </c>
      <c r="N8" s="79">
        <v>22</v>
      </c>
      <c r="O8" s="79">
        <v>28</v>
      </c>
      <c r="P8" s="79">
        <v>19</v>
      </c>
      <c r="Q8" s="79">
        <v>17</v>
      </c>
      <c r="R8" s="79">
        <v>11</v>
      </c>
      <c r="S8" s="79">
        <v>3</v>
      </c>
      <c r="T8" s="79">
        <v>1</v>
      </c>
      <c r="U8" s="79">
        <v>3</v>
      </c>
      <c r="V8" s="79">
        <v>137</v>
      </c>
      <c r="X8" s="77">
        <v>6</v>
      </c>
      <c r="Y8" s="77">
        <v>0</v>
      </c>
      <c r="Z8" s="77">
        <v>0</v>
      </c>
      <c r="AA8" s="77">
        <v>0</v>
      </c>
      <c r="AB8" s="77">
        <v>0</v>
      </c>
      <c r="AC8" s="77">
        <v>0</v>
      </c>
      <c r="AD8" s="77">
        <v>1</v>
      </c>
      <c r="AE8" s="77">
        <v>1</v>
      </c>
      <c r="AF8" s="77">
        <v>1</v>
      </c>
      <c r="AG8" s="77">
        <v>1</v>
      </c>
      <c r="AH8" s="77">
        <v>1</v>
      </c>
      <c r="AI8" s="77">
        <v>1</v>
      </c>
    </row>
    <row r="9" spans="1:35" customHeight="1" ht="12.75">
      <c r="A9" s="78">
        <v>9</v>
      </c>
      <c r="B9" s="82" t="s">
        <v>159</v>
      </c>
      <c r="C9" s="82" t="s">
        <v>160</v>
      </c>
      <c r="D9" s="83">
        <v>245994.45</v>
      </c>
      <c r="E9" s="78">
        <v>5</v>
      </c>
      <c r="F9" s="78" t="s">
        <v>149</v>
      </c>
      <c r="X9" s="77">
        <v>7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1</v>
      </c>
      <c r="AF9" s="77">
        <v>1</v>
      </c>
      <c r="AG9" s="77">
        <v>1</v>
      </c>
      <c r="AH9" s="77">
        <v>1</v>
      </c>
      <c r="AI9" s="77">
        <v>1</v>
      </c>
    </row>
    <row r="10" spans="1:35" customHeight="1" ht="12.75">
      <c r="A10" s="78">
        <v>10</v>
      </c>
      <c r="B10" s="82" t="s">
        <v>161</v>
      </c>
      <c r="C10" s="82" t="s">
        <v>162</v>
      </c>
      <c r="D10" s="83">
        <v>1007219.83</v>
      </c>
      <c r="E10" s="78">
        <v>10</v>
      </c>
      <c r="F10" s="78" t="s">
        <v>145</v>
      </c>
      <c r="I10" s="94" t="s">
        <v>163</v>
      </c>
      <c r="J10" s="88" t="s">
        <v>164</v>
      </c>
      <c r="X10" s="77">
        <v>8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7">
        <v>0</v>
      </c>
      <c r="AE10" s="77">
        <v>0</v>
      </c>
      <c r="AF10" s="77">
        <v>1</v>
      </c>
      <c r="AG10" s="77">
        <v>1</v>
      </c>
      <c r="AH10" s="77">
        <v>1</v>
      </c>
      <c r="AI10" s="77">
        <v>1</v>
      </c>
    </row>
    <row r="11" spans="1:35" customHeight="1" ht="12.75">
      <c r="A11" s="78">
        <v>11</v>
      </c>
      <c r="B11" s="82" t="s">
        <v>165</v>
      </c>
      <c r="C11" s="82" t="s">
        <v>166</v>
      </c>
      <c r="D11" s="83">
        <v>738441.64</v>
      </c>
      <c r="E11" s="78">
        <v>9</v>
      </c>
      <c r="F11" s="78" t="s">
        <v>145</v>
      </c>
      <c r="I11" s="94" t="s">
        <v>167</v>
      </c>
      <c r="J11" s="77">
        <v>1</v>
      </c>
      <c r="K11" s="77">
        <v>2</v>
      </c>
      <c r="L11" s="77">
        <v>3</v>
      </c>
      <c r="M11" s="77">
        <v>4</v>
      </c>
      <c r="N11" s="77">
        <v>5</v>
      </c>
      <c r="O11" s="77">
        <v>6</v>
      </c>
      <c r="P11" s="77">
        <v>7</v>
      </c>
      <c r="Q11" s="77">
        <v>8</v>
      </c>
      <c r="R11" s="77">
        <v>9</v>
      </c>
      <c r="S11" s="77">
        <v>10</v>
      </c>
      <c r="T11" s="77">
        <v>11</v>
      </c>
      <c r="U11" s="77">
        <v>12</v>
      </c>
      <c r="V11" s="77" t="s">
        <v>142</v>
      </c>
      <c r="X11" s="77">
        <v>9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1</v>
      </c>
      <c r="AH11" s="77">
        <v>1</v>
      </c>
      <c r="AI11" s="77">
        <v>1</v>
      </c>
    </row>
    <row r="12" spans="1:35" customHeight="1" ht="12.75">
      <c r="A12" s="78">
        <v>12</v>
      </c>
      <c r="B12" s="82" t="s">
        <v>168</v>
      </c>
      <c r="C12" s="82" t="s">
        <v>169</v>
      </c>
      <c r="D12" s="83">
        <v>249605.73</v>
      </c>
      <c r="E12" s="78">
        <v>6</v>
      </c>
      <c r="F12" s="78" t="s">
        <v>149</v>
      </c>
      <c r="I12" s="95" t="s">
        <v>146</v>
      </c>
      <c r="J12" s="89">
        <v>443816.28</v>
      </c>
      <c r="K12" s="89">
        <v>238942.02</v>
      </c>
      <c r="L12" s="89">
        <v>328077.18</v>
      </c>
      <c r="M12" s="89">
        <v>655918.46</v>
      </c>
      <c r="N12" s="89">
        <v>442263.94</v>
      </c>
      <c r="O12" s="89">
        <v>1107087.57</v>
      </c>
      <c r="P12" s="89"/>
      <c r="Q12" s="89"/>
      <c r="R12" s="89"/>
      <c r="S12" s="89"/>
      <c r="T12" s="89"/>
      <c r="U12" s="89"/>
      <c r="V12" s="89">
        <v>3216105.45</v>
      </c>
      <c r="X12" s="77">
        <v>10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1</v>
      </c>
      <c r="AI12" s="77">
        <v>1</v>
      </c>
    </row>
    <row r="13" spans="1:35" customHeight="1" ht="12.75">
      <c r="A13" s="78">
        <v>13</v>
      </c>
      <c r="B13" s="82" t="s">
        <v>170</v>
      </c>
      <c r="C13" s="82" t="s">
        <v>171</v>
      </c>
      <c r="D13" s="83">
        <v>281818.88</v>
      </c>
      <c r="E13" s="78">
        <v>6</v>
      </c>
      <c r="F13" s="78" t="s">
        <v>149</v>
      </c>
      <c r="I13" s="95" t="s">
        <v>149</v>
      </c>
      <c r="J13" s="89">
        <v>44061</v>
      </c>
      <c r="K13" s="89">
        <v>90984</v>
      </c>
      <c r="L13" s="89">
        <v>250539.83</v>
      </c>
      <c r="M13" s="89">
        <v>1913030.07</v>
      </c>
      <c r="N13" s="89">
        <v>4269195.61</v>
      </c>
      <c r="O13" s="89">
        <v>4846090.2</v>
      </c>
      <c r="P13" s="89">
        <v>2736868.87</v>
      </c>
      <c r="Q13" s="89">
        <v>1728552.67</v>
      </c>
      <c r="R13" s="89"/>
      <c r="S13" s="89"/>
      <c r="T13" s="89"/>
      <c r="U13" s="89"/>
      <c r="V13" s="89">
        <v>15879322.25</v>
      </c>
      <c r="X13" s="77">
        <v>11</v>
      </c>
      <c r="Y13" s="77">
        <v>0</v>
      </c>
      <c r="Z13" s="77">
        <v>0</v>
      </c>
      <c r="AA13" s="77">
        <v>0</v>
      </c>
      <c r="AB13" s="77">
        <v>0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1</v>
      </c>
    </row>
    <row r="14" spans="1:35" customHeight="1" ht="12.75">
      <c r="A14" s="78">
        <v>14</v>
      </c>
      <c r="B14" s="82" t="s">
        <v>172</v>
      </c>
      <c r="C14" s="82" t="s">
        <v>173</v>
      </c>
      <c r="D14" s="83">
        <v>757700.47</v>
      </c>
      <c r="E14" s="78">
        <v>9</v>
      </c>
      <c r="F14" s="78" t="s">
        <v>141</v>
      </c>
      <c r="I14" s="95" t="s">
        <v>145</v>
      </c>
      <c r="J14" s="89"/>
      <c r="K14" s="89"/>
      <c r="L14" s="89"/>
      <c r="M14" s="89"/>
      <c r="N14" s="89"/>
      <c r="O14" s="89">
        <v>2107649.45</v>
      </c>
      <c r="P14" s="89">
        <v>4761161.97</v>
      </c>
      <c r="Q14" s="89">
        <v>6723187.81</v>
      </c>
      <c r="R14" s="89">
        <v>5010856.94</v>
      </c>
      <c r="S14" s="89">
        <v>1901324.55</v>
      </c>
      <c r="T14" s="89"/>
      <c r="U14" s="89"/>
      <c r="V14" s="89">
        <v>20504180.72</v>
      </c>
    </row>
    <row r="15" spans="1:35" customHeight="1" ht="12.75">
      <c r="A15" s="78">
        <v>15</v>
      </c>
      <c r="B15" s="82" t="s">
        <v>174</v>
      </c>
      <c r="C15" s="82" t="s">
        <v>175</v>
      </c>
      <c r="D15" s="83">
        <v>497493.38</v>
      </c>
      <c r="E15" s="78">
        <v>8</v>
      </c>
      <c r="F15" s="78" t="s">
        <v>145</v>
      </c>
      <c r="I15" s="95" t="s">
        <v>141</v>
      </c>
      <c r="J15" s="89"/>
      <c r="K15" s="89"/>
      <c r="L15" s="89"/>
      <c r="M15" s="89"/>
      <c r="N15" s="89"/>
      <c r="O15" s="89"/>
      <c r="P15" s="89"/>
      <c r="Q15" s="89">
        <v>1053200.14</v>
      </c>
      <c r="R15" s="89">
        <v>2998931.93</v>
      </c>
      <c r="S15" s="89">
        <v>1003772.63</v>
      </c>
      <c r="T15" s="89"/>
      <c r="U15" s="89"/>
      <c r="V15" s="89">
        <v>5055904.7</v>
      </c>
    </row>
    <row r="16" spans="1:35" customHeight="1" ht="12.75">
      <c r="A16" s="78">
        <v>16</v>
      </c>
      <c r="B16" s="82" t="s">
        <v>176</v>
      </c>
      <c r="C16" s="82" t="s">
        <v>177</v>
      </c>
      <c r="D16" s="83">
        <v>331800.2</v>
      </c>
      <c r="E16" s="78">
        <v>6</v>
      </c>
      <c r="F16" s="78" t="s">
        <v>149</v>
      </c>
      <c r="I16" s="95" t="s">
        <v>156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>
        <v>4962000</v>
      </c>
      <c r="U16" s="89"/>
      <c r="V16" s="89">
        <v>4962000</v>
      </c>
    </row>
    <row r="17" spans="1:35" customHeight="1" ht="12.75">
      <c r="A17" s="78">
        <v>17</v>
      </c>
      <c r="B17" s="82" t="s">
        <v>178</v>
      </c>
      <c r="C17" s="82" t="s">
        <v>179</v>
      </c>
      <c r="D17" s="83">
        <v>533246.9</v>
      </c>
      <c r="E17" s="78">
        <v>8</v>
      </c>
      <c r="F17" s="78" t="s">
        <v>141</v>
      </c>
      <c r="I17" s="95" t="s">
        <v>142</v>
      </c>
      <c r="J17" s="89">
        <v>487877.28</v>
      </c>
      <c r="K17" s="89">
        <v>329926.02</v>
      </c>
      <c r="L17" s="89">
        <v>578617.01</v>
      </c>
      <c r="M17" s="89">
        <v>2568948.53</v>
      </c>
      <c r="N17" s="89">
        <v>4711459.55</v>
      </c>
      <c r="O17" s="89">
        <v>8060827.22</v>
      </c>
      <c r="P17" s="89">
        <v>7498030.84</v>
      </c>
      <c r="Q17" s="89">
        <v>9504940.62</v>
      </c>
      <c r="R17" s="89">
        <v>8009788.87</v>
      </c>
      <c r="S17" s="89">
        <v>2905097.18</v>
      </c>
      <c r="T17" s="89">
        <v>4962000</v>
      </c>
      <c r="U17" s="89"/>
      <c r="V17" s="89">
        <v>49617513.12</v>
      </c>
    </row>
    <row r="18" spans="1:35" customHeight="1" ht="12.75">
      <c r="A18" s="78">
        <v>18</v>
      </c>
      <c r="B18" s="82" t="s">
        <v>180</v>
      </c>
      <c r="C18" s="82" t="s">
        <v>181</v>
      </c>
      <c r="D18" s="83">
        <v>294220.96</v>
      </c>
      <c r="E18" s="78">
        <v>6</v>
      </c>
      <c r="F18" s="78" t="s">
        <v>149</v>
      </c>
    </row>
    <row r="19" spans="1:35" customHeight="1" ht="12.75">
      <c r="A19" s="78">
        <v>19</v>
      </c>
      <c r="B19" s="82" t="s">
        <v>182</v>
      </c>
      <c r="C19" s="82" t="s">
        <v>183</v>
      </c>
      <c r="D19" s="83">
        <v>258894.23</v>
      </c>
      <c r="E19" s="78">
        <v>6</v>
      </c>
      <c r="F19" s="78" t="s">
        <v>149</v>
      </c>
      <c r="I19" s="96" t="s">
        <v>184</v>
      </c>
      <c r="J19" s="90" t="s">
        <v>113</v>
      </c>
      <c r="K19" s="90" t="s">
        <v>114</v>
      </c>
      <c r="L19" s="90" t="s">
        <v>115</v>
      </c>
      <c r="M19" s="90" t="s">
        <v>116</v>
      </c>
      <c r="N19" s="90" t="s">
        <v>117</v>
      </c>
      <c r="O19" s="90" t="s">
        <v>118</v>
      </c>
      <c r="P19" s="90" t="s">
        <v>119</v>
      </c>
      <c r="Q19" s="90" t="s">
        <v>120</v>
      </c>
      <c r="R19" s="90" t="s">
        <v>121</v>
      </c>
      <c r="S19" s="90" t="s">
        <v>122</v>
      </c>
      <c r="T19" s="90" t="s">
        <v>123</v>
      </c>
      <c r="U19" s="90" t="s">
        <v>124</v>
      </c>
    </row>
    <row r="20" spans="1:35" customHeight="1" ht="12.75">
      <c r="A20" s="78">
        <v>20</v>
      </c>
      <c r="B20" s="82" t="s">
        <v>185</v>
      </c>
      <c r="C20" s="82" t="s">
        <v>186</v>
      </c>
      <c r="D20" s="83">
        <v>433685.65</v>
      </c>
      <c r="E20" s="78">
        <v>7</v>
      </c>
      <c r="F20" s="78" t="s">
        <v>145</v>
      </c>
      <c r="I20" s="97" t="s">
        <v>146</v>
      </c>
      <c r="J20" s="91">
        <f>IF(J3:T7=0,0,J12:T16/J3:T7)</f>
        <v>4962000</v>
      </c>
      <c r="K20" s="91">
        <v>79647.34</v>
      </c>
      <c r="L20" s="91">
        <v>109359.06</v>
      </c>
      <c r="M20" s="91">
        <v>163979.615</v>
      </c>
      <c r="N20" s="91">
        <v>221131.97</v>
      </c>
      <c r="O20" s="91">
        <v>276771.8925</v>
      </c>
      <c r="P20" s="91">
        <v>0</v>
      </c>
      <c r="Q20" s="91">
        <v>0</v>
      </c>
      <c r="R20" s="91">
        <v>0</v>
      </c>
      <c r="S20" s="91">
        <v>0</v>
      </c>
      <c r="T20" s="91">
        <v>0</v>
      </c>
      <c r="U20" s="86"/>
    </row>
    <row r="21" spans="1:35" customHeight="1" ht="12.75">
      <c r="A21" s="78">
        <v>21</v>
      </c>
      <c r="B21" s="82" t="s">
        <v>187</v>
      </c>
      <c r="C21" s="82" t="s">
        <v>188</v>
      </c>
      <c r="D21" s="83">
        <v>400919.58</v>
      </c>
      <c r="E21" s="78">
        <v>7</v>
      </c>
      <c r="F21" s="78" t="s">
        <v>145</v>
      </c>
      <c r="I21" s="97" t="s">
        <v>149</v>
      </c>
      <c r="J21" s="91">
        <v>44061</v>
      </c>
      <c r="K21" s="91">
        <v>90984</v>
      </c>
      <c r="L21" s="91">
        <v>125269.915</v>
      </c>
      <c r="M21" s="91">
        <v>159419.1725</v>
      </c>
      <c r="N21" s="91">
        <v>213459.7805</v>
      </c>
      <c r="O21" s="91">
        <v>285064.12941176</v>
      </c>
      <c r="P21" s="91">
        <v>390981.26714286</v>
      </c>
      <c r="Q21" s="91">
        <v>576184.22333333</v>
      </c>
      <c r="R21" s="91">
        <v>0</v>
      </c>
      <c r="S21" s="91">
        <v>0</v>
      </c>
      <c r="T21" s="91">
        <v>0</v>
      </c>
      <c r="U21" s="86"/>
    </row>
    <row r="22" spans="1:35" customHeight="1" ht="12.75">
      <c r="A22" s="78">
        <v>22</v>
      </c>
      <c r="B22" s="82" t="s">
        <v>189</v>
      </c>
      <c r="C22" s="82" t="s">
        <v>190</v>
      </c>
      <c r="D22" s="83">
        <v>624894.24</v>
      </c>
      <c r="E22" s="78">
        <v>8</v>
      </c>
      <c r="F22" s="78" t="s">
        <v>145</v>
      </c>
      <c r="I22" s="97" t="s">
        <v>145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301092.77857143</v>
      </c>
      <c r="P22" s="91">
        <v>396763.4975</v>
      </c>
      <c r="Q22" s="91">
        <v>560265.65083333</v>
      </c>
      <c r="R22" s="91">
        <v>715836.70571429</v>
      </c>
      <c r="S22" s="91">
        <v>950662.275</v>
      </c>
      <c r="T22" s="91">
        <v>0</v>
      </c>
      <c r="U22" s="86"/>
    </row>
    <row r="23" spans="1:35" customHeight="1" ht="12.75">
      <c r="A23" s="78">
        <v>23</v>
      </c>
      <c r="B23" s="82" t="s">
        <v>191</v>
      </c>
      <c r="C23" s="82" t="s">
        <v>192</v>
      </c>
      <c r="D23" s="83">
        <v>578152.54</v>
      </c>
      <c r="E23" s="78">
        <v>8</v>
      </c>
      <c r="F23" s="78" t="s">
        <v>145</v>
      </c>
      <c r="I23" s="97" t="s">
        <v>141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526600.07</v>
      </c>
      <c r="R23" s="91">
        <v>749732.9825</v>
      </c>
      <c r="S23" s="91">
        <v>1003772.63</v>
      </c>
      <c r="T23" s="91">
        <v>0</v>
      </c>
      <c r="U23" s="86"/>
    </row>
    <row r="24" spans="1:35" customHeight="1" ht="12.75">
      <c r="A24" s="78">
        <v>24</v>
      </c>
      <c r="B24" s="82" t="s">
        <v>193</v>
      </c>
      <c r="C24" s="82" t="s">
        <v>194</v>
      </c>
      <c r="D24" s="83">
        <v>322254.95</v>
      </c>
      <c r="E24" s="78">
        <v>6</v>
      </c>
      <c r="F24" s="78" t="s">
        <v>145</v>
      </c>
      <c r="I24" s="97" t="s">
        <v>156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91">
        <v>4962000</v>
      </c>
      <c r="U24" s="86"/>
    </row>
    <row r="25" spans="1:35" customHeight="1" ht="12.75">
      <c r="A25" s="78">
        <v>25</v>
      </c>
      <c r="B25" s="82" t="s">
        <v>195</v>
      </c>
      <c r="C25" s="82" t="s">
        <v>196</v>
      </c>
      <c r="D25" s="83">
        <v>219131.64</v>
      </c>
      <c r="E25" s="78">
        <v>5</v>
      </c>
      <c r="F25" s="78" t="s">
        <v>149</v>
      </c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86"/>
    </row>
    <row r="26" spans="1:35" customHeight="1" ht="12.75">
      <c r="A26" s="78">
        <v>26</v>
      </c>
      <c r="B26" s="82" t="s">
        <v>197</v>
      </c>
      <c r="C26" s="82" t="s">
        <v>198</v>
      </c>
      <c r="D26" s="83">
        <v>415699.92</v>
      </c>
      <c r="E26" s="78">
        <v>7</v>
      </c>
      <c r="F26" s="78" t="s">
        <v>145</v>
      </c>
      <c r="I26" s="95" t="s">
        <v>199</v>
      </c>
      <c r="J26" s="77" t="s">
        <v>135</v>
      </c>
    </row>
    <row r="27" spans="1:35" customHeight="1" ht="12.75">
      <c r="A27" s="78">
        <v>27</v>
      </c>
      <c r="B27" s="82" t="s">
        <v>200</v>
      </c>
      <c r="C27" s="82" t="s">
        <v>201</v>
      </c>
      <c r="D27" s="83">
        <v>708775.73</v>
      </c>
      <c r="E27" s="78">
        <v>9</v>
      </c>
      <c r="F27" s="78" t="s">
        <v>145</v>
      </c>
      <c r="I27" s="95" t="s">
        <v>136</v>
      </c>
      <c r="J27" s="90" t="s">
        <v>113</v>
      </c>
      <c r="K27" s="90" t="s">
        <v>114</v>
      </c>
      <c r="L27" s="90" t="s">
        <v>115</v>
      </c>
      <c r="M27" s="90" t="s">
        <v>116</v>
      </c>
      <c r="N27" s="90" t="s">
        <v>117</v>
      </c>
      <c r="O27" s="90" t="s">
        <v>118</v>
      </c>
      <c r="P27" s="90" t="s">
        <v>119</v>
      </c>
      <c r="Q27" s="90" t="s">
        <v>120</v>
      </c>
      <c r="R27" s="90" t="s">
        <v>121</v>
      </c>
      <c r="S27" s="90" t="s">
        <v>122</v>
      </c>
      <c r="T27" s="90" t="s">
        <v>123</v>
      </c>
      <c r="U27" s="90" t="s">
        <v>124</v>
      </c>
    </row>
    <row r="28" spans="1:35" customHeight="1" ht="12.75">
      <c r="A28" s="78">
        <v>28</v>
      </c>
      <c r="B28" s="82" t="s">
        <v>202</v>
      </c>
      <c r="C28" s="82" t="s">
        <v>203</v>
      </c>
      <c r="D28" s="83">
        <v>264838.8</v>
      </c>
      <c r="E28" s="78">
        <v>6</v>
      </c>
      <c r="F28" s="78" t="s">
        <v>146</v>
      </c>
      <c r="I28" s="97" t="s">
        <v>146</v>
      </c>
      <c r="J28" s="92">
        <f>J20:T24/GETPIVOTDATA("900 LOGICIELS",$I$10)</f>
        <v>0.0012778215135641</v>
      </c>
      <c r="K28" s="92">
        <v>0.001605226360446</v>
      </c>
      <c r="L28" s="92">
        <v>0.0022040415394362</v>
      </c>
      <c r="M28" s="92">
        <v>0.0033048737167342</v>
      </c>
      <c r="N28" s="92">
        <v>0.0044567322321293</v>
      </c>
      <c r="O28" s="92">
        <v>0.0055781089195387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</row>
    <row r="29" spans="1:35" customHeight="1" ht="12.75">
      <c r="A29" s="78">
        <v>29</v>
      </c>
      <c r="B29" s="82" t="s">
        <v>204</v>
      </c>
      <c r="C29" s="82" t="s">
        <v>205</v>
      </c>
      <c r="D29" s="83">
        <v>232284.13</v>
      </c>
      <c r="E29" s="78">
        <v>5</v>
      </c>
      <c r="F29" s="78" t="s">
        <v>149</v>
      </c>
      <c r="I29" s="97" t="s">
        <v>149</v>
      </c>
      <c r="J29" s="92">
        <v>0.00088801306694752</v>
      </c>
      <c r="K29" s="92">
        <v>0.0018337073802944</v>
      </c>
      <c r="L29" s="92">
        <v>0.0025247116818821</v>
      </c>
      <c r="M29" s="92">
        <v>0.0032129617644166</v>
      </c>
      <c r="N29" s="92">
        <v>0.0043021055888824</v>
      </c>
      <c r="O29" s="92">
        <v>0.0057452321062996</v>
      </c>
      <c r="P29" s="92">
        <v>0.007879904544939</v>
      </c>
      <c r="Q29" s="92">
        <v>0.011612517175938</v>
      </c>
      <c r="R29" s="92">
        <v>0</v>
      </c>
      <c r="S29" s="92">
        <v>0</v>
      </c>
      <c r="T29" s="92">
        <v>0</v>
      </c>
    </row>
    <row r="30" spans="1:35" customHeight="1" ht="12.75">
      <c r="A30" s="78">
        <v>30</v>
      </c>
      <c r="B30" s="82" t="s">
        <v>206</v>
      </c>
      <c r="C30" s="82" t="s">
        <v>207</v>
      </c>
      <c r="D30" s="83">
        <v>478311.75</v>
      </c>
      <c r="E30" s="78">
        <v>8</v>
      </c>
      <c r="F30" s="78" t="s">
        <v>145</v>
      </c>
      <c r="I30" s="97" t="s">
        <v>145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v>0.0060682762927524</v>
      </c>
      <c r="P30" s="92">
        <v>0.0079964406224961</v>
      </c>
      <c r="Q30" s="92">
        <v>0.011291691493653</v>
      </c>
      <c r="R30" s="92">
        <v>0.01442709762545</v>
      </c>
      <c r="S30" s="92">
        <v>0.019159813042238</v>
      </c>
      <c r="T30" s="92">
        <v>0</v>
      </c>
    </row>
    <row r="31" spans="1:35" customHeight="1" ht="12.75">
      <c r="A31" s="78">
        <v>31</v>
      </c>
      <c r="B31" s="82" t="s">
        <v>208</v>
      </c>
      <c r="C31" s="82" t="s">
        <v>209</v>
      </c>
      <c r="D31" s="83">
        <v>433557.32</v>
      </c>
      <c r="E31" s="78">
        <v>7</v>
      </c>
      <c r="F31" s="78" t="s">
        <v>149</v>
      </c>
      <c r="I31" s="97" t="s">
        <v>141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0.010613189514888</v>
      </c>
      <c r="R31" s="92">
        <v>0.015110249090614</v>
      </c>
      <c r="S31" s="92">
        <v>0.020230208385744</v>
      </c>
      <c r="T31" s="92">
        <v>0</v>
      </c>
    </row>
    <row r="32" spans="1:35" customHeight="1" ht="12.75">
      <c r="A32" s="78">
        <v>32</v>
      </c>
      <c r="B32" s="82" t="s">
        <v>210</v>
      </c>
      <c r="C32" s="82" t="s">
        <v>211</v>
      </c>
      <c r="D32" s="83">
        <v>834287.63</v>
      </c>
      <c r="E32" s="78">
        <v>9</v>
      </c>
      <c r="F32" s="78" t="s">
        <v>145</v>
      </c>
      <c r="I32" s="95" t="s">
        <v>156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0.10000501210126</v>
      </c>
    </row>
    <row r="33" spans="1:35" customHeight="1" ht="12.75">
      <c r="A33" s="78">
        <v>33</v>
      </c>
      <c r="B33" s="82" t="s">
        <v>212</v>
      </c>
      <c r="C33" s="82" t="s">
        <v>213</v>
      </c>
      <c r="D33" s="83">
        <v>61613.49</v>
      </c>
      <c r="E33" s="78">
        <v>1</v>
      </c>
      <c r="F33" s="78" t="s">
        <v>146</v>
      </c>
      <c r="I33" s="95" t="s">
        <v>142</v>
      </c>
    </row>
    <row r="34" spans="1:35" customHeight="1" ht="12.75">
      <c r="A34" s="78">
        <v>34</v>
      </c>
      <c r="B34" s="82" t="s">
        <v>214</v>
      </c>
      <c r="C34" s="82" t="s">
        <v>215</v>
      </c>
      <c r="D34" s="83">
        <v>402342.19</v>
      </c>
      <c r="E34" s="78">
        <v>7</v>
      </c>
      <c r="F34" s="78" t="s">
        <v>149</v>
      </c>
    </row>
    <row r="35" spans="1:35" customHeight="1" ht="12.75">
      <c r="A35" s="78">
        <v>35</v>
      </c>
      <c r="B35" s="82" t="s">
        <v>216</v>
      </c>
      <c r="C35" s="82" t="s">
        <v>217</v>
      </c>
      <c r="D35" s="83">
        <v>384255.24</v>
      </c>
      <c r="E35" s="78">
        <v>7</v>
      </c>
      <c r="F35" s="78" t="s">
        <v>149</v>
      </c>
      <c r="I35" s="95" t="s">
        <v>218</v>
      </c>
      <c r="J35" s="77" t="s">
        <v>135</v>
      </c>
      <c r="K35" s="78"/>
    </row>
    <row r="36" spans="1:35" customHeight="1" ht="12.75">
      <c r="A36" s="78">
        <v>36</v>
      </c>
      <c r="B36" s="82" t="s">
        <v>219</v>
      </c>
      <c r="C36" s="82" t="s">
        <v>220</v>
      </c>
      <c r="D36" s="83">
        <v>579001.27</v>
      </c>
      <c r="E36" s="78">
        <v>8</v>
      </c>
      <c r="F36" s="78" t="s">
        <v>145</v>
      </c>
      <c r="I36" s="95" t="s">
        <v>136</v>
      </c>
      <c r="J36" s="90" t="s">
        <v>113</v>
      </c>
      <c r="K36" s="90" t="s">
        <v>114</v>
      </c>
      <c r="L36" s="90" t="s">
        <v>115</v>
      </c>
      <c r="M36" s="90" t="s">
        <v>116</v>
      </c>
      <c r="N36" s="90" t="s">
        <v>117</v>
      </c>
      <c r="O36" s="90" t="s">
        <v>118</v>
      </c>
      <c r="P36" s="90" t="s">
        <v>119</v>
      </c>
      <c r="Q36" s="90" t="s">
        <v>120</v>
      </c>
      <c r="R36" s="90" t="s">
        <v>121</v>
      </c>
      <c r="S36" s="90" t="s">
        <v>122</v>
      </c>
      <c r="T36" s="90" t="s">
        <v>123</v>
      </c>
      <c r="U36" s="90" t="s">
        <v>124</v>
      </c>
    </row>
    <row r="37" spans="1:35" customHeight="1" ht="12.75">
      <c r="A37" s="78">
        <v>37</v>
      </c>
      <c r="B37" s="82" t="s">
        <v>221</v>
      </c>
      <c r="C37" s="82" t="s">
        <v>222</v>
      </c>
      <c r="D37" s="83">
        <v>677720</v>
      </c>
      <c r="E37" s="78">
        <v>9</v>
      </c>
      <c r="F37" s="78" t="s">
        <v>145</v>
      </c>
      <c r="I37" s="97" t="s">
        <v>146</v>
      </c>
      <c r="J37" s="92">
        <f>J28:T32*J3:T7</f>
        <v>0.10000501210126</v>
      </c>
      <c r="K37" s="92">
        <v>0.004815679081338</v>
      </c>
      <c r="L37" s="92">
        <v>0.0066121246183086</v>
      </c>
      <c r="M37" s="92">
        <v>0.013219494866937</v>
      </c>
      <c r="N37" s="92">
        <v>0.0089134644642585</v>
      </c>
      <c r="O37" s="92">
        <v>0.022312435678155</v>
      </c>
      <c r="P37" s="92">
        <v>0</v>
      </c>
      <c r="Q37" s="92">
        <v>0</v>
      </c>
      <c r="R37" s="92">
        <v>0</v>
      </c>
      <c r="S37" s="92">
        <v>0</v>
      </c>
      <c r="T37" s="92">
        <v>0</v>
      </c>
    </row>
    <row r="38" spans="1:35" customHeight="1" ht="12.75">
      <c r="A38" s="78">
        <v>38</v>
      </c>
      <c r="B38" s="82" t="s">
        <v>223</v>
      </c>
      <c r="C38" s="82" t="s">
        <v>224</v>
      </c>
      <c r="D38" s="83">
        <v>255695.84</v>
      </c>
      <c r="E38" s="78">
        <v>6</v>
      </c>
      <c r="F38" s="78" t="s">
        <v>149</v>
      </c>
      <c r="I38" s="97" t="s">
        <v>149</v>
      </c>
      <c r="J38" s="92">
        <v>0.00088801306694752</v>
      </c>
      <c r="K38" s="92">
        <v>0.0018337073802944</v>
      </c>
      <c r="L38" s="92">
        <v>0.0050494233637641</v>
      </c>
      <c r="M38" s="92">
        <v>0.038555541172999</v>
      </c>
      <c r="N38" s="92">
        <v>0.086042111777649</v>
      </c>
      <c r="O38" s="92">
        <v>0.097668945807093</v>
      </c>
      <c r="P38" s="92">
        <v>0.055159331814573</v>
      </c>
      <c r="Q38" s="92">
        <v>0.034837551527814</v>
      </c>
      <c r="R38" s="92">
        <v>0</v>
      </c>
      <c r="S38" s="92">
        <v>0</v>
      </c>
      <c r="T38" s="92">
        <v>0</v>
      </c>
    </row>
    <row r="39" spans="1:35" customHeight="1" ht="12.75">
      <c r="A39" s="78">
        <v>39</v>
      </c>
      <c r="B39" s="82" t="s">
        <v>225</v>
      </c>
      <c r="C39" s="82" t="s">
        <v>226</v>
      </c>
      <c r="D39" s="83">
        <v>519953.24</v>
      </c>
      <c r="E39" s="78">
        <v>8</v>
      </c>
      <c r="F39" s="78" t="s">
        <v>141</v>
      </c>
      <c r="I39" s="97" t="s">
        <v>145</v>
      </c>
      <c r="J39" s="92">
        <v>0</v>
      </c>
      <c r="K39" s="92">
        <v>0</v>
      </c>
      <c r="L39" s="92">
        <v>0</v>
      </c>
      <c r="M39" s="92">
        <v>0</v>
      </c>
      <c r="N39" s="92">
        <v>0</v>
      </c>
      <c r="O39" s="92">
        <v>0.042477934049267</v>
      </c>
      <c r="P39" s="92">
        <v>0.095957287469953</v>
      </c>
      <c r="Q39" s="92">
        <v>0.13550029792384</v>
      </c>
      <c r="R39" s="92">
        <v>0.10098968337815</v>
      </c>
      <c r="S39" s="92">
        <v>0.038319626084476</v>
      </c>
      <c r="T39" s="92">
        <v>0</v>
      </c>
    </row>
    <row r="40" spans="1:35" customHeight="1" ht="12.75">
      <c r="A40" s="78">
        <v>41</v>
      </c>
      <c r="B40" s="82" t="s">
        <v>227</v>
      </c>
      <c r="C40" s="82" t="s">
        <v>228</v>
      </c>
      <c r="D40" s="83">
        <v>335096.54</v>
      </c>
      <c r="E40" s="78">
        <v>6</v>
      </c>
      <c r="F40" s="78" t="s">
        <v>149</v>
      </c>
      <c r="I40" s="97" t="s">
        <v>141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0.021226379029776</v>
      </c>
      <c r="R40" s="92">
        <v>0.060440996362455</v>
      </c>
      <c r="S40" s="92">
        <v>0.020230208385744</v>
      </c>
      <c r="T40" s="92">
        <v>0</v>
      </c>
    </row>
    <row r="41" spans="1:35" customHeight="1" ht="12.75">
      <c r="A41" s="78">
        <v>42</v>
      </c>
      <c r="B41" s="82" t="s">
        <v>229</v>
      </c>
      <c r="C41" s="82" t="s">
        <v>230</v>
      </c>
      <c r="D41" s="83">
        <v>187110.42</v>
      </c>
      <c r="E41" s="78">
        <v>5</v>
      </c>
      <c r="F41" s="78" t="s">
        <v>149</v>
      </c>
      <c r="I41" s="95" t="s">
        <v>156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98">
        <v>0</v>
      </c>
      <c r="T41" s="98">
        <v>0.10000501210126</v>
      </c>
    </row>
    <row r="42" spans="1:35" customHeight="1" ht="12.75">
      <c r="A42" s="78">
        <v>43</v>
      </c>
      <c r="B42" s="82" t="s">
        <v>231</v>
      </c>
      <c r="C42" s="82" t="s">
        <v>232</v>
      </c>
      <c r="D42" s="83">
        <v>578121.21</v>
      </c>
      <c r="E42" s="78">
        <v>8</v>
      </c>
      <c r="F42" s="78" t="s">
        <v>149</v>
      </c>
      <c r="I42" s="99" t="str">
        <f>IF(SUM(J37:T41)=1,"OK", "Pas OK")</f>
        <v>Pas OK</v>
      </c>
    </row>
    <row r="43" spans="1:35" customHeight="1" ht="12.75">
      <c r="A43" s="78">
        <v>44</v>
      </c>
      <c r="B43" s="82" t="s">
        <v>233</v>
      </c>
      <c r="C43" s="82" t="s">
        <v>234</v>
      </c>
      <c r="D43" s="83">
        <v>294520.49</v>
      </c>
      <c r="E43" s="78">
        <v>6</v>
      </c>
      <c r="F43" s="78" t="s">
        <v>149</v>
      </c>
    </row>
    <row r="44" spans="1:35" customHeight="1" ht="12.75">
      <c r="A44" s="78">
        <v>45</v>
      </c>
      <c r="B44" s="82" t="s">
        <v>235</v>
      </c>
      <c r="C44" s="82" t="s">
        <v>236</v>
      </c>
      <c r="D44" s="83">
        <v>452301.76</v>
      </c>
      <c r="E44" s="78">
        <v>7</v>
      </c>
      <c r="F44" s="78" t="s">
        <v>145</v>
      </c>
      <c r="H44" s="77" t="s">
        <v>237</v>
      </c>
      <c r="I44" s="95" t="s">
        <v>238</v>
      </c>
      <c r="J44" s="77" t="s">
        <v>135</v>
      </c>
    </row>
    <row r="45" spans="1:35" customHeight="1" ht="12.75">
      <c r="A45" s="78">
        <v>46</v>
      </c>
      <c r="B45" s="82" t="s">
        <v>239</v>
      </c>
      <c r="C45" s="82" t="s">
        <v>240</v>
      </c>
      <c r="D45" s="83">
        <v>207265.09</v>
      </c>
      <c r="E45" s="78">
        <v>5</v>
      </c>
      <c r="F45" s="78" t="s">
        <v>146</v>
      </c>
      <c r="I45" s="95" t="s">
        <v>136</v>
      </c>
      <c r="J45" s="90" t="s">
        <v>113</v>
      </c>
      <c r="K45" s="90" t="s">
        <v>114</v>
      </c>
      <c r="L45" s="90" t="s">
        <v>115</v>
      </c>
      <c r="M45" s="90" t="s">
        <v>116</v>
      </c>
      <c r="N45" s="90" t="s">
        <v>117</v>
      </c>
      <c r="O45" s="90" t="s">
        <v>118</v>
      </c>
      <c r="P45" s="90" t="s">
        <v>119</v>
      </c>
      <c r="Q45" s="90" t="s">
        <v>120</v>
      </c>
      <c r="R45" s="90" t="s">
        <v>121</v>
      </c>
      <c r="S45" s="90" t="s">
        <v>122</v>
      </c>
      <c r="T45" s="90" t="s">
        <v>123</v>
      </c>
      <c r="U45" s="90" t="s">
        <v>124</v>
      </c>
    </row>
    <row r="46" spans="1:35" customHeight="1" ht="12.75">
      <c r="A46" s="78">
        <v>47</v>
      </c>
      <c r="B46" s="82" t="s">
        <v>241</v>
      </c>
      <c r="C46" s="82" t="s">
        <v>242</v>
      </c>
      <c r="D46" s="83">
        <v>627191.02</v>
      </c>
      <c r="E46" s="78">
        <v>8</v>
      </c>
      <c r="F46" s="78" t="s">
        <v>145</v>
      </c>
      <c r="I46" s="97" t="s">
        <v>146</v>
      </c>
      <c r="J46" s="93">
        <f>((J17:T17/J8:T8)/GETPIVOTDATA("900 LOGICIELS",$I$10))</f>
        <v>0.001229095457737</v>
      </c>
      <c r="K46" s="93">
        <v>0.0016623466154081</v>
      </c>
      <c r="L46" s="93">
        <v>0.0023323095964145</v>
      </c>
      <c r="M46" s="93">
        <v>0.003235939752496</v>
      </c>
      <c r="N46" s="93">
        <v>0.0043161625564503</v>
      </c>
      <c r="O46" s="93">
        <v>0.005802118411947</v>
      </c>
      <c r="P46" s="93">
        <v>0.0079535062781329</v>
      </c>
      <c r="Q46" s="93">
        <v>0.011268484028319</v>
      </c>
      <c r="R46" s="93">
        <v>0.014675516340055</v>
      </c>
      <c r="S46" s="93">
        <v>0.019516611490074</v>
      </c>
      <c r="T46" s="93">
        <v>0.10000501210126</v>
      </c>
      <c r="V46" s="77" t="s">
        <v>243</v>
      </c>
    </row>
    <row r="47" spans="1:35" customHeight="1" ht="12.75">
      <c r="A47" s="78">
        <v>48</v>
      </c>
      <c r="B47" s="82" t="s">
        <v>244</v>
      </c>
      <c r="C47" s="82" t="s">
        <v>245</v>
      </c>
      <c r="D47" s="83">
        <v>602985.58</v>
      </c>
      <c r="E47" s="78">
        <v>8</v>
      </c>
      <c r="F47" s="78" t="s">
        <v>145</v>
      </c>
      <c r="I47" s="97" t="s">
        <v>149</v>
      </c>
      <c r="J47" s="92">
        <f>((J17:T17-J12:T12)/(J8:T8-J3:T3))/(GETPIVOTDATA("900 LOGICIELS",$I$10)-GETPIVOTDATA("900 LOGICIELS",$I$10,"H","H1"))</f>
        <v>0.00094956170970836</v>
      </c>
      <c r="K47" s="92">
        <v>0.0019608025826946</v>
      </c>
      <c r="L47" s="92">
        <v>0.0026997007481088</v>
      </c>
      <c r="M47" s="92">
        <v>0.0034356537981297</v>
      </c>
      <c r="N47" s="92">
        <v>0.0046002867416888</v>
      </c>
      <c r="O47" s="92">
        <v>0.0062441888432333</v>
      </c>
      <c r="P47" s="92">
        <v>0.0085047678922122</v>
      </c>
      <c r="Q47" s="92">
        <v>0.012049508456597</v>
      </c>
      <c r="R47" s="92">
        <v>0.015692683931575</v>
      </c>
      <c r="S47" s="92">
        <v>0.020869317878318</v>
      </c>
      <c r="T47" s="92">
        <v>0.106936410966</v>
      </c>
      <c r="V47" s="77" t="s">
        <v>246</v>
      </c>
    </row>
    <row r="48" spans="1:35" customHeight="1" ht="12.75">
      <c r="A48" s="78">
        <v>49</v>
      </c>
      <c r="B48" s="82" t="s">
        <v>247</v>
      </c>
      <c r="C48" s="82" t="s">
        <v>248</v>
      </c>
      <c r="D48" s="83">
        <v>310595.9</v>
      </c>
      <c r="E48" s="78">
        <v>6</v>
      </c>
      <c r="F48" s="78" t="s">
        <v>146</v>
      </c>
      <c r="I48" s="97" t="s">
        <v>145</v>
      </c>
      <c r="J48" s="92">
        <f>IF(J5:T5+J6:T6+J7:T7=0,0,(J14:T14+J15:T15+J16:T16)/(J5:T5+J6:T6+J7:T7))/(GETPIVOTDATA("900 LOGICIELS",$I$10,"H","H3")+GETPIVOTDATA("900 LOGICIELS",$I$10,"H","H4")+GETPIVOTDATA("900 LOGICIELS",$I$10,"H","H5"))</f>
        <v>0</v>
      </c>
      <c r="K48" s="92">
        <v>0</v>
      </c>
      <c r="L48" s="92">
        <v>0</v>
      </c>
      <c r="M48" s="92">
        <v>0</v>
      </c>
      <c r="N48" s="92">
        <v>0</v>
      </c>
      <c r="O48" s="92">
        <v>0.0098647511933812</v>
      </c>
      <c r="P48" s="92">
        <v>0.012999226364789</v>
      </c>
      <c r="Q48" s="92">
        <v>0.01819850362449</v>
      </c>
      <c r="R48" s="92">
        <v>0.023856909333866</v>
      </c>
      <c r="S48" s="92">
        <v>0.03172672225182</v>
      </c>
      <c r="T48" s="92">
        <v>0.16257080509802</v>
      </c>
      <c r="V48" s="77" t="s">
        <v>249</v>
      </c>
    </row>
    <row r="49" spans="1:35" customHeight="1" ht="12.75">
      <c r="A49" s="78">
        <v>50</v>
      </c>
      <c r="B49" s="82" t="s">
        <v>250</v>
      </c>
      <c r="C49" s="82" t="s">
        <v>251</v>
      </c>
      <c r="D49" s="83">
        <v>142226.93</v>
      </c>
      <c r="E49" s="78">
        <v>4</v>
      </c>
      <c r="F49" s="78" t="s">
        <v>149</v>
      </c>
      <c r="I49" s="97" t="s">
        <v>141</v>
      </c>
      <c r="J49" s="92">
        <f>IF(J7:T7+J6:T6=0,0,(J16:T16+J15:T15)/(J7:T7+J6:T6))/(GETPIVOTDATA("900 LOGICIELS",$I$10,"H","H4")+GETPIVOTDATA("900 LOGICIELS",$I$10,"H","H5"))</f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0.052565889352092</v>
      </c>
      <c r="R49" s="92">
        <v>0.074839300727227</v>
      </c>
      <c r="S49" s="92">
        <v>0.1001978617345</v>
      </c>
      <c r="T49" s="92">
        <v>0.49531315665241</v>
      </c>
      <c r="V49" s="77" t="s">
        <v>252</v>
      </c>
    </row>
    <row r="50" spans="1:35" customHeight="1" ht="12.75">
      <c r="A50" s="78">
        <v>51</v>
      </c>
      <c r="B50" s="82" t="s">
        <v>253</v>
      </c>
      <c r="C50" s="82" t="s">
        <v>254</v>
      </c>
      <c r="D50" s="83">
        <v>572400.59</v>
      </c>
      <c r="E50" s="78">
        <v>8</v>
      </c>
      <c r="F50" s="78" t="s">
        <v>145</v>
      </c>
      <c r="I50" s="95" t="s">
        <v>156</v>
      </c>
      <c r="J50" s="92">
        <f>IF(J7:T7=0,0,(J16:T16/J7:T7)/GETPIVOTDATA("900 LOGICIELS",$I$10,"H","H5"))</f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2">
        <v>0</v>
      </c>
      <c r="S50" s="92">
        <v>0</v>
      </c>
      <c r="T50" s="92">
        <v>1</v>
      </c>
      <c r="V50" s="77" t="s">
        <v>255</v>
      </c>
    </row>
    <row r="51" spans="1:35" customHeight="1" ht="12.75">
      <c r="A51" s="78">
        <v>52</v>
      </c>
      <c r="B51" s="82" t="s">
        <v>256</v>
      </c>
      <c r="C51" s="82" t="s">
        <v>257</v>
      </c>
      <c r="D51" s="83">
        <v>237632.97</v>
      </c>
      <c r="E51" s="78">
        <v>5</v>
      </c>
      <c r="F51" s="78" t="s">
        <v>149</v>
      </c>
    </row>
    <row r="52" spans="1:35" customHeight="1" ht="12.75">
      <c r="A52" s="78">
        <v>53</v>
      </c>
      <c r="B52" s="82" t="s">
        <v>258</v>
      </c>
      <c r="C52" s="82" t="s">
        <v>259</v>
      </c>
      <c r="D52" s="83">
        <v>334828.02</v>
      </c>
      <c r="E52" s="78">
        <v>6</v>
      </c>
      <c r="F52" s="78" t="s">
        <v>145</v>
      </c>
      <c r="I52" s="95" t="s">
        <v>260</v>
      </c>
      <c r="J52" s="77" t="s">
        <v>135</v>
      </c>
    </row>
    <row r="53" spans="1:35" customHeight="1" ht="12.75">
      <c r="A53" s="78">
        <v>54</v>
      </c>
      <c r="B53" s="82" t="s">
        <v>261</v>
      </c>
      <c r="C53" s="82" t="s">
        <v>262</v>
      </c>
      <c r="D53" s="83">
        <v>277813.33</v>
      </c>
      <c r="E53" s="78">
        <v>6</v>
      </c>
      <c r="F53" s="78" t="s">
        <v>145</v>
      </c>
      <c r="I53" s="95" t="s">
        <v>136</v>
      </c>
      <c r="J53" s="90" t="s">
        <v>113</v>
      </c>
      <c r="K53" s="90" t="s">
        <v>114</v>
      </c>
      <c r="L53" s="90" t="s">
        <v>115</v>
      </c>
      <c r="M53" s="90" t="s">
        <v>116</v>
      </c>
      <c r="N53" s="90" t="s">
        <v>117</v>
      </c>
      <c r="O53" s="90" t="s">
        <v>118</v>
      </c>
      <c r="P53" s="90" t="s">
        <v>119</v>
      </c>
      <c r="Q53" s="90" t="s">
        <v>120</v>
      </c>
      <c r="R53" s="90" t="s">
        <v>121</v>
      </c>
      <c r="S53" s="90" t="s">
        <v>122</v>
      </c>
      <c r="T53" s="90" t="s">
        <v>124</v>
      </c>
      <c r="U53" s="78"/>
    </row>
    <row r="54" spans="1:35" customHeight="1" ht="12.75">
      <c r="A54" s="78">
        <v>55</v>
      </c>
      <c r="B54" s="82" t="s">
        <v>263</v>
      </c>
      <c r="C54" s="82" t="s">
        <v>264</v>
      </c>
      <c r="D54" s="83">
        <v>258029.19</v>
      </c>
      <c r="E54" s="78">
        <v>6</v>
      </c>
      <c r="F54" s="78" t="s">
        <v>145</v>
      </c>
      <c r="I54" s="97" t="s">
        <v>146</v>
      </c>
      <c r="J54" s="78">
        <f>J8:T8</f>
        <v>1</v>
      </c>
      <c r="K54" s="78">
        <v>4</v>
      </c>
      <c r="L54" s="78">
        <v>5</v>
      </c>
      <c r="M54" s="78">
        <v>16</v>
      </c>
      <c r="N54" s="78">
        <v>22</v>
      </c>
      <c r="O54" s="78">
        <v>28</v>
      </c>
      <c r="P54" s="78">
        <v>19</v>
      </c>
      <c r="Q54" s="78">
        <v>17</v>
      </c>
      <c r="R54" s="78">
        <v>11</v>
      </c>
      <c r="S54" s="78">
        <v>3</v>
      </c>
      <c r="T54" s="78">
        <v>1</v>
      </c>
      <c r="U54" s="78">
        <f>SUM(J54:T54)</f>
        <v>127</v>
      </c>
    </row>
    <row r="55" spans="1:35" customHeight="1" ht="12.75">
      <c r="A55" s="78">
        <v>56</v>
      </c>
      <c r="B55" s="82" t="s">
        <v>265</v>
      </c>
      <c r="C55" s="82" t="s">
        <v>266</v>
      </c>
      <c r="D55" s="83">
        <v>658760.39</v>
      </c>
      <c r="E55" s="78">
        <v>9</v>
      </c>
      <c r="F55" s="78" t="s">
        <v>145</v>
      </c>
      <c r="I55" s="97" t="s">
        <v>149</v>
      </c>
      <c r="J55" s="78">
        <f>J8:T8-J3:T3</f>
        <v>1</v>
      </c>
      <c r="K55" s="78">
        <v>1</v>
      </c>
      <c r="L55" s="78">
        <v>2</v>
      </c>
      <c r="M55" s="78">
        <v>12</v>
      </c>
      <c r="N55" s="78">
        <v>20</v>
      </c>
      <c r="O55" s="78">
        <v>24</v>
      </c>
      <c r="P55" s="78">
        <v>19</v>
      </c>
      <c r="Q55" s="78">
        <v>17</v>
      </c>
      <c r="R55" s="78">
        <v>11</v>
      </c>
      <c r="S55" s="78">
        <v>3</v>
      </c>
      <c r="T55" s="78">
        <v>1</v>
      </c>
      <c r="U55" s="78">
        <f>SUM(J55:T55)</f>
        <v>111</v>
      </c>
    </row>
    <row r="56" spans="1:35" customHeight="1" ht="12.75">
      <c r="A56" s="78">
        <v>57</v>
      </c>
      <c r="B56" s="82" t="s">
        <v>267</v>
      </c>
      <c r="C56" s="82" t="s">
        <v>268</v>
      </c>
      <c r="D56" s="83">
        <v>220794.45</v>
      </c>
      <c r="E56" s="78">
        <v>5</v>
      </c>
      <c r="F56" s="78" t="s">
        <v>149</v>
      </c>
      <c r="I56" s="97" t="s">
        <v>145</v>
      </c>
      <c r="J56" s="78">
        <f>J8:T8-(J3:T3+J4:T4)</f>
        <v>1</v>
      </c>
      <c r="K56" s="78">
        <v>0</v>
      </c>
      <c r="L56" s="78">
        <v>0</v>
      </c>
      <c r="M56" s="78">
        <v>0</v>
      </c>
      <c r="N56" s="78">
        <v>0</v>
      </c>
      <c r="O56" s="78">
        <v>7</v>
      </c>
      <c r="P56" s="78">
        <v>12</v>
      </c>
      <c r="Q56" s="78">
        <v>14</v>
      </c>
      <c r="R56" s="78">
        <v>11</v>
      </c>
      <c r="S56" s="78">
        <v>3</v>
      </c>
      <c r="T56" s="78">
        <v>1</v>
      </c>
      <c r="U56" s="78">
        <f>SUM(J56:T56)</f>
        <v>49</v>
      </c>
    </row>
    <row r="57" spans="1:35" customHeight="1" ht="12.75">
      <c r="A57" s="78">
        <v>58</v>
      </c>
      <c r="B57" s="82" t="s">
        <v>269</v>
      </c>
      <c r="C57" s="82" t="s">
        <v>270</v>
      </c>
      <c r="D57" s="83">
        <v>320281.14</v>
      </c>
      <c r="E57" s="78">
        <v>6</v>
      </c>
      <c r="F57" s="78" t="s">
        <v>145</v>
      </c>
      <c r="I57" s="97" t="s">
        <v>141</v>
      </c>
      <c r="J57" s="78">
        <f>J6:T6+J7:T7</f>
        <v>1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2</v>
      </c>
      <c r="R57" s="78">
        <v>4</v>
      </c>
      <c r="S57" s="78">
        <v>1</v>
      </c>
      <c r="T57" s="78">
        <v>1</v>
      </c>
      <c r="U57" s="78">
        <f>SUM(J57:T57)</f>
        <v>9</v>
      </c>
    </row>
    <row r="58" spans="1:35" customHeight="1" ht="12.75">
      <c r="A58" s="78">
        <v>61</v>
      </c>
      <c r="B58" s="82" t="s">
        <v>271</v>
      </c>
      <c r="C58" s="82" t="s">
        <v>272</v>
      </c>
      <c r="D58" s="83">
        <v>438220.33</v>
      </c>
      <c r="E58" s="78">
        <v>7</v>
      </c>
      <c r="F58" s="78" t="s">
        <v>149</v>
      </c>
      <c r="I58" s="95" t="s">
        <v>156</v>
      </c>
      <c r="J58" s="78">
        <f>J7:T7</f>
        <v>1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  <c r="T58" s="78">
        <v>1</v>
      </c>
      <c r="U58" s="78">
        <f>SUM(J58:T58)</f>
        <v>2</v>
      </c>
    </row>
    <row r="59" spans="1:35" customHeight="1" ht="12.75">
      <c r="A59" s="78">
        <v>63</v>
      </c>
      <c r="B59" s="82" t="s">
        <v>273</v>
      </c>
      <c r="C59" s="82" t="s">
        <v>274</v>
      </c>
      <c r="D59" s="83">
        <v>260463.73</v>
      </c>
      <c r="E59" s="78">
        <v>6</v>
      </c>
      <c r="F59" s="78" t="s">
        <v>149</v>
      </c>
    </row>
    <row r="60" spans="1:35" customHeight="1" ht="12.75">
      <c r="A60" s="78">
        <v>64</v>
      </c>
      <c r="B60" s="82" t="s">
        <v>275</v>
      </c>
      <c r="C60" s="82" t="s">
        <v>276</v>
      </c>
      <c r="D60" s="83">
        <v>261327.15</v>
      </c>
      <c r="E60" s="78">
        <v>6</v>
      </c>
      <c r="F60" s="78" t="s">
        <v>145</v>
      </c>
    </row>
    <row r="61" spans="1:35" customHeight="1" ht="12.75">
      <c r="A61" s="78">
        <v>65</v>
      </c>
      <c r="B61" s="82" t="s">
        <v>277</v>
      </c>
      <c r="C61" s="82" t="s">
        <v>278</v>
      </c>
      <c r="D61" s="83">
        <v>369972.16</v>
      </c>
      <c r="E61" s="78">
        <v>7</v>
      </c>
      <c r="F61" s="78" t="s">
        <v>145</v>
      </c>
    </row>
    <row r="62" spans="1:35" customHeight="1" ht="12.75">
      <c r="A62" s="78">
        <v>66</v>
      </c>
      <c r="B62" s="82" t="s">
        <v>279</v>
      </c>
      <c r="C62" s="82" t="s">
        <v>280</v>
      </c>
      <c r="D62" s="83">
        <v>176717.76</v>
      </c>
      <c r="E62" s="78">
        <v>4</v>
      </c>
      <c r="F62" s="78" t="s">
        <v>146</v>
      </c>
    </row>
    <row r="63" spans="1:35" customHeight="1" ht="12.75">
      <c r="A63" s="78">
        <v>67</v>
      </c>
      <c r="B63" s="82" t="s">
        <v>281</v>
      </c>
      <c r="C63" s="82" t="s">
        <v>282</v>
      </c>
      <c r="D63" s="83">
        <v>356858.84</v>
      </c>
      <c r="E63" s="78">
        <v>7</v>
      </c>
      <c r="F63" s="78" t="s">
        <v>149</v>
      </c>
    </row>
    <row r="64" spans="1:35" customHeight="1" ht="12.75">
      <c r="A64" s="78">
        <v>68</v>
      </c>
      <c r="B64" s="82" t="s">
        <v>283</v>
      </c>
      <c r="C64" s="82" t="s">
        <v>284</v>
      </c>
      <c r="D64" s="83">
        <v>219627.05</v>
      </c>
      <c r="E64" s="78">
        <v>5</v>
      </c>
      <c r="F64" s="78" t="s">
        <v>149</v>
      </c>
    </row>
    <row r="65" spans="1:35" customHeight="1" ht="12.75">
      <c r="A65" s="78">
        <v>69</v>
      </c>
      <c r="B65" s="82" t="s">
        <v>285</v>
      </c>
      <c r="C65" s="82" t="s">
        <v>286</v>
      </c>
      <c r="D65" s="83">
        <v>502104.3</v>
      </c>
      <c r="E65" s="78">
        <v>8</v>
      </c>
      <c r="F65" s="78" t="s">
        <v>145</v>
      </c>
    </row>
    <row r="66" spans="1:35" customHeight="1" ht="12.75">
      <c r="A66" s="78">
        <v>70</v>
      </c>
      <c r="B66" s="82" t="s">
        <v>287</v>
      </c>
      <c r="C66" s="82" t="s">
        <v>288</v>
      </c>
      <c r="D66" s="83">
        <v>301396.96</v>
      </c>
      <c r="E66" s="78">
        <v>6</v>
      </c>
      <c r="F66" s="78" t="s">
        <v>149</v>
      </c>
    </row>
    <row r="67" spans="1:35" customHeight="1" ht="12.75">
      <c r="A67" s="78">
        <v>71</v>
      </c>
      <c r="B67" s="82" t="s">
        <v>289</v>
      </c>
      <c r="C67" s="82" t="s">
        <v>290</v>
      </c>
      <c r="D67" s="83">
        <v>381882.97</v>
      </c>
      <c r="E67" s="78">
        <v>7</v>
      </c>
      <c r="F67" s="78" t="s">
        <v>145</v>
      </c>
    </row>
    <row r="68" spans="1:35" customHeight="1" ht="12.75">
      <c r="A68" s="84">
        <v>80</v>
      </c>
      <c r="B68" s="85" t="s">
        <v>291</v>
      </c>
      <c r="C68" s="82" t="s">
        <v>292</v>
      </c>
      <c r="D68" s="86">
        <v>90984</v>
      </c>
      <c r="E68" s="78">
        <v>2</v>
      </c>
      <c r="F68" s="78" t="s">
        <v>149</v>
      </c>
    </row>
    <row r="69" spans="1:35" customHeight="1" ht="12.75">
      <c r="A69" s="78">
        <v>81</v>
      </c>
      <c r="B69" s="82" t="s">
        <v>293</v>
      </c>
      <c r="C69" s="82" t="s">
        <v>294</v>
      </c>
      <c r="D69" s="83">
        <v>369232.66</v>
      </c>
      <c r="E69" s="78">
        <v>7</v>
      </c>
      <c r="F69" s="78" t="s">
        <v>145</v>
      </c>
    </row>
    <row r="70" spans="1:35" customHeight="1" ht="12.75">
      <c r="A70" s="78">
        <v>82</v>
      </c>
      <c r="B70" s="82" t="s">
        <v>295</v>
      </c>
      <c r="C70" s="82" t="s">
        <v>296</v>
      </c>
      <c r="D70" s="83">
        <v>165158.08</v>
      </c>
      <c r="E70" s="78">
        <v>4</v>
      </c>
      <c r="F70" s="78" t="s">
        <v>149</v>
      </c>
    </row>
    <row r="71" spans="1:35" customHeight="1" ht="12.75">
      <c r="A71" s="78">
        <v>83</v>
      </c>
      <c r="B71" s="82" t="s">
        <v>297</v>
      </c>
      <c r="C71" s="82" t="s">
        <v>298</v>
      </c>
      <c r="D71" s="83">
        <v>185964.25</v>
      </c>
      <c r="E71" s="78">
        <v>5</v>
      </c>
      <c r="F71" s="78" t="s">
        <v>149</v>
      </c>
    </row>
    <row r="72" spans="1:35" customHeight="1" ht="12.75">
      <c r="A72" s="78">
        <v>87</v>
      </c>
      <c r="B72" s="82" t="s">
        <v>299</v>
      </c>
      <c r="C72" s="82" t="s">
        <v>300</v>
      </c>
      <c r="D72" s="83">
        <v>651426.33</v>
      </c>
      <c r="E72" s="78">
        <v>9</v>
      </c>
      <c r="F72" s="78" t="s">
        <v>141</v>
      </c>
    </row>
    <row r="73" spans="1:35" customHeight="1" ht="12.75">
      <c r="A73" s="78">
        <v>88</v>
      </c>
      <c r="B73" s="82" t="s">
        <v>301</v>
      </c>
      <c r="C73" s="82" t="s">
        <v>302</v>
      </c>
      <c r="D73" s="83">
        <v>646329.82</v>
      </c>
      <c r="E73" s="78">
        <v>9</v>
      </c>
      <c r="F73" s="78" t="s">
        <v>145</v>
      </c>
    </row>
    <row r="74" spans="1:35" customHeight="1" ht="12.75">
      <c r="A74" s="78">
        <v>89</v>
      </c>
      <c r="B74" s="82" t="s">
        <v>303</v>
      </c>
      <c r="C74" s="82" t="s">
        <v>304</v>
      </c>
      <c r="D74" s="83">
        <v>68871.79</v>
      </c>
      <c r="E74" s="78">
        <v>1</v>
      </c>
      <c r="F74" s="78" t="s">
        <v>146</v>
      </c>
    </row>
    <row r="75" spans="1:35" customHeight="1" ht="12.75">
      <c r="A75" s="78">
        <v>90</v>
      </c>
      <c r="B75" s="82" t="s">
        <v>305</v>
      </c>
      <c r="C75" s="82" t="s">
        <v>306</v>
      </c>
      <c r="D75" s="83">
        <v>152978.76</v>
      </c>
      <c r="E75" s="78">
        <v>4</v>
      </c>
      <c r="F75" s="78" t="s">
        <v>146</v>
      </c>
    </row>
    <row r="76" spans="1:35" customHeight="1" ht="12.75">
      <c r="A76" s="78">
        <v>93</v>
      </c>
      <c r="B76" s="82" t="s">
        <v>307</v>
      </c>
      <c r="C76" s="82" t="s">
        <v>308</v>
      </c>
      <c r="D76" s="83">
        <v>168034.36</v>
      </c>
      <c r="E76" s="78">
        <v>4</v>
      </c>
      <c r="F76" s="78" t="s">
        <v>149</v>
      </c>
    </row>
    <row r="77" spans="1:35" customHeight="1" ht="12.75">
      <c r="A77" s="78">
        <v>99</v>
      </c>
      <c r="B77" s="82" t="s">
        <v>309</v>
      </c>
      <c r="C77" s="82" t="s">
        <v>310</v>
      </c>
      <c r="D77" s="83">
        <v>237450.02</v>
      </c>
      <c r="E77" s="78">
        <v>5</v>
      </c>
      <c r="F77" s="78" t="s">
        <v>149</v>
      </c>
    </row>
    <row r="78" spans="1:35" customHeight="1" ht="12.75">
      <c r="A78" s="78">
        <v>101</v>
      </c>
      <c r="B78" s="82" t="s">
        <v>311</v>
      </c>
      <c r="C78" s="82" t="s">
        <v>312</v>
      </c>
      <c r="D78" s="83">
        <v>600056.24</v>
      </c>
      <c r="E78" s="78">
        <v>8</v>
      </c>
      <c r="F78" s="78" t="s">
        <v>145</v>
      </c>
    </row>
    <row r="79" spans="1:35" customHeight="1" ht="12.75">
      <c r="A79" s="78">
        <v>102</v>
      </c>
      <c r="B79" s="82" t="s">
        <v>313</v>
      </c>
      <c r="C79" s="82" t="s">
        <v>314</v>
      </c>
      <c r="D79" s="83">
        <v>746541.73</v>
      </c>
      <c r="E79" s="78">
        <v>9</v>
      </c>
      <c r="F79" s="78" t="s">
        <v>145</v>
      </c>
    </row>
    <row r="80" spans="1:35" customHeight="1" ht="12.75">
      <c r="A80" s="78">
        <v>103</v>
      </c>
      <c r="B80" s="82" t="s">
        <v>315</v>
      </c>
      <c r="C80" s="82" t="s">
        <v>316</v>
      </c>
      <c r="D80" s="83">
        <v>485751.3</v>
      </c>
      <c r="E80" s="78">
        <v>8</v>
      </c>
      <c r="F80" s="78" t="s">
        <v>145</v>
      </c>
    </row>
    <row r="81" spans="1:35" customHeight="1" ht="12.75">
      <c r="A81" s="78">
        <v>104</v>
      </c>
      <c r="B81" s="82" t="s">
        <v>317</v>
      </c>
      <c r="C81" s="82" t="s">
        <v>318</v>
      </c>
      <c r="D81" s="83">
        <v>382122.19</v>
      </c>
      <c r="E81" s="78">
        <v>7</v>
      </c>
      <c r="F81" s="78" t="s">
        <v>149</v>
      </c>
    </row>
    <row r="82" spans="1:35" customHeight="1" ht="12.75">
      <c r="A82" s="78">
        <v>105</v>
      </c>
      <c r="B82" s="82" t="s">
        <v>319</v>
      </c>
      <c r="C82" s="82" t="s">
        <v>320</v>
      </c>
      <c r="D82" s="83">
        <v>356871.67</v>
      </c>
      <c r="E82" s="78">
        <v>7</v>
      </c>
      <c r="F82" s="78" t="s">
        <v>145</v>
      </c>
    </row>
    <row r="83" spans="1:35" customHeight="1" ht="12.75">
      <c r="A83" s="78">
        <v>106</v>
      </c>
      <c r="B83" s="82" t="s">
        <v>321</v>
      </c>
      <c r="C83" s="82" t="s">
        <v>322</v>
      </c>
      <c r="D83" s="83">
        <v>144345.84</v>
      </c>
      <c r="E83" s="78">
        <v>4</v>
      </c>
      <c r="F83" s="78" t="s">
        <v>149</v>
      </c>
    </row>
    <row r="84" spans="1:35" customHeight="1" ht="12.75">
      <c r="A84" s="78">
        <v>107</v>
      </c>
      <c r="B84" s="82" t="s">
        <v>323</v>
      </c>
      <c r="C84" s="82" t="s">
        <v>324</v>
      </c>
      <c r="D84" s="83">
        <v>317844.48</v>
      </c>
      <c r="E84" s="78">
        <v>6</v>
      </c>
      <c r="F84" s="78" t="s">
        <v>149</v>
      </c>
    </row>
    <row r="85" spans="1:35" customHeight="1" ht="12.75">
      <c r="A85" s="78">
        <v>108</v>
      </c>
      <c r="B85" s="82" t="s">
        <v>325</v>
      </c>
      <c r="C85" s="82" t="s">
        <v>326</v>
      </c>
      <c r="D85" s="83">
        <v>349163.38</v>
      </c>
      <c r="E85" s="78">
        <v>7</v>
      </c>
      <c r="F85" s="78" t="s">
        <v>145</v>
      </c>
    </row>
    <row r="86" spans="1:35" customHeight="1" ht="12.75">
      <c r="A86" s="78">
        <v>110</v>
      </c>
      <c r="B86" s="82" t="s">
        <v>327</v>
      </c>
      <c r="C86" s="82" t="s">
        <v>328</v>
      </c>
      <c r="D86" s="83">
        <v>420801.45</v>
      </c>
      <c r="E86" s="78">
        <v>7</v>
      </c>
      <c r="F86" s="78" t="s">
        <v>145</v>
      </c>
    </row>
    <row r="87" spans="1:35" customHeight="1" ht="12.75">
      <c r="A87" s="78">
        <v>111</v>
      </c>
      <c r="B87" s="82" t="s">
        <v>329</v>
      </c>
      <c r="C87" s="82" t="s">
        <v>330</v>
      </c>
      <c r="D87" s="83">
        <v>353537.77</v>
      </c>
      <c r="E87" s="78">
        <v>7</v>
      </c>
      <c r="F87" s="78" t="s">
        <v>145</v>
      </c>
    </row>
    <row r="88" spans="1:35" customHeight="1" ht="12.75">
      <c r="A88" s="78">
        <v>113</v>
      </c>
      <c r="B88" s="82" t="s">
        <v>331</v>
      </c>
      <c r="C88" s="82" t="s">
        <v>332</v>
      </c>
      <c r="D88" s="83">
        <v>333115.67</v>
      </c>
      <c r="E88" s="78">
        <v>6</v>
      </c>
      <c r="F88" s="78" t="s">
        <v>145</v>
      </c>
    </row>
    <row r="89" spans="1:35" customHeight="1" ht="12.75">
      <c r="A89" s="78">
        <v>114</v>
      </c>
      <c r="B89" s="82" t="s">
        <v>333</v>
      </c>
      <c r="C89" s="82" t="s">
        <v>334</v>
      </c>
      <c r="D89" s="83">
        <v>120559.4</v>
      </c>
      <c r="E89" s="78">
        <v>3</v>
      </c>
      <c r="F89" s="78" t="s">
        <v>149</v>
      </c>
    </row>
    <row r="90" spans="1:35" customHeight="1" ht="12.75">
      <c r="A90" s="78">
        <v>119</v>
      </c>
      <c r="B90" s="82" t="s">
        <v>335</v>
      </c>
      <c r="C90" s="82" t="s">
        <v>336</v>
      </c>
      <c r="D90" s="83">
        <v>266972.93</v>
      </c>
      <c r="E90" s="78">
        <v>6</v>
      </c>
      <c r="F90" s="78" t="s">
        <v>149</v>
      </c>
    </row>
    <row r="91" spans="1:35" customHeight="1" ht="12.75">
      <c r="A91" s="78">
        <v>120</v>
      </c>
      <c r="B91" s="82" t="s">
        <v>337</v>
      </c>
      <c r="C91" s="82" t="s">
        <v>338</v>
      </c>
      <c r="D91" s="83">
        <v>279375.78</v>
      </c>
      <c r="E91" s="78">
        <v>6</v>
      </c>
      <c r="F91" s="78" t="s">
        <v>149</v>
      </c>
    </row>
    <row r="92" spans="1:35" customHeight="1" ht="12.75">
      <c r="A92" s="87">
        <v>121</v>
      </c>
      <c r="B92" s="85" t="s">
        <v>339</v>
      </c>
      <c r="C92" s="82" t="s">
        <v>339</v>
      </c>
      <c r="D92" s="86">
        <v>112738</v>
      </c>
      <c r="E92" s="78">
        <v>3</v>
      </c>
      <c r="F92" s="78" t="s">
        <v>146</v>
      </c>
    </row>
    <row r="93" spans="1:35" customHeight="1" ht="12.75">
      <c r="A93" s="78">
        <v>123</v>
      </c>
      <c r="B93" s="82" t="s">
        <v>340</v>
      </c>
      <c r="C93" s="82" t="s">
        <v>341</v>
      </c>
      <c r="D93" s="83">
        <v>129980.43</v>
      </c>
      <c r="E93" s="78">
        <v>3</v>
      </c>
      <c r="F93" s="78" t="s">
        <v>149</v>
      </c>
    </row>
    <row r="94" spans="1:35" customHeight="1" ht="12.75">
      <c r="A94" s="78">
        <v>124</v>
      </c>
      <c r="B94" s="82" t="s">
        <v>342</v>
      </c>
      <c r="C94" s="82" t="s">
        <v>343</v>
      </c>
      <c r="D94" s="83">
        <v>234998.85</v>
      </c>
      <c r="E94" s="78">
        <v>5</v>
      </c>
      <c r="F94" s="78" t="s">
        <v>146</v>
      </c>
    </row>
    <row r="95" spans="1:35" customHeight="1" ht="12.75">
      <c r="A95" s="78">
        <v>125</v>
      </c>
      <c r="B95" s="82" t="s">
        <v>344</v>
      </c>
      <c r="C95" s="82" t="s">
        <v>345</v>
      </c>
      <c r="D95" s="83">
        <v>574845.6</v>
      </c>
      <c r="E95" s="78">
        <v>8</v>
      </c>
      <c r="F95" s="78" t="s">
        <v>145</v>
      </c>
    </row>
    <row r="96" spans="1:35" customHeight="1" ht="12.75">
      <c r="A96" s="78">
        <v>126</v>
      </c>
      <c r="B96" s="82" t="s">
        <v>346</v>
      </c>
      <c r="C96" s="82" t="s">
        <v>347</v>
      </c>
      <c r="D96" s="83">
        <v>157308.77</v>
      </c>
      <c r="E96" s="78">
        <v>4</v>
      </c>
      <c r="F96" s="78" t="s">
        <v>149</v>
      </c>
    </row>
    <row r="97" spans="1:35" customHeight="1" ht="12.75">
      <c r="A97" s="78">
        <v>127</v>
      </c>
      <c r="B97" s="82" t="s">
        <v>348</v>
      </c>
      <c r="C97" s="82" t="s">
        <v>349</v>
      </c>
      <c r="D97" s="83">
        <v>457093</v>
      </c>
      <c r="E97" s="78">
        <v>7</v>
      </c>
      <c r="F97" s="78" t="s">
        <v>145</v>
      </c>
    </row>
    <row r="98" spans="1:35" customHeight="1" ht="12.75">
      <c r="A98" s="78">
        <v>128</v>
      </c>
      <c r="B98" s="82" t="s">
        <v>350</v>
      </c>
      <c r="C98" s="82" t="s">
        <v>351</v>
      </c>
      <c r="D98" s="83">
        <v>111773.16</v>
      </c>
      <c r="E98" s="78">
        <v>3</v>
      </c>
      <c r="F98" s="78" t="s">
        <v>146</v>
      </c>
    </row>
    <row r="99" spans="1:35" customHeight="1" ht="12.75">
      <c r="A99" s="78">
        <v>129</v>
      </c>
      <c r="B99" s="82" t="s">
        <v>352</v>
      </c>
      <c r="C99" s="82" t="s">
        <v>353</v>
      </c>
      <c r="D99" s="83">
        <v>339512.76</v>
      </c>
      <c r="E99" s="78">
        <v>7</v>
      </c>
      <c r="F99" s="78" t="s">
        <v>149</v>
      </c>
    </row>
    <row r="100" spans="1:35" customHeight="1" ht="12.75">
      <c r="A100" s="78">
        <v>130</v>
      </c>
      <c r="B100" s="82" t="s">
        <v>354</v>
      </c>
      <c r="C100" s="82" t="s">
        <v>355</v>
      </c>
      <c r="D100" s="83">
        <v>290348.61</v>
      </c>
      <c r="E100" s="78">
        <v>6</v>
      </c>
      <c r="F100" s="78" t="s">
        <v>149</v>
      </c>
    </row>
    <row r="101" spans="1:35" customHeight="1" ht="12.75">
      <c r="A101" s="78">
        <v>135</v>
      </c>
      <c r="B101" s="82" t="s">
        <v>356</v>
      </c>
      <c r="C101" s="82" t="s">
        <v>357</v>
      </c>
      <c r="D101" s="83">
        <v>204325.17</v>
      </c>
      <c r="E101" s="78">
        <v>5</v>
      </c>
      <c r="F101" s="78" t="s">
        <v>149</v>
      </c>
    </row>
    <row r="102" spans="1:35" customHeight="1" ht="12.75">
      <c r="A102" s="78">
        <v>136</v>
      </c>
      <c r="B102" s="82" t="s">
        <v>358</v>
      </c>
      <c r="C102" s="82" t="s">
        <v>359</v>
      </c>
      <c r="D102" s="83">
        <v>231204.44</v>
      </c>
      <c r="E102" s="78">
        <v>5</v>
      </c>
      <c r="F102" s="78" t="s">
        <v>149</v>
      </c>
    </row>
    <row r="103" spans="1:35" customHeight="1" ht="12.75">
      <c r="A103" s="78">
        <v>137</v>
      </c>
      <c r="B103" s="82" t="s">
        <v>360</v>
      </c>
      <c r="C103" s="82" t="s">
        <v>361</v>
      </c>
      <c r="D103" s="83">
        <v>183365.69</v>
      </c>
      <c r="E103" s="78">
        <v>5</v>
      </c>
      <c r="F103" s="78" t="s">
        <v>149</v>
      </c>
    </row>
    <row r="104" spans="1:35" customHeight="1" ht="12.75">
      <c r="A104" s="78">
        <v>138</v>
      </c>
      <c r="B104" s="82" t="s">
        <v>362</v>
      </c>
      <c r="C104" s="82" t="s">
        <v>363</v>
      </c>
      <c r="D104" s="83">
        <v>233693.95</v>
      </c>
      <c r="E104" s="78">
        <v>5</v>
      </c>
      <c r="F104" s="78" t="s">
        <v>149</v>
      </c>
    </row>
    <row r="105" spans="1:35" customHeight="1" ht="12.75">
      <c r="A105" s="78">
        <v>139</v>
      </c>
      <c r="B105" s="82" t="s">
        <v>364</v>
      </c>
      <c r="C105" s="82" t="s">
        <v>365</v>
      </c>
      <c r="D105" s="83">
        <v>201214.46</v>
      </c>
      <c r="E105" s="78">
        <v>5</v>
      </c>
      <c r="F105" s="78" t="s">
        <v>149</v>
      </c>
    </row>
    <row r="106" spans="1:35" customHeight="1" ht="12.75">
      <c r="A106" s="78">
        <v>140</v>
      </c>
      <c r="B106" s="82" t="s">
        <v>366</v>
      </c>
      <c r="C106" s="82" t="s">
        <v>367</v>
      </c>
      <c r="D106" s="83">
        <v>173410.15</v>
      </c>
      <c r="E106" s="78">
        <v>4</v>
      </c>
      <c r="F106" s="78" t="s">
        <v>149</v>
      </c>
    </row>
    <row r="107" spans="1:35" customHeight="1" ht="12.75">
      <c r="A107" s="78">
        <v>141</v>
      </c>
      <c r="B107" s="82" t="s">
        <v>368</v>
      </c>
      <c r="C107" s="82" t="s">
        <v>369</v>
      </c>
      <c r="D107" s="83">
        <v>133298.49</v>
      </c>
      <c r="E107" s="78">
        <v>4</v>
      </c>
      <c r="F107" s="78" t="s">
        <v>149</v>
      </c>
    </row>
    <row r="108" spans="1:35" customHeight="1" ht="12.75">
      <c r="A108" s="78">
        <v>142</v>
      </c>
      <c r="B108" s="82" t="s">
        <v>370</v>
      </c>
      <c r="C108" s="82" t="s">
        <v>371</v>
      </c>
      <c r="D108" s="83">
        <v>177681.97</v>
      </c>
      <c r="E108" s="78">
        <v>4</v>
      </c>
      <c r="F108" s="78" t="s">
        <v>149</v>
      </c>
    </row>
    <row r="109" spans="1:35" customHeight="1" ht="12.75">
      <c r="A109" s="78">
        <v>143</v>
      </c>
      <c r="B109" s="82" t="s">
        <v>372</v>
      </c>
      <c r="C109" s="82" t="s">
        <v>373</v>
      </c>
      <c r="D109" s="83">
        <v>246063.27</v>
      </c>
      <c r="E109" s="78">
        <v>5</v>
      </c>
      <c r="F109" s="78" t="s">
        <v>149</v>
      </c>
    </row>
    <row r="110" spans="1:35" customHeight="1" ht="12.75">
      <c r="A110" s="78">
        <v>144</v>
      </c>
      <c r="B110" s="82" t="s">
        <v>374</v>
      </c>
      <c r="C110" s="82" t="s">
        <v>375</v>
      </c>
      <c r="D110" s="83">
        <v>194587.79</v>
      </c>
      <c r="E110" s="78">
        <v>5</v>
      </c>
      <c r="F110" s="78" t="s">
        <v>149</v>
      </c>
    </row>
    <row r="111" spans="1:35" customHeight="1" ht="12.75">
      <c r="A111" s="78">
        <v>145</v>
      </c>
      <c r="B111" s="82" t="s">
        <v>376</v>
      </c>
      <c r="C111" s="82" t="s">
        <v>377</v>
      </c>
      <c r="D111" s="83">
        <v>182583.11</v>
      </c>
      <c r="E111" s="78">
        <v>5</v>
      </c>
      <c r="F111" s="78" t="s">
        <v>149</v>
      </c>
    </row>
    <row r="112" spans="1:35" customHeight="1" ht="12.75">
      <c r="A112" s="78">
        <v>147</v>
      </c>
      <c r="B112" s="82" t="s">
        <v>378</v>
      </c>
      <c r="C112" s="82" t="s">
        <v>379</v>
      </c>
      <c r="D112" s="83">
        <v>165789.43</v>
      </c>
      <c r="E112" s="78">
        <v>4</v>
      </c>
      <c r="F112" s="78" t="s">
        <v>146</v>
      </c>
    </row>
    <row r="113" spans="1:35" customHeight="1" ht="12.75">
      <c r="A113" s="78">
        <v>150</v>
      </c>
      <c r="B113" s="82" t="s">
        <v>380</v>
      </c>
      <c r="C113" s="82" t="s">
        <v>381</v>
      </c>
      <c r="D113" s="83">
        <v>280167.63</v>
      </c>
      <c r="E113" s="78">
        <v>6</v>
      </c>
      <c r="F113" s="78" t="s">
        <v>149</v>
      </c>
    </row>
    <row r="114" spans="1:35" customHeight="1" ht="12.75">
      <c r="A114" s="78">
        <v>151</v>
      </c>
      <c r="B114" s="82" t="s">
        <v>382</v>
      </c>
      <c r="C114" s="82" t="s">
        <v>383</v>
      </c>
      <c r="D114" s="83">
        <v>160432.51</v>
      </c>
      <c r="E114" s="78">
        <v>4</v>
      </c>
      <c r="F114" s="78" t="s">
        <v>146</v>
      </c>
    </row>
    <row r="115" spans="1:35" customHeight="1" ht="12.75">
      <c r="A115" s="78">
        <v>152</v>
      </c>
      <c r="B115" s="82" t="s">
        <v>384</v>
      </c>
      <c r="C115" s="82" t="s">
        <v>385</v>
      </c>
      <c r="D115" s="83">
        <v>103566.02</v>
      </c>
      <c r="E115" s="78">
        <v>3</v>
      </c>
      <c r="F115" s="78" t="s">
        <v>146</v>
      </c>
    </row>
    <row r="116" spans="1:35" customHeight="1" ht="12.75">
      <c r="A116" s="78">
        <v>155</v>
      </c>
      <c r="B116" s="82" t="s">
        <v>386</v>
      </c>
      <c r="C116" s="82" t="s">
        <v>387</v>
      </c>
      <c r="D116" s="83">
        <v>201485.35</v>
      </c>
      <c r="E116" s="78">
        <v>5</v>
      </c>
      <c r="F116" s="78" t="s">
        <v>149</v>
      </c>
    </row>
    <row r="117" spans="1:35" customHeight="1" ht="12.75">
      <c r="A117" s="78">
        <v>156</v>
      </c>
      <c r="B117" s="82" t="s">
        <v>388</v>
      </c>
      <c r="C117" s="82" t="s">
        <v>389</v>
      </c>
      <c r="D117" s="83">
        <v>169907.24</v>
      </c>
      <c r="E117" s="78">
        <v>4</v>
      </c>
      <c r="F117" s="78" t="s">
        <v>149</v>
      </c>
    </row>
    <row r="118" spans="1:35" customHeight="1" ht="12.75">
      <c r="A118" s="78">
        <v>157</v>
      </c>
      <c r="B118" s="82" t="s">
        <v>390</v>
      </c>
      <c r="C118" s="82" t="s">
        <v>391</v>
      </c>
      <c r="D118" s="83">
        <v>278966.52</v>
      </c>
      <c r="E118" s="78">
        <v>6</v>
      </c>
      <c r="F118" s="78" t="s">
        <v>146</v>
      </c>
    </row>
    <row r="119" spans="1:35" customHeight="1" ht="12.75">
      <c r="A119" s="78">
        <v>159</v>
      </c>
      <c r="B119" s="82" t="s">
        <v>392</v>
      </c>
      <c r="C119" s="82" t="s">
        <v>393</v>
      </c>
      <c r="D119" s="83">
        <v>252686.35</v>
      </c>
      <c r="E119" s="78">
        <v>6</v>
      </c>
      <c r="F119" s="78" t="s">
        <v>146</v>
      </c>
    </row>
    <row r="120" spans="1:35" customHeight="1" ht="12.75">
      <c r="A120" s="78">
        <v>160</v>
      </c>
      <c r="B120" s="82" t="s">
        <v>394</v>
      </c>
      <c r="C120" s="82" t="s">
        <v>395</v>
      </c>
      <c r="D120" s="83">
        <v>86047.02</v>
      </c>
      <c r="E120" s="78">
        <v>2</v>
      </c>
      <c r="F120" s="78" t="s">
        <v>146</v>
      </c>
    </row>
    <row r="121" spans="1:35" customHeight="1" ht="12.75">
      <c r="A121" s="78">
        <v>163</v>
      </c>
      <c r="B121" s="82" t="s">
        <v>396</v>
      </c>
      <c r="C121" s="82" t="s">
        <v>397</v>
      </c>
      <c r="D121" s="83">
        <v>175855.24</v>
      </c>
      <c r="E121" s="78">
        <v>4</v>
      </c>
      <c r="F121" s="78" t="s">
        <v>149</v>
      </c>
    </row>
    <row r="122" spans="1:35" customHeight="1" ht="12.75">
      <c r="A122" s="78">
        <v>178</v>
      </c>
      <c r="B122" s="82" t="s">
        <v>398</v>
      </c>
      <c r="C122" s="82" t="s">
        <v>399</v>
      </c>
      <c r="D122" s="83">
        <v>289139.86</v>
      </c>
      <c r="E122" s="78">
        <v>6</v>
      </c>
      <c r="F122" s="78" t="s">
        <v>149</v>
      </c>
    </row>
    <row r="123" spans="1:35" customHeight="1" ht="12.75">
      <c r="A123" s="87">
        <v>182</v>
      </c>
      <c r="B123" s="85" t="s">
        <v>400</v>
      </c>
      <c r="C123" s="82" t="s">
        <v>401</v>
      </c>
      <c r="D123" s="83">
        <v>66147</v>
      </c>
      <c r="E123" s="78">
        <v>1</v>
      </c>
      <c r="F123" s="78" t="s">
        <v>146</v>
      </c>
    </row>
    <row r="124" spans="1:35" customHeight="1" ht="12.75">
      <c r="A124" s="87">
        <v>185</v>
      </c>
      <c r="B124" s="85" t="s">
        <v>402</v>
      </c>
      <c r="C124" s="82" t="s">
        <v>403</v>
      </c>
      <c r="D124" s="83">
        <v>201711</v>
      </c>
      <c r="E124" s="78">
        <v>5</v>
      </c>
      <c r="F124" s="78" t="s">
        <v>149</v>
      </c>
    </row>
    <row r="125" spans="1:35" customHeight="1" ht="12.75">
      <c r="A125" s="87">
        <v>186</v>
      </c>
      <c r="B125" s="85" t="s">
        <v>404</v>
      </c>
      <c r="C125" s="82" t="s">
        <v>405</v>
      </c>
      <c r="D125" s="83">
        <v>67776</v>
      </c>
      <c r="E125" s="78">
        <v>1</v>
      </c>
      <c r="F125" s="78" t="s">
        <v>146</v>
      </c>
    </row>
    <row r="126" spans="1:35" customHeight="1" ht="12.75">
      <c r="A126" s="87">
        <v>187</v>
      </c>
      <c r="B126" s="85" t="s">
        <v>406</v>
      </c>
      <c r="C126" s="82" t="s">
        <v>407</v>
      </c>
      <c r="D126" s="86">
        <v>44240</v>
      </c>
      <c r="E126" s="78">
        <v>1</v>
      </c>
      <c r="F126" s="78" t="s">
        <v>146</v>
      </c>
    </row>
    <row r="127" spans="1:35" customHeight="1" ht="12.75">
      <c r="A127" s="87">
        <v>188</v>
      </c>
      <c r="B127" s="85" t="s">
        <v>408</v>
      </c>
      <c r="C127" s="82" t="s">
        <v>409</v>
      </c>
      <c r="D127" s="86">
        <v>171273</v>
      </c>
      <c r="E127" s="78">
        <v>4</v>
      </c>
      <c r="F127" s="78" t="s">
        <v>149</v>
      </c>
    </row>
    <row r="128" spans="1:35" customHeight="1" ht="12.75">
      <c r="A128" s="87">
        <v>192</v>
      </c>
      <c r="B128" s="85" t="s">
        <v>410</v>
      </c>
      <c r="C128" s="82" t="s">
        <v>411</v>
      </c>
      <c r="D128" s="86">
        <v>70168</v>
      </c>
      <c r="E128" s="78">
        <v>1</v>
      </c>
      <c r="F128" s="78" t="s">
        <v>146</v>
      </c>
    </row>
    <row r="129" spans="1:35" customHeight="1" ht="12.75">
      <c r="A129" s="87">
        <v>193</v>
      </c>
      <c r="B129" s="85" t="s">
        <v>412</v>
      </c>
      <c r="C129" s="82" t="s">
        <v>413</v>
      </c>
      <c r="D129" s="86">
        <v>134530</v>
      </c>
      <c r="E129" s="78">
        <v>4</v>
      </c>
      <c r="F129" s="78" t="s">
        <v>149</v>
      </c>
    </row>
    <row r="130" spans="1:35" customHeight="1" ht="12.75">
      <c r="A130" s="87">
        <v>195</v>
      </c>
      <c r="B130" s="85" t="s">
        <v>414</v>
      </c>
      <c r="C130" s="82" t="s">
        <v>415</v>
      </c>
      <c r="D130" s="86">
        <v>71107</v>
      </c>
      <c r="E130" s="78">
        <v>2</v>
      </c>
      <c r="F130" s="78" t="s">
        <v>146</v>
      </c>
    </row>
    <row r="131" spans="1:35" customHeight="1" ht="12.75">
      <c r="A131" s="87">
        <v>209</v>
      </c>
      <c r="B131" s="85" t="s">
        <v>416</v>
      </c>
      <c r="C131" s="82" t="s">
        <v>417</v>
      </c>
      <c r="D131" s="86">
        <v>81788</v>
      </c>
      <c r="E131" s="78">
        <v>2</v>
      </c>
      <c r="F131" s="78" t="s">
        <v>146</v>
      </c>
    </row>
    <row r="132" spans="1:35" customHeight="1" ht="12.75">
      <c r="A132" s="84">
        <v>224</v>
      </c>
      <c r="B132" s="85" t="s">
        <v>418</v>
      </c>
      <c r="C132" s="82" t="s">
        <v>419</v>
      </c>
      <c r="D132" s="86">
        <v>65000</v>
      </c>
      <c r="E132" s="78">
        <v>1</v>
      </c>
      <c r="F132" s="78" t="s">
        <v>146</v>
      </c>
    </row>
    <row r="133" spans="1:35" customHeight="1" ht="12.75">
      <c r="A133" s="87">
        <v>381</v>
      </c>
      <c r="B133" s="85" t="s">
        <v>420</v>
      </c>
      <c r="C133" s="82" t="s">
        <v>421</v>
      </c>
      <c r="D133" s="86"/>
      <c r="E133" s="78">
        <v>12</v>
      </c>
      <c r="F133" s="78" t="s">
        <v>141</v>
      </c>
    </row>
    <row r="134" spans="1:35" customHeight="1" ht="12.75">
      <c r="A134" s="84">
        <v>432</v>
      </c>
      <c r="B134" s="85" t="s">
        <v>422</v>
      </c>
      <c r="C134" s="82" t="s">
        <v>423</v>
      </c>
      <c r="D134" s="86">
        <v>202972</v>
      </c>
      <c r="E134" s="78">
        <v>5</v>
      </c>
      <c r="F134" s="78" t="s">
        <v>149</v>
      </c>
    </row>
    <row r="135" spans="1:35" customHeight="1" ht="12.75">
      <c r="A135" s="87">
        <v>705</v>
      </c>
      <c r="B135" s="85" t="s">
        <v>424</v>
      </c>
      <c r="C135" s="82" t="s">
        <v>425</v>
      </c>
      <c r="D135" s="86"/>
      <c r="E135" s="78">
        <v>12</v>
      </c>
      <c r="F135" s="78" t="s">
        <v>149</v>
      </c>
    </row>
    <row r="136" spans="1:35" customHeight="1" ht="12.75">
      <c r="A136" s="87">
        <v>706</v>
      </c>
      <c r="B136" s="85" t="s">
        <v>426</v>
      </c>
      <c r="C136" s="82" t="s">
        <v>427</v>
      </c>
      <c r="D136" s="86"/>
      <c r="E136" s="78">
        <v>12</v>
      </c>
      <c r="F136" s="78" t="s">
        <v>149</v>
      </c>
    </row>
    <row r="137" spans="1:35" customHeight="1" ht="12.75">
      <c r="A137" s="87">
        <v>707</v>
      </c>
      <c r="B137" s="85" t="s">
        <v>428</v>
      </c>
      <c r="C137" s="82" t="s">
        <v>429</v>
      </c>
      <c r="D137" s="86">
        <v>44061</v>
      </c>
      <c r="E137" s="78">
        <v>1</v>
      </c>
      <c r="F137" s="78" t="s">
        <v>149</v>
      </c>
    </row>
    <row r="138" spans="1:35" customHeight="1" ht="12.75">
      <c r="A138" s="87">
        <v>747</v>
      </c>
      <c r="B138" s="85" t="s">
        <v>430</v>
      </c>
      <c r="C138" s="82" t="s">
        <v>431</v>
      </c>
      <c r="D138" s="86">
        <v>4962000</v>
      </c>
      <c r="E138" s="78">
        <v>11</v>
      </c>
      <c r="F138" s="78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54" sqref="J54:T54"/>
    </sheetView>
  </sheetViews>
  <sheetFormatPr defaultRowHeight="14.4" outlineLevelRow="0" outlineLevelCol="0"/>
  <cols>
    <col min="1" max="1" width="7.42578125" customWidth="true" style="25"/>
    <col min="2" max="2" width="30.28515625" customWidth="true" style="0"/>
    <col min="3" max="3" width="30.28515625" customWidth="true" style="0"/>
    <col min="4" max="4" width="16" customWidth="true" style="28"/>
    <col min="5" max="5" width="7.85546875" customWidth="true" style="25"/>
    <col min="6" max="6" width="8.5703125" customWidth="true" style="25"/>
    <col min="7" max="7" width="4.140625" customWidth="true" style="0"/>
    <col min="8" max="8" width="4.42578125" customWidth="true" style="0"/>
    <col min="9" max="9" width="27.85546875" customWidth="true" style="0"/>
    <col min="10" max="10" width="12.5703125" customWidth="true" style="0"/>
    <col min="11" max="11" width="13.5703125" customWidth="true" style="0"/>
    <col min="12" max="12" width="13.5703125" customWidth="true" style="0"/>
    <col min="13" max="13" width="13.5703125" customWidth="true" style="0"/>
    <col min="14" max="14" width="13.5703125" customWidth="true" style="0"/>
    <col min="15" max="15" width="13.5703125" customWidth="true" style="0"/>
    <col min="16" max="16" width="13.5703125" customWidth="true" style="0"/>
    <col min="17" max="17" width="13.5703125" customWidth="true" style="0"/>
    <col min="18" max="18" width="13.5703125" customWidth="true" style="0"/>
    <col min="19" max="19" width="13.5703125" customWidth="true" style="0"/>
    <col min="20" max="20" width="13.5703125" customWidth="true" style="0"/>
    <col min="21" max="21" width="7.7109375" customWidth="true" style="0"/>
    <col min="22" max="22" width="16.42578125" customWidth="true" style="0"/>
  </cols>
  <sheetData>
    <row r="1" spans="1:22" customHeight="1" ht="30">
      <c r="A1" s="104" t="s">
        <v>131</v>
      </c>
      <c r="B1" s="104" t="s">
        <v>132</v>
      </c>
      <c r="C1" s="104" t="s">
        <v>432</v>
      </c>
      <c r="D1" s="105" t="s">
        <v>433</v>
      </c>
      <c r="E1" s="103" t="s">
        <v>135</v>
      </c>
      <c r="F1" s="104" t="s">
        <v>136</v>
      </c>
      <c r="I1" s="113" t="s">
        <v>434</v>
      </c>
      <c r="J1" s="113" t="s">
        <v>164</v>
      </c>
    </row>
    <row r="2" spans="1:22" customHeight="1" ht="15">
      <c r="A2" s="101">
        <v>2</v>
      </c>
      <c r="B2" s="106" t="s">
        <v>139</v>
      </c>
      <c r="C2" s="106" t="s">
        <v>140</v>
      </c>
      <c r="D2" s="107">
        <v>808467.78</v>
      </c>
      <c r="E2" s="101">
        <v>9</v>
      </c>
      <c r="F2" s="101" t="s">
        <v>141</v>
      </c>
      <c r="I2" s="113" t="s">
        <v>167</v>
      </c>
      <c r="J2" s="100">
        <v>1</v>
      </c>
      <c r="K2" s="100">
        <v>2</v>
      </c>
      <c r="L2" s="100">
        <v>3</v>
      </c>
      <c r="M2" s="100">
        <v>4</v>
      </c>
      <c r="N2" s="100">
        <v>5</v>
      </c>
      <c r="O2" s="100">
        <v>6</v>
      </c>
      <c r="P2" s="100">
        <v>7</v>
      </c>
      <c r="Q2" s="100">
        <v>8</v>
      </c>
      <c r="R2" s="100">
        <v>9</v>
      </c>
      <c r="S2" s="100">
        <v>10</v>
      </c>
      <c r="T2" s="100">
        <v>11</v>
      </c>
      <c r="U2" s="100">
        <v>12</v>
      </c>
      <c r="V2" s="100" t="s">
        <v>142</v>
      </c>
    </row>
    <row r="3" spans="1:22" customHeight="1" ht="15">
      <c r="A3" s="101">
        <v>3</v>
      </c>
      <c r="B3" s="106" t="s">
        <v>143</v>
      </c>
      <c r="C3" s="106" t="s">
        <v>144</v>
      </c>
      <c r="D3" s="107">
        <v>950541.15</v>
      </c>
      <c r="E3" s="101">
        <v>10</v>
      </c>
      <c r="F3" s="101" t="s">
        <v>145</v>
      </c>
      <c r="I3" s="106" t="s">
        <v>146</v>
      </c>
      <c r="J3" s="102">
        <v>6</v>
      </c>
      <c r="K3" s="102">
        <v>4</v>
      </c>
      <c r="L3" s="102">
        <v>3</v>
      </c>
      <c r="M3" s="102">
        <v>4</v>
      </c>
      <c r="N3" s="102">
        <v>4</v>
      </c>
      <c r="O3" s="102">
        <v>2</v>
      </c>
      <c r="P3" s="102"/>
      <c r="Q3" s="102"/>
      <c r="R3" s="102"/>
      <c r="S3" s="102"/>
      <c r="T3" s="102"/>
      <c r="U3" s="102"/>
      <c r="V3" s="102">
        <v>23</v>
      </c>
    </row>
    <row r="4" spans="1:22" customHeight="1" ht="15">
      <c r="A4" s="101">
        <v>4</v>
      </c>
      <c r="B4" s="106" t="s">
        <v>147</v>
      </c>
      <c r="C4" s="106" t="s">
        <v>148</v>
      </c>
      <c r="D4" s="107">
        <v>601889.45</v>
      </c>
      <c r="E4" s="101">
        <v>8</v>
      </c>
      <c r="F4" s="101" t="s">
        <v>149</v>
      </c>
      <c r="I4" s="106" t="s">
        <v>149</v>
      </c>
      <c r="J4" s="102">
        <v>1</v>
      </c>
      <c r="K4" s="102">
        <v>1</v>
      </c>
      <c r="L4" s="102">
        <v>5</v>
      </c>
      <c r="M4" s="102">
        <v>12</v>
      </c>
      <c r="N4" s="102">
        <v>15</v>
      </c>
      <c r="O4" s="102">
        <v>19</v>
      </c>
      <c r="P4" s="102">
        <v>8</v>
      </c>
      <c r="Q4" s="102">
        <v>2</v>
      </c>
      <c r="R4" s="102"/>
      <c r="S4" s="102"/>
      <c r="T4" s="102"/>
      <c r="U4" s="102">
        <v>2</v>
      </c>
      <c r="V4" s="102">
        <v>65</v>
      </c>
    </row>
    <row r="5" spans="1:22" customHeight="1" ht="15">
      <c r="A5" s="101">
        <v>5</v>
      </c>
      <c r="B5" s="106" t="s">
        <v>150</v>
      </c>
      <c r="C5" s="106" t="s">
        <v>151</v>
      </c>
      <c r="D5" s="107">
        <v>470180.51</v>
      </c>
      <c r="E5" s="101">
        <v>7</v>
      </c>
      <c r="F5" s="101" t="s">
        <v>149</v>
      </c>
      <c r="I5" s="106" t="s">
        <v>145</v>
      </c>
      <c r="J5" s="102"/>
      <c r="K5" s="102"/>
      <c r="L5" s="102"/>
      <c r="M5" s="102"/>
      <c r="N5" s="102">
        <v>2</v>
      </c>
      <c r="O5" s="102">
        <v>10</v>
      </c>
      <c r="P5" s="102">
        <v>9</v>
      </c>
      <c r="Q5" s="102">
        <v>14</v>
      </c>
      <c r="R5" s="102">
        <v>2</v>
      </c>
      <c r="S5" s="102">
        <v>3</v>
      </c>
      <c r="T5" s="102"/>
      <c r="U5" s="102"/>
      <c r="V5" s="102">
        <v>40</v>
      </c>
    </row>
    <row r="6" spans="1:22" customHeight="1" ht="15">
      <c r="A6" s="101">
        <v>6</v>
      </c>
      <c r="B6" s="106" t="s">
        <v>152</v>
      </c>
      <c r="C6" s="106" t="s">
        <v>153</v>
      </c>
      <c r="D6" s="107">
        <v>925524.68</v>
      </c>
      <c r="E6" s="101">
        <v>10</v>
      </c>
      <c r="F6" s="101" t="s">
        <v>141</v>
      </c>
      <c r="I6" s="106" t="s">
        <v>141</v>
      </c>
      <c r="J6" s="102"/>
      <c r="K6" s="102"/>
      <c r="L6" s="102"/>
      <c r="M6" s="102"/>
      <c r="N6" s="102"/>
      <c r="O6" s="102"/>
      <c r="P6" s="102">
        <v>1</v>
      </c>
      <c r="Q6" s="102">
        <v>2</v>
      </c>
      <c r="R6" s="102">
        <v>3</v>
      </c>
      <c r="S6" s="102">
        <v>1</v>
      </c>
      <c r="T6" s="102"/>
      <c r="U6" s="102">
        <v>1</v>
      </c>
      <c r="V6" s="102">
        <v>8</v>
      </c>
    </row>
    <row r="7" spans="1:22" customHeight="1" ht="15">
      <c r="A7" s="101">
        <v>7</v>
      </c>
      <c r="B7" s="106" t="s">
        <v>154</v>
      </c>
      <c r="C7" s="106" t="s">
        <v>155</v>
      </c>
      <c r="D7" s="107">
        <v>744085.41</v>
      </c>
      <c r="E7" s="101">
        <v>9</v>
      </c>
      <c r="F7" s="101" t="s">
        <v>141</v>
      </c>
      <c r="I7" s="106" t="s">
        <v>156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>
        <v>1</v>
      </c>
      <c r="U7" s="102"/>
      <c r="V7" s="102">
        <v>1</v>
      </c>
    </row>
    <row r="8" spans="1:22" customHeight="1" ht="15">
      <c r="A8" s="101">
        <v>8</v>
      </c>
      <c r="B8" s="106" t="s">
        <v>157</v>
      </c>
      <c r="C8" s="106" t="s">
        <v>158</v>
      </c>
      <c r="D8" s="107">
        <v>259699.8</v>
      </c>
      <c r="E8" s="101">
        <v>6</v>
      </c>
      <c r="F8" s="101" t="s">
        <v>149</v>
      </c>
      <c r="I8" s="106" t="s">
        <v>142</v>
      </c>
      <c r="J8" s="102">
        <v>7</v>
      </c>
      <c r="K8" s="102">
        <v>5</v>
      </c>
      <c r="L8" s="102">
        <v>8</v>
      </c>
      <c r="M8" s="102">
        <v>16</v>
      </c>
      <c r="N8" s="102">
        <v>21</v>
      </c>
      <c r="O8" s="102">
        <v>31</v>
      </c>
      <c r="P8" s="102">
        <v>18</v>
      </c>
      <c r="Q8" s="102">
        <v>18</v>
      </c>
      <c r="R8" s="102">
        <v>5</v>
      </c>
      <c r="S8" s="102">
        <v>4</v>
      </c>
      <c r="T8" s="102">
        <v>1</v>
      </c>
      <c r="U8" s="102">
        <v>3</v>
      </c>
      <c r="V8" s="102">
        <v>137</v>
      </c>
    </row>
    <row r="9" spans="1:22" customHeight="1" ht="15">
      <c r="A9" s="101">
        <v>9</v>
      </c>
      <c r="B9" s="106" t="s">
        <v>159</v>
      </c>
      <c r="C9" s="106" t="s">
        <v>160</v>
      </c>
      <c r="D9" s="107">
        <v>275170.52</v>
      </c>
      <c r="E9" s="101">
        <v>6</v>
      </c>
      <c r="F9" s="101" t="s">
        <v>149</v>
      </c>
    </row>
    <row r="10" spans="1:22" customHeight="1" ht="15">
      <c r="A10" s="101">
        <v>10</v>
      </c>
      <c r="B10" s="106" t="s">
        <v>161</v>
      </c>
      <c r="C10" s="106" t="s">
        <v>162</v>
      </c>
      <c r="D10" s="107">
        <v>1089135.36</v>
      </c>
      <c r="E10" s="101">
        <v>10</v>
      </c>
      <c r="F10" s="101" t="s">
        <v>145</v>
      </c>
      <c r="I10" s="113" t="s">
        <v>435</v>
      </c>
      <c r="J10" s="113" t="s">
        <v>164</v>
      </c>
    </row>
    <row r="11" spans="1:22" customHeight="1" ht="15">
      <c r="A11" s="101">
        <v>11</v>
      </c>
      <c r="B11" s="106" t="s">
        <v>165</v>
      </c>
      <c r="C11" s="106" t="s">
        <v>166</v>
      </c>
      <c r="D11" s="107">
        <v>767730.1</v>
      </c>
      <c r="E11" s="101">
        <v>9</v>
      </c>
      <c r="F11" s="101" t="s">
        <v>145</v>
      </c>
      <c r="I11" s="113" t="s">
        <v>167</v>
      </c>
      <c r="J11" s="100">
        <v>1</v>
      </c>
      <c r="K11" s="100">
        <v>2</v>
      </c>
      <c r="L11" s="100">
        <v>3</v>
      </c>
      <c r="M11" s="100">
        <v>4</v>
      </c>
      <c r="N11" s="100">
        <v>5</v>
      </c>
      <c r="O11" s="100">
        <v>6</v>
      </c>
      <c r="P11" s="100">
        <v>7</v>
      </c>
      <c r="Q11" s="100">
        <v>8</v>
      </c>
      <c r="R11" s="100">
        <v>9</v>
      </c>
      <c r="S11" s="100">
        <v>10</v>
      </c>
      <c r="T11" s="100">
        <v>11</v>
      </c>
      <c r="U11" s="100">
        <v>12</v>
      </c>
      <c r="V11" s="100" t="s">
        <v>142</v>
      </c>
    </row>
    <row r="12" spans="1:22" customHeight="1" ht="15">
      <c r="A12" s="101">
        <v>12</v>
      </c>
      <c r="B12" s="106" t="s">
        <v>168</v>
      </c>
      <c r="C12" s="106" t="s">
        <v>169</v>
      </c>
      <c r="D12" s="107">
        <v>282463.24</v>
      </c>
      <c r="E12" s="101">
        <v>6</v>
      </c>
      <c r="F12" s="101" t="s">
        <v>149</v>
      </c>
      <c r="I12" s="106" t="s">
        <v>146</v>
      </c>
      <c r="J12" s="114">
        <v>255852</v>
      </c>
      <c r="K12" s="114">
        <v>335200.15</v>
      </c>
      <c r="L12" s="114">
        <v>303551.41</v>
      </c>
      <c r="M12" s="114">
        <v>624860.94</v>
      </c>
      <c r="N12" s="114">
        <v>863999.62</v>
      </c>
      <c r="O12" s="114">
        <v>522976.1</v>
      </c>
      <c r="P12" s="114"/>
      <c r="Q12" s="114"/>
      <c r="R12" s="114"/>
      <c r="S12" s="114"/>
      <c r="T12" s="114"/>
      <c r="U12" s="114"/>
      <c r="V12" s="114">
        <v>2906440.22</v>
      </c>
    </row>
    <row r="13" spans="1:22" customHeight="1" ht="15">
      <c r="A13" s="101">
        <v>13</v>
      </c>
      <c r="B13" s="106" t="s">
        <v>170</v>
      </c>
      <c r="C13" s="106" t="s">
        <v>171</v>
      </c>
      <c r="D13" s="107">
        <v>273093.42</v>
      </c>
      <c r="E13" s="101">
        <v>6</v>
      </c>
      <c r="F13" s="101" t="s">
        <v>149</v>
      </c>
      <c r="I13" s="106" t="s">
        <v>149</v>
      </c>
      <c r="J13" s="114">
        <v>39998</v>
      </c>
      <c r="K13" s="114">
        <v>88366</v>
      </c>
      <c r="L13" s="114">
        <v>583472.55</v>
      </c>
      <c r="M13" s="114">
        <v>1770127.27</v>
      </c>
      <c r="N13" s="114">
        <v>3191329.86</v>
      </c>
      <c r="O13" s="114">
        <v>5363357.42</v>
      </c>
      <c r="P13" s="114">
        <v>3166057.79</v>
      </c>
      <c r="Q13" s="114">
        <v>1167580.56</v>
      </c>
      <c r="R13" s="114"/>
      <c r="S13" s="114"/>
      <c r="T13" s="114"/>
      <c r="U13" s="114"/>
      <c r="V13" s="114">
        <v>15370289.45</v>
      </c>
    </row>
    <row r="14" spans="1:22" customHeight="1" ht="15">
      <c r="A14" s="101">
        <v>14</v>
      </c>
      <c r="B14" s="106" t="s">
        <v>172</v>
      </c>
      <c r="C14" s="106" t="s">
        <v>173</v>
      </c>
      <c r="D14" s="107">
        <v>786102.2</v>
      </c>
      <c r="E14" s="101">
        <v>9</v>
      </c>
      <c r="F14" s="101" t="s">
        <v>141</v>
      </c>
      <c r="I14" s="106" t="s">
        <v>145</v>
      </c>
      <c r="J14" s="114"/>
      <c r="K14" s="114"/>
      <c r="L14" s="114"/>
      <c r="M14" s="114"/>
      <c r="N14" s="114">
        <v>456780.75</v>
      </c>
      <c r="O14" s="114">
        <v>3110546.26</v>
      </c>
      <c r="P14" s="114">
        <v>3788459.79</v>
      </c>
      <c r="Q14" s="114">
        <v>7873817.09</v>
      </c>
      <c r="R14" s="114">
        <v>1470724.93</v>
      </c>
      <c r="S14" s="114">
        <v>2988921.67</v>
      </c>
      <c r="T14" s="114"/>
      <c r="U14" s="114"/>
      <c r="V14" s="114">
        <v>19689250.49</v>
      </c>
    </row>
    <row r="15" spans="1:22" customHeight="1" ht="15">
      <c r="A15" s="101">
        <v>15</v>
      </c>
      <c r="B15" s="106" t="s">
        <v>174</v>
      </c>
      <c r="C15" s="106" t="s">
        <v>175</v>
      </c>
      <c r="D15" s="107">
        <v>469818.33</v>
      </c>
      <c r="E15" s="101">
        <v>7</v>
      </c>
      <c r="F15" s="101" t="s">
        <v>145</v>
      </c>
      <c r="I15" s="106" t="s">
        <v>141</v>
      </c>
      <c r="J15" s="114"/>
      <c r="K15" s="114"/>
      <c r="L15" s="114"/>
      <c r="M15" s="114"/>
      <c r="N15" s="114"/>
      <c r="O15" s="114"/>
      <c r="P15" s="114">
        <v>439558.66</v>
      </c>
      <c r="Q15" s="114">
        <v>1079981.81</v>
      </c>
      <c r="R15" s="114">
        <v>2338655.39</v>
      </c>
      <c r="S15" s="114">
        <v>925524.68</v>
      </c>
      <c r="T15" s="114"/>
      <c r="U15" s="114"/>
      <c r="V15" s="114">
        <v>4783720.54</v>
      </c>
    </row>
    <row r="16" spans="1:22" customHeight="1" ht="15">
      <c r="A16" s="101">
        <v>16</v>
      </c>
      <c r="B16" s="106" t="s">
        <v>176</v>
      </c>
      <c r="C16" s="106" t="s">
        <v>177</v>
      </c>
      <c r="D16" s="107">
        <v>267754.83</v>
      </c>
      <c r="E16" s="101">
        <v>6</v>
      </c>
      <c r="F16" s="101" t="s">
        <v>149</v>
      </c>
      <c r="I16" s="106" t="s">
        <v>156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>
        <v>4750000</v>
      </c>
      <c r="U16" s="114"/>
      <c r="V16" s="114">
        <v>4750000</v>
      </c>
    </row>
    <row r="17" spans="1:22" customHeight="1" ht="15">
      <c r="A17" s="101">
        <v>17</v>
      </c>
      <c r="B17" s="106" t="s">
        <v>178</v>
      </c>
      <c r="C17" s="106" t="s">
        <v>179</v>
      </c>
      <c r="D17" s="107">
        <v>601738.99</v>
      </c>
      <c r="E17" s="101">
        <v>8</v>
      </c>
      <c r="F17" s="101" t="s">
        <v>141</v>
      </c>
      <c r="I17" s="106" t="s">
        <v>142</v>
      </c>
      <c r="J17" s="114">
        <v>295850</v>
      </c>
      <c r="K17" s="114">
        <v>423566.15</v>
      </c>
      <c r="L17" s="114">
        <v>887023.96</v>
      </c>
      <c r="M17" s="114">
        <v>2394988.21</v>
      </c>
      <c r="N17" s="114">
        <v>4512110.23</v>
      </c>
      <c r="O17" s="114">
        <v>8996879.78</v>
      </c>
      <c r="P17" s="114">
        <v>7394076.24</v>
      </c>
      <c r="Q17" s="114">
        <v>10121379.46</v>
      </c>
      <c r="R17" s="114">
        <v>3809380.32</v>
      </c>
      <c r="S17" s="114">
        <v>3914446.35</v>
      </c>
      <c r="T17" s="114">
        <v>4750000</v>
      </c>
      <c r="U17" s="114"/>
      <c r="V17" s="114">
        <v>47499700.7</v>
      </c>
    </row>
    <row r="18" spans="1:22" customHeight="1" ht="15">
      <c r="A18" s="101">
        <v>18</v>
      </c>
      <c r="B18" s="106" t="s">
        <v>180</v>
      </c>
      <c r="C18" s="106" t="s">
        <v>181</v>
      </c>
      <c r="D18" s="107">
        <v>349198.29</v>
      </c>
      <c r="E18" s="101">
        <v>7</v>
      </c>
      <c r="F18" s="101" t="s">
        <v>149</v>
      </c>
    </row>
    <row r="19" spans="1:22" customHeight="1" ht="15">
      <c r="A19" s="101">
        <v>19</v>
      </c>
      <c r="B19" s="106" t="s">
        <v>182</v>
      </c>
      <c r="C19" s="106" t="s">
        <v>183</v>
      </c>
      <c r="D19" s="107">
        <v>260078.66</v>
      </c>
      <c r="E19" s="101">
        <v>6</v>
      </c>
      <c r="F19" s="101" t="s">
        <v>149</v>
      </c>
      <c r="I19" s="120" t="s">
        <v>436</v>
      </c>
      <c r="J19" s="115" t="s">
        <v>113</v>
      </c>
      <c r="K19" s="115" t="s">
        <v>114</v>
      </c>
      <c r="L19" s="115" t="s">
        <v>115</v>
      </c>
      <c r="M19" s="115" t="s">
        <v>116</v>
      </c>
      <c r="N19" s="115" t="s">
        <v>117</v>
      </c>
      <c r="O19" s="115" t="s">
        <v>118</v>
      </c>
      <c r="P19" s="115" t="s">
        <v>119</v>
      </c>
      <c r="Q19" s="115" t="s">
        <v>120</v>
      </c>
      <c r="R19" s="115" t="s">
        <v>121</v>
      </c>
      <c r="S19" s="115" t="s">
        <v>122</v>
      </c>
      <c r="T19" s="115" t="s">
        <v>123</v>
      </c>
      <c r="U19" s="115" t="s">
        <v>124</v>
      </c>
    </row>
    <row r="20" spans="1:22" customHeight="1" ht="15">
      <c r="A20" s="101">
        <v>20</v>
      </c>
      <c r="B20" s="106" t="s">
        <v>185</v>
      </c>
      <c r="C20" s="106" t="s">
        <v>186</v>
      </c>
      <c r="D20" s="107">
        <v>494200.7</v>
      </c>
      <c r="E20" s="101">
        <v>8</v>
      </c>
      <c r="F20" s="101" t="s">
        <v>145</v>
      </c>
      <c r="I20" s="121" t="s">
        <v>146</v>
      </c>
      <c r="J20" s="116">
        <f>IF(J3:T7=0,0,(J12:T16/J3:T7))</f>
        <v>4750000</v>
      </c>
      <c r="K20" s="116">
        <v>83800.0375</v>
      </c>
      <c r="L20" s="116">
        <v>101183.80333333</v>
      </c>
      <c r="M20" s="116">
        <v>156215.235</v>
      </c>
      <c r="N20" s="116">
        <v>215999.905</v>
      </c>
      <c r="O20" s="116">
        <v>261488.05</v>
      </c>
      <c r="P20" s="116">
        <v>0</v>
      </c>
      <c r="Q20" s="116">
        <v>0</v>
      </c>
      <c r="R20" s="116">
        <v>0</v>
      </c>
      <c r="S20" s="116">
        <v>0</v>
      </c>
      <c r="T20" s="116">
        <v>0</v>
      </c>
      <c r="U20" s="110"/>
    </row>
    <row r="21" spans="1:22" customHeight="1" ht="15">
      <c r="A21" s="101">
        <v>21</v>
      </c>
      <c r="B21" s="106" t="s">
        <v>187</v>
      </c>
      <c r="C21" s="106" t="s">
        <v>188</v>
      </c>
      <c r="D21" s="107">
        <v>438496.84</v>
      </c>
      <c r="E21" s="101">
        <v>7</v>
      </c>
      <c r="F21" s="101" t="s">
        <v>145</v>
      </c>
      <c r="I21" s="121" t="s">
        <v>149</v>
      </c>
      <c r="J21" s="116">
        <v>39998</v>
      </c>
      <c r="K21" s="116">
        <v>88366</v>
      </c>
      <c r="L21" s="116">
        <v>116694.51</v>
      </c>
      <c r="M21" s="116">
        <v>147510.60583333</v>
      </c>
      <c r="N21" s="116">
        <v>212755.324</v>
      </c>
      <c r="O21" s="116">
        <v>282281.96947368</v>
      </c>
      <c r="P21" s="116">
        <v>395757.22375</v>
      </c>
      <c r="Q21" s="116">
        <v>583790.28</v>
      </c>
      <c r="R21" s="116">
        <v>0</v>
      </c>
      <c r="S21" s="116">
        <v>0</v>
      </c>
      <c r="T21" s="116">
        <v>0</v>
      </c>
      <c r="U21" s="110"/>
    </row>
    <row r="22" spans="1:22" customHeight="1" ht="15">
      <c r="A22" s="101">
        <v>22</v>
      </c>
      <c r="B22" s="106" t="s">
        <v>189</v>
      </c>
      <c r="C22" s="106" t="s">
        <v>190</v>
      </c>
      <c r="D22" s="107">
        <v>625640.5</v>
      </c>
      <c r="E22" s="101">
        <v>8</v>
      </c>
      <c r="F22" s="101" t="s">
        <v>145</v>
      </c>
      <c r="I22" s="121" t="s">
        <v>145</v>
      </c>
      <c r="J22" s="116">
        <v>0</v>
      </c>
      <c r="K22" s="116">
        <v>0</v>
      </c>
      <c r="L22" s="116">
        <v>0</v>
      </c>
      <c r="M22" s="116">
        <v>0</v>
      </c>
      <c r="N22" s="116">
        <v>228390.375</v>
      </c>
      <c r="O22" s="116">
        <v>311054.626</v>
      </c>
      <c r="P22" s="116">
        <v>420939.97666667</v>
      </c>
      <c r="Q22" s="116">
        <v>562415.50642857</v>
      </c>
      <c r="R22" s="116">
        <v>735362.465</v>
      </c>
      <c r="S22" s="116">
        <v>996307.22333333</v>
      </c>
      <c r="T22" s="116">
        <v>0</v>
      </c>
      <c r="U22" s="110"/>
    </row>
    <row r="23" spans="1:22" customHeight="1" ht="15">
      <c r="A23" s="101">
        <v>23</v>
      </c>
      <c r="B23" s="106" t="s">
        <v>191</v>
      </c>
      <c r="C23" s="106" t="s">
        <v>192</v>
      </c>
      <c r="D23" s="107">
        <v>567681.57</v>
      </c>
      <c r="E23" s="101">
        <v>8</v>
      </c>
      <c r="F23" s="101" t="s">
        <v>145</v>
      </c>
      <c r="I23" s="121" t="s">
        <v>141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439558.66</v>
      </c>
      <c r="Q23" s="116">
        <v>539990.905</v>
      </c>
      <c r="R23" s="116">
        <v>779551.79666667</v>
      </c>
      <c r="S23" s="116">
        <v>925524.68</v>
      </c>
      <c r="T23" s="116">
        <v>0</v>
      </c>
      <c r="U23" s="110"/>
    </row>
    <row r="24" spans="1:22" customHeight="1" ht="15">
      <c r="A24" s="101">
        <v>24</v>
      </c>
      <c r="B24" s="106" t="s">
        <v>193</v>
      </c>
      <c r="C24" s="106" t="s">
        <v>194</v>
      </c>
      <c r="D24" s="107">
        <v>323447.04</v>
      </c>
      <c r="E24" s="101">
        <v>6</v>
      </c>
      <c r="F24" s="101" t="s">
        <v>145</v>
      </c>
      <c r="I24" s="119" t="s">
        <v>156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4750000</v>
      </c>
      <c r="U24" s="110"/>
    </row>
    <row r="25" spans="1:22" customHeight="1" ht="15">
      <c r="A25" s="101">
        <v>25</v>
      </c>
      <c r="B25" s="106" t="s">
        <v>195</v>
      </c>
      <c r="C25" s="106" t="s">
        <v>196</v>
      </c>
      <c r="D25" s="107">
        <v>239116.76</v>
      </c>
      <c r="E25" s="101">
        <v>5</v>
      </c>
      <c r="F25" s="101" t="s">
        <v>149</v>
      </c>
      <c r="I25" s="119" t="s">
        <v>437</v>
      </c>
      <c r="J25" s="100" t="s">
        <v>135</v>
      </c>
    </row>
    <row r="26" spans="1:22" customHeight="1" ht="15">
      <c r="A26" s="101">
        <v>26</v>
      </c>
      <c r="B26" s="106" t="s">
        <v>197</v>
      </c>
      <c r="C26" s="106" t="s">
        <v>198</v>
      </c>
      <c r="D26" s="107">
        <v>334928.56</v>
      </c>
      <c r="E26" s="101">
        <v>6</v>
      </c>
      <c r="F26" s="101" t="s">
        <v>145</v>
      </c>
      <c r="I26" s="119" t="s">
        <v>136</v>
      </c>
      <c r="J26" s="115" t="s">
        <v>113</v>
      </c>
      <c r="K26" s="115" t="s">
        <v>114</v>
      </c>
      <c r="L26" s="115" t="s">
        <v>115</v>
      </c>
      <c r="M26" s="115" t="s">
        <v>116</v>
      </c>
      <c r="N26" s="115" t="s">
        <v>117</v>
      </c>
      <c r="O26" s="115" t="s">
        <v>118</v>
      </c>
      <c r="P26" s="115" t="s">
        <v>119</v>
      </c>
      <c r="Q26" s="115" t="s">
        <v>120</v>
      </c>
      <c r="R26" s="115" t="s">
        <v>121</v>
      </c>
      <c r="S26" s="115" t="s">
        <v>122</v>
      </c>
      <c r="T26" s="115" t="s">
        <v>123</v>
      </c>
      <c r="U26" s="100" t="s">
        <v>142</v>
      </c>
    </row>
    <row r="27" spans="1:22" customHeight="1" ht="15">
      <c r="A27" s="101">
        <v>27</v>
      </c>
      <c r="B27" s="106" t="s">
        <v>200</v>
      </c>
      <c r="C27" s="106" t="s">
        <v>201</v>
      </c>
      <c r="D27" s="107">
        <v>702994.83</v>
      </c>
      <c r="E27" s="101">
        <v>9</v>
      </c>
      <c r="F27" s="101" t="s">
        <v>145</v>
      </c>
      <c r="I27" s="121" t="s">
        <v>146</v>
      </c>
      <c r="J27" s="122">
        <f>J20:T24/GETPIVOTDATA("947 CONSOLES DE JEUX VIDEO",$I$10)</f>
        <v>0.00089773197244588</v>
      </c>
      <c r="K27" s="122">
        <v>0.0017642224322479</v>
      </c>
      <c r="L27" s="122">
        <v>0.0021301987558278</v>
      </c>
      <c r="M27" s="122">
        <v>0.0032887625121394</v>
      </c>
      <c r="N27" s="122">
        <v>0.0045473950744283</v>
      </c>
      <c r="O27" s="122">
        <v>0.0055050462665336</v>
      </c>
      <c r="P27" s="122">
        <v>0</v>
      </c>
      <c r="Q27" s="122">
        <v>0</v>
      </c>
      <c r="R27" s="122">
        <v>0</v>
      </c>
      <c r="S27" s="122">
        <v>0</v>
      </c>
      <c r="T27" s="122">
        <v>0</v>
      </c>
    </row>
    <row r="28" spans="1:22" customHeight="1" ht="15">
      <c r="A28" s="101">
        <v>28</v>
      </c>
      <c r="B28" s="106" t="s">
        <v>202</v>
      </c>
      <c r="C28" s="106" t="s">
        <v>203</v>
      </c>
      <c r="D28" s="107">
        <v>208741.78</v>
      </c>
      <c r="E28" s="101">
        <v>5</v>
      </c>
      <c r="F28" s="101" t="s">
        <v>146</v>
      </c>
      <c r="I28" s="121" t="s">
        <v>149</v>
      </c>
      <c r="J28" s="122">
        <v>0.00084206846381245</v>
      </c>
      <c r="K28" s="122">
        <v>0.0018603485642595</v>
      </c>
      <c r="L28" s="122">
        <v>0.0024567420063765</v>
      </c>
      <c r="M28" s="122">
        <v>0.0031055060065533</v>
      </c>
      <c r="N28" s="122">
        <v>0.0044790876755988</v>
      </c>
      <c r="O28" s="122">
        <v>0.005942815750704</v>
      </c>
      <c r="P28" s="122">
        <v>0.0083317835253223</v>
      </c>
      <c r="Q28" s="122">
        <v>0.012290399126662</v>
      </c>
      <c r="R28" s="122">
        <v>0</v>
      </c>
      <c r="S28" s="122">
        <v>0</v>
      </c>
      <c r="T28" s="122">
        <v>0</v>
      </c>
    </row>
    <row r="29" spans="1:22" customHeight="1" ht="15">
      <c r="A29" s="101">
        <v>29</v>
      </c>
      <c r="B29" s="106" t="s">
        <v>204</v>
      </c>
      <c r="C29" s="106" t="s">
        <v>205</v>
      </c>
      <c r="D29" s="107">
        <v>205030.94</v>
      </c>
      <c r="E29" s="101">
        <v>5</v>
      </c>
      <c r="F29" s="101" t="s">
        <v>149</v>
      </c>
      <c r="I29" s="121" t="s">
        <v>145</v>
      </c>
      <c r="J29" s="122">
        <v>0</v>
      </c>
      <c r="K29" s="122">
        <v>0</v>
      </c>
      <c r="L29" s="122">
        <v>0</v>
      </c>
      <c r="M29" s="122">
        <v>0</v>
      </c>
      <c r="N29" s="122">
        <v>0.0048082487180809</v>
      </c>
      <c r="O29" s="122">
        <v>0.0065485597049246</v>
      </c>
      <c r="P29" s="122">
        <v>0.0088619500852279</v>
      </c>
      <c r="Q29" s="122">
        <v>0.011840401058118</v>
      </c>
      <c r="R29" s="122">
        <v>0.015481412601827</v>
      </c>
      <c r="S29" s="122">
        <v>0.020975021076992</v>
      </c>
      <c r="T29" s="122">
        <v>0</v>
      </c>
    </row>
    <row r="30" spans="1:22" customHeight="1" ht="15">
      <c r="A30" s="101">
        <v>30</v>
      </c>
      <c r="B30" s="106" t="s">
        <v>206</v>
      </c>
      <c r="C30" s="106" t="s">
        <v>207</v>
      </c>
      <c r="D30" s="107">
        <v>533020.47</v>
      </c>
      <c r="E30" s="101">
        <v>8</v>
      </c>
      <c r="F30" s="101" t="s">
        <v>145</v>
      </c>
      <c r="I30" s="121" t="s">
        <v>141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22">
        <v>0</v>
      </c>
      <c r="P30" s="122">
        <v>0.0092539248357832</v>
      </c>
      <c r="Q30" s="122">
        <v>0.011368301211212</v>
      </c>
      <c r="R30" s="122">
        <v>0.016411720183042</v>
      </c>
      <c r="S30" s="122">
        <v>0.019484852880347</v>
      </c>
      <c r="T30" s="122">
        <v>0</v>
      </c>
    </row>
    <row r="31" spans="1:22" customHeight="1" ht="15">
      <c r="A31" s="101">
        <v>31</v>
      </c>
      <c r="B31" s="106" t="s">
        <v>208</v>
      </c>
      <c r="C31" s="106" t="s">
        <v>209</v>
      </c>
      <c r="D31" s="107">
        <v>421139.01</v>
      </c>
      <c r="E31" s="101">
        <v>7</v>
      </c>
      <c r="F31" s="101" t="s">
        <v>149</v>
      </c>
      <c r="I31" s="119" t="s">
        <v>156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2">
        <v>0</v>
      </c>
      <c r="S31" s="122">
        <v>0</v>
      </c>
      <c r="T31" s="122">
        <v>0.10000063010923</v>
      </c>
    </row>
    <row r="32" spans="1:22" customHeight="1" ht="15">
      <c r="A32" s="101">
        <v>32</v>
      </c>
      <c r="B32" s="106" t="s">
        <v>210</v>
      </c>
      <c r="C32" s="106" t="s">
        <v>211</v>
      </c>
      <c r="D32" s="107">
        <v>949245.16</v>
      </c>
      <c r="E32" s="101">
        <v>10</v>
      </c>
      <c r="F32" s="101" t="s">
        <v>145</v>
      </c>
      <c r="I32" s="119"/>
    </row>
    <row r="33" spans="1:22" customHeight="1" ht="15">
      <c r="A33" s="101">
        <v>33</v>
      </c>
      <c r="B33" s="106" t="s">
        <v>212</v>
      </c>
      <c r="C33" s="106" t="s">
        <v>213</v>
      </c>
      <c r="D33" s="107">
        <v>95853.36</v>
      </c>
      <c r="E33" s="101">
        <v>3</v>
      </c>
      <c r="F33" s="101" t="s">
        <v>146</v>
      </c>
      <c r="I33" s="119" t="s">
        <v>438</v>
      </c>
      <c r="J33" s="100" t="s">
        <v>135</v>
      </c>
      <c r="K33" s="101"/>
    </row>
    <row r="34" spans="1:22" customHeight="1" ht="15">
      <c r="A34" s="101">
        <v>34</v>
      </c>
      <c r="B34" s="106" t="s">
        <v>214</v>
      </c>
      <c r="C34" s="106" t="s">
        <v>215</v>
      </c>
      <c r="D34" s="107">
        <v>354883.66</v>
      </c>
      <c r="E34" s="101">
        <v>7</v>
      </c>
      <c r="F34" s="101" t="s">
        <v>149</v>
      </c>
      <c r="I34" s="119" t="s">
        <v>136</v>
      </c>
      <c r="J34" s="115" t="s">
        <v>113</v>
      </c>
      <c r="K34" s="115" t="s">
        <v>114</v>
      </c>
      <c r="L34" s="115" t="s">
        <v>115</v>
      </c>
      <c r="M34" s="115" t="s">
        <v>116</v>
      </c>
      <c r="N34" s="115" t="s">
        <v>117</v>
      </c>
      <c r="O34" s="115" t="s">
        <v>118</v>
      </c>
      <c r="P34" s="115" t="s">
        <v>119</v>
      </c>
      <c r="Q34" s="115" t="s">
        <v>120</v>
      </c>
      <c r="R34" s="115" t="s">
        <v>121</v>
      </c>
      <c r="S34" s="115" t="s">
        <v>122</v>
      </c>
      <c r="T34" s="115" t="s">
        <v>123</v>
      </c>
      <c r="U34" s="100" t="s">
        <v>142</v>
      </c>
    </row>
    <row r="35" spans="1:22" customHeight="1" ht="15">
      <c r="A35" s="101">
        <v>35</v>
      </c>
      <c r="B35" s="106" t="s">
        <v>216</v>
      </c>
      <c r="C35" s="106" t="s">
        <v>217</v>
      </c>
      <c r="D35" s="107">
        <v>335888.01</v>
      </c>
      <c r="E35" s="101">
        <v>6</v>
      </c>
      <c r="F35" s="101" t="s">
        <v>149</v>
      </c>
      <c r="I35" s="121" t="s">
        <v>146</v>
      </c>
      <c r="J35" s="118">
        <f>J27:T31*J3:T7</f>
        <v>0.10000063010923</v>
      </c>
      <c r="K35" s="118">
        <v>0.0070568897289915</v>
      </c>
      <c r="L35" s="118">
        <v>0.0063905962674834</v>
      </c>
      <c r="M35" s="118">
        <v>0.013155050048557</v>
      </c>
      <c r="N35" s="118">
        <v>0.018189580297713</v>
      </c>
      <c r="O35" s="118">
        <v>0.011010092533067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</row>
    <row r="36" spans="1:22" customHeight="1" ht="15">
      <c r="A36" s="101">
        <v>36</v>
      </c>
      <c r="B36" s="106" t="s">
        <v>219</v>
      </c>
      <c r="C36" s="106" t="s">
        <v>220</v>
      </c>
      <c r="D36" s="107">
        <v>541851.07</v>
      </c>
      <c r="E36" s="101">
        <v>8</v>
      </c>
      <c r="F36" s="101" t="s">
        <v>145</v>
      </c>
      <c r="I36" s="121" t="s">
        <v>149</v>
      </c>
      <c r="J36" s="118">
        <v>0.00084206846381245</v>
      </c>
      <c r="K36" s="118">
        <v>0.0018603485642595</v>
      </c>
      <c r="L36" s="118">
        <v>0.012283710031882</v>
      </c>
      <c r="M36" s="118">
        <v>0.037266072078639</v>
      </c>
      <c r="N36" s="118">
        <v>0.067186315133981</v>
      </c>
      <c r="O36" s="118">
        <v>0.11291349926338</v>
      </c>
      <c r="P36" s="118">
        <v>0.066654268202578</v>
      </c>
      <c r="Q36" s="118">
        <v>0.024580798253325</v>
      </c>
      <c r="R36" s="118">
        <v>0</v>
      </c>
      <c r="S36" s="118">
        <v>0</v>
      </c>
      <c r="T36" s="118">
        <v>0</v>
      </c>
    </row>
    <row r="37" spans="1:22" customHeight="1" ht="15">
      <c r="A37" s="101">
        <v>37</v>
      </c>
      <c r="B37" s="106" t="s">
        <v>221</v>
      </c>
      <c r="C37" s="106" t="s">
        <v>222</v>
      </c>
      <c r="D37" s="107">
        <v>654553.48</v>
      </c>
      <c r="E37" s="101">
        <v>8</v>
      </c>
      <c r="F37" s="101" t="s">
        <v>145</v>
      </c>
      <c r="I37" s="121" t="s">
        <v>145</v>
      </c>
      <c r="J37" s="118">
        <v>0</v>
      </c>
      <c r="K37" s="118">
        <v>0</v>
      </c>
      <c r="L37" s="118">
        <v>0</v>
      </c>
      <c r="M37" s="118">
        <v>0</v>
      </c>
      <c r="N37" s="118">
        <v>0.0096164974361617</v>
      </c>
      <c r="O37" s="118">
        <v>0.065485597049246</v>
      </c>
      <c r="P37" s="118">
        <v>0.079757550767051</v>
      </c>
      <c r="Q37" s="118">
        <v>0.16576561481365</v>
      </c>
      <c r="R37" s="118">
        <v>0.030962825203654</v>
      </c>
      <c r="S37" s="118">
        <v>0.062925063230977</v>
      </c>
      <c r="T37" s="118">
        <v>0</v>
      </c>
    </row>
    <row r="38" spans="1:22" customHeight="1" ht="15">
      <c r="A38" s="101">
        <v>38</v>
      </c>
      <c r="B38" s="106" t="s">
        <v>223</v>
      </c>
      <c r="C38" s="106" t="s">
        <v>224</v>
      </c>
      <c r="D38" s="107">
        <v>254710.63</v>
      </c>
      <c r="E38" s="101">
        <v>6</v>
      </c>
      <c r="F38" s="101" t="s">
        <v>149</v>
      </c>
      <c r="I38" s="121" t="s">
        <v>141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0.0092539248357832</v>
      </c>
      <c r="Q38" s="118">
        <v>0.022736602422423</v>
      </c>
      <c r="R38" s="118">
        <v>0.049235160549127</v>
      </c>
      <c r="S38" s="118">
        <v>0.019484852880347</v>
      </c>
      <c r="T38" s="118">
        <v>0</v>
      </c>
    </row>
    <row r="39" spans="1:22" customHeight="1" ht="15">
      <c r="A39" s="101">
        <v>39</v>
      </c>
      <c r="B39" s="106" t="s">
        <v>225</v>
      </c>
      <c r="C39" s="106" t="s">
        <v>226</v>
      </c>
      <c r="D39" s="107">
        <v>478242.82</v>
      </c>
      <c r="E39" s="101">
        <v>8</v>
      </c>
      <c r="F39" s="101" t="s">
        <v>141</v>
      </c>
      <c r="I39" s="119" t="s">
        <v>156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7">
        <v>0.10000063010923</v>
      </c>
    </row>
    <row r="40" spans="1:22" customHeight="1" ht="15">
      <c r="A40" s="101">
        <v>41</v>
      </c>
      <c r="B40" s="106" t="s">
        <v>227</v>
      </c>
      <c r="C40" s="106" t="s">
        <v>228</v>
      </c>
      <c r="D40" s="107">
        <v>420026.62</v>
      </c>
      <c r="E40" s="101">
        <v>7</v>
      </c>
      <c r="F40" s="101" t="s">
        <v>149</v>
      </c>
      <c r="I40" s="119"/>
    </row>
    <row r="41" spans="1:22" customHeight="1" ht="15">
      <c r="A41" s="101">
        <v>42</v>
      </c>
      <c r="B41" s="106" t="s">
        <v>229</v>
      </c>
      <c r="C41" s="106" t="s">
        <v>230</v>
      </c>
      <c r="D41" s="107">
        <v>192331.33</v>
      </c>
      <c r="E41" s="101">
        <v>5</v>
      </c>
      <c r="F41" s="101" t="s">
        <v>149</v>
      </c>
      <c r="I41" s="119"/>
      <c r="J41" s="100" t="s">
        <v>135</v>
      </c>
    </row>
    <row r="42" spans="1:22" customHeight="1" ht="15">
      <c r="A42" s="101">
        <v>43</v>
      </c>
      <c r="B42" s="106" t="s">
        <v>231</v>
      </c>
      <c r="C42" s="106" t="s">
        <v>232</v>
      </c>
      <c r="D42" s="107">
        <v>565691.11</v>
      </c>
      <c r="E42" s="101">
        <v>8</v>
      </c>
      <c r="F42" s="101" t="s">
        <v>149</v>
      </c>
      <c r="I42" s="119" t="s">
        <v>136</v>
      </c>
      <c r="J42" s="115" t="s">
        <v>113</v>
      </c>
      <c r="K42" s="115" t="s">
        <v>114</v>
      </c>
      <c r="L42" s="115" t="s">
        <v>115</v>
      </c>
      <c r="M42" s="115" t="s">
        <v>116</v>
      </c>
      <c r="N42" s="115" t="s">
        <v>117</v>
      </c>
      <c r="O42" s="115" t="s">
        <v>118</v>
      </c>
      <c r="P42" s="115" t="s">
        <v>119</v>
      </c>
      <c r="Q42" s="115" t="s">
        <v>120</v>
      </c>
      <c r="R42" s="115" t="s">
        <v>121</v>
      </c>
      <c r="S42" s="115" t="s">
        <v>122</v>
      </c>
      <c r="T42" s="115" t="s">
        <v>123</v>
      </c>
      <c r="U42" s="100" t="s">
        <v>142</v>
      </c>
    </row>
    <row r="43" spans="1:22" customHeight="1" ht="15">
      <c r="A43" s="101">
        <v>44</v>
      </c>
      <c r="B43" s="106" t="s">
        <v>233</v>
      </c>
      <c r="C43" s="106" t="s">
        <v>234</v>
      </c>
      <c r="D43" s="107">
        <v>339905.84</v>
      </c>
      <c r="E43" s="101">
        <v>6</v>
      </c>
      <c r="F43" s="101" t="s">
        <v>149</v>
      </c>
      <c r="I43" s="121" t="s">
        <v>146</v>
      </c>
      <c r="J43" s="118">
        <f>(J17:T17/J8:T8)/GETPIVOTDATA("947 CONSOLES DE JEUX VIDEO",$I$10)</f>
        <v>0.0008897800426411</v>
      </c>
      <c r="K43" s="118">
        <v>0.0017834476586502</v>
      </c>
      <c r="L43" s="118">
        <v>0.0023342882874207</v>
      </c>
      <c r="M43" s="118">
        <v>0.0031513201329498</v>
      </c>
      <c r="N43" s="118">
        <v>0.0045234472794217</v>
      </c>
      <c r="O43" s="118">
        <v>0.0061099738337319</v>
      </c>
      <c r="P43" s="118">
        <v>0.0086480968780785</v>
      </c>
      <c r="Q43" s="118">
        <v>0.011837945304967</v>
      </c>
      <c r="R43" s="118">
        <v>0.016039597150556</v>
      </c>
      <c r="S43" s="118">
        <v>0.020602479027831</v>
      </c>
      <c r="T43" s="118">
        <v>0.10000063010923</v>
      </c>
      <c r="V43" s="100" t="s">
        <v>439</v>
      </c>
    </row>
    <row r="44" spans="1:22" customHeight="1" ht="15">
      <c r="A44" s="101">
        <v>45</v>
      </c>
      <c r="B44" s="106" t="s">
        <v>235</v>
      </c>
      <c r="C44" s="106" t="s">
        <v>236</v>
      </c>
      <c r="D44" s="107">
        <v>490629.21</v>
      </c>
      <c r="E44" s="101">
        <v>8</v>
      </c>
      <c r="F44" s="101" t="s">
        <v>145</v>
      </c>
      <c r="I44" s="121" t="s">
        <v>149</v>
      </c>
      <c r="J44" s="118">
        <f>(J17:T17-J12:T12)/(J8:T8-J3:T3)/(GETPIVOTDATA("947 CONSOLES DE JEUX VIDEO",$I$10)-GETPIVOTDATA("947 CONSOLES DE JEUX VIDEO",$I$10,"H","H1"))</f>
        <v>0.000896951682148</v>
      </c>
      <c r="K44" s="118">
        <v>0.0019815998886117</v>
      </c>
      <c r="L44" s="118">
        <v>0.0026168642692619</v>
      </c>
      <c r="M44" s="118">
        <v>0.0033079125465493</v>
      </c>
      <c r="N44" s="118">
        <v>0.0048122684785732</v>
      </c>
      <c r="O44" s="118">
        <v>0.0065526398390059</v>
      </c>
      <c r="P44" s="118">
        <v>0.0092117510339386</v>
      </c>
      <c r="Q44" s="118">
        <v>0.012609503158915</v>
      </c>
      <c r="R44" s="118">
        <v>0.017085004680061</v>
      </c>
      <c r="S44" s="118">
        <v>0.021945280003441</v>
      </c>
      <c r="T44" s="118">
        <v>0.10651833817198</v>
      </c>
      <c r="V44" s="100" t="s">
        <v>440</v>
      </c>
    </row>
    <row r="45" spans="1:22" customHeight="1" ht="15">
      <c r="A45" s="101">
        <v>46</v>
      </c>
      <c r="B45" s="106" t="s">
        <v>239</v>
      </c>
      <c r="C45" s="106" t="s">
        <v>240</v>
      </c>
      <c r="D45" s="107">
        <v>227748.36</v>
      </c>
      <c r="E45" s="101">
        <v>5</v>
      </c>
      <c r="F45" s="101" t="s">
        <v>146</v>
      </c>
      <c r="I45" s="121" t="s">
        <v>145</v>
      </c>
      <c r="J45" s="118">
        <f>IF((J5:T5+J6:T6+J7:T7)=0,0,((J14:T14+J15:T15+J16:T16)/(J5:T5+J6:T6+J7:T7))/(GETPIVOTDATA("947 CONSOLES DE JEUX VIDEO",$I$10,"H","H3")+GETPIVOTDATA("947 CONSOLES DE JEUX VIDEO",$I$10,"H","H4")+GETPIVOTDATA("947 CONSOLES DE JEUX VIDEO",$I$10,"H","H5")))</f>
        <v>0</v>
      </c>
      <c r="K45" s="118">
        <v>0</v>
      </c>
      <c r="L45" s="118">
        <v>0</v>
      </c>
      <c r="M45" s="118">
        <v>0</v>
      </c>
      <c r="N45" s="118">
        <v>0.0078154399415972</v>
      </c>
      <c r="O45" s="118">
        <v>0.010644182129212</v>
      </c>
      <c r="P45" s="118">
        <v>0.014468133461377</v>
      </c>
      <c r="Q45" s="118">
        <v>0.019149744585364</v>
      </c>
      <c r="R45" s="118">
        <v>0.026071136409021</v>
      </c>
      <c r="S45" s="118">
        <v>0.033487751347916</v>
      </c>
      <c r="T45" s="118">
        <v>0.16254336340832</v>
      </c>
      <c r="V45" s="100" t="s">
        <v>441</v>
      </c>
    </row>
    <row r="46" spans="1:22" customHeight="1" ht="15">
      <c r="A46" s="101">
        <v>47</v>
      </c>
      <c r="B46" s="106" t="s">
        <v>241</v>
      </c>
      <c r="C46" s="106" t="s">
        <v>242</v>
      </c>
      <c r="D46" s="107">
        <v>601951.82</v>
      </c>
      <c r="E46" s="101">
        <v>8</v>
      </c>
      <c r="F46" s="101" t="s">
        <v>145</v>
      </c>
      <c r="I46" s="121" t="s">
        <v>141</v>
      </c>
      <c r="J46" s="118">
        <f>IF((J6:T6+J7:T7)=0,0,(J15:T15+J16:T16)/(J6:T6+J7:T7)/(GETPIVOTDATA("947 CONSOLES DE JEUX VIDEO",$I$10,"H","H4")+GETPIVOTDATA("947 CONSOLES DE JEUX VIDEO",$I$10,"H","H5")))</f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0.04610567911612</v>
      </c>
      <c r="Q46" s="118">
        <v>0.056640102123237</v>
      </c>
      <c r="R46" s="118">
        <v>0.081767846392807</v>
      </c>
      <c r="S46" s="118">
        <v>0.097079065420141</v>
      </c>
      <c r="T46" s="118">
        <v>0.49823151203885</v>
      </c>
      <c r="V46" s="100" t="s">
        <v>442</v>
      </c>
    </row>
    <row r="47" spans="1:22" customHeight="1" ht="15">
      <c r="A47" s="101">
        <v>48</v>
      </c>
      <c r="B47" s="106" t="s">
        <v>244</v>
      </c>
      <c r="C47" s="106" t="s">
        <v>245</v>
      </c>
      <c r="D47" s="107">
        <v>448876.38</v>
      </c>
      <c r="E47" s="101">
        <v>7</v>
      </c>
      <c r="F47" s="101" t="s">
        <v>145</v>
      </c>
      <c r="I47" s="119" t="s">
        <v>156</v>
      </c>
      <c r="J47" s="118">
        <f>IF(J7:T7=0,0,(J16:T16/J7:T7)/GETPIVOTDATA("947 CONSOLES DE JEUX VIDEO",$I$10,"H","H5"))</f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1</v>
      </c>
    </row>
    <row r="48" spans="1:22" customHeight="1" ht="15">
      <c r="A48" s="101">
        <v>49</v>
      </c>
      <c r="B48" s="106" t="s">
        <v>247</v>
      </c>
      <c r="C48" s="106" t="s">
        <v>248</v>
      </c>
      <c r="D48" s="107">
        <v>233025.68</v>
      </c>
      <c r="E48" s="101">
        <v>5</v>
      </c>
      <c r="F48" s="101" t="s">
        <v>146</v>
      </c>
      <c r="I48" s="119" t="s">
        <v>260</v>
      </c>
      <c r="J48" s="100" t="s">
        <v>135</v>
      </c>
    </row>
    <row r="49" spans="1:22" customHeight="1" ht="15">
      <c r="A49" s="101">
        <v>50</v>
      </c>
      <c r="B49" s="106" t="s">
        <v>250</v>
      </c>
      <c r="C49" s="106" t="s">
        <v>251</v>
      </c>
      <c r="D49" s="107">
        <v>106392.37</v>
      </c>
      <c r="E49" s="101">
        <v>3</v>
      </c>
      <c r="F49" s="101" t="s">
        <v>149</v>
      </c>
      <c r="I49" s="119" t="s">
        <v>136</v>
      </c>
      <c r="J49" s="115" t="s">
        <v>113</v>
      </c>
      <c r="K49" s="115" t="s">
        <v>114</v>
      </c>
      <c r="L49" s="115" t="s">
        <v>115</v>
      </c>
      <c r="M49" s="115" t="s">
        <v>116</v>
      </c>
      <c r="N49" s="115" t="s">
        <v>117</v>
      </c>
      <c r="O49" s="115" t="s">
        <v>118</v>
      </c>
      <c r="P49" s="115" t="s">
        <v>119</v>
      </c>
      <c r="Q49" s="115" t="s">
        <v>120</v>
      </c>
      <c r="R49" s="115" t="s">
        <v>121</v>
      </c>
      <c r="S49" s="115" t="s">
        <v>122</v>
      </c>
      <c r="T49" s="115" t="s">
        <v>124</v>
      </c>
      <c r="U49" s="101"/>
    </row>
    <row r="50" spans="1:22" customHeight="1" ht="15">
      <c r="A50" s="101">
        <v>51</v>
      </c>
      <c r="B50" s="106" t="s">
        <v>253</v>
      </c>
      <c r="C50" s="106" t="s">
        <v>254</v>
      </c>
      <c r="D50" s="107">
        <v>562266.4</v>
      </c>
      <c r="E50" s="101">
        <v>8</v>
      </c>
      <c r="F50" s="101" t="s">
        <v>145</v>
      </c>
      <c r="I50" s="121" t="s">
        <v>146</v>
      </c>
      <c r="J50" s="101">
        <f>J8:T8</f>
        <v>1</v>
      </c>
      <c r="K50" s="101">
        <v>5</v>
      </c>
      <c r="L50" s="101">
        <v>8</v>
      </c>
      <c r="M50" s="101">
        <v>16</v>
      </c>
      <c r="N50" s="101">
        <v>21</v>
      </c>
      <c r="O50" s="101">
        <v>31</v>
      </c>
      <c r="P50" s="101">
        <v>18</v>
      </c>
      <c r="Q50" s="101">
        <v>18</v>
      </c>
      <c r="R50" s="101">
        <v>5</v>
      </c>
      <c r="S50" s="101">
        <v>4</v>
      </c>
      <c r="T50" s="101">
        <v>1</v>
      </c>
      <c r="U50" s="101">
        <f>SUM(J50:T50)</f>
        <v>128</v>
      </c>
    </row>
    <row r="51" spans="1:22" customHeight="1" ht="15">
      <c r="A51" s="101">
        <v>52</v>
      </c>
      <c r="B51" s="106" t="s">
        <v>256</v>
      </c>
      <c r="C51" s="106" t="s">
        <v>257</v>
      </c>
      <c r="D51" s="107">
        <v>224658.99</v>
      </c>
      <c r="E51" s="101">
        <v>5</v>
      </c>
      <c r="F51" s="101" t="s">
        <v>149</v>
      </c>
      <c r="I51" s="121" t="s">
        <v>149</v>
      </c>
      <c r="J51" s="101">
        <f>J8:T8-J3:T3</f>
        <v>1</v>
      </c>
      <c r="K51" s="101">
        <v>1</v>
      </c>
      <c r="L51" s="101">
        <v>5</v>
      </c>
      <c r="M51" s="101">
        <v>12</v>
      </c>
      <c r="N51" s="101">
        <v>17</v>
      </c>
      <c r="O51" s="101">
        <v>29</v>
      </c>
      <c r="P51" s="101">
        <v>18</v>
      </c>
      <c r="Q51" s="101">
        <v>18</v>
      </c>
      <c r="R51" s="101">
        <v>5</v>
      </c>
      <c r="S51" s="101">
        <v>4</v>
      </c>
      <c r="T51" s="101">
        <v>1</v>
      </c>
      <c r="U51" s="101">
        <f>SUM(J51:T51)</f>
        <v>111</v>
      </c>
    </row>
    <row r="52" spans="1:22" customHeight="1" ht="15">
      <c r="A52" s="101">
        <v>53</v>
      </c>
      <c r="B52" s="106" t="s">
        <v>258</v>
      </c>
      <c r="C52" s="106" t="s">
        <v>259</v>
      </c>
      <c r="D52" s="107">
        <v>302783.57</v>
      </c>
      <c r="E52" s="101">
        <v>6</v>
      </c>
      <c r="F52" s="101" t="s">
        <v>145</v>
      </c>
      <c r="I52" s="121" t="s">
        <v>145</v>
      </c>
      <c r="J52" s="101">
        <f>J5:T5+J6:T6+J7:T7</f>
        <v>1</v>
      </c>
      <c r="K52" s="101">
        <v>0</v>
      </c>
      <c r="L52" s="101">
        <v>0</v>
      </c>
      <c r="M52" s="101">
        <v>0</v>
      </c>
      <c r="N52" s="101">
        <v>2</v>
      </c>
      <c r="O52" s="101">
        <v>10</v>
      </c>
      <c r="P52" s="101">
        <v>10</v>
      </c>
      <c r="Q52" s="101">
        <v>16</v>
      </c>
      <c r="R52" s="101">
        <v>5</v>
      </c>
      <c r="S52" s="101">
        <v>4</v>
      </c>
      <c r="T52" s="101">
        <v>1</v>
      </c>
      <c r="U52" s="101">
        <f>SUM(J52:T52)</f>
        <v>49</v>
      </c>
    </row>
    <row r="53" spans="1:22" customHeight="1" ht="15">
      <c r="A53" s="101">
        <v>54</v>
      </c>
      <c r="B53" s="106" t="s">
        <v>261</v>
      </c>
      <c r="C53" s="106" t="s">
        <v>262</v>
      </c>
      <c r="D53" s="107">
        <v>323858.76</v>
      </c>
      <c r="E53" s="101">
        <v>6</v>
      </c>
      <c r="F53" s="101" t="s">
        <v>145</v>
      </c>
      <c r="I53" s="121" t="s">
        <v>141</v>
      </c>
      <c r="J53" s="101">
        <f>J6:T6+J7:T7</f>
        <v>1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1</v>
      </c>
      <c r="Q53" s="101">
        <v>2</v>
      </c>
      <c r="R53" s="101">
        <v>3</v>
      </c>
      <c r="S53" s="101">
        <v>1</v>
      </c>
      <c r="T53" s="101">
        <v>1</v>
      </c>
      <c r="U53" s="101">
        <f>SUM(J53:T53)</f>
        <v>9</v>
      </c>
    </row>
    <row r="54" spans="1:22" customHeight="1" ht="15">
      <c r="A54" s="101">
        <v>55</v>
      </c>
      <c r="B54" s="106" t="s">
        <v>263</v>
      </c>
      <c r="C54" s="106" t="s">
        <v>264</v>
      </c>
      <c r="D54" s="107">
        <v>237322.77</v>
      </c>
      <c r="E54" s="101">
        <v>5</v>
      </c>
      <c r="F54" s="101" t="s">
        <v>145</v>
      </c>
      <c r="I54" s="121" t="s">
        <v>156</v>
      </c>
      <c r="J54" s="101">
        <f>J7:T7</f>
        <v>1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1</v>
      </c>
      <c r="U54" s="101">
        <f>SUM(J54:T54)</f>
        <v>2</v>
      </c>
    </row>
    <row r="55" spans="1:22" customHeight="1" ht="15">
      <c r="A55" s="101">
        <v>56</v>
      </c>
      <c r="B55" s="106" t="s">
        <v>265</v>
      </c>
      <c r="C55" s="106" t="s">
        <v>266</v>
      </c>
      <c r="D55" s="107">
        <v>527640.97</v>
      </c>
      <c r="E55" s="101">
        <v>8</v>
      </c>
      <c r="F55" s="101" t="s">
        <v>145</v>
      </c>
    </row>
    <row r="56" spans="1:22" customHeight="1" ht="15">
      <c r="A56" s="101">
        <v>57</v>
      </c>
      <c r="B56" s="106" t="s">
        <v>267</v>
      </c>
      <c r="C56" s="106" t="s">
        <v>268</v>
      </c>
      <c r="D56" s="107">
        <v>254000.1</v>
      </c>
      <c r="E56" s="101">
        <v>6</v>
      </c>
      <c r="F56" s="101" t="s">
        <v>149</v>
      </c>
    </row>
    <row r="57" spans="1:22" customHeight="1" ht="15">
      <c r="A57" s="101">
        <v>58</v>
      </c>
      <c r="B57" s="106" t="s">
        <v>269</v>
      </c>
      <c r="C57" s="106" t="s">
        <v>270</v>
      </c>
      <c r="D57" s="107">
        <v>219457.98</v>
      </c>
      <c r="E57" s="101">
        <v>5</v>
      </c>
      <c r="F57" s="101" t="s">
        <v>145</v>
      </c>
    </row>
    <row r="58" spans="1:22" customHeight="1" ht="15">
      <c r="A58" s="101">
        <v>61</v>
      </c>
      <c r="B58" s="106" t="s">
        <v>271</v>
      </c>
      <c r="C58" s="106" t="s">
        <v>272</v>
      </c>
      <c r="D58" s="107">
        <v>433089.83</v>
      </c>
      <c r="E58" s="101">
        <v>7</v>
      </c>
      <c r="F58" s="101" t="s">
        <v>149</v>
      </c>
    </row>
    <row r="59" spans="1:22" customHeight="1" ht="15">
      <c r="A59" s="101">
        <v>63</v>
      </c>
      <c r="B59" s="106" t="s">
        <v>273</v>
      </c>
      <c r="C59" s="106" t="s">
        <v>274</v>
      </c>
      <c r="D59" s="107">
        <v>290005.72</v>
      </c>
      <c r="E59" s="101">
        <v>6</v>
      </c>
      <c r="F59" s="101" t="s">
        <v>149</v>
      </c>
    </row>
    <row r="60" spans="1:22" customHeight="1" ht="15">
      <c r="A60" s="101">
        <v>64</v>
      </c>
      <c r="B60" s="106" t="s">
        <v>275</v>
      </c>
      <c r="C60" s="106" t="s">
        <v>276</v>
      </c>
      <c r="D60" s="107">
        <v>310977.31</v>
      </c>
      <c r="E60" s="101">
        <v>6</v>
      </c>
      <c r="F60" s="101" t="s">
        <v>145</v>
      </c>
    </row>
    <row r="61" spans="1:22" customHeight="1" ht="15">
      <c r="A61" s="101">
        <v>65</v>
      </c>
      <c r="B61" s="106" t="s">
        <v>277</v>
      </c>
      <c r="C61" s="106" t="s">
        <v>278</v>
      </c>
      <c r="D61" s="107">
        <v>251883.9</v>
      </c>
      <c r="E61" s="101">
        <v>6</v>
      </c>
      <c r="F61" s="101" t="s">
        <v>145</v>
      </c>
    </row>
    <row r="62" spans="1:22" customHeight="1" ht="15">
      <c r="A62" s="101">
        <v>66</v>
      </c>
      <c r="B62" s="106" t="s">
        <v>279</v>
      </c>
      <c r="C62" s="106" t="s">
        <v>280</v>
      </c>
      <c r="D62" s="107">
        <v>128528.39</v>
      </c>
      <c r="E62" s="101">
        <v>4</v>
      </c>
      <c r="F62" s="101" t="s">
        <v>146</v>
      </c>
    </row>
    <row r="63" spans="1:22" customHeight="1" ht="15">
      <c r="A63" s="101">
        <v>67</v>
      </c>
      <c r="B63" s="106" t="s">
        <v>281</v>
      </c>
      <c r="C63" s="106" t="s">
        <v>282</v>
      </c>
      <c r="D63" s="107">
        <v>374478.41</v>
      </c>
      <c r="E63" s="101">
        <v>7</v>
      </c>
      <c r="F63" s="101" t="s">
        <v>149</v>
      </c>
    </row>
    <row r="64" spans="1:22" customHeight="1" ht="15">
      <c r="A64" s="101">
        <v>68</v>
      </c>
      <c r="B64" s="106" t="s">
        <v>283</v>
      </c>
      <c r="C64" s="106" t="s">
        <v>284</v>
      </c>
      <c r="D64" s="107">
        <v>195872.28</v>
      </c>
      <c r="E64" s="101">
        <v>5</v>
      </c>
      <c r="F64" s="101" t="s">
        <v>149</v>
      </c>
    </row>
    <row r="65" spans="1:22" customHeight="1" ht="15">
      <c r="A65" s="101">
        <v>69</v>
      </c>
      <c r="B65" s="106" t="s">
        <v>285</v>
      </c>
      <c r="C65" s="106" t="s">
        <v>286</v>
      </c>
      <c r="D65" s="107">
        <v>470467.69</v>
      </c>
      <c r="E65" s="101">
        <v>7</v>
      </c>
      <c r="F65" s="101" t="s">
        <v>145</v>
      </c>
    </row>
    <row r="66" spans="1:22" customHeight="1" ht="15">
      <c r="A66" s="101">
        <v>70</v>
      </c>
      <c r="B66" s="106" t="s">
        <v>287</v>
      </c>
      <c r="C66" s="106" t="s">
        <v>288</v>
      </c>
      <c r="D66" s="107">
        <v>342169.75</v>
      </c>
      <c r="E66" s="101">
        <v>6</v>
      </c>
      <c r="F66" s="101" t="s">
        <v>149</v>
      </c>
    </row>
    <row r="67" spans="1:22" customHeight="1" ht="15">
      <c r="A67" s="101">
        <v>71</v>
      </c>
      <c r="B67" s="106" t="s">
        <v>289</v>
      </c>
      <c r="C67" s="106" t="s">
        <v>290</v>
      </c>
      <c r="D67" s="107">
        <v>402467.57</v>
      </c>
      <c r="E67" s="101">
        <v>7</v>
      </c>
      <c r="F67" s="101" t="s">
        <v>145</v>
      </c>
    </row>
    <row r="68" spans="1:22" customHeight="1" ht="15">
      <c r="A68" s="108">
        <v>80</v>
      </c>
      <c r="B68" s="109" t="s">
        <v>291</v>
      </c>
      <c r="C68" s="106" t="s">
        <v>292</v>
      </c>
      <c r="D68" s="110">
        <v>88366</v>
      </c>
      <c r="E68" s="101">
        <v>2</v>
      </c>
      <c r="F68" s="101" t="s">
        <v>149</v>
      </c>
    </row>
    <row r="69" spans="1:22" customHeight="1" ht="15">
      <c r="A69" s="101">
        <v>81</v>
      </c>
      <c r="B69" s="106" t="s">
        <v>293</v>
      </c>
      <c r="C69" s="106" t="s">
        <v>294</v>
      </c>
      <c r="D69" s="107">
        <v>290134.1</v>
      </c>
      <c r="E69" s="101">
        <v>6</v>
      </c>
      <c r="F69" s="101" t="s">
        <v>145</v>
      </c>
    </row>
    <row r="70" spans="1:22" customHeight="1" ht="15">
      <c r="A70" s="101">
        <v>82</v>
      </c>
      <c r="B70" s="106" t="s">
        <v>295</v>
      </c>
      <c r="C70" s="106" t="s">
        <v>296</v>
      </c>
      <c r="D70" s="107">
        <v>238035.91</v>
      </c>
      <c r="E70" s="101">
        <v>5</v>
      </c>
      <c r="F70" s="101" t="s">
        <v>149</v>
      </c>
    </row>
    <row r="71" spans="1:22" customHeight="1" ht="15">
      <c r="A71" s="101">
        <v>83</v>
      </c>
      <c r="B71" s="106" t="s">
        <v>297</v>
      </c>
      <c r="C71" s="106" t="s">
        <v>298</v>
      </c>
      <c r="D71" s="107">
        <v>210023.8</v>
      </c>
      <c r="E71" s="101">
        <v>5</v>
      </c>
      <c r="F71" s="101" t="s">
        <v>149</v>
      </c>
    </row>
    <row r="72" spans="1:22" customHeight="1" ht="15">
      <c r="A72" s="101">
        <v>87</v>
      </c>
      <c r="B72" s="106" t="s">
        <v>299</v>
      </c>
      <c r="C72" s="106" t="s">
        <v>300</v>
      </c>
      <c r="D72" s="107">
        <v>439558.66</v>
      </c>
      <c r="E72" s="101">
        <v>7</v>
      </c>
      <c r="F72" s="101" t="s">
        <v>141</v>
      </c>
    </row>
    <row r="73" spans="1:22" customHeight="1" ht="15">
      <c r="A73" s="101">
        <v>88</v>
      </c>
      <c r="B73" s="106" t="s">
        <v>301</v>
      </c>
      <c r="C73" s="106" t="s">
        <v>302</v>
      </c>
      <c r="D73" s="107">
        <v>567945.83</v>
      </c>
      <c r="E73" s="101">
        <v>8</v>
      </c>
      <c r="F73" s="101" t="s">
        <v>145</v>
      </c>
    </row>
    <row r="74" spans="1:22" customHeight="1" ht="15">
      <c r="A74" s="101">
        <v>89</v>
      </c>
      <c r="B74" s="106" t="s">
        <v>303</v>
      </c>
      <c r="C74" s="106" t="s">
        <v>304</v>
      </c>
      <c r="D74" s="107">
        <v>91322.29</v>
      </c>
      <c r="E74" s="101">
        <v>2</v>
      </c>
      <c r="F74" s="101" t="s">
        <v>146</v>
      </c>
    </row>
    <row r="75" spans="1:22" customHeight="1" ht="15">
      <c r="A75" s="101">
        <v>90</v>
      </c>
      <c r="B75" s="106" t="s">
        <v>305</v>
      </c>
      <c r="C75" s="106" t="s">
        <v>306</v>
      </c>
      <c r="D75" s="107">
        <v>166919.37</v>
      </c>
      <c r="E75" s="101">
        <v>4</v>
      </c>
      <c r="F75" s="101" t="s">
        <v>146</v>
      </c>
    </row>
    <row r="76" spans="1:22" customHeight="1" ht="15">
      <c r="A76" s="101">
        <v>93</v>
      </c>
      <c r="B76" s="106" t="s">
        <v>307</v>
      </c>
      <c r="C76" s="106" t="s">
        <v>308</v>
      </c>
      <c r="D76" s="107">
        <v>257474.18</v>
      </c>
      <c r="E76" s="101">
        <v>6</v>
      </c>
      <c r="F76" s="101" t="s">
        <v>149</v>
      </c>
    </row>
    <row r="77" spans="1:22" customHeight="1" ht="15">
      <c r="A77" s="101">
        <v>99</v>
      </c>
      <c r="B77" s="106" t="s">
        <v>309</v>
      </c>
      <c r="C77" s="106" t="s">
        <v>310</v>
      </c>
      <c r="D77" s="107">
        <v>235455.76</v>
      </c>
      <c r="E77" s="101">
        <v>5</v>
      </c>
      <c r="F77" s="101" t="s">
        <v>149</v>
      </c>
    </row>
    <row r="78" spans="1:22" customHeight="1" ht="15">
      <c r="A78" s="101">
        <v>101</v>
      </c>
      <c r="B78" s="106" t="s">
        <v>311</v>
      </c>
      <c r="C78" s="106" t="s">
        <v>312</v>
      </c>
      <c r="D78" s="107">
        <v>518780.61</v>
      </c>
      <c r="E78" s="101">
        <v>8</v>
      </c>
      <c r="F78" s="101" t="s">
        <v>145</v>
      </c>
    </row>
    <row r="79" spans="1:22" customHeight="1" ht="15">
      <c r="A79" s="101">
        <v>102</v>
      </c>
      <c r="B79" s="106" t="s">
        <v>313</v>
      </c>
      <c r="C79" s="106" t="s">
        <v>314</v>
      </c>
      <c r="D79" s="107">
        <v>620692.25</v>
      </c>
      <c r="E79" s="101">
        <v>8</v>
      </c>
      <c r="F79" s="101" t="s">
        <v>145</v>
      </c>
    </row>
    <row r="80" spans="1:22" customHeight="1" ht="15">
      <c r="A80" s="101">
        <v>103</v>
      </c>
      <c r="B80" s="106" t="s">
        <v>315</v>
      </c>
      <c r="C80" s="106" t="s">
        <v>316</v>
      </c>
      <c r="D80" s="107">
        <v>390377.38</v>
      </c>
      <c r="E80" s="101">
        <v>7</v>
      </c>
      <c r="F80" s="101" t="s">
        <v>145</v>
      </c>
    </row>
    <row r="81" spans="1:22" customHeight="1" ht="15">
      <c r="A81" s="101">
        <v>104</v>
      </c>
      <c r="B81" s="106" t="s">
        <v>317</v>
      </c>
      <c r="C81" s="106" t="s">
        <v>318</v>
      </c>
      <c r="D81" s="107">
        <v>343061.46</v>
      </c>
      <c r="E81" s="101">
        <v>7</v>
      </c>
      <c r="F81" s="101" t="s">
        <v>149</v>
      </c>
    </row>
    <row r="82" spans="1:22" customHeight="1" ht="15">
      <c r="A82" s="101">
        <v>105</v>
      </c>
      <c r="B82" s="106" t="s">
        <v>319</v>
      </c>
      <c r="C82" s="106" t="s">
        <v>320</v>
      </c>
      <c r="D82" s="107">
        <v>330295.18</v>
      </c>
      <c r="E82" s="101">
        <v>6</v>
      </c>
      <c r="F82" s="101" t="s">
        <v>145</v>
      </c>
    </row>
    <row r="83" spans="1:22" customHeight="1" ht="15">
      <c r="A83" s="101">
        <v>106</v>
      </c>
      <c r="B83" s="106" t="s">
        <v>321</v>
      </c>
      <c r="C83" s="106" t="s">
        <v>322</v>
      </c>
      <c r="D83" s="107">
        <v>122662.07</v>
      </c>
      <c r="E83" s="101">
        <v>3</v>
      </c>
      <c r="F83" s="101" t="s">
        <v>149</v>
      </c>
    </row>
    <row r="84" spans="1:22" customHeight="1" ht="15">
      <c r="A84" s="101">
        <v>107</v>
      </c>
      <c r="B84" s="106" t="s">
        <v>323</v>
      </c>
      <c r="C84" s="106" t="s">
        <v>324</v>
      </c>
      <c r="D84" s="107">
        <v>253372.79</v>
      </c>
      <c r="E84" s="101">
        <v>6</v>
      </c>
      <c r="F84" s="101" t="s">
        <v>149</v>
      </c>
    </row>
    <row r="85" spans="1:22" customHeight="1" ht="15">
      <c r="A85" s="101">
        <v>108</v>
      </c>
      <c r="B85" s="106" t="s">
        <v>325</v>
      </c>
      <c r="C85" s="106" t="s">
        <v>326</v>
      </c>
      <c r="D85" s="107">
        <v>332069.34</v>
      </c>
      <c r="E85" s="101">
        <v>6</v>
      </c>
      <c r="F85" s="101" t="s">
        <v>145</v>
      </c>
    </row>
    <row r="86" spans="1:22" customHeight="1" ht="15">
      <c r="A86" s="101">
        <v>110</v>
      </c>
      <c r="B86" s="106" t="s">
        <v>327</v>
      </c>
      <c r="C86" s="106" t="s">
        <v>328</v>
      </c>
      <c r="D86" s="107">
        <v>390223.72</v>
      </c>
      <c r="E86" s="101">
        <v>7</v>
      </c>
      <c r="F86" s="101" t="s">
        <v>145</v>
      </c>
    </row>
    <row r="87" spans="1:22" customHeight="1" ht="15">
      <c r="A87" s="101">
        <v>111</v>
      </c>
      <c r="B87" s="106" t="s">
        <v>329</v>
      </c>
      <c r="C87" s="106" t="s">
        <v>330</v>
      </c>
      <c r="D87" s="107">
        <v>371204.06</v>
      </c>
      <c r="E87" s="101">
        <v>7</v>
      </c>
      <c r="F87" s="101" t="s">
        <v>145</v>
      </c>
    </row>
    <row r="88" spans="1:22" customHeight="1" ht="15">
      <c r="A88" s="101">
        <v>113</v>
      </c>
      <c r="B88" s="106" t="s">
        <v>331</v>
      </c>
      <c r="C88" s="106" t="s">
        <v>332</v>
      </c>
      <c r="D88" s="107">
        <v>310168.5</v>
      </c>
      <c r="E88" s="101">
        <v>6</v>
      </c>
      <c r="F88" s="101" t="s">
        <v>145</v>
      </c>
    </row>
    <row r="89" spans="1:22" customHeight="1" ht="15">
      <c r="A89" s="101">
        <v>114</v>
      </c>
      <c r="B89" s="106" t="s">
        <v>333</v>
      </c>
      <c r="C89" s="106" t="s">
        <v>334</v>
      </c>
      <c r="D89" s="107">
        <v>144538.05</v>
      </c>
      <c r="E89" s="101">
        <v>4</v>
      </c>
      <c r="F89" s="101" t="s">
        <v>149</v>
      </c>
    </row>
    <row r="90" spans="1:22" customHeight="1" ht="15">
      <c r="A90" s="101">
        <v>119</v>
      </c>
      <c r="B90" s="106" t="s">
        <v>335</v>
      </c>
      <c r="C90" s="106" t="s">
        <v>336</v>
      </c>
      <c r="D90" s="107">
        <v>258351.86</v>
      </c>
      <c r="E90" s="101">
        <v>6</v>
      </c>
      <c r="F90" s="101" t="s">
        <v>149</v>
      </c>
    </row>
    <row r="91" spans="1:22" customHeight="1" ht="15">
      <c r="A91" s="101">
        <v>120</v>
      </c>
      <c r="B91" s="106" t="s">
        <v>337</v>
      </c>
      <c r="C91" s="106" t="s">
        <v>338</v>
      </c>
      <c r="D91" s="107">
        <v>264081.99</v>
      </c>
      <c r="E91" s="101">
        <v>6</v>
      </c>
      <c r="F91" s="101" t="s">
        <v>149</v>
      </c>
    </row>
    <row r="92" spans="1:22" customHeight="1" ht="15">
      <c r="A92" s="111">
        <v>121</v>
      </c>
      <c r="B92" s="109" t="s">
        <v>339</v>
      </c>
      <c r="C92" s="106" t="s">
        <v>443</v>
      </c>
      <c r="D92" s="110">
        <v>98494</v>
      </c>
      <c r="E92" s="101">
        <v>3</v>
      </c>
      <c r="F92" s="101" t="s">
        <v>146</v>
      </c>
    </row>
    <row r="93" spans="1:22" customHeight="1" ht="15">
      <c r="A93" s="101">
        <v>123</v>
      </c>
      <c r="B93" s="106" t="s">
        <v>340</v>
      </c>
      <c r="C93" s="106" t="s">
        <v>341</v>
      </c>
      <c r="D93" s="107">
        <v>126580.11</v>
      </c>
      <c r="E93" s="101">
        <v>3</v>
      </c>
      <c r="F93" s="101" t="s">
        <v>149</v>
      </c>
    </row>
    <row r="94" spans="1:22" customHeight="1" ht="15">
      <c r="A94" s="101">
        <v>124</v>
      </c>
      <c r="B94" s="106" t="s">
        <v>342</v>
      </c>
      <c r="C94" s="106" t="s">
        <v>343</v>
      </c>
      <c r="D94" s="107">
        <v>194483.8</v>
      </c>
      <c r="E94" s="101">
        <v>5</v>
      </c>
      <c r="F94" s="101" t="s">
        <v>146</v>
      </c>
    </row>
    <row r="95" spans="1:22" customHeight="1" ht="15">
      <c r="A95" s="101">
        <v>125</v>
      </c>
      <c r="B95" s="106" t="s">
        <v>344</v>
      </c>
      <c r="C95" s="106" t="s">
        <v>345</v>
      </c>
      <c r="D95" s="107">
        <v>566962.21</v>
      </c>
      <c r="E95" s="101">
        <v>8</v>
      </c>
      <c r="F95" s="101" t="s">
        <v>145</v>
      </c>
    </row>
    <row r="96" spans="1:22" customHeight="1" ht="15">
      <c r="A96" s="101">
        <v>126</v>
      </c>
      <c r="B96" s="106" t="s">
        <v>346</v>
      </c>
      <c r="C96" s="106" t="s">
        <v>347</v>
      </c>
      <c r="D96" s="107">
        <v>108965</v>
      </c>
      <c r="E96" s="101">
        <v>3</v>
      </c>
      <c r="F96" s="101" t="s">
        <v>149</v>
      </c>
    </row>
    <row r="97" spans="1:22" customHeight="1" ht="15">
      <c r="A97" s="101">
        <v>127</v>
      </c>
      <c r="B97" s="106" t="s">
        <v>348</v>
      </c>
      <c r="C97" s="106" t="s">
        <v>349</v>
      </c>
      <c r="D97" s="107">
        <v>406527.82</v>
      </c>
      <c r="E97" s="101">
        <v>7</v>
      </c>
      <c r="F97" s="101" t="s">
        <v>145</v>
      </c>
    </row>
    <row r="98" spans="1:22" customHeight="1" ht="15">
      <c r="A98" s="101">
        <v>128</v>
      </c>
      <c r="B98" s="106" t="s">
        <v>350</v>
      </c>
      <c r="C98" s="106" t="s">
        <v>351</v>
      </c>
      <c r="D98" s="107">
        <v>109204.05</v>
      </c>
      <c r="E98" s="101">
        <v>3</v>
      </c>
      <c r="F98" s="101" t="s">
        <v>146</v>
      </c>
    </row>
    <row r="99" spans="1:22" customHeight="1" ht="15">
      <c r="A99" s="101">
        <v>129</v>
      </c>
      <c r="B99" s="106" t="s">
        <v>352</v>
      </c>
      <c r="C99" s="106" t="s">
        <v>353</v>
      </c>
      <c r="D99" s="107">
        <v>310426.64</v>
      </c>
      <c r="E99" s="101">
        <v>6</v>
      </c>
      <c r="F99" s="101" t="s">
        <v>149</v>
      </c>
    </row>
    <row r="100" spans="1:22" customHeight="1" ht="15">
      <c r="A100" s="101">
        <v>130</v>
      </c>
      <c r="B100" s="106" t="s">
        <v>354</v>
      </c>
      <c r="C100" s="106" t="s">
        <v>355</v>
      </c>
      <c r="D100" s="107">
        <v>279411.98</v>
      </c>
      <c r="E100" s="101">
        <v>6</v>
      </c>
      <c r="F100" s="101" t="s">
        <v>149</v>
      </c>
    </row>
    <row r="101" spans="1:22" customHeight="1" ht="15">
      <c r="A101" s="101">
        <v>135</v>
      </c>
      <c r="B101" s="106" t="s">
        <v>356</v>
      </c>
      <c r="C101" s="106" t="s">
        <v>357</v>
      </c>
      <c r="D101" s="107">
        <v>184648.51</v>
      </c>
      <c r="E101" s="101">
        <v>5</v>
      </c>
      <c r="F101" s="101" t="s">
        <v>149</v>
      </c>
    </row>
    <row r="102" spans="1:22" customHeight="1" ht="15">
      <c r="A102" s="101">
        <v>136</v>
      </c>
      <c r="B102" s="106" t="s">
        <v>358</v>
      </c>
      <c r="C102" s="106" t="s">
        <v>359</v>
      </c>
      <c r="D102" s="107">
        <v>189820.25</v>
      </c>
      <c r="E102" s="101">
        <v>5</v>
      </c>
      <c r="F102" s="101" t="s">
        <v>149</v>
      </c>
    </row>
    <row r="103" spans="1:22" customHeight="1" ht="15">
      <c r="A103" s="101">
        <v>137</v>
      </c>
      <c r="B103" s="106" t="s">
        <v>360</v>
      </c>
      <c r="C103" s="106" t="s">
        <v>361</v>
      </c>
      <c r="D103" s="107">
        <v>133359.08</v>
      </c>
      <c r="E103" s="101">
        <v>4</v>
      </c>
      <c r="F103" s="101" t="s">
        <v>149</v>
      </c>
    </row>
    <row r="104" spans="1:22" customHeight="1" ht="15">
      <c r="A104" s="101">
        <v>138</v>
      </c>
      <c r="B104" s="106" t="s">
        <v>362</v>
      </c>
      <c r="C104" s="106" t="s">
        <v>363</v>
      </c>
      <c r="D104" s="107">
        <v>147662.15</v>
      </c>
      <c r="E104" s="101">
        <v>4</v>
      </c>
      <c r="F104" s="101" t="s">
        <v>149</v>
      </c>
    </row>
    <row r="105" spans="1:22" customHeight="1" ht="15">
      <c r="A105" s="101">
        <v>139</v>
      </c>
      <c r="B105" s="106" t="s">
        <v>364</v>
      </c>
      <c r="C105" s="106" t="s">
        <v>365</v>
      </c>
      <c r="D105" s="107">
        <v>167027.05</v>
      </c>
      <c r="E105" s="101">
        <v>4</v>
      </c>
      <c r="F105" s="101" t="s">
        <v>149</v>
      </c>
    </row>
    <row r="106" spans="1:22" customHeight="1" ht="15">
      <c r="A106" s="101">
        <v>140</v>
      </c>
      <c r="B106" s="106" t="s">
        <v>366</v>
      </c>
      <c r="C106" s="106" t="s">
        <v>367</v>
      </c>
      <c r="D106" s="107">
        <v>157361.5</v>
      </c>
      <c r="E106" s="101">
        <v>4</v>
      </c>
      <c r="F106" s="101" t="s">
        <v>149</v>
      </c>
    </row>
    <row r="107" spans="1:22" customHeight="1" ht="15">
      <c r="A107" s="101">
        <v>141</v>
      </c>
      <c r="B107" s="106" t="s">
        <v>368</v>
      </c>
      <c r="C107" s="106" t="s">
        <v>369</v>
      </c>
      <c r="D107" s="107">
        <v>131602.02</v>
      </c>
      <c r="E107" s="101">
        <v>4</v>
      </c>
      <c r="F107" s="101" t="s">
        <v>149</v>
      </c>
    </row>
    <row r="108" spans="1:22" customHeight="1" ht="15">
      <c r="A108" s="101">
        <v>142</v>
      </c>
      <c r="B108" s="106" t="s">
        <v>370</v>
      </c>
      <c r="C108" s="106" t="s">
        <v>371</v>
      </c>
      <c r="D108" s="107">
        <v>183124.94</v>
      </c>
      <c r="E108" s="101">
        <v>5</v>
      </c>
      <c r="F108" s="101" t="s">
        <v>149</v>
      </c>
    </row>
    <row r="109" spans="1:22" customHeight="1" ht="15">
      <c r="A109" s="101">
        <v>143</v>
      </c>
      <c r="B109" s="106" t="s">
        <v>372</v>
      </c>
      <c r="C109" s="106" t="s">
        <v>373</v>
      </c>
      <c r="D109" s="107">
        <v>237664.45</v>
      </c>
      <c r="E109" s="101">
        <v>5</v>
      </c>
      <c r="F109" s="101" t="s">
        <v>149</v>
      </c>
    </row>
    <row r="110" spans="1:22" customHeight="1" ht="15">
      <c r="A110" s="101">
        <v>144</v>
      </c>
      <c r="B110" s="106" t="s">
        <v>374</v>
      </c>
      <c r="C110" s="106" t="s">
        <v>375</v>
      </c>
      <c r="D110" s="107">
        <v>162097.43</v>
      </c>
      <c r="E110" s="101">
        <v>4</v>
      </c>
      <c r="F110" s="101" t="s">
        <v>149</v>
      </c>
    </row>
    <row r="111" spans="1:22" customHeight="1" ht="15">
      <c r="A111" s="101">
        <v>145</v>
      </c>
      <c r="B111" s="106" t="s">
        <v>376</v>
      </c>
      <c r="C111" s="106" t="s">
        <v>377</v>
      </c>
      <c r="D111" s="107">
        <v>173453.51</v>
      </c>
      <c r="E111" s="101">
        <v>4</v>
      </c>
      <c r="F111" s="101" t="s">
        <v>149</v>
      </c>
    </row>
    <row r="112" spans="1:22" customHeight="1" ht="15">
      <c r="A112" s="101">
        <v>147</v>
      </c>
      <c r="B112" s="106" t="s">
        <v>378</v>
      </c>
      <c r="C112" s="106" t="s">
        <v>379</v>
      </c>
      <c r="D112" s="107">
        <v>171180.32</v>
      </c>
      <c r="E112" s="101">
        <v>4</v>
      </c>
      <c r="F112" s="101" t="s">
        <v>146</v>
      </c>
    </row>
    <row r="113" spans="1:22" customHeight="1" ht="15">
      <c r="A113" s="101">
        <v>150</v>
      </c>
      <c r="B113" s="106" t="s">
        <v>380</v>
      </c>
      <c r="C113" s="106" t="s">
        <v>381</v>
      </c>
      <c r="D113" s="107">
        <v>305297.46</v>
      </c>
      <c r="E113" s="101">
        <v>6</v>
      </c>
      <c r="F113" s="101" t="s">
        <v>149</v>
      </c>
    </row>
    <row r="114" spans="1:22" customHeight="1" ht="15">
      <c r="A114" s="101">
        <v>151</v>
      </c>
      <c r="B114" s="106" t="s">
        <v>382</v>
      </c>
      <c r="C114" s="106" t="s">
        <v>383</v>
      </c>
      <c r="D114" s="107">
        <v>158232.86</v>
      </c>
      <c r="E114" s="101">
        <v>4</v>
      </c>
      <c r="F114" s="101" t="s">
        <v>146</v>
      </c>
    </row>
    <row r="115" spans="1:22" customHeight="1" ht="15">
      <c r="A115" s="101">
        <v>152</v>
      </c>
      <c r="B115" s="106" t="s">
        <v>384</v>
      </c>
      <c r="C115" s="106" t="s">
        <v>385</v>
      </c>
      <c r="D115" s="107">
        <v>86543.88</v>
      </c>
      <c r="E115" s="101">
        <v>2</v>
      </c>
      <c r="F115" s="101" t="s">
        <v>146</v>
      </c>
    </row>
    <row r="116" spans="1:22" customHeight="1" ht="15">
      <c r="A116" s="101">
        <v>155</v>
      </c>
      <c r="B116" s="106" t="s">
        <v>386</v>
      </c>
      <c r="C116" s="106" t="s">
        <v>387</v>
      </c>
      <c r="D116" s="107">
        <v>229362.13</v>
      </c>
      <c r="E116" s="101">
        <v>5</v>
      </c>
      <c r="F116" s="101" t="s">
        <v>149</v>
      </c>
    </row>
    <row r="117" spans="1:22" customHeight="1" ht="15">
      <c r="A117" s="101">
        <v>156</v>
      </c>
      <c r="B117" s="106" t="s">
        <v>388</v>
      </c>
      <c r="C117" s="106" t="s">
        <v>389</v>
      </c>
      <c r="D117" s="107">
        <v>211981.67</v>
      </c>
      <c r="E117" s="101">
        <v>5</v>
      </c>
      <c r="F117" s="101" t="s">
        <v>149</v>
      </c>
    </row>
    <row r="118" spans="1:22" customHeight="1" ht="15">
      <c r="A118" s="101">
        <v>157</v>
      </c>
      <c r="B118" s="106" t="s">
        <v>390</v>
      </c>
      <c r="C118" s="106" t="s">
        <v>391</v>
      </c>
      <c r="D118" s="107">
        <v>255389.02</v>
      </c>
      <c r="E118" s="101">
        <v>6</v>
      </c>
      <c r="F118" s="101" t="s">
        <v>146</v>
      </c>
    </row>
    <row r="119" spans="1:22" customHeight="1" ht="15">
      <c r="A119" s="101">
        <v>159</v>
      </c>
      <c r="B119" s="106" t="s">
        <v>392</v>
      </c>
      <c r="C119" s="106" t="s">
        <v>393</v>
      </c>
      <c r="D119" s="107">
        <v>267587.08</v>
      </c>
      <c r="E119" s="101">
        <v>6</v>
      </c>
      <c r="F119" s="101" t="s">
        <v>146</v>
      </c>
    </row>
    <row r="120" spans="1:22" customHeight="1" ht="15">
      <c r="A120" s="101">
        <v>160</v>
      </c>
      <c r="B120" s="106" t="s">
        <v>394</v>
      </c>
      <c r="C120" s="106" t="s">
        <v>395</v>
      </c>
      <c r="D120" s="107">
        <v>90947.98</v>
      </c>
      <c r="E120" s="101">
        <v>2</v>
      </c>
      <c r="F120" s="101" t="s">
        <v>146</v>
      </c>
    </row>
    <row r="121" spans="1:22" customHeight="1" ht="15">
      <c r="A121" s="101">
        <v>163</v>
      </c>
      <c r="B121" s="106" t="s">
        <v>396</v>
      </c>
      <c r="C121" s="106" t="s">
        <v>397</v>
      </c>
      <c r="D121" s="107">
        <v>142640.48</v>
      </c>
      <c r="E121" s="101">
        <v>4</v>
      </c>
      <c r="F121" s="101" t="s">
        <v>149</v>
      </c>
    </row>
    <row r="122" spans="1:22" customHeight="1" ht="15">
      <c r="A122" s="101">
        <v>178</v>
      </c>
      <c r="B122" s="106" t="s">
        <v>398</v>
      </c>
      <c r="C122" s="106" t="s">
        <v>399</v>
      </c>
      <c r="D122" s="107">
        <v>214202.14</v>
      </c>
      <c r="E122" s="101">
        <v>5</v>
      </c>
      <c r="F122" s="101" t="s">
        <v>149</v>
      </c>
    </row>
    <row r="123" spans="1:22" customHeight="1" ht="15">
      <c r="A123" s="111">
        <v>182</v>
      </c>
      <c r="B123" s="109" t="s">
        <v>400</v>
      </c>
      <c r="C123" s="106" t="s">
        <v>401</v>
      </c>
      <c r="D123" s="107">
        <v>51698</v>
      </c>
      <c r="E123" s="101">
        <v>1</v>
      </c>
      <c r="F123" s="101" t="s">
        <v>146</v>
      </c>
    </row>
    <row r="124" spans="1:22" customHeight="1" ht="15">
      <c r="A124" s="111">
        <v>185</v>
      </c>
      <c r="B124" s="109" t="s">
        <v>402</v>
      </c>
      <c r="C124" s="106" t="s">
        <v>403</v>
      </c>
      <c r="D124" s="107">
        <v>145072</v>
      </c>
      <c r="E124" s="101">
        <v>4</v>
      </c>
      <c r="F124" s="101" t="s">
        <v>149</v>
      </c>
    </row>
    <row r="125" spans="1:22" customHeight="1" ht="15">
      <c r="A125" s="111">
        <v>186</v>
      </c>
      <c r="B125" s="109" t="s">
        <v>404</v>
      </c>
      <c r="C125" s="106" t="s">
        <v>405</v>
      </c>
      <c r="D125" s="107">
        <v>43982</v>
      </c>
      <c r="E125" s="101">
        <v>1</v>
      </c>
      <c r="F125" s="101" t="s">
        <v>146</v>
      </c>
    </row>
    <row r="126" spans="1:22" customHeight="1" ht="15">
      <c r="A126" s="111">
        <v>187</v>
      </c>
      <c r="B126" s="109" t="s">
        <v>406</v>
      </c>
      <c r="C126" s="106" t="s">
        <v>407</v>
      </c>
      <c r="D126" s="110">
        <v>49091</v>
      </c>
      <c r="E126" s="101">
        <v>1</v>
      </c>
      <c r="F126" s="101" t="s">
        <v>146</v>
      </c>
    </row>
    <row r="127" spans="1:22" customHeight="1" ht="15">
      <c r="A127" s="111">
        <v>188</v>
      </c>
      <c r="B127" s="109" t="s">
        <v>408</v>
      </c>
      <c r="C127" s="106" t="s">
        <v>409</v>
      </c>
      <c r="D127" s="110">
        <v>127385</v>
      </c>
      <c r="E127" s="101">
        <v>4</v>
      </c>
      <c r="F127" s="101" t="s">
        <v>149</v>
      </c>
    </row>
    <row r="128" spans="1:22" customHeight="1" ht="15">
      <c r="A128" s="111">
        <v>192</v>
      </c>
      <c r="B128" s="109" t="s">
        <v>410</v>
      </c>
      <c r="C128" s="106" t="s">
        <v>411</v>
      </c>
      <c r="D128" s="110">
        <v>58681</v>
      </c>
      <c r="E128" s="101">
        <v>1</v>
      </c>
      <c r="F128" s="101" t="s">
        <v>146</v>
      </c>
    </row>
    <row r="129" spans="1:22" customHeight="1" ht="15">
      <c r="A129" s="111">
        <v>193</v>
      </c>
      <c r="B129" s="109" t="s">
        <v>412</v>
      </c>
      <c r="C129" s="106" t="s">
        <v>413</v>
      </c>
      <c r="D129" s="110">
        <v>118873</v>
      </c>
      <c r="E129" s="101">
        <v>3</v>
      </c>
      <c r="F129" s="101" t="s">
        <v>149</v>
      </c>
    </row>
    <row r="130" spans="1:22" customHeight="1" ht="15">
      <c r="A130" s="111">
        <v>195</v>
      </c>
      <c r="B130" s="109" t="s">
        <v>414</v>
      </c>
      <c r="C130" s="106" t="s">
        <v>415</v>
      </c>
      <c r="D130" s="110">
        <v>52400</v>
      </c>
      <c r="E130" s="101">
        <v>1</v>
      </c>
      <c r="F130" s="101" t="s">
        <v>146</v>
      </c>
    </row>
    <row r="131" spans="1:22" customHeight="1" ht="15">
      <c r="A131" s="111">
        <v>209</v>
      </c>
      <c r="B131" s="109" t="s">
        <v>416</v>
      </c>
      <c r="C131" s="106" t="s">
        <v>417</v>
      </c>
      <c r="D131" s="110">
        <v>66386</v>
      </c>
      <c r="E131" s="101">
        <v>2</v>
      </c>
      <c r="F131" s="101" t="s">
        <v>146</v>
      </c>
    </row>
    <row r="132" spans="1:22" customHeight="1" ht="15">
      <c r="A132" s="108">
        <v>224</v>
      </c>
      <c r="B132" s="109" t="s">
        <v>418</v>
      </c>
      <c r="C132" s="106" t="s">
        <v>419</v>
      </c>
      <c r="D132" s="110"/>
      <c r="E132" s="101">
        <v>1</v>
      </c>
      <c r="F132" s="101" t="s">
        <v>146</v>
      </c>
    </row>
    <row r="133" spans="1:22" customHeight="1" ht="15">
      <c r="A133" s="111">
        <v>381</v>
      </c>
      <c r="B133" s="109" t="s">
        <v>420</v>
      </c>
      <c r="C133" s="106" t="s">
        <v>421</v>
      </c>
      <c r="D133" s="110"/>
      <c r="E133" s="101">
        <v>12</v>
      </c>
      <c r="F133" s="101" t="s">
        <v>141</v>
      </c>
    </row>
    <row r="134" spans="1:22" customHeight="1" ht="15">
      <c r="A134" s="108">
        <v>432</v>
      </c>
      <c r="B134" s="109" t="s">
        <v>422</v>
      </c>
      <c r="C134" s="106" t="s">
        <v>423</v>
      </c>
      <c r="D134" s="110">
        <v>137929</v>
      </c>
      <c r="E134" s="101">
        <v>4</v>
      </c>
      <c r="F134" s="101" t="s">
        <v>149</v>
      </c>
    </row>
    <row r="135" spans="1:22" customHeight="1" ht="15">
      <c r="A135" s="111">
        <v>705</v>
      </c>
      <c r="B135" s="109" t="s">
        <v>424</v>
      </c>
      <c r="C135" s="106" t="s">
        <v>425</v>
      </c>
      <c r="D135" s="110"/>
      <c r="E135" s="101">
        <v>12</v>
      </c>
      <c r="F135" s="101" t="s">
        <v>149</v>
      </c>
    </row>
    <row r="136" spans="1:22" customHeight="1" ht="15">
      <c r="A136" s="111">
        <v>706</v>
      </c>
      <c r="B136" s="109" t="s">
        <v>426</v>
      </c>
      <c r="C136" s="106" t="s">
        <v>427</v>
      </c>
      <c r="D136" s="110"/>
      <c r="E136" s="101">
        <v>12</v>
      </c>
      <c r="F136" s="101" t="s">
        <v>149</v>
      </c>
    </row>
    <row r="137" spans="1:22" customHeight="1" ht="15">
      <c r="A137" s="111">
        <v>707</v>
      </c>
      <c r="B137" s="109" t="s">
        <v>428</v>
      </c>
      <c r="C137" s="106" t="s">
        <v>429</v>
      </c>
      <c r="D137" s="110">
        <v>39998</v>
      </c>
      <c r="E137" s="101">
        <v>1</v>
      </c>
      <c r="F137" s="101" t="s">
        <v>149</v>
      </c>
    </row>
    <row r="138" spans="1:22" customHeight="1" ht="15">
      <c r="A138" s="112">
        <v>747</v>
      </c>
      <c r="B138" s="106" t="s">
        <v>430</v>
      </c>
      <c r="C138" s="106" t="s">
        <v>444</v>
      </c>
      <c r="D138" s="110">
        <v>4750000</v>
      </c>
      <c r="E138" s="101">
        <v>11</v>
      </c>
      <c r="F138" s="101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45" sqref="J45:T45"/>
    </sheetView>
  </sheetViews>
  <sheetFormatPr defaultRowHeight="14.4" outlineLevelRow="0" outlineLevelCol="0"/>
  <cols>
    <col min="1" max="1" width="7.42578125" customWidth="true" style="25"/>
    <col min="2" max="2" width="23.28515625" customWidth="true" style="0"/>
    <col min="3" max="3" width="20.7109375" customWidth="true" style="0"/>
    <col min="4" max="4" width="16" customWidth="true" style="28"/>
    <col min="5" max="5" width="10.5703125" customWidth="true" style="26"/>
    <col min="6" max="6" width="10.5703125" customWidth="true" style="29"/>
    <col min="10" max="10" width="13.85546875" customWidth="true" style="0"/>
    <col min="11" max="11" width="13.85546875" customWidth="true" style="0"/>
    <col min="12" max="12" width="13.85546875" customWidth="true" style="0"/>
    <col min="13" max="13" width="15.5703125" customWidth="true" style="0"/>
    <col min="14" max="14" width="15.5703125" customWidth="true" style="0"/>
    <col min="15" max="15" width="15.5703125" customWidth="true" style="0"/>
    <col min="16" max="16" width="15.5703125" customWidth="true" style="0"/>
    <col min="17" max="17" width="15.5703125" customWidth="true" style="0"/>
    <col min="18" max="18" width="15.5703125" customWidth="true" style="0"/>
    <col min="19" max="19" width="15.5703125" customWidth="true" style="0"/>
    <col min="20" max="20" width="15.85546875" customWidth="true" style="0"/>
    <col min="21" max="21" width="10" customWidth="true" style="0"/>
  </cols>
  <sheetData>
    <row r="1" spans="1:22" customHeight="1" ht="45">
      <c r="A1" s="127" t="s">
        <v>131</v>
      </c>
      <c r="B1" s="127" t="s">
        <v>132</v>
      </c>
      <c r="C1" s="127" t="s">
        <v>432</v>
      </c>
      <c r="D1" s="128" t="s">
        <v>445</v>
      </c>
      <c r="E1" s="136" t="s">
        <v>135</v>
      </c>
      <c r="F1" s="137" t="s">
        <v>136</v>
      </c>
      <c r="I1" s="139" t="s">
        <v>434</v>
      </c>
      <c r="J1" s="139" t="s">
        <v>135</v>
      </c>
    </row>
    <row r="2" spans="1:22">
      <c r="A2" s="124">
        <v>2</v>
      </c>
      <c r="B2" s="129" t="s">
        <v>139</v>
      </c>
      <c r="C2" s="129" t="s">
        <v>140</v>
      </c>
      <c r="D2" s="130">
        <v>333427.58</v>
      </c>
      <c r="E2" s="126">
        <v>9</v>
      </c>
      <c r="F2" s="137" t="s">
        <v>141</v>
      </c>
      <c r="I2" s="139" t="s">
        <v>136</v>
      </c>
      <c r="J2" s="140">
        <v>1</v>
      </c>
      <c r="K2" s="140">
        <v>2</v>
      </c>
      <c r="L2" s="140">
        <v>3</v>
      </c>
      <c r="M2" s="140">
        <v>4</v>
      </c>
      <c r="N2" s="140">
        <v>5</v>
      </c>
      <c r="O2" s="140">
        <v>6</v>
      </c>
      <c r="P2" s="140">
        <v>7</v>
      </c>
      <c r="Q2" s="140">
        <v>8</v>
      </c>
      <c r="R2" s="140">
        <v>9</v>
      </c>
      <c r="S2" s="140">
        <v>10</v>
      </c>
      <c r="T2" s="140">
        <v>11</v>
      </c>
      <c r="U2" s="140">
        <v>12</v>
      </c>
      <c r="V2" s="140" t="s">
        <v>142</v>
      </c>
    </row>
    <row r="3" spans="1:22">
      <c r="A3" s="124">
        <v>3</v>
      </c>
      <c r="B3" s="129" t="s">
        <v>143</v>
      </c>
      <c r="C3" s="129" t="s">
        <v>144</v>
      </c>
      <c r="D3" s="130">
        <v>291864.64</v>
      </c>
      <c r="E3" s="126">
        <v>9</v>
      </c>
      <c r="F3" s="137" t="s">
        <v>145</v>
      </c>
      <c r="I3" s="123" t="s">
        <v>146</v>
      </c>
      <c r="J3" s="125">
        <v>7</v>
      </c>
      <c r="K3" s="125">
        <v>5</v>
      </c>
      <c r="L3" s="125">
        <v>4</v>
      </c>
      <c r="M3" s="125">
        <v>2</v>
      </c>
      <c r="N3" s="125">
        <v>3</v>
      </c>
      <c r="O3" s="125">
        <v>2</v>
      </c>
      <c r="P3" s="125"/>
      <c r="Q3" s="125"/>
      <c r="R3" s="125"/>
      <c r="S3" s="125"/>
      <c r="T3" s="125"/>
      <c r="U3" s="125"/>
      <c r="V3" s="125">
        <v>23</v>
      </c>
    </row>
    <row r="4" spans="1:22">
      <c r="A4" s="124">
        <v>4</v>
      </c>
      <c r="B4" s="129" t="s">
        <v>147</v>
      </c>
      <c r="C4" s="129" t="s">
        <v>148</v>
      </c>
      <c r="D4" s="130">
        <v>288044.42</v>
      </c>
      <c r="E4" s="126">
        <v>9</v>
      </c>
      <c r="F4" s="137" t="s">
        <v>149</v>
      </c>
      <c r="I4" s="123" t="s">
        <v>149</v>
      </c>
      <c r="J4" s="125">
        <v>1</v>
      </c>
      <c r="K4" s="125">
        <v>5</v>
      </c>
      <c r="L4" s="125">
        <v>6</v>
      </c>
      <c r="M4" s="125">
        <v>13</v>
      </c>
      <c r="N4" s="125">
        <v>20</v>
      </c>
      <c r="O4" s="125">
        <v>10</v>
      </c>
      <c r="P4" s="125">
        <v>5</v>
      </c>
      <c r="Q4" s="125">
        <v>2</v>
      </c>
      <c r="R4" s="125">
        <v>1</v>
      </c>
      <c r="S4" s="125"/>
      <c r="T4" s="125"/>
      <c r="U4" s="125">
        <v>2</v>
      </c>
      <c r="V4" s="125">
        <v>65</v>
      </c>
    </row>
    <row r="5" spans="1:22">
      <c r="A5" s="124">
        <v>5</v>
      </c>
      <c r="B5" s="129" t="s">
        <v>150</v>
      </c>
      <c r="C5" s="129" t="s">
        <v>151</v>
      </c>
      <c r="D5" s="130">
        <v>201303.97</v>
      </c>
      <c r="E5" s="126">
        <v>8</v>
      </c>
      <c r="F5" s="137" t="s">
        <v>149</v>
      </c>
      <c r="I5" s="123" t="s">
        <v>145</v>
      </c>
      <c r="J5" s="125"/>
      <c r="K5" s="125"/>
      <c r="L5" s="125"/>
      <c r="M5" s="125"/>
      <c r="N5" s="125">
        <v>3</v>
      </c>
      <c r="O5" s="125">
        <v>9</v>
      </c>
      <c r="P5" s="125">
        <v>11</v>
      </c>
      <c r="Q5" s="125">
        <v>8</v>
      </c>
      <c r="R5" s="125">
        <v>8</v>
      </c>
      <c r="S5" s="125">
        <v>1</v>
      </c>
      <c r="T5" s="125"/>
      <c r="U5" s="125"/>
      <c r="V5" s="125">
        <v>40</v>
      </c>
    </row>
    <row r="6" spans="1:22">
      <c r="A6" s="124">
        <v>6</v>
      </c>
      <c r="B6" s="129" t="s">
        <v>152</v>
      </c>
      <c r="C6" s="129" t="s">
        <v>153</v>
      </c>
      <c r="D6" s="130">
        <v>503889.81</v>
      </c>
      <c r="E6" s="126">
        <v>10</v>
      </c>
      <c r="F6" s="137" t="s">
        <v>141</v>
      </c>
      <c r="I6" s="123" t="s">
        <v>141</v>
      </c>
      <c r="J6" s="125"/>
      <c r="K6" s="125"/>
      <c r="L6" s="125"/>
      <c r="M6" s="125"/>
      <c r="N6" s="125"/>
      <c r="O6" s="125"/>
      <c r="P6" s="125">
        <v>1</v>
      </c>
      <c r="Q6" s="125">
        <v>3</v>
      </c>
      <c r="R6" s="125">
        <v>2</v>
      </c>
      <c r="S6" s="125">
        <v>1</v>
      </c>
      <c r="T6" s="125"/>
      <c r="U6" s="125">
        <v>1</v>
      </c>
      <c r="V6" s="125">
        <v>8</v>
      </c>
    </row>
    <row r="7" spans="1:22">
      <c r="A7" s="124">
        <v>7</v>
      </c>
      <c r="B7" s="129" t="s">
        <v>154</v>
      </c>
      <c r="C7" s="129" t="s">
        <v>155</v>
      </c>
      <c r="D7" s="130">
        <v>231464.83</v>
      </c>
      <c r="E7" s="126">
        <v>8</v>
      </c>
      <c r="F7" s="137" t="s">
        <v>141</v>
      </c>
      <c r="I7" s="123" t="s">
        <v>156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>
        <v>1</v>
      </c>
      <c r="U7" s="125"/>
      <c r="V7" s="125">
        <v>1</v>
      </c>
    </row>
    <row r="8" spans="1:22">
      <c r="A8" s="124">
        <v>8</v>
      </c>
      <c r="B8" s="129" t="s">
        <v>157</v>
      </c>
      <c r="C8" s="129" t="s">
        <v>158</v>
      </c>
      <c r="D8" s="130">
        <v>99426.8</v>
      </c>
      <c r="E8" s="126">
        <v>5</v>
      </c>
      <c r="F8" s="137" t="s">
        <v>149</v>
      </c>
      <c r="I8" s="123" t="s">
        <v>142</v>
      </c>
      <c r="J8" s="125">
        <v>8</v>
      </c>
      <c r="K8" s="125">
        <v>10</v>
      </c>
      <c r="L8" s="125">
        <v>10</v>
      </c>
      <c r="M8" s="125">
        <v>15</v>
      </c>
      <c r="N8" s="125">
        <v>26</v>
      </c>
      <c r="O8" s="125">
        <v>21</v>
      </c>
      <c r="P8" s="125">
        <v>17</v>
      </c>
      <c r="Q8" s="125">
        <v>13</v>
      </c>
      <c r="R8" s="125">
        <v>11</v>
      </c>
      <c r="S8" s="125">
        <v>2</v>
      </c>
      <c r="T8" s="125">
        <v>1</v>
      </c>
      <c r="U8" s="125">
        <v>3</v>
      </c>
      <c r="V8" s="125">
        <v>137</v>
      </c>
    </row>
    <row r="9" spans="1:22">
      <c r="A9" s="124">
        <v>9</v>
      </c>
      <c r="B9" s="129" t="s">
        <v>159</v>
      </c>
      <c r="C9" s="129" t="s">
        <v>160</v>
      </c>
      <c r="D9" s="130">
        <v>87020.94</v>
      </c>
      <c r="E9" s="126">
        <v>5</v>
      </c>
      <c r="F9" s="137" t="s">
        <v>149</v>
      </c>
      <c r="I9" s="147" t="s">
        <v>446</v>
      </c>
      <c r="J9" s="147" t="s">
        <v>135</v>
      </c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>
      <c r="A10" s="124">
        <v>10</v>
      </c>
      <c r="B10" s="129" t="s">
        <v>161</v>
      </c>
      <c r="C10" s="129" t="s">
        <v>162</v>
      </c>
      <c r="D10" s="130">
        <v>552071.47</v>
      </c>
      <c r="E10" s="126">
        <v>10</v>
      </c>
      <c r="F10" s="137" t="s">
        <v>145</v>
      </c>
      <c r="I10" s="147" t="s">
        <v>136</v>
      </c>
      <c r="J10" s="140">
        <v>1</v>
      </c>
      <c r="K10" s="140">
        <v>2</v>
      </c>
      <c r="L10" s="140">
        <v>3</v>
      </c>
      <c r="M10" s="140">
        <v>4</v>
      </c>
      <c r="N10" s="140">
        <v>5</v>
      </c>
      <c r="O10" s="140">
        <v>6</v>
      </c>
      <c r="P10" s="140">
        <v>7</v>
      </c>
      <c r="Q10" s="140">
        <v>8</v>
      </c>
      <c r="R10" s="140">
        <v>9</v>
      </c>
      <c r="S10" s="140">
        <v>10</v>
      </c>
      <c r="T10" s="140">
        <v>11</v>
      </c>
      <c r="U10" s="140">
        <v>12</v>
      </c>
      <c r="V10" s="140" t="s">
        <v>142</v>
      </c>
    </row>
    <row r="11" spans="1:22">
      <c r="A11" s="124">
        <v>11</v>
      </c>
      <c r="B11" s="129" t="s">
        <v>165</v>
      </c>
      <c r="C11" s="129" t="s">
        <v>166</v>
      </c>
      <c r="D11" s="130">
        <v>329262.72</v>
      </c>
      <c r="E11" s="126">
        <v>9</v>
      </c>
      <c r="F11" s="137" t="s">
        <v>145</v>
      </c>
      <c r="I11" s="140" t="s">
        <v>146</v>
      </c>
      <c r="J11" s="140">
        <v>132231.1</v>
      </c>
      <c r="K11" s="140">
        <v>186710.93</v>
      </c>
      <c r="L11" s="140">
        <v>214956.58</v>
      </c>
      <c r="M11" s="140">
        <v>140416.78</v>
      </c>
      <c r="N11" s="140">
        <v>275153.02</v>
      </c>
      <c r="O11" s="140">
        <v>257407.01</v>
      </c>
      <c r="P11" s="140"/>
      <c r="Q11" s="140"/>
      <c r="R11" s="140"/>
      <c r="S11" s="140"/>
      <c r="T11" s="140"/>
      <c r="U11" s="140"/>
      <c r="V11" s="140">
        <v>1206875.42</v>
      </c>
    </row>
    <row r="12" spans="1:22">
      <c r="A12" s="124">
        <v>12</v>
      </c>
      <c r="B12" s="129" t="s">
        <v>168</v>
      </c>
      <c r="C12" s="129" t="s">
        <v>169</v>
      </c>
      <c r="D12" s="130">
        <v>107104.85</v>
      </c>
      <c r="E12" s="126">
        <v>5</v>
      </c>
      <c r="F12" s="137" t="s">
        <v>149</v>
      </c>
      <c r="I12" s="140" t="s">
        <v>149</v>
      </c>
      <c r="J12" s="140">
        <v>18213</v>
      </c>
      <c r="K12" s="140">
        <v>202018.2</v>
      </c>
      <c r="L12" s="140">
        <v>328850.08</v>
      </c>
      <c r="M12" s="140">
        <v>943889.98</v>
      </c>
      <c r="N12" s="140">
        <v>1918873.18</v>
      </c>
      <c r="O12" s="140">
        <v>1227235.52</v>
      </c>
      <c r="P12" s="140">
        <v>819465.98</v>
      </c>
      <c r="Q12" s="140">
        <v>442939.96</v>
      </c>
      <c r="R12" s="140">
        <v>288044.42</v>
      </c>
      <c r="S12" s="140"/>
      <c r="T12" s="140"/>
      <c r="U12" s="140"/>
      <c r="V12" s="140">
        <v>6189530.32</v>
      </c>
    </row>
    <row r="13" spans="1:22">
      <c r="A13" s="124">
        <v>13</v>
      </c>
      <c r="B13" s="129" t="s">
        <v>170</v>
      </c>
      <c r="C13" s="129" t="s">
        <v>171</v>
      </c>
      <c r="D13" s="130">
        <v>99434</v>
      </c>
      <c r="E13" s="126">
        <v>5</v>
      </c>
      <c r="F13" s="137" t="s">
        <v>149</v>
      </c>
      <c r="I13" s="140" t="s">
        <v>145</v>
      </c>
      <c r="J13" s="140"/>
      <c r="K13" s="140"/>
      <c r="L13" s="140"/>
      <c r="M13" s="140"/>
      <c r="N13" s="140">
        <v>297982.76</v>
      </c>
      <c r="O13" s="140">
        <v>1189584.6</v>
      </c>
      <c r="P13" s="140">
        <v>1952832.21</v>
      </c>
      <c r="Q13" s="140">
        <v>1856269.13</v>
      </c>
      <c r="R13" s="140">
        <v>2408872.2</v>
      </c>
      <c r="S13" s="140">
        <v>552071.47</v>
      </c>
      <c r="T13" s="140"/>
      <c r="U13" s="140"/>
      <c r="V13" s="140">
        <v>8257612.37</v>
      </c>
    </row>
    <row r="14" spans="1:22">
      <c r="A14" s="124">
        <v>14</v>
      </c>
      <c r="B14" s="129" t="s">
        <v>172</v>
      </c>
      <c r="C14" s="129" t="s">
        <v>173</v>
      </c>
      <c r="D14" s="130">
        <v>256357.69</v>
      </c>
      <c r="E14" s="126">
        <v>8</v>
      </c>
      <c r="F14" s="137" t="s">
        <v>141</v>
      </c>
      <c r="I14" s="140" t="s">
        <v>141</v>
      </c>
      <c r="J14" s="140"/>
      <c r="K14" s="140"/>
      <c r="L14" s="140"/>
      <c r="M14" s="140"/>
      <c r="N14" s="140"/>
      <c r="O14" s="140"/>
      <c r="P14" s="140">
        <v>178901.84</v>
      </c>
      <c r="Q14" s="140">
        <v>748108.02</v>
      </c>
      <c r="R14" s="140">
        <v>619768.12</v>
      </c>
      <c r="S14" s="140">
        <v>503889.81</v>
      </c>
      <c r="T14" s="140"/>
      <c r="U14" s="140"/>
      <c r="V14" s="140">
        <v>2050667.79</v>
      </c>
    </row>
    <row r="15" spans="1:22">
      <c r="A15" s="124">
        <v>15</v>
      </c>
      <c r="B15" s="129" t="s">
        <v>174</v>
      </c>
      <c r="C15" s="129" t="s">
        <v>175</v>
      </c>
      <c r="D15" s="130">
        <v>221637.42</v>
      </c>
      <c r="E15" s="126">
        <v>8</v>
      </c>
      <c r="F15" s="137" t="s">
        <v>145</v>
      </c>
      <c r="I15" s="140" t="s">
        <v>156</v>
      </c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>
        <v>1967100</v>
      </c>
      <c r="U15" s="140"/>
      <c r="V15" s="140">
        <v>1967100</v>
      </c>
    </row>
    <row r="16" spans="1:22">
      <c r="A16" s="124">
        <v>16</v>
      </c>
      <c r="B16" s="129" t="s">
        <v>176</v>
      </c>
      <c r="C16" s="129" t="s">
        <v>177</v>
      </c>
      <c r="D16" s="130">
        <v>91065.36</v>
      </c>
      <c r="E16" s="126">
        <v>5</v>
      </c>
      <c r="F16" s="137" t="s">
        <v>149</v>
      </c>
      <c r="I16" s="140" t="s">
        <v>142</v>
      </c>
      <c r="J16" s="140">
        <v>150444.1</v>
      </c>
      <c r="K16" s="140">
        <v>388729.13</v>
      </c>
      <c r="L16" s="140">
        <v>543806.66</v>
      </c>
      <c r="M16" s="140">
        <v>1084306.76</v>
      </c>
      <c r="N16" s="140">
        <v>2492008.96</v>
      </c>
      <c r="O16" s="140">
        <v>2674227.13</v>
      </c>
      <c r="P16" s="140">
        <v>2951200.03</v>
      </c>
      <c r="Q16" s="140">
        <v>3047317.11</v>
      </c>
      <c r="R16" s="140">
        <v>3316684.74</v>
      </c>
      <c r="S16" s="140">
        <v>1055961.28</v>
      </c>
      <c r="T16" s="140">
        <v>1967100</v>
      </c>
      <c r="U16" s="140"/>
      <c r="V16" s="140">
        <v>19671785.9</v>
      </c>
    </row>
    <row r="17" spans="1:22">
      <c r="A17" s="124">
        <v>17</v>
      </c>
      <c r="B17" s="129" t="s">
        <v>178</v>
      </c>
      <c r="C17" s="129" t="s">
        <v>179</v>
      </c>
      <c r="D17" s="130">
        <v>178901.84</v>
      </c>
      <c r="E17" s="126">
        <v>7</v>
      </c>
      <c r="F17" s="137" t="s">
        <v>141</v>
      </c>
    </row>
    <row r="18" spans="1:22" customHeight="1" ht="26.25">
      <c r="A18" s="124">
        <v>18</v>
      </c>
      <c r="B18" s="129" t="s">
        <v>180</v>
      </c>
      <c r="C18" s="129" t="s">
        <v>181</v>
      </c>
      <c r="D18" s="130">
        <v>131777.88</v>
      </c>
      <c r="E18" s="126">
        <v>6</v>
      </c>
      <c r="F18" s="137" t="s">
        <v>149</v>
      </c>
      <c r="I18" s="145" t="s">
        <v>436</v>
      </c>
      <c r="J18" s="141" t="s">
        <v>113</v>
      </c>
      <c r="K18" s="141" t="s">
        <v>114</v>
      </c>
      <c r="L18" s="141" t="s">
        <v>115</v>
      </c>
      <c r="M18" s="141" t="s">
        <v>116</v>
      </c>
      <c r="N18" s="141" t="s">
        <v>117</v>
      </c>
      <c r="O18" s="141" t="s">
        <v>118</v>
      </c>
      <c r="P18" s="141" t="s">
        <v>119</v>
      </c>
      <c r="Q18" s="141" t="s">
        <v>120</v>
      </c>
      <c r="R18" s="141" t="s">
        <v>121</v>
      </c>
      <c r="S18" s="141" t="s">
        <v>122</v>
      </c>
      <c r="T18" s="141" t="s">
        <v>123</v>
      </c>
      <c r="U18" s="133"/>
    </row>
    <row r="19" spans="1:22">
      <c r="A19" s="124">
        <v>19</v>
      </c>
      <c r="B19" s="129" t="s">
        <v>182</v>
      </c>
      <c r="C19" s="129" t="s">
        <v>183</v>
      </c>
      <c r="D19" s="130">
        <v>94047.29</v>
      </c>
      <c r="E19" s="126">
        <v>5</v>
      </c>
      <c r="F19" s="137" t="s">
        <v>149</v>
      </c>
      <c r="I19" s="146" t="s">
        <v>146</v>
      </c>
      <c r="J19" s="142">
        <f>IF(J3:T7=0,0,(J11:T15/J3:T7))</f>
        <v>1967100</v>
      </c>
      <c r="K19" s="142">
        <v>37342.186</v>
      </c>
      <c r="L19" s="142">
        <v>53739.145</v>
      </c>
      <c r="M19" s="142">
        <v>70208.39</v>
      </c>
      <c r="N19" s="142">
        <v>91717.673333333</v>
      </c>
      <c r="O19" s="142">
        <v>128703.505</v>
      </c>
      <c r="P19" s="148">
        <v>0</v>
      </c>
      <c r="Q19" s="148">
        <v>0</v>
      </c>
      <c r="R19" s="148">
        <v>0</v>
      </c>
      <c r="S19" s="148">
        <v>0</v>
      </c>
      <c r="T19" s="148">
        <v>0</v>
      </c>
      <c r="U19" s="133"/>
    </row>
    <row r="20" spans="1:22">
      <c r="A20" s="124">
        <v>20</v>
      </c>
      <c r="B20" s="129" t="s">
        <v>185</v>
      </c>
      <c r="C20" s="129" t="s">
        <v>186</v>
      </c>
      <c r="D20" s="130">
        <v>219431.29</v>
      </c>
      <c r="E20" s="126">
        <v>8</v>
      </c>
      <c r="F20" s="137" t="s">
        <v>145</v>
      </c>
      <c r="I20" s="146" t="s">
        <v>149</v>
      </c>
      <c r="J20" s="142">
        <v>18213</v>
      </c>
      <c r="K20" s="142">
        <v>40403.64</v>
      </c>
      <c r="L20" s="142">
        <v>54808.346666667</v>
      </c>
      <c r="M20" s="142">
        <v>72606.921538462</v>
      </c>
      <c r="N20" s="142">
        <v>95943.659</v>
      </c>
      <c r="O20" s="142">
        <v>122723.552</v>
      </c>
      <c r="P20" s="142">
        <v>163893.196</v>
      </c>
      <c r="Q20" s="142">
        <v>221469.98</v>
      </c>
      <c r="R20" s="142">
        <v>288044.42</v>
      </c>
      <c r="S20" s="148">
        <v>0</v>
      </c>
      <c r="T20" s="142">
        <v>0</v>
      </c>
      <c r="U20" s="133"/>
    </row>
    <row r="21" spans="1:22">
      <c r="A21" s="124">
        <v>21</v>
      </c>
      <c r="B21" s="129" t="s">
        <v>187</v>
      </c>
      <c r="C21" s="129" t="s">
        <v>188</v>
      </c>
      <c r="D21" s="130">
        <v>141678.86</v>
      </c>
      <c r="E21" s="126">
        <v>6</v>
      </c>
      <c r="F21" s="137" t="s">
        <v>145</v>
      </c>
      <c r="I21" s="146" t="s">
        <v>145</v>
      </c>
      <c r="J21" s="148">
        <v>0</v>
      </c>
      <c r="K21" s="148">
        <v>0</v>
      </c>
      <c r="L21" s="148">
        <v>0</v>
      </c>
      <c r="M21" s="148">
        <v>0</v>
      </c>
      <c r="N21" s="142">
        <v>99327.586666667</v>
      </c>
      <c r="O21" s="142">
        <v>132176.06666667</v>
      </c>
      <c r="P21" s="142">
        <v>177530.20090909</v>
      </c>
      <c r="Q21" s="142">
        <v>232033.64125</v>
      </c>
      <c r="R21" s="142">
        <v>301109.025</v>
      </c>
      <c r="S21" s="142">
        <v>552071.47</v>
      </c>
      <c r="T21" s="148">
        <v>0</v>
      </c>
      <c r="U21" s="133"/>
    </row>
    <row r="22" spans="1:22">
      <c r="A22" s="124">
        <v>22</v>
      </c>
      <c r="B22" s="129" t="s">
        <v>189</v>
      </c>
      <c r="C22" s="129" t="s">
        <v>190</v>
      </c>
      <c r="D22" s="130">
        <v>181176.48</v>
      </c>
      <c r="E22" s="126">
        <v>7</v>
      </c>
      <c r="F22" s="137" t="s">
        <v>145</v>
      </c>
      <c r="I22" s="146" t="s">
        <v>141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2">
        <v>178901.84</v>
      </c>
      <c r="Q22" s="142">
        <v>249369.34</v>
      </c>
      <c r="R22" s="142">
        <v>309884.06</v>
      </c>
      <c r="S22" s="142">
        <v>503889.81</v>
      </c>
      <c r="T22" s="142">
        <v>0</v>
      </c>
      <c r="U22" s="133"/>
    </row>
    <row r="23" spans="1:22">
      <c r="A23" s="124">
        <v>23</v>
      </c>
      <c r="B23" s="129" t="s">
        <v>191</v>
      </c>
      <c r="C23" s="129" t="s">
        <v>192</v>
      </c>
      <c r="D23" s="130">
        <v>202428.01</v>
      </c>
      <c r="E23" s="126">
        <v>8</v>
      </c>
      <c r="F23" s="137" t="s">
        <v>145</v>
      </c>
      <c r="I23" s="144" t="s">
        <v>156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24">
        <v>0</v>
      </c>
      <c r="P23" s="124">
        <v>0</v>
      </c>
      <c r="Q23" s="124">
        <v>0</v>
      </c>
      <c r="R23" s="124">
        <v>0</v>
      </c>
      <c r="S23" s="124">
        <v>0</v>
      </c>
      <c r="T23" s="124">
        <v>1967100</v>
      </c>
      <c r="U23" s="133"/>
    </row>
    <row r="24" spans="1:22" customHeight="1" ht="30">
      <c r="A24" s="124">
        <v>24</v>
      </c>
      <c r="B24" s="129" t="s">
        <v>193</v>
      </c>
      <c r="C24" s="129" t="s">
        <v>194</v>
      </c>
      <c r="D24" s="130">
        <v>106499.82</v>
      </c>
      <c r="E24" s="126">
        <v>5</v>
      </c>
      <c r="F24" s="137" t="s">
        <v>145</v>
      </c>
      <c r="I24" s="144" t="s">
        <v>437</v>
      </c>
      <c r="J24" s="123" t="s">
        <v>135</v>
      </c>
    </row>
    <row r="25" spans="1:22">
      <c r="A25" s="124">
        <v>25</v>
      </c>
      <c r="B25" s="129" t="s">
        <v>195</v>
      </c>
      <c r="C25" s="129" t="s">
        <v>196</v>
      </c>
      <c r="D25" s="130">
        <v>109757.53</v>
      </c>
      <c r="E25" s="126">
        <v>5</v>
      </c>
      <c r="F25" s="137" t="s">
        <v>149</v>
      </c>
      <c r="I25" s="144" t="s">
        <v>136</v>
      </c>
      <c r="J25" s="141" t="s">
        <v>113</v>
      </c>
      <c r="K25" s="141" t="s">
        <v>114</v>
      </c>
      <c r="L25" s="141" t="s">
        <v>115</v>
      </c>
      <c r="M25" s="141" t="s">
        <v>116</v>
      </c>
      <c r="N25" s="141" t="s">
        <v>117</v>
      </c>
      <c r="O25" s="141" t="s">
        <v>118</v>
      </c>
      <c r="P25" s="141" t="s">
        <v>119</v>
      </c>
      <c r="Q25" s="141" t="s">
        <v>120</v>
      </c>
      <c r="R25" s="141" t="s">
        <v>121</v>
      </c>
      <c r="S25" s="141" t="s">
        <v>122</v>
      </c>
      <c r="T25" s="141" t="s">
        <v>123</v>
      </c>
      <c r="U25" s="123" t="s">
        <v>142</v>
      </c>
    </row>
    <row r="26" spans="1:22">
      <c r="A26" s="124">
        <v>26</v>
      </c>
      <c r="B26" s="129" t="s">
        <v>197</v>
      </c>
      <c r="C26" s="129" t="s">
        <v>198</v>
      </c>
      <c r="D26" s="130">
        <v>162191.89</v>
      </c>
      <c r="E26" s="126">
        <v>7</v>
      </c>
      <c r="F26" s="137" t="s">
        <v>145</v>
      </c>
      <c r="I26" s="146" t="s">
        <v>146</v>
      </c>
      <c r="J26" s="143">
        <f>J19:T23/GETPIVOTDATA("044 ACCESSOIRES DE JEUX VIDEO",$I$9)</f>
        <v>0.00096026650751913</v>
      </c>
      <c r="K26" s="143">
        <v>0.0018982611029739</v>
      </c>
      <c r="L26" s="143">
        <v>0.0027317878139371</v>
      </c>
      <c r="M26" s="143">
        <v>0.0035689891277233</v>
      </c>
      <c r="N26" s="143">
        <v>0.004662396886565</v>
      </c>
      <c r="O26" s="143">
        <v>0.0065425429930081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</row>
    <row r="27" spans="1:22">
      <c r="A27" s="124">
        <v>27</v>
      </c>
      <c r="B27" s="129" t="s">
        <v>200</v>
      </c>
      <c r="C27" s="129" t="s">
        <v>201</v>
      </c>
      <c r="D27" s="130">
        <v>305885.64</v>
      </c>
      <c r="E27" s="126">
        <v>9</v>
      </c>
      <c r="F27" s="137" t="s">
        <v>145</v>
      </c>
      <c r="I27" s="146" t="s">
        <v>149</v>
      </c>
      <c r="J27" s="143">
        <v>0.00092584374863494</v>
      </c>
      <c r="K27" s="143">
        <v>0.0020538877459011</v>
      </c>
      <c r="L27" s="143">
        <v>0.0027861398525421</v>
      </c>
      <c r="M27" s="143">
        <v>0.0036909166207661</v>
      </c>
      <c r="N27" s="143">
        <v>0.0048772215948121</v>
      </c>
      <c r="O27" s="143">
        <v>0.0062385567138569</v>
      </c>
      <c r="P27" s="143">
        <v>0.0083313836798112</v>
      </c>
      <c r="Q27" s="143">
        <v>0.011258254899978</v>
      </c>
      <c r="R27" s="143">
        <v>0.014642514994025</v>
      </c>
      <c r="S27" s="143">
        <v>0</v>
      </c>
      <c r="T27" s="143">
        <v>0</v>
      </c>
    </row>
    <row r="28" spans="1:22">
      <c r="A28" s="124">
        <v>28</v>
      </c>
      <c r="B28" s="129" t="s">
        <v>202</v>
      </c>
      <c r="C28" s="129" t="s">
        <v>203</v>
      </c>
      <c r="D28" s="130">
        <v>105966.23</v>
      </c>
      <c r="E28" s="126">
        <v>5</v>
      </c>
      <c r="F28" s="137" t="s">
        <v>146</v>
      </c>
      <c r="I28" s="146" t="s">
        <v>145</v>
      </c>
      <c r="J28" s="143">
        <v>0</v>
      </c>
      <c r="K28" s="143">
        <v>0</v>
      </c>
      <c r="L28" s="143">
        <v>0</v>
      </c>
      <c r="M28" s="143">
        <v>0</v>
      </c>
      <c r="N28" s="143">
        <v>0.0050492409368214</v>
      </c>
      <c r="O28" s="143">
        <v>0.0067190679757585</v>
      </c>
      <c r="P28" s="143">
        <v>0.0090246102622076</v>
      </c>
      <c r="Q28" s="143">
        <v>0.011795250437836</v>
      </c>
      <c r="R28" s="143">
        <v>0.015306644070379</v>
      </c>
      <c r="S28" s="143">
        <v>0.028064125586076</v>
      </c>
      <c r="T28" s="143">
        <v>0</v>
      </c>
    </row>
    <row r="29" spans="1:22">
      <c r="A29" s="124">
        <v>29</v>
      </c>
      <c r="B29" s="129" t="s">
        <v>204</v>
      </c>
      <c r="C29" s="129" t="s">
        <v>205</v>
      </c>
      <c r="D29" s="130">
        <v>112310.6</v>
      </c>
      <c r="E29" s="126">
        <v>6</v>
      </c>
      <c r="F29" s="137" t="s">
        <v>149</v>
      </c>
      <c r="I29" s="146" t="s">
        <v>141</v>
      </c>
      <c r="J29" s="143">
        <v>0</v>
      </c>
      <c r="K29" s="143">
        <v>0</v>
      </c>
      <c r="L29" s="143">
        <v>0</v>
      </c>
      <c r="M29" s="143">
        <v>0</v>
      </c>
      <c r="N29" s="143">
        <v>0</v>
      </c>
      <c r="O29" s="143">
        <v>0</v>
      </c>
      <c r="P29" s="143">
        <v>0.0090943364730296</v>
      </c>
      <c r="Q29" s="143">
        <v>0.012676497256917</v>
      </c>
      <c r="R29" s="143">
        <v>0.015752716178148</v>
      </c>
      <c r="S29" s="143">
        <v>0.025614848217721</v>
      </c>
      <c r="T29" s="143">
        <v>0</v>
      </c>
    </row>
    <row r="30" spans="1:22">
      <c r="A30" s="124">
        <v>30</v>
      </c>
      <c r="B30" s="129" t="s">
        <v>206</v>
      </c>
      <c r="C30" s="129" t="s">
        <v>207</v>
      </c>
      <c r="D30" s="130">
        <v>179484.85</v>
      </c>
      <c r="E30" s="126">
        <v>7</v>
      </c>
      <c r="F30" s="137" t="s">
        <v>145</v>
      </c>
      <c r="I30" s="144" t="s">
        <v>156</v>
      </c>
      <c r="J30" s="149">
        <v>0</v>
      </c>
      <c r="K30" s="149">
        <v>0</v>
      </c>
      <c r="L30" s="149">
        <v>0</v>
      </c>
      <c r="M30" s="149">
        <v>0</v>
      </c>
      <c r="N30" s="149">
        <v>0</v>
      </c>
      <c r="O30" s="149">
        <v>0</v>
      </c>
      <c r="P30" s="149">
        <v>0</v>
      </c>
      <c r="Q30" s="149">
        <v>0</v>
      </c>
      <c r="R30" s="149">
        <v>0</v>
      </c>
      <c r="S30" s="149">
        <v>0</v>
      </c>
      <c r="T30" s="149">
        <v>0.09999600493822</v>
      </c>
    </row>
    <row r="31" spans="1:22">
      <c r="A31" s="124">
        <v>31</v>
      </c>
      <c r="B31" s="129" t="s">
        <v>208</v>
      </c>
      <c r="C31" s="129" t="s">
        <v>209</v>
      </c>
      <c r="D31" s="130">
        <v>84898.97</v>
      </c>
      <c r="E31" s="126">
        <v>5</v>
      </c>
      <c r="F31" s="137" t="s">
        <v>149</v>
      </c>
      <c r="I31" s="144"/>
    </row>
    <row r="32" spans="1:22">
      <c r="A32" s="124">
        <v>32</v>
      </c>
      <c r="B32" s="129" t="s">
        <v>210</v>
      </c>
      <c r="C32" s="129" t="s">
        <v>211</v>
      </c>
      <c r="D32" s="130">
        <v>275535.77</v>
      </c>
      <c r="E32" s="126">
        <v>9</v>
      </c>
      <c r="F32" s="137" t="s">
        <v>145</v>
      </c>
      <c r="I32" s="144" t="s">
        <v>438</v>
      </c>
      <c r="J32" s="123" t="s">
        <v>135</v>
      </c>
      <c r="K32" s="124"/>
    </row>
    <row r="33" spans="1:22">
      <c r="A33" s="124">
        <v>33</v>
      </c>
      <c r="B33" s="129" t="s">
        <v>212</v>
      </c>
      <c r="C33" s="129" t="s">
        <v>213</v>
      </c>
      <c r="D33" s="130">
        <v>38304.16</v>
      </c>
      <c r="E33" s="126">
        <v>2</v>
      </c>
      <c r="F33" s="137" t="s">
        <v>146</v>
      </c>
      <c r="I33" s="144" t="s">
        <v>136</v>
      </c>
      <c r="J33" s="141" t="s">
        <v>113</v>
      </c>
      <c r="K33" s="141" t="s">
        <v>114</v>
      </c>
      <c r="L33" s="141" t="s">
        <v>115</v>
      </c>
      <c r="M33" s="141" t="s">
        <v>116</v>
      </c>
      <c r="N33" s="141" t="s">
        <v>117</v>
      </c>
      <c r="O33" s="141" t="s">
        <v>118</v>
      </c>
      <c r="P33" s="141" t="s">
        <v>119</v>
      </c>
      <c r="Q33" s="141" t="s">
        <v>120</v>
      </c>
      <c r="R33" s="141" t="s">
        <v>121</v>
      </c>
      <c r="S33" s="141" t="s">
        <v>122</v>
      </c>
      <c r="T33" s="141" t="s">
        <v>123</v>
      </c>
      <c r="U33" s="151">
        <f>SUM(J34:T38)</f>
        <v>1.0932741393856</v>
      </c>
    </row>
    <row r="34" spans="1:22">
      <c r="A34" s="124">
        <v>34</v>
      </c>
      <c r="B34" s="129" t="s">
        <v>214</v>
      </c>
      <c r="C34" s="129" t="s">
        <v>215</v>
      </c>
      <c r="D34" s="130">
        <v>138491.33</v>
      </c>
      <c r="E34" s="126">
        <v>6</v>
      </c>
      <c r="F34" s="137" t="s">
        <v>149</v>
      </c>
      <c r="I34" s="146" t="s">
        <v>146</v>
      </c>
      <c r="J34" s="143">
        <f>J26:T30*J3:T7</f>
        <v>0.09999600493822</v>
      </c>
      <c r="K34" s="143">
        <v>0.0094913055148694</v>
      </c>
      <c r="L34" s="143">
        <v>0.010927151255748</v>
      </c>
      <c r="M34" s="143">
        <v>0.0071379782554465</v>
      </c>
      <c r="N34" s="143">
        <v>0.013987190659695</v>
      </c>
      <c r="O34" s="143">
        <v>0.013085085986016</v>
      </c>
      <c r="P34" s="143">
        <v>0</v>
      </c>
      <c r="Q34" s="143">
        <v>0</v>
      </c>
      <c r="R34" s="143">
        <v>0</v>
      </c>
      <c r="S34" s="143">
        <v>0</v>
      </c>
      <c r="T34" s="143">
        <v>0</v>
      </c>
    </row>
    <row r="35" spans="1:22">
      <c r="A35" s="124">
        <v>35</v>
      </c>
      <c r="B35" s="129" t="s">
        <v>216</v>
      </c>
      <c r="C35" s="129" t="s">
        <v>217</v>
      </c>
      <c r="D35" s="130">
        <v>185059.32</v>
      </c>
      <c r="E35" s="126">
        <v>7</v>
      </c>
      <c r="F35" s="137" t="s">
        <v>149</v>
      </c>
      <c r="I35" s="146" t="s">
        <v>149</v>
      </c>
      <c r="J35" s="143">
        <v>0.00092584374863494</v>
      </c>
      <c r="K35" s="143">
        <v>0.010269438729505</v>
      </c>
      <c r="L35" s="143">
        <v>0.016716839115253</v>
      </c>
      <c r="M35" s="143">
        <v>0.047981916069959</v>
      </c>
      <c r="N35" s="143">
        <v>0.097544431896242</v>
      </c>
      <c r="O35" s="143">
        <v>0.062385567138569</v>
      </c>
      <c r="P35" s="143">
        <v>0.041656918399056</v>
      </c>
      <c r="Q35" s="143">
        <v>0.022516509799957</v>
      </c>
      <c r="R35" s="143">
        <v>0.014642514994025</v>
      </c>
      <c r="S35" s="143">
        <v>0</v>
      </c>
      <c r="T35" s="143">
        <v>0</v>
      </c>
    </row>
    <row r="36" spans="1:22">
      <c r="A36" s="124">
        <v>36</v>
      </c>
      <c r="B36" s="129" t="s">
        <v>219</v>
      </c>
      <c r="C36" s="129" t="s">
        <v>220</v>
      </c>
      <c r="D36" s="130">
        <v>202646.75</v>
      </c>
      <c r="E36" s="126">
        <v>8</v>
      </c>
      <c r="F36" s="137" t="s">
        <v>145</v>
      </c>
      <c r="I36" s="146" t="s">
        <v>145</v>
      </c>
      <c r="J36" s="143">
        <v>0</v>
      </c>
      <c r="K36" s="143">
        <v>0</v>
      </c>
      <c r="L36" s="143">
        <v>0</v>
      </c>
      <c r="M36" s="143">
        <v>0</v>
      </c>
      <c r="N36" s="143">
        <v>0.015147722810464</v>
      </c>
      <c r="O36" s="143">
        <v>0.060471611781826</v>
      </c>
      <c r="P36" s="143">
        <v>0.099270712884284</v>
      </c>
      <c r="Q36" s="143">
        <v>0.094362003502692</v>
      </c>
      <c r="R36" s="143">
        <v>0.12245315256303</v>
      </c>
      <c r="S36" s="143">
        <v>0.028064125586076</v>
      </c>
      <c r="T36" s="143">
        <v>0</v>
      </c>
    </row>
    <row r="37" spans="1:22">
      <c r="A37" s="124">
        <v>37</v>
      </c>
      <c r="B37" s="129" t="s">
        <v>221</v>
      </c>
      <c r="C37" s="129" t="s">
        <v>222</v>
      </c>
      <c r="D37" s="130">
        <v>268045.78</v>
      </c>
      <c r="E37" s="126">
        <v>8</v>
      </c>
      <c r="F37" s="137" t="s">
        <v>145</v>
      </c>
      <c r="I37" s="146" t="s">
        <v>141</v>
      </c>
      <c r="J37" s="143">
        <v>0</v>
      </c>
      <c r="K37" s="143">
        <v>0</v>
      </c>
      <c r="L37" s="143">
        <v>0</v>
      </c>
      <c r="M37" s="143">
        <v>0</v>
      </c>
      <c r="N37" s="143">
        <v>0</v>
      </c>
      <c r="O37" s="143">
        <v>0</v>
      </c>
      <c r="P37" s="143">
        <v>0.0090943364730296</v>
      </c>
      <c r="Q37" s="143">
        <v>0.03802949177075</v>
      </c>
      <c r="R37" s="143">
        <v>0.031505432356297</v>
      </c>
      <c r="S37" s="143">
        <v>0.025614848217721</v>
      </c>
      <c r="T37" s="143">
        <v>0</v>
      </c>
    </row>
    <row r="38" spans="1:22">
      <c r="A38" s="124">
        <v>38</v>
      </c>
      <c r="B38" s="129" t="s">
        <v>223</v>
      </c>
      <c r="C38" s="129" t="s">
        <v>224</v>
      </c>
      <c r="D38" s="130">
        <v>155141.37</v>
      </c>
      <c r="E38" s="126">
        <v>7</v>
      </c>
      <c r="F38" s="137" t="s">
        <v>149</v>
      </c>
      <c r="I38" s="144" t="s">
        <v>156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  <c r="T38" s="150">
        <v>0.09999600493822</v>
      </c>
    </row>
    <row r="39" spans="1:22">
      <c r="A39" s="124">
        <v>39</v>
      </c>
      <c r="B39" s="129" t="s">
        <v>225</v>
      </c>
      <c r="C39" s="129" t="s">
        <v>226</v>
      </c>
      <c r="D39" s="130">
        <v>260285.5</v>
      </c>
      <c r="E39" s="126">
        <v>8</v>
      </c>
      <c r="F39" s="137" t="s">
        <v>141</v>
      </c>
      <c r="I39" s="144"/>
    </row>
    <row r="40" spans="1:22">
      <c r="A40" s="124">
        <v>41</v>
      </c>
      <c r="B40" s="129" t="s">
        <v>227</v>
      </c>
      <c r="C40" s="129" t="s">
        <v>228</v>
      </c>
      <c r="D40" s="130">
        <v>114222.44</v>
      </c>
      <c r="E40" s="126">
        <v>6</v>
      </c>
      <c r="F40" s="137" t="s">
        <v>149</v>
      </c>
      <c r="I40" s="144"/>
      <c r="J40" s="123" t="s">
        <v>135</v>
      </c>
    </row>
    <row r="41" spans="1:22">
      <c r="A41" s="124">
        <v>42</v>
      </c>
      <c r="B41" s="129" t="s">
        <v>229</v>
      </c>
      <c r="C41" s="129" t="s">
        <v>230</v>
      </c>
      <c r="D41" s="130">
        <v>68171.34</v>
      </c>
      <c r="E41" s="126">
        <v>4</v>
      </c>
      <c r="F41" s="137" t="s">
        <v>149</v>
      </c>
      <c r="I41" s="144" t="s">
        <v>136</v>
      </c>
      <c r="J41" s="141" t="s">
        <v>113</v>
      </c>
      <c r="K41" s="141" t="s">
        <v>114</v>
      </c>
      <c r="L41" s="141" t="s">
        <v>115</v>
      </c>
      <c r="M41" s="141" t="s">
        <v>116</v>
      </c>
      <c r="N41" s="141" t="s">
        <v>117</v>
      </c>
      <c r="O41" s="141" t="s">
        <v>118</v>
      </c>
      <c r="P41" s="141" t="s">
        <v>119</v>
      </c>
      <c r="Q41" s="141" t="s">
        <v>120</v>
      </c>
      <c r="R41" s="141" t="s">
        <v>121</v>
      </c>
      <c r="S41" s="141" t="s">
        <v>122</v>
      </c>
      <c r="T41" s="141" t="s">
        <v>123</v>
      </c>
      <c r="U41" s="123" t="s">
        <v>142</v>
      </c>
    </row>
    <row r="42" spans="1:22">
      <c r="A42" s="124">
        <v>43</v>
      </c>
      <c r="B42" s="129" t="s">
        <v>231</v>
      </c>
      <c r="C42" s="129" t="s">
        <v>232</v>
      </c>
      <c r="D42" s="130">
        <v>241635.99</v>
      </c>
      <c r="E42" s="126">
        <v>8</v>
      </c>
      <c r="F42" s="137" t="s">
        <v>149</v>
      </c>
      <c r="I42" s="146" t="s">
        <v>146</v>
      </c>
      <c r="J42" s="143">
        <f>(J16:T16/J8:T8)/GETPIVOTDATA("044 ACCESSOIRES DE JEUX VIDEO",$I$9)</f>
        <v>0.00095596366265861</v>
      </c>
      <c r="K42" s="143">
        <v>0.0019760744244375</v>
      </c>
      <c r="L42" s="143">
        <v>0.0027643990371001</v>
      </c>
      <c r="M42" s="143">
        <v>0.0036746596216937</v>
      </c>
      <c r="N42" s="143">
        <v>0.0048722825140924</v>
      </c>
      <c r="O42" s="143">
        <v>0.0064734411860196</v>
      </c>
      <c r="P42" s="143">
        <v>0.0088248216327276</v>
      </c>
      <c r="Q42" s="143">
        <v>0.011916000390261</v>
      </c>
      <c r="R42" s="143">
        <v>0.015327372719396</v>
      </c>
      <c r="S42" s="143">
        <v>0.026839486901898</v>
      </c>
      <c r="T42" s="143">
        <v>0.09999600493822</v>
      </c>
      <c r="V42" s="123" t="s">
        <v>447</v>
      </c>
    </row>
    <row r="43" spans="1:22">
      <c r="A43" s="124">
        <v>44</v>
      </c>
      <c r="B43" s="129" t="s">
        <v>233</v>
      </c>
      <c r="C43" s="129" t="s">
        <v>234</v>
      </c>
      <c r="D43" s="130">
        <v>135529.32</v>
      </c>
      <c r="E43" s="126">
        <v>6</v>
      </c>
      <c r="F43" s="137" t="s">
        <v>149</v>
      </c>
      <c r="I43" s="146" t="s">
        <v>149</v>
      </c>
      <c r="J43" s="143">
        <f>((J16:T16-J11:T11)/(J8:T8-J3:T3))/(GETPIVOTDATA("044 ACCESSOIRES DE JEUX VIDEO",$I$9)-GETPIVOTDATA("044 ACCESSOIRES DE JEUX VIDEO",$I$9,"H","H1"))</f>
        <v>0.00098635734084534</v>
      </c>
      <c r="K43" s="143">
        <v>0.0021881308357147</v>
      </c>
      <c r="L43" s="143">
        <v>0.0029682432918389</v>
      </c>
      <c r="M43" s="143">
        <v>0.0039321567043125</v>
      </c>
      <c r="N43" s="143">
        <v>0.0052199029599392</v>
      </c>
      <c r="O43" s="143">
        <v>0.0068887991136022</v>
      </c>
      <c r="P43" s="143">
        <v>0.0094016162143184</v>
      </c>
      <c r="Q43" s="143">
        <v>0.012694835900528</v>
      </c>
      <c r="R43" s="143">
        <v>0.016329177164007</v>
      </c>
      <c r="S43" s="143">
        <v>0.0285937286602</v>
      </c>
      <c r="T43" s="143">
        <v>0.10653179186168</v>
      </c>
      <c r="V43" s="123" t="s">
        <v>448</v>
      </c>
    </row>
    <row r="44" spans="1:22">
      <c r="A44" s="124">
        <v>45</v>
      </c>
      <c r="B44" s="129" t="s">
        <v>235</v>
      </c>
      <c r="C44" s="129" t="s">
        <v>236</v>
      </c>
      <c r="D44" s="130">
        <v>138632.91</v>
      </c>
      <c r="E44" s="126">
        <v>6</v>
      </c>
      <c r="F44" s="137" t="s">
        <v>145</v>
      </c>
      <c r="I44" s="146" t="s">
        <v>145</v>
      </c>
      <c r="J44" s="143">
        <f>IF(J5:T5+J6:T6+J7:T7=0,0,((J15:T15+J14:T14+J13:T13)/(J5:T5+J6:T6+J7:T7))/(GETPIVOTDATA("044 ACCESSOIRES DE JEUX VIDEO",$I$9,"H","H3")+GETPIVOTDATA("044 ACCESSOIRES DE JEUX VIDEO",$I$9,"H","H4")+GETPIVOTDATA("044 ACCESSOIRES DE JEUX VIDEO",$I$9,"H","H5")))</f>
        <v>0</v>
      </c>
      <c r="K44" s="143">
        <v>0</v>
      </c>
      <c r="L44" s="143">
        <v>0</v>
      </c>
      <c r="M44" s="143">
        <v>0</v>
      </c>
      <c r="N44" s="143">
        <v>0.0080916098216112</v>
      </c>
      <c r="O44" s="143">
        <v>0.010767574196795</v>
      </c>
      <c r="P44" s="143">
        <v>0.014471609176352</v>
      </c>
      <c r="Q44" s="143">
        <v>0.019287513380841</v>
      </c>
      <c r="R44" s="143">
        <v>0.024672476782992</v>
      </c>
      <c r="S44" s="143">
        <v>0.04301134735692</v>
      </c>
      <c r="T44" s="143">
        <v>0.16024758291478</v>
      </c>
      <c r="V44" s="123" t="s">
        <v>441</v>
      </c>
    </row>
    <row r="45" spans="1:22">
      <c r="A45" s="124">
        <v>46</v>
      </c>
      <c r="B45" s="129" t="s">
        <v>239</v>
      </c>
      <c r="C45" s="129" t="s">
        <v>240</v>
      </c>
      <c r="D45" s="130">
        <v>74632.79</v>
      </c>
      <c r="E45" s="126">
        <v>4</v>
      </c>
      <c r="F45" s="137" t="s">
        <v>146</v>
      </c>
      <c r="I45" s="146" t="s">
        <v>141</v>
      </c>
      <c r="J45" s="143">
        <f>IF(J6:T6+J7:T7=0,0,(J14:T14+J15:T15)/(J6:T6+J7:T7)/(GETPIVOTDATA("044 ACCESSOIRES DE JEUX VIDEO",$I$9,"H","H5")+GETPIVOTDATA("044 ACCESSOIRES DE JEUX VIDEO",$I$9,"H","H4")))</f>
        <v>0</v>
      </c>
      <c r="K45" s="143">
        <v>0</v>
      </c>
      <c r="L45" s="143">
        <v>0</v>
      </c>
      <c r="M45" s="143">
        <v>0</v>
      </c>
      <c r="N45" s="143">
        <v>0</v>
      </c>
      <c r="O45" s="143">
        <v>0</v>
      </c>
      <c r="P45" s="143">
        <v>0.044527670425672</v>
      </c>
      <c r="Q45" s="143">
        <v>0.062066638251386</v>
      </c>
      <c r="R45" s="143">
        <v>0.077128414631449</v>
      </c>
      <c r="S45" s="143">
        <v>0.12541536403725</v>
      </c>
      <c r="T45" s="143">
        <v>0.48960022152002</v>
      </c>
      <c r="V45" s="123" t="s">
        <v>442</v>
      </c>
    </row>
    <row r="46" spans="1:22">
      <c r="A46" s="124">
        <v>47</v>
      </c>
      <c r="B46" s="129" t="s">
        <v>241</v>
      </c>
      <c r="C46" s="129" t="s">
        <v>242</v>
      </c>
      <c r="D46" s="130">
        <v>265828.22</v>
      </c>
      <c r="E46" s="126">
        <v>8</v>
      </c>
      <c r="F46" s="137" t="s">
        <v>145</v>
      </c>
      <c r="I46" s="144" t="s">
        <v>156</v>
      </c>
      <c r="J46" s="143">
        <f>IF(J7:T7=0,0,(J15:T15/J7:T7)/GETPIVOTDATA("044 ACCESSOIRES DE JEUX VIDEO",$I$9,"H","H5"))</f>
        <v>0</v>
      </c>
      <c r="K46" s="143">
        <v>0</v>
      </c>
      <c r="L46" s="143">
        <v>0</v>
      </c>
      <c r="M46" s="143">
        <v>0</v>
      </c>
      <c r="N46" s="143">
        <v>0</v>
      </c>
      <c r="O46" s="143">
        <v>0</v>
      </c>
      <c r="P46" s="143">
        <v>0</v>
      </c>
      <c r="Q46" s="143">
        <v>0</v>
      </c>
      <c r="R46" s="143">
        <v>0</v>
      </c>
      <c r="S46" s="143">
        <v>0</v>
      </c>
      <c r="T46" s="143">
        <v>1</v>
      </c>
    </row>
    <row r="47" spans="1:22" customHeight="1" ht="30">
      <c r="A47" s="124">
        <v>48</v>
      </c>
      <c r="B47" s="129" t="s">
        <v>244</v>
      </c>
      <c r="C47" s="129" t="s">
        <v>245</v>
      </c>
      <c r="D47" s="130">
        <v>175307.69</v>
      </c>
      <c r="E47" s="126">
        <v>7</v>
      </c>
      <c r="F47" s="137" t="s">
        <v>145</v>
      </c>
      <c r="I47" s="144" t="s">
        <v>260</v>
      </c>
      <c r="J47" s="123" t="s">
        <v>135</v>
      </c>
    </row>
    <row r="48" spans="1:22">
      <c r="A48" s="124">
        <v>49</v>
      </c>
      <c r="B48" s="129" t="s">
        <v>247</v>
      </c>
      <c r="C48" s="129" t="s">
        <v>248</v>
      </c>
      <c r="D48" s="130">
        <v>84545</v>
      </c>
      <c r="E48" s="126">
        <v>5</v>
      </c>
      <c r="F48" s="137" t="s">
        <v>146</v>
      </c>
      <c r="I48" s="144" t="s">
        <v>136</v>
      </c>
      <c r="J48" s="141" t="s">
        <v>113</v>
      </c>
      <c r="K48" s="141" t="s">
        <v>114</v>
      </c>
      <c r="L48" s="141" t="s">
        <v>115</v>
      </c>
      <c r="M48" s="141" t="s">
        <v>116</v>
      </c>
      <c r="N48" s="141" t="s">
        <v>117</v>
      </c>
      <c r="O48" s="141" t="s">
        <v>118</v>
      </c>
      <c r="P48" s="141" t="s">
        <v>119</v>
      </c>
      <c r="Q48" s="141" t="s">
        <v>120</v>
      </c>
      <c r="R48" s="141" t="s">
        <v>121</v>
      </c>
      <c r="S48" s="141" t="s">
        <v>122</v>
      </c>
      <c r="T48" s="141" t="s">
        <v>123</v>
      </c>
      <c r="U48" s="124"/>
    </row>
    <row r="49" spans="1:22">
      <c r="A49" s="124">
        <v>50</v>
      </c>
      <c r="B49" s="129" t="s">
        <v>250</v>
      </c>
      <c r="C49" s="129" t="s">
        <v>251</v>
      </c>
      <c r="D49" s="130">
        <v>42463.97</v>
      </c>
      <c r="E49" s="126">
        <v>2</v>
      </c>
      <c r="F49" s="137" t="s">
        <v>149</v>
      </c>
      <c r="I49" s="146" t="s">
        <v>146</v>
      </c>
      <c r="J49" s="124">
        <f>J8:T8</f>
        <v>1</v>
      </c>
      <c r="K49" s="124">
        <v>10</v>
      </c>
      <c r="L49" s="124">
        <v>10</v>
      </c>
      <c r="M49" s="124">
        <v>15</v>
      </c>
      <c r="N49" s="124">
        <v>26</v>
      </c>
      <c r="O49" s="124">
        <v>21</v>
      </c>
      <c r="P49" s="124">
        <v>17</v>
      </c>
      <c r="Q49" s="124">
        <v>13</v>
      </c>
      <c r="R49" s="124">
        <v>11</v>
      </c>
      <c r="S49" s="124">
        <v>2</v>
      </c>
      <c r="T49" s="124">
        <v>1</v>
      </c>
      <c r="U49" s="124">
        <f>SUM(J49:T49)</f>
        <v>127</v>
      </c>
    </row>
    <row r="50" spans="1:22">
      <c r="A50" s="124">
        <v>51</v>
      </c>
      <c r="B50" s="129" t="s">
        <v>253</v>
      </c>
      <c r="C50" s="129" t="s">
        <v>254</v>
      </c>
      <c r="D50" s="130">
        <v>292221.45</v>
      </c>
      <c r="E50" s="126">
        <v>9</v>
      </c>
      <c r="F50" s="137" t="s">
        <v>145</v>
      </c>
      <c r="I50" s="146" t="s">
        <v>149</v>
      </c>
      <c r="J50" s="124">
        <f>J8:T8-J3:T3</f>
        <v>1</v>
      </c>
      <c r="K50" s="124">
        <v>5</v>
      </c>
      <c r="L50" s="124">
        <v>6</v>
      </c>
      <c r="M50" s="124">
        <v>13</v>
      </c>
      <c r="N50" s="124">
        <v>23</v>
      </c>
      <c r="O50" s="124">
        <v>19</v>
      </c>
      <c r="P50" s="124">
        <v>17</v>
      </c>
      <c r="Q50" s="124">
        <v>13</v>
      </c>
      <c r="R50" s="124">
        <v>11</v>
      </c>
      <c r="S50" s="124">
        <v>2</v>
      </c>
      <c r="T50" s="124">
        <v>1</v>
      </c>
      <c r="U50" s="124">
        <f>SUM(J50:T50)</f>
        <v>111</v>
      </c>
    </row>
    <row r="51" spans="1:22">
      <c r="A51" s="124">
        <v>52</v>
      </c>
      <c r="B51" s="129" t="s">
        <v>256</v>
      </c>
      <c r="C51" s="129" t="s">
        <v>257</v>
      </c>
      <c r="D51" s="130">
        <v>102971.45</v>
      </c>
      <c r="E51" s="126">
        <v>5</v>
      </c>
      <c r="F51" s="137" t="s">
        <v>149</v>
      </c>
      <c r="I51" s="146" t="s">
        <v>145</v>
      </c>
      <c r="J51" s="124">
        <f>J5:T5+J6:T6+J7:T7</f>
        <v>1</v>
      </c>
      <c r="K51" s="124">
        <v>0</v>
      </c>
      <c r="L51" s="124">
        <v>0</v>
      </c>
      <c r="M51" s="124">
        <v>0</v>
      </c>
      <c r="N51" s="124">
        <v>3</v>
      </c>
      <c r="O51" s="124">
        <v>9</v>
      </c>
      <c r="P51" s="124">
        <v>12</v>
      </c>
      <c r="Q51" s="124">
        <v>11</v>
      </c>
      <c r="R51" s="124">
        <v>10</v>
      </c>
      <c r="S51" s="124">
        <v>2</v>
      </c>
      <c r="T51" s="124">
        <v>1</v>
      </c>
      <c r="U51" s="124">
        <f>SUM(J51:T51)</f>
        <v>49</v>
      </c>
    </row>
    <row r="52" spans="1:22">
      <c r="A52" s="124">
        <v>53</v>
      </c>
      <c r="B52" s="129" t="s">
        <v>258</v>
      </c>
      <c r="C52" s="129" t="s">
        <v>259</v>
      </c>
      <c r="D52" s="130">
        <v>143140.7</v>
      </c>
      <c r="E52" s="126">
        <v>6</v>
      </c>
      <c r="F52" s="137" t="s">
        <v>145</v>
      </c>
      <c r="I52" s="146" t="s">
        <v>141</v>
      </c>
      <c r="J52" s="124">
        <f>J6:T6+J7:T7</f>
        <v>1</v>
      </c>
      <c r="K52" s="124">
        <v>0</v>
      </c>
      <c r="L52" s="124">
        <v>0</v>
      </c>
      <c r="M52" s="124">
        <v>0</v>
      </c>
      <c r="N52" s="124">
        <v>0</v>
      </c>
      <c r="O52" s="124">
        <v>0</v>
      </c>
      <c r="P52" s="124">
        <v>1</v>
      </c>
      <c r="Q52" s="124">
        <v>3</v>
      </c>
      <c r="R52" s="124">
        <v>2</v>
      </c>
      <c r="S52" s="124">
        <v>1</v>
      </c>
      <c r="T52" s="124">
        <v>1</v>
      </c>
      <c r="U52" s="124">
        <f>SUM(J52:T52)</f>
        <v>9</v>
      </c>
    </row>
    <row r="53" spans="1:22">
      <c r="A53" s="124">
        <v>54</v>
      </c>
      <c r="B53" s="129" t="s">
        <v>261</v>
      </c>
      <c r="C53" s="129" t="s">
        <v>262</v>
      </c>
      <c r="D53" s="130">
        <v>82741.65</v>
      </c>
      <c r="E53" s="126">
        <v>5</v>
      </c>
      <c r="F53" s="137" t="s">
        <v>145</v>
      </c>
      <c r="I53" s="146" t="s">
        <v>156</v>
      </c>
      <c r="J53" s="124">
        <f>J7:T7</f>
        <v>1</v>
      </c>
      <c r="K53" s="124">
        <v>0</v>
      </c>
      <c r="L53" s="124">
        <v>0</v>
      </c>
      <c r="M53" s="124">
        <v>0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1</v>
      </c>
      <c r="U53" s="124">
        <f>SUM(J53:T53)</f>
        <v>2</v>
      </c>
    </row>
    <row r="54" spans="1:22">
      <c r="A54" s="124">
        <v>55</v>
      </c>
      <c r="B54" s="129" t="s">
        <v>263</v>
      </c>
      <c r="C54" s="129" t="s">
        <v>264</v>
      </c>
      <c r="D54" s="130">
        <v>108741.29</v>
      </c>
      <c r="E54" s="126">
        <v>5</v>
      </c>
      <c r="F54" s="137" t="s">
        <v>145</v>
      </c>
    </row>
    <row r="55" spans="1:22">
      <c r="A55" s="124">
        <v>56</v>
      </c>
      <c r="B55" s="129" t="s">
        <v>265</v>
      </c>
      <c r="C55" s="129" t="s">
        <v>266</v>
      </c>
      <c r="D55" s="130">
        <v>297552.06</v>
      </c>
      <c r="E55" s="126">
        <v>9</v>
      </c>
      <c r="F55" s="137" t="s">
        <v>145</v>
      </c>
    </row>
    <row r="56" spans="1:22">
      <c r="A56" s="124">
        <v>57</v>
      </c>
      <c r="B56" s="129" t="s">
        <v>267</v>
      </c>
      <c r="C56" s="129" t="s">
        <v>268</v>
      </c>
      <c r="D56" s="130">
        <v>76799.32</v>
      </c>
      <c r="E56" s="126">
        <v>4</v>
      </c>
      <c r="F56" s="137" t="s">
        <v>149</v>
      </c>
    </row>
    <row r="57" spans="1:22">
      <c r="A57" s="124">
        <v>58</v>
      </c>
      <c r="B57" s="129" t="s">
        <v>269</v>
      </c>
      <c r="C57" s="129" t="s">
        <v>270</v>
      </c>
      <c r="D57" s="130">
        <v>126561.85</v>
      </c>
      <c r="E57" s="126">
        <v>6</v>
      </c>
      <c r="F57" s="137" t="s">
        <v>145</v>
      </c>
    </row>
    <row r="58" spans="1:22">
      <c r="A58" s="124">
        <v>61</v>
      </c>
      <c r="B58" s="129" t="s">
        <v>271</v>
      </c>
      <c r="C58" s="129" t="s">
        <v>272</v>
      </c>
      <c r="D58" s="130">
        <v>170649.62</v>
      </c>
      <c r="E58" s="126">
        <v>7</v>
      </c>
      <c r="F58" s="137" t="s">
        <v>149</v>
      </c>
    </row>
    <row r="59" spans="1:22">
      <c r="A59" s="124">
        <v>63</v>
      </c>
      <c r="B59" s="129" t="s">
        <v>273</v>
      </c>
      <c r="C59" s="129" t="s">
        <v>274</v>
      </c>
      <c r="D59" s="130">
        <v>95141.65</v>
      </c>
      <c r="E59" s="126">
        <v>5</v>
      </c>
      <c r="F59" s="137" t="s">
        <v>149</v>
      </c>
    </row>
    <row r="60" spans="1:22">
      <c r="A60" s="124">
        <v>64</v>
      </c>
      <c r="B60" s="129" t="s">
        <v>275</v>
      </c>
      <c r="C60" s="129" t="s">
        <v>276</v>
      </c>
      <c r="D60" s="130">
        <v>111856.96</v>
      </c>
      <c r="E60" s="126">
        <v>6</v>
      </c>
      <c r="F60" s="137" t="s">
        <v>145</v>
      </c>
    </row>
    <row r="61" spans="1:22">
      <c r="A61" s="124">
        <v>65</v>
      </c>
      <c r="B61" s="129" t="s">
        <v>277</v>
      </c>
      <c r="C61" s="129" t="s">
        <v>278</v>
      </c>
      <c r="D61" s="130">
        <v>164551.61</v>
      </c>
      <c r="E61" s="126">
        <v>7</v>
      </c>
      <c r="F61" s="137" t="s">
        <v>145</v>
      </c>
    </row>
    <row r="62" spans="1:22">
      <c r="A62" s="124">
        <v>66</v>
      </c>
      <c r="B62" s="129" t="s">
        <v>279</v>
      </c>
      <c r="C62" s="129" t="s">
        <v>280</v>
      </c>
      <c r="D62" s="130">
        <v>59840.72</v>
      </c>
      <c r="E62" s="126">
        <v>3</v>
      </c>
      <c r="F62" s="137" t="s">
        <v>146</v>
      </c>
    </row>
    <row r="63" spans="1:22">
      <c r="A63" s="124">
        <v>67</v>
      </c>
      <c r="B63" s="129" t="s">
        <v>281</v>
      </c>
      <c r="C63" s="129" t="s">
        <v>282</v>
      </c>
      <c r="D63" s="130">
        <v>147323.48</v>
      </c>
      <c r="E63" s="126">
        <v>7</v>
      </c>
      <c r="F63" s="137" t="s">
        <v>149</v>
      </c>
    </row>
    <row r="64" spans="1:22">
      <c r="A64" s="124">
        <v>68</v>
      </c>
      <c r="B64" s="129" t="s">
        <v>283</v>
      </c>
      <c r="C64" s="129" t="s">
        <v>284</v>
      </c>
      <c r="D64" s="130">
        <v>87461.2</v>
      </c>
      <c r="E64" s="126">
        <v>5</v>
      </c>
      <c r="F64" s="137" t="s">
        <v>149</v>
      </c>
    </row>
    <row r="65" spans="1:22">
      <c r="A65" s="124">
        <v>69</v>
      </c>
      <c r="B65" s="129" t="s">
        <v>285</v>
      </c>
      <c r="C65" s="129" t="s">
        <v>286</v>
      </c>
      <c r="D65" s="130">
        <v>186165.83</v>
      </c>
      <c r="E65" s="126">
        <v>7</v>
      </c>
      <c r="F65" s="137" t="s">
        <v>145</v>
      </c>
    </row>
    <row r="66" spans="1:22">
      <c r="A66" s="124">
        <v>70</v>
      </c>
      <c r="B66" s="129" t="s">
        <v>287</v>
      </c>
      <c r="C66" s="129" t="s">
        <v>288</v>
      </c>
      <c r="D66" s="130">
        <v>161292.19</v>
      </c>
      <c r="E66" s="126">
        <v>7</v>
      </c>
      <c r="F66" s="137" t="s">
        <v>149</v>
      </c>
    </row>
    <row r="67" spans="1:22">
      <c r="A67" s="124">
        <v>71</v>
      </c>
      <c r="B67" s="129" t="s">
        <v>289</v>
      </c>
      <c r="C67" s="129" t="s">
        <v>290</v>
      </c>
      <c r="D67" s="130">
        <v>195832.62</v>
      </c>
      <c r="E67" s="126">
        <v>7</v>
      </c>
      <c r="F67" s="137" t="s">
        <v>145</v>
      </c>
    </row>
    <row r="68" spans="1:22">
      <c r="A68" s="131">
        <v>80</v>
      </c>
      <c r="B68" s="132" t="s">
        <v>291</v>
      </c>
      <c r="C68" s="129" t="s">
        <v>292</v>
      </c>
      <c r="D68" s="138">
        <v>36664</v>
      </c>
      <c r="E68" s="126">
        <v>2</v>
      </c>
      <c r="F68" s="137" t="s">
        <v>149</v>
      </c>
    </row>
    <row r="69" spans="1:22">
      <c r="A69" s="124">
        <v>81</v>
      </c>
      <c r="B69" s="129" t="s">
        <v>293</v>
      </c>
      <c r="C69" s="129" t="s">
        <v>294</v>
      </c>
      <c r="D69" s="130">
        <v>133938.7</v>
      </c>
      <c r="E69" s="126">
        <v>6</v>
      </c>
      <c r="F69" s="137" t="s">
        <v>145</v>
      </c>
    </row>
    <row r="70" spans="1:22">
      <c r="A70" s="124">
        <v>82</v>
      </c>
      <c r="B70" s="129" t="s">
        <v>295</v>
      </c>
      <c r="C70" s="129" t="s">
        <v>296</v>
      </c>
      <c r="D70" s="130">
        <v>71498.29</v>
      </c>
      <c r="E70" s="126">
        <v>4</v>
      </c>
      <c r="F70" s="137" t="s">
        <v>149</v>
      </c>
    </row>
    <row r="71" spans="1:22">
      <c r="A71" s="124">
        <v>83</v>
      </c>
      <c r="B71" s="129" t="s">
        <v>297</v>
      </c>
      <c r="C71" s="129" t="s">
        <v>298</v>
      </c>
      <c r="D71" s="130">
        <v>60926.68</v>
      </c>
      <c r="E71" s="126">
        <v>3</v>
      </c>
      <c r="F71" s="137" t="s">
        <v>149</v>
      </c>
    </row>
    <row r="72" spans="1:22">
      <c r="A72" s="124">
        <v>87</v>
      </c>
      <c r="B72" s="129" t="s">
        <v>299</v>
      </c>
      <c r="C72" s="129" t="s">
        <v>300</v>
      </c>
      <c r="D72" s="130">
        <v>286340.54</v>
      </c>
      <c r="E72" s="126">
        <v>9</v>
      </c>
      <c r="F72" s="137" t="s">
        <v>141</v>
      </c>
    </row>
    <row r="73" spans="1:22">
      <c r="A73" s="124">
        <v>88</v>
      </c>
      <c r="B73" s="129" t="s">
        <v>301</v>
      </c>
      <c r="C73" s="129" t="s">
        <v>302</v>
      </c>
      <c r="D73" s="130">
        <v>247915.34</v>
      </c>
      <c r="E73" s="126">
        <v>8</v>
      </c>
      <c r="F73" s="137" t="s">
        <v>145</v>
      </c>
    </row>
    <row r="74" spans="1:22">
      <c r="A74" s="124">
        <v>89</v>
      </c>
      <c r="B74" s="129" t="s">
        <v>303</v>
      </c>
      <c r="C74" s="129" t="s">
        <v>304</v>
      </c>
      <c r="D74" s="130">
        <v>27205.1</v>
      </c>
      <c r="E74" s="126">
        <v>1</v>
      </c>
      <c r="F74" s="137" t="s">
        <v>146</v>
      </c>
    </row>
    <row r="75" spans="1:22">
      <c r="A75" s="124">
        <v>90</v>
      </c>
      <c r="B75" s="129" t="s">
        <v>305</v>
      </c>
      <c r="C75" s="129" t="s">
        <v>306</v>
      </c>
      <c r="D75" s="130">
        <v>49566.49</v>
      </c>
      <c r="E75" s="126">
        <v>3</v>
      </c>
      <c r="F75" s="137" t="s">
        <v>146</v>
      </c>
    </row>
    <row r="76" spans="1:22">
      <c r="A76" s="124">
        <v>93</v>
      </c>
      <c r="B76" s="129" t="s">
        <v>307</v>
      </c>
      <c r="C76" s="129" t="s">
        <v>308</v>
      </c>
      <c r="D76" s="130">
        <v>53138.15</v>
      </c>
      <c r="E76" s="126">
        <v>3</v>
      </c>
      <c r="F76" s="137" t="s">
        <v>149</v>
      </c>
    </row>
    <row r="77" spans="1:22">
      <c r="A77" s="124">
        <v>99</v>
      </c>
      <c r="B77" s="129" t="s">
        <v>309</v>
      </c>
      <c r="C77" s="129" t="s">
        <v>310</v>
      </c>
      <c r="D77" s="130">
        <v>66531.91</v>
      </c>
      <c r="E77" s="126">
        <v>4</v>
      </c>
      <c r="F77" s="137" t="s">
        <v>149</v>
      </c>
    </row>
    <row r="78" spans="1:22">
      <c r="A78" s="124">
        <v>101</v>
      </c>
      <c r="B78" s="129" t="s">
        <v>311</v>
      </c>
      <c r="C78" s="129" t="s">
        <v>312</v>
      </c>
      <c r="D78" s="130">
        <v>228336.32</v>
      </c>
      <c r="E78" s="126">
        <v>8</v>
      </c>
      <c r="F78" s="137" t="s">
        <v>145</v>
      </c>
    </row>
    <row r="79" spans="1:22">
      <c r="A79" s="124">
        <v>102</v>
      </c>
      <c r="B79" s="129" t="s">
        <v>313</v>
      </c>
      <c r="C79" s="129" t="s">
        <v>314</v>
      </c>
      <c r="D79" s="130">
        <v>279491.77</v>
      </c>
      <c r="E79" s="126">
        <v>9</v>
      </c>
      <c r="F79" s="137" t="s">
        <v>145</v>
      </c>
    </row>
    <row r="80" spans="1:22">
      <c r="A80" s="124">
        <v>103</v>
      </c>
      <c r="B80" s="129" t="s">
        <v>315</v>
      </c>
      <c r="C80" s="129" t="s">
        <v>316</v>
      </c>
      <c r="D80" s="130">
        <v>174877.22</v>
      </c>
      <c r="E80" s="126">
        <v>7</v>
      </c>
      <c r="F80" s="137" t="s">
        <v>145</v>
      </c>
    </row>
    <row r="81" spans="1:22">
      <c r="A81" s="124">
        <v>104</v>
      </c>
      <c r="B81" s="129" t="s">
        <v>317</v>
      </c>
      <c r="C81" s="129" t="s">
        <v>318</v>
      </c>
      <c r="D81" s="130">
        <v>123055.9</v>
      </c>
      <c r="E81" s="126">
        <v>6</v>
      </c>
      <c r="F81" s="137" t="s">
        <v>149</v>
      </c>
    </row>
    <row r="82" spans="1:22">
      <c r="A82" s="124">
        <v>105</v>
      </c>
      <c r="B82" s="129" t="s">
        <v>319</v>
      </c>
      <c r="C82" s="129" t="s">
        <v>320</v>
      </c>
      <c r="D82" s="130">
        <v>132475.25</v>
      </c>
      <c r="E82" s="126">
        <v>6</v>
      </c>
      <c r="F82" s="137" t="s">
        <v>145</v>
      </c>
    </row>
    <row r="83" spans="1:22">
      <c r="A83" s="124">
        <v>106</v>
      </c>
      <c r="B83" s="129" t="s">
        <v>321</v>
      </c>
      <c r="C83" s="129" t="s">
        <v>322</v>
      </c>
      <c r="D83" s="130">
        <v>43227.18</v>
      </c>
      <c r="E83" s="126">
        <v>2</v>
      </c>
      <c r="F83" s="137" t="s">
        <v>149</v>
      </c>
    </row>
    <row r="84" spans="1:22">
      <c r="A84" s="124">
        <v>107</v>
      </c>
      <c r="B84" s="129" t="s">
        <v>323</v>
      </c>
      <c r="C84" s="129" t="s">
        <v>324</v>
      </c>
      <c r="D84" s="130">
        <v>100414.49</v>
      </c>
      <c r="E84" s="126">
        <v>5</v>
      </c>
      <c r="F84" s="137" t="s">
        <v>149</v>
      </c>
    </row>
    <row r="85" spans="1:22">
      <c r="A85" s="124">
        <v>108</v>
      </c>
      <c r="B85" s="129" t="s">
        <v>325</v>
      </c>
      <c r="C85" s="129" t="s">
        <v>326</v>
      </c>
      <c r="D85" s="130">
        <v>173269.07</v>
      </c>
      <c r="E85" s="126">
        <v>7</v>
      </c>
      <c r="F85" s="137" t="s">
        <v>145</v>
      </c>
    </row>
    <row r="86" spans="1:22">
      <c r="A86" s="124">
        <v>110</v>
      </c>
      <c r="B86" s="129" t="s">
        <v>327</v>
      </c>
      <c r="C86" s="129" t="s">
        <v>328</v>
      </c>
      <c r="D86" s="130">
        <v>188038.5</v>
      </c>
      <c r="E86" s="126">
        <v>7</v>
      </c>
      <c r="F86" s="137" t="s">
        <v>145</v>
      </c>
    </row>
    <row r="87" spans="1:22">
      <c r="A87" s="124">
        <v>111</v>
      </c>
      <c r="B87" s="129" t="s">
        <v>329</v>
      </c>
      <c r="C87" s="129" t="s">
        <v>330</v>
      </c>
      <c r="D87" s="130">
        <v>142551.04</v>
      </c>
      <c r="E87" s="126">
        <v>6</v>
      </c>
      <c r="F87" s="137" t="s">
        <v>145</v>
      </c>
    </row>
    <row r="88" spans="1:22">
      <c r="A88" s="124">
        <v>113</v>
      </c>
      <c r="B88" s="129" t="s">
        <v>331</v>
      </c>
      <c r="C88" s="129" t="s">
        <v>332</v>
      </c>
      <c r="D88" s="130">
        <v>118748.33</v>
      </c>
      <c r="E88" s="126">
        <v>6</v>
      </c>
      <c r="F88" s="137" t="s">
        <v>145</v>
      </c>
    </row>
    <row r="89" spans="1:22">
      <c r="A89" s="124">
        <v>114</v>
      </c>
      <c r="B89" s="129" t="s">
        <v>333</v>
      </c>
      <c r="C89" s="129" t="s">
        <v>334</v>
      </c>
      <c r="D89" s="130">
        <v>39442.23</v>
      </c>
      <c r="E89" s="126">
        <v>2</v>
      </c>
      <c r="F89" s="137" t="s">
        <v>149</v>
      </c>
    </row>
    <row r="90" spans="1:22">
      <c r="A90" s="124">
        <v>119</v>
      </c>
      <c r="B90" s="129" t="s">
        <v>335</v>
      </c>
      <c r="C90" s="129" t="s">
        <v>336</v>
      </c>
      <c r="D90" s="130">
        <v>102517.04</v>
      </c>
      <c r="E90" s="126">
        <v>5</v>
      </c>
      <c r="F90" s="137" t="s">
        <v>149</v>
      </c>
    </row>
    <row r="91" spans="1:22">
      <c r="A91" s="124">
        <v>120</v>
      </c>
      <c r="B91" s="129" t="s">
        <v>337</v>
      </c>
      <c r="C91" s="129" t="s">
        <v>338</v>
      </c>
      <c r="D91" s="130">
        <v>114469.64</v>
      </c>
      <c r="E91" s="126">
        <v>6</v>
      </c>
      <c r="F91" s="137" t="s">
        <v>149</v>
      </c>
    </row>
    <row r="92" spans="1:22">
      <c r="A92" s="134">
        <v>121</v>
      </c>
      <c r="B92" s="132" t="s">
        <v>339</v>
      </c>
      <c r="C92" s="129" t="s">
        <v>443</v>
      </c>
      <c r="D92" s="138">
        <v>33957</v>
      </c>
      <c r="E92" s="126">
        <v>2</v>
      </c>
      <c r="F92" s="137" t="s">
        <v>146</v>
      </c>
    </row>
    <row r="93" spans="1:22">
      <c r="A93" s="124">
        <v>123</v>
      </c>
      <c r="B93" s="129" t="s">
        <v>340</v>
      </c>
      <c r="C93" s="129" t="s">
        <v>341</v>
      </c>
      <c r="D93" s="130">
        <v>40220.82</v>
      </c>
      <c r="E93" s="126">
        <v>2</v>
      </c>
      <c r="F93" s="137" t="s">
        <v>149</v>
      </c>
    </row>
    <row r="94" spans="1:22">
      <c r="A94" s="124">
        <v>124</v>
      </c>
      <c r="B94" s="129" t="s">
        <v>342</v>
      </c>
      <c r="C94" s="129" t="s">
        <v>343</v>
      </c>
      <c r="D94" s="130">
        <v>113587.33</v>
      </c>
      <c r="E94" s="126">
        <v>6</v>
      </c>
      <c r="F94" s="137" t="s">
        <v>146</v>
      </c>
    </row>
    <row r="95" spans="1:22">
      <c r="A95" s="124">
        <v>125</v>
      </c>
      <c r="B95" s="129" t="s">
        <v>344</v>
      </c>
      <c r="C95" s="129" t="s">
        <v>345</v>
      </c>
      <c r="D95" s="130">
        <v>337058.15</v>
      </c>
      <c r="E95" s="126">
        <v>9</v>
      </c>
      <c r="F95" s="137" t="s">
        <v>145</v>
      </c>
    </row>
    <row r="96" spans="1:22">
      <c r="A96" s="124">
        <v>126</v>
      </c>
      <c r="B96" s="129" t="s">
        <v>346</v>
      </c>
      <c r="C96" s="129" t="s">
        <v>347</v>
      </c>
      <c r="D96" s="130">
        <v>75824.79</v>
      </c>
      <c r="E96" s="126">
        <v>4</v>
      </c>
      <c r="F96" s="137" t="s">
        <v>149</v>
      </c>
    </row>
    <row r="97" spans="1:22">
      <c r="A97" s="124">
        <v>127</v>
      </c>
      <c r="B97" s="129" t="s">
        <v>348</v>
      </c>
      <c r="C97" s="129" t="s">
        <v>349</v>
      </c>
      <c r="D97" s="130">
        <v>171936.45</v>
      </c>
      <c r="E97" s="126">
        <v>7</v>
      </c>
      <c r="F97" s="137" t="s">
        <v>145</v>
      </c>
    </row>
    <row r="98" spans="1:22">
      <c r="A98" s="124">
        <v>128</v>
      </c>
      <c r="B98" s="129" t="s">
        <v>350</v>
      </c>
      <c r="C98" s="129" t="s">
        <v>351</v>
      </c>
      <c r="D98" s="130">
        <v>48128.7</v>
      </c>
      <c r="E98" s="126">
        <v>3</v>
      </c>
      <c r="F98" s="137" t="s">
        <v>146</v>
      </c>
    </row>
    <row r="99" spans="1:22">
      <c r="A99" s="124">
        <v>129</v>
      </c>
      <c r="B99" s="129" t="s">
        <v>352</v>
      </c>
      <c r="C99" s="129" t="s">
        <v>353</v>
      </c>
      <c r="D99" s="130">
        <v>114660.22</v>
      </c>
      <c r="E99" s="126">
        <v>6</v>
      </c>
      <c r="F99" s="137" t="s">
        <v>149</v>
      </c>
    </row>
    <row r="100" spans="1:22">
      <c r="A100" s="124">
        <v>130</v>
      </c>
      <c r="B100" s="129" t="s">
        <v>354</v>
      </c>
      <c r="C100" s="129" t="s">
        <v>355</v>
      </c>
      <c r="D100" s="130">
        <v>114783.53</v>
      </c>
      <c r="E100" s="126">
        <v>6</v>
      </c>
      <c r="F100" s="137" t="s">
        <v>149</v>
      </c>
    </row>
    <row r="101" spans="1:22">
      <c r="A101" s="124">
        <v>135</v>
      </c>
      <c r="B101" s="129" t="s">
        <v>356</v>
      </c>
      <c r="C101" s="129" t="s">
        <v>357</v>
      </c>
      <c r="D101" s="130">
        <v>78372.36</v>
      </c>
      <c r="E101" s="126">
        <v>4</v>
      </c>
      <c r="F101" s="137" t="s">
        <v>149</v>
      </c>
    </row>
    <row r="102" spans="1:22">
      <c r="A102" s="124">
        <v>136</v>
      </c>
      <c r="B102" s="129" t="s">
        <v>358</v>
      </c>
      <c r="C102" s="129" t="s">
        <v>359</v>
      </c>
      <c r="D102" s="130">
        <v>91393.31</v>
      </c>
      <c r="E102" s="126">
        <v>5</v>
      </c>
      <c r="F102" s="137" t="s">
        <v>149</v>
      </c>
    </row>
    <row r="103" spans="1:22">
      <c r="A103" s="124">
        <v>137</v>
      </c>
      <c r="B103" s="129" t="s">
        <v>360</v>
      </c>
      <c r="C103" s="129" t="s">
        <v>361</v>
      </c>
      <c r="D103" s="130">
        <v>62827.63</v>
      </c>
      <c r="E103" s="126">
        <v>4</v>
      </c>
      <c r="F103" s="137" t="s">
        <v>149</v>
      </c>
    </row>
    <row r="104" spans="1:22">
      <c r="A104" s="124">
        <v>138</v>
      </c>
      <c r="B104" s="129" t="s">
        <v>362</v>
      </c>
      <c r="C104" s="129" t="s">
        <v>363</v>
      </c>
      <c r="D104" s="130">
        <v>92567.85</v>
      </c>
      <c r="E104" s="126">
        <v>5</v>
      </c>
      <c r="F104" s="137" t="s">
        <v>149</v>
      </c>
    </row>
    <row r="105" spans="1:22">
      <c r="A105" s="124">
        <v>139</v>
      </c>
      <c r="B105" s="129" t="s">
        <v>364</v>
      </c>
      <c r="C105" s="129" t="s">
        <v>365</v>
      </c>
      <c r="D105" s="130">
        <v>83977.37</v>
      </c>
      <c r="E105" s="126">
        <v>5</v>
      </c>
      <c r="F105" s="137" t="s">
        <v>149</v>
      </c>
    </row>
    <row r="106" spans="1:22">
      <c r="A106" s="124">
        <v>140</v>
      </c>
      <c r="B106" s="129" t="s">
        <v>366</v>
      </c>
      <c r="C106" s="129" t="s">
        <v>367</v>
      </c>
      <c r="D106" s="130">
        <v>127934.66</v>
      </c>
      <c r="E106" s="126">
        <v>6</v>
      </c>
      <c r="F106" s="137" t="s">
        <v>149</v>
      </c>
    </row>
    <row r="107" spans="1:22">
      <c r="A107" s="124">
        <v>141</v>
      </c>
      <c r="B107" s="129" t="s">
        <v>368</v>
      </c>
      <c r="C107" s="129" t="s">
        <v>369</v>
      </c>
      <c r="D107" s="130">
        <v>51062.17</v>
      </c>
      <c r="E107" s="126">
        <v>3</v>
      </c>
      <c r="F107" s="137" t="s">
        <v>149</v>
      </c>
    </row>
    <row r="108" spans="1:22">
      <c r="A108" s="124">
        <v>142</v>
      </c>
      <c r="B108" s="129" t="s">
        <v>370</v>
      </c>
      <c r="C108" s="129" t="s">
        <v>371</v>
      </c>
      <c r="D108" s="130">
        <v>67408.88</v>
      </c>
      <c r="E108" s="126">
        <v>4</v>
      </c>
      <c r="F108" s="137" t="s">
        <v>149</v>
      </c>
    </row>
    <row r="109" spans="1:22">
      <c r="A109" s="124">
        <v>143</v>
      </c>
      <c r="B109" s="129" t="s">
        <v>372</v>
      </c>
      <c r="C109" s="129" t="s">
        <v>373</v>
      </c>
      <c r="D109" s="130">
        <v>95312.24</v>
      </c>
      <c r="E109" s="126">
        <v>5</v>
      </c>
      <c r="F109" s="137" t="s">
        <v>149</v>
      </c>
    </row>
    <row r="110" spans="1:22">
      <c r="A110" s="124">
        <v>144</v>
      </c>
      <c r="B110" s="129" t="s">
        <v>374</v>
      </c>
      <c r="C110" s="129" t="s">
        <v>375</v>
      </c>
      <c r="D110" s="130">
        <v>80576.59</v>
      </c>
      <c r="E110" s="126">
        <v>4</v>
      </c>
      <c r="F110" s="137" t="s">
        <v>149</v>
      </c>
    </row>
    <row r="111" spans="1:22">
      <c r="A111" s="124">
        <v>145</v>
      </c>
      <c r="B111" s="129" t="s">
        <v>376</v>
      </c>
      <c r="C111" s="129" t="s">
        <v>377</v>
      </c>
      <c r="D111" s="130">
        <v>78045.15</v>
      </c>
      <c r="E111" s="126">
        <v>4</v>
      </c>
      <c r="F111" s="137" t="s">
        <v>149</v>
      </c>
    </row>
    <row r="112" spans="1:22">
      <c r="A112" s="124">
        <v>147</v>
      </c>
      <c r="B112" s="129" t="s">
        <v>378</v>
      </c>
      <c r="C112" s="129" t="s">
        <v>379</v>
      </c>
      <c r="D112" s="130">
        <v>57420.67</v>
      </c>
      <c r="E112" s="126">
        <v>3</v>
      </c>
      <c r="F112" s="137" t="s">
        <v>146</v>
      </c>
    </row>
    <row r="113" spans="1:22">
      <c r="A113" s="124">
        <v>150</v>
      </c>
      <c r="B113" s="129" t="s">
        <v>380</v>
      </c>
      <c r="C113" s="129" t="s">
        <v>381</v>
      </c>
      <c r="D113" s="130">
        <v>107736.04</v>
      </c>
      <c r="E113" s="126">
        <v>5</v>
      </c>
      <c r="F113" s="137" t="s">
        <v>149</v>
      </c>
    </row>
    <row r="114" spans="1:22">
      <c r="A114" s="124">
        <v>151</v>
      </c>
      <c r="B114" s="129" t="s">
        <v>382</v>
      </c>
      <c r="C114" s="129" t="s">
        <v>383</v>
      </c>
      <c r="D114" s="130">
        <v>65783.99</v>
      </c>
      <c r="E114" s="126">
        <v>4</v>
      </c>
      <c r="F114" s="137" t="s">
        <v>146</v>
      </c>
    </row>
    <row r="115" spans="1:22">
      <c r="A115" s="124">
        <v>152</v>
      </c>
      <c r="B115" s="129" t="s">
        <v>384</v>
      </c>
      <c r="C115" s="129" t="s">
        <v>385</v>
      </c>
      <c r="D115" s="130">
        <v>41630.49</v>
      </c>
      <c r="E115" s="126">
        <v>2</v>
      </c>
      <c r="F115" s="137" t="s">
        <v>146</v>
      </c>
    </row>
    <row r="116" spans="1:22">
      <c r="A116" s="124">
        <v>155</v>
      </c>
      <c r="B116" s="129" t="s">
        <v>386</v>
      </c>
      <c r="C116" s="129" t="s">
        <v>387</v>
      </c>
      <c r="D116" s="130">
        <v>59243.08</v>
      </c>
      <c r="E116" s="126">
        <v>3</v>
      </c>
      <c r="F116" s="137" t="s">
        <v>149</v>
      </c>
    </row>
    <row r="117" spans="1:22">
      <c r="A117" s="124">
        <v>156</v>
      </c>
      <c r="B117" s="129" t="s">
        <v>388</v>
      </c>
      <c r="C117" s="129" t="s">
        <v>389</v>
      </c>
      <c r="D117" s="130">
        <v>90780.74</v>
      </c>
      <c r="E117" s="126">
        <v>5</v>
      </c>
      <c r="F117" s="137" t="s">
        <v>149</v>
      </c>
    </row>
    <row r="118" spans="1:22">
      <c r="A118" s="124">
        <v>157</v>
      </c>
      <c r="B118" s="129" t="s">
        <v>390</v>
      </c>
      <c r="C118" s="129" t="s">
        <v>391</v>
      </c>
      <c r="D118" s="130">
        <v>143819.68</v>
      </c>
      <c r="E118" s="126">
        <v>6</v>
      </c>
      <c r="F118" s="137" t="s">
        <v>146</v>
      </c>
    </row>
    <row r="119" spans="1:22">
      <c r="A119" s="124">
        <v>159</v>
      </c>
      <c r="B119" s="129" t="s">
        <v>392</v>
      </c>
      <c r="C119" s="129" t="s">
        <v>393</v>
      </c>
      <c r="D119" s="130">
        <v>84641.79</v>
      </c>
      <c r="E119" s="126">
        <v>5</v>
      </c>
      <c r="F119" s="137" t="s">
        <v>146</v>
      </c>
    </row>
    <row r="120" spans="1:22">
      <c r="A120" s="124">
        <v>160</v>
      </c>
      <c r="B120" s="129" t="s">
        <v>394</v>
      </c>
      <c r="C120" s="129" t="s">
        <v>395</v>
      </c>
      <c r="D120" s="130">
        <v>38630.28</v>
      </c>
      <c r="E120" s="126">
        <v>2</v>
      </c>
      <c r="F120" s="137" t="s">
        <v>146</v>
      </c>
    </row>
    <row r="121" spans="1:22">
      <c r="A121" s="124">
        <v>163</v>
      </c>
      <c r="B121" s="129" t="s">
        <v>396</v>
      </c>
      <c r="C121" s="129" t="s">
        <v>397</v>
      </c>
      <c r="D121" s="130">
        <v>72079.72</v>
      </c>
      <c r="E121" s="126">
        <v>4</v>
      </c>
      <c r="F121" s="137" t="s">
        <v>149</v>
      </c>
    </row>
    <row r="122" spans="1:22">
      <c r="A122" s="124">
        <v>178</v>
      </c>
      <c r="B122" s="129" t="s">
        <v>398</v>
      </c>
      <c r="C122" s="129" t="s">
        <v>399</v>
      </c>
      <c r="D122" s="130">
        <v>95844.06</v>
      </c>
      <c r="E122" s="126">
        <v>5</v>
      </c>
      <c r="F122" s="137" t="s">
        <v>149</v>
      </c>
    </row>
    <row r="123" spans="1:22">
      <c r="A123" s="134">
        <v>182</v>
      </c>
      <c r="B123" s="132" t="s">
        <v>400</v>
      </c>
      <c r="C123" s="129" t="s">
        <v>401</v>
      </c>
      <c r="D123" s="138">
        <v>22309</v>
      </c>
      <c r="E123" s="126">
        <v>1</v>
      </c>
      <c r="F123" s="137" t="s">
        <v>146</v>
      </c>
    </row>
    <row r="124" spans="1:22">
      <c r="A124" s="134">
        <v>185</v>
      </c>
      <c r="B124" s="132" t="s">
        <v>402</v>
      </c>
      <c r="C124" s="129" t="s">
        <v>403</v>
      </c>
      <c r="D124" s="138">
        <v>57207</v>
      </c>
      <c r="E124" s="126">
        <v>3</v>
      </c>
      <c r="F124" s="137" t="s">
        <v>149</v>
      </c>
    </row>
    <row r="125" spans="1:22">
      <c r="A125" s="134">
        <v>186</v>
      </c>
      <c r="B125" s="132" t="s">
        <v>404</v>
      </c>
      <c r="C125" s="129" t="s">
        <v>405</v>
      </c>
      <c r="D125" s="138">
        <v>20778</v>
      </c>
      <c r="E125" s="126">
        <v>1</v>
      </c>
      <c r="F125" s="137" t="s">
        <v>146</v>
      </c>
    </row>
    <row r="126" spans="1:22">
      <c r="A126" s="134">
        <v>187</v>
      </c>
      <c r="B126" s="132" t="s">
        <v>406</v>
      </c>
      <c r="C126" s="129" t="s">
        <v>407</v>
      </c>
      <c r="D126" s="138">
        <v>15198</v>
      </c>
      <c r="E126" s="126">
        <v>1</v>
      </c>
      <c r="F126" s="137" t="s">
        <v>146</v>
      </c>
    </row>
    <row r="127" spans="1:22">
      <c r="A127" s="134">
        <v>188</v>
      </c>
      <c r="B127" s="132" t="s">
        <v>408</v>
      </c>
      <c r="C127" s="129" t="s">
        <v>409</v>
      </c>
      <c r="D127" s="138">
        <v>64890</v>
      </c>
      <c r="E127" s="126">
        <v>4</v>
      </c>
      <c r="F127" s="137" t="s">
        <v>149</v>
      </c>
    </row>
    <row r="128" spans="1:22">
      <c r="A128" s="134">
        <v>192</v>
      </c>
      <c r="B128" s="132" t="s">
        <v>410</v>
      </c>
      <c r="C128" s="129" t="s">
        <v>411</v>
      </c>
      <c r="D128" s="138">
        <v>24944</v>
      </c>
      <c r="E128" s="126">
        <v>1</v>
      </c>
      <c r="F128" s="137" t="s">
        <v>146</v>
      </c>
    </row>
    <row r="129" spans="1:22">
      <c r="A129" s="134">
        <v>193</v>
      </c>
      <c r="B129" s="132" t="s">
        <v>412</v>
      </c>
      <c r="C129" s="129" t="s">
        <v>413</v>
      </c>
      <c r="D129" s="138">
        <v>47273</v>
      </c>
      <c r="E129" s="126">
        <v>3</v>
      </c>
      <c r="F129" s="137" t="s">
        <v>149</v>
      </c>
    </row>
    <row r="130" spans="1:22">
      <c r="A130" s="134">
        <v>195</v>
      </c>
      <c r="B130" s="132" t="s">
        <v>414</v>
      </c>
      <c r="C130" s="129" t="s">
        <v>415</v>
      </c>
      <c r="D130" s="138">
        <v>21797</v>
      </c>
      <c r="E130" s="126">
        <v>1</v>
      </c>
      <c r="F130" s="137" t="s">
        <v>146</v>
      </c>
    </row>
    <row r="131" spans="1:22">
      <c r="A131" s="134">
        <v>209</v>
      </c>
      <c r="B131" s="132" t="s">
        <v>416</v>
      </c>
      <c r="C131" s="129" t="s">
        <v>417</v>
      </c>
      <c r="D131" s="138">
        <v>34189</v>
      </c>
      <c r="E131" s="126">
        <v>2</v>
      </c>
      <c r="F131" s="137" t="s">
        <v>146</v>
      </c>
    </row>
    <row r="132" spans="1:22">
      <c r="A132" s="131">
        <v>224</v>
      </c>
      <c r="B132" s="132" t="s">
        <v>418</v>
      </c>
      <c r="C132" s="129" t="s">
        <v>419</v>
      </c>
      <c r="D132" s="138"/>
      <c r="E132" s="126">
        <v>1</v>
      </c>
      <c r="F132" s="137" t="s">
        <v>146</v>
      </c>
    </row>
    <row r="133" spans="1:22">
      <c r="A133" s="134">
        <v>381</v>
      </c>
      <c r="B133" s="132" t="s">
        <v>420</v>
      </c>
      <c r="C133" s="129" t="s">
        <v>421</v>
      </c>
      <c r="D133" s="138"/>
      <c r="E133" s="126">
        <v>12</v>
      </c>
      <c r="F133" s="137" t="s">
        <v>141</v>
      </c>
    </row>
    <row r="134" spans="1:22">
      <c r="A134" s="131">
        <v>432</v>
      </c>
      <c r="B134" s="132" t="s">
        <v>422</v>
      </c>
      <c r="C134" s="129" t="s">
        <v>423</v>
      </c>
      <c r="D134" s="138">
        <v>80864</v>
      </c>
      <c r="E134" s="126">
        <v>4</v>
      </c>
      <c r="F134" s="137" t="s">
        <v>149</v>
      </c>
    </row>
    <row r="135" spans="1:22">
      <c r="A135" s="134">
        <v>705</v>
      </c>
      <c r="B135" s="132" t="s">
        <v>424</v>
      </c>
      <c r="C135" s="129" t="s">
        <v>425</v>
      </c>
      <c r="D135" s="138"/>
      <c r="E135" s="126">
        <v>12</v>
      </c>
      <c r="F135" s="137" t="s">
        <v>149</v>
      </c>
    </row>
    <row r="136" spans="1:22">
      <c r="A136" s="134">
        <v>706</v>
      </c>
      <c r="B136" s="132" t="s">
        <v>426</v>
      </c>
      <c r="C136" s="129" t="s">
        <v>427</v>
      </c>
      <c r="D136" s="138"/>
      <c r="E136" s="126">
        <v>12</v>
      </c>
      <c r="F136" s="137" t="s">
        <v>149</v>
      </c>
    </row>
    <row r="137" spans="1:22">
      <c r="A137" s="134">
        <v>707</v>
      </c>
      <c r="B137" s="132" t="s">
        <v>428</v>
      </c>
      <c r="C137" s="129" t="s">
        <v>429</v>
      </c>
      <c r="D137" s="138">
        <v>18213</v>
      </c>
      <c r="E137" s="126">
        <v>1</v>
      </c>
      <c r="F137" s="137" t="s">
        <v>149</v>
      </c>
    </row>
    <row r="138" spans="1:22">
      <c r="A138" s="135">
        <v>747</v>
      </c>
      <c r="B138" s="132" t="s">
        <v>430</v>
      </c>
      <c r="C138" s="129" t="s">
        <v>431</v>
      </c>
      <c r="D138" s="138">
        <v>1967100</v>
      </c>
      <c r="E138" s="126">
        <v>11</v>
      </c>
      <c r="F138" s="137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B2" sqref="B2"/>
    </sheetView>
  </sheetViews>
  <sheetFormatPr defaultRowHeight="14.4" outlineLevelRow="0" outlineLevelCol="0"/>
  <cols>
    <col min="1" max="1" width="7.42578125" customWidth="true" style="25"/>
    <col min="2" max="2" width="32.7109375" customWidth="true" style="0"/>
    <col min="3" max="3" width="32.7109375" customWidth="true" style="0"/>
    <col min="4" max="4" width="14.42578125" customWidth="true" style="27"/>
    <col min="5" max="5" width="7.85546875" customWidth="true" style="25"/>
    <col min="6" max="6" width="9.140625" customWidth="true" style="0"/>
    <col min="10" max="10" width="12.5703125" customWidth="true" style="0"/>
    <col min="11" max="11" width="12.5703125" customWidth="true" style="0"/>
    <col min="12" max="12" width="12.5703125" customWidth="true" style="0"/>
    <col min="13" max="13" width="12.5703125" customWidth="true" style="0"/>
    <col min="14" max="14" width="12.5703125" customWidth="true" style="0"/>
    <col min="15" max="15" width="12.5703125" customWidth="true" style="0"/>
    <col min="16" max="16" width="12.5703125" customWidth="true" style="0"/>
    <col min="17" max="17" width="12.5703125" customWidth="true" style="0"/>
    <col min="18" max="18" width="12.5703125" customWidth="true" style="0"/>
    <col min="19" max="19" width="12.5703125" customWidth="true" style="0"/>
    <col min="20" max="20" width="12.5703125" customWidth="true" style="0"/>
    <col min="21" max="21" width="6.140625" customWidth="true" style="0"/>
    <col min="22" max="22" width="17.5703125" customWidth="true" style="0"/>
  </cols>
  <sheetData>
    <row r="1" spans="1:22" customHeight="1" ht="45">
      <c r="A1" s="157" t="s">
        <v>131</v>
      </c>
      <c r="B1" s="157" t="s">
        <v>132</v>
      </c>
      <c r="C1" s="157" t="s">
        <v>432</v>
      </c>
      <c r="D1" s="164" t="s">
        <v>449</v>
      </c>
      <c r="E1" s="156" t="s">
        <v>135</v>
      </c>
      <c r="F1" s="157" t="s">
        <v>136</v>
      </c>
      <c r="I1" s="165" t="s">
        <v>434</v>
      </c>
      <c r="J1" s="165" t="s">
        <v>135</v>
      </c>
    </row>
    <row r="2" spans="1:22">
      <c r="A2" s="153">
        <v>2</v>
      </c>
      <c r="B2" s="158" t="s">
        <v>139</v>
      </c>
      <c r="C2" s="158" t="s">
        <v>140</v>
      </c>
      <c r="D2" s="155">
        <v>129194.44</v>
      </c>
      <c r="E2" s="153">
        <v>8</v>
      </c>
      <c r="F2" s="153" t="s">
        <v>141</v>
      </c>
      <c r="I2" s="165" t="s">
        <v>136</v>
      </c>
      <c r="J2" s="152">
        <v>1</v>
      </c>
      <c r="K2" s="152">
        <v>2</v>
      </c>
      <c r="L2" s="152">
        <v>3</v>
      </c>
      <c r="M2" s="152">
        <v>4</v>
      </c>
      <c r="N2" s="152">
        <v>5</v>
      </c>
      <c r="O2" s="152">
        <v>6</v>
      </c>
      <c r="P2" s="152">
        <v>7</v>
      </c>
      <c r="Q2" s="152">
        <v>8</v>
      </c>
      <c r="R2" s="152">
        <v>9</v>
      </c>
      <c r="S2" s="152">
        <v>10</v>
      </c>
      <c r="T2" s="152">
        <v>11</v>
      </c>
      <c r="U2" s="152">
        <v>12</v>
      </c>
      <c r="V2" s="152" t="s">
        <v>142</v>
      </c>
    </row>
    <row r="3" spans="1:22">
      <c r="A3" s="153">
        <v>3</v>
      </c>
      <c r="B3" s="158" t="s">
        <v>143</v>
      </c>
      <c r="C3" s="158" t="s">
        <v>144</v>
      </c>
      <c r="D3" s="155">
        <v>51994.29</v>
      </c>
      <c r="E3" s="153">
        <v>6</v>
      </c>
      <c r="F3" s="153" t="s">
        <v>145</v>
      </c>
      <c r="I3" s="152" t="s">
        <v>146</v>
      </c>
      <c r="J3" s="154">
        <v>8</v>
      </c>
      <c r="K3" s="154">
        <v>7</v>
      </c>
      <c r="L3" s="154">
        <v>4</v>
      </c>
      <c r="M3" s="154"/>
      <c r="N3" s="154">
        <v>2</v>
      </c>
      <c r="O3" s="154">
        <v>1</v>
      </c>
      <c r="P3" s="154"/>
      <c r="Q3" s="154"/>
      <c r="R3" s="154"/>
      <c r="S3" s="154"/>
      <c r="T3" s="154"/>
      <c r="U3" s="154">
        <v>1</v>
      </c>
      <c r="V3" s="154">
        <v>23</v>
      </c>
    </row>
    <row r="4" spans="1:22">
      <c r="A4" s="153">
        <v>4</v>
      </c>
      <c r="B4" s="158" t="s">
        <v>147</v>
      </c>
      <c r="C4" s="158" t="s">
        <v>148</v>
      </c>
      <c r="D4" s="155">
        <v>125079.41</v>
      </c>
      <c r="E4" s="153">
        <v>8</v>
      </c>
      <c r="F4" s="153" t="s">
        <v>149</v>
      </c>
      <c r="I4" s="152" t="s">
        <v>149</v>
      </c>
      <c r="J4" s="154">
        <v>8</v>
      </c>
      <c r="K4" s="154">
        <v>8</v>
      </c>
      <c r="L4" s="154">
        <v>8</v>
      </c>
      <c r="M4" s="154">
        <v>15</v>
      </c>
      <c r="N4" s="154">
        <v>11</v>
      </c>
      <c r="O4" s="154">
        <v>5</v>
      </c>
      <c r="P4" s="154">
        <v>4</v>
      </c>
      <c r="Q4" s="154">
        <v>2</v>
      </c>
      <c r="R4" s="154"/>
      <c r="S4" s="154"/>
      <c r="T4" s="154"/>
      <c r="U4" s="154">
        <v>4</v>
      </c>
      <c r="V4" s="154">
        <v>65</v>
      </c>
    </row>
    <row r="5" spans="1:22">
      <c r="A5" s="153">
        <v>5</v>
      </c>
      <c r="B5" s="158" t="s">
        <v>150</v>
      </c>
      <c r="C5" s="158" t="s">
        <v>151</v>
      </c>
      <c r="D5" s="155">
        <v>61263.48</v>
      </c>
      <c r="E5" s="153">
        <v>7</v>
      </c>
      <c r="F5" s="153" t="s">
        <v>149</v>
      </c>
      <c r="I5" s="152" t="s">
        <v>145</v>
      </c>
      <c r="J5" s="154"/>
      <c r="K5" s="154"/>
      <c r="L5" s="154">
        <v>2</v>
      </c>
      <c r="M5" s="154">
        <v>4</v>
      </c>
      <c r="N5" s="154">
        <v>7</v>
      </c>
      <c r="O5" s="154">
        <v>11</v>
      </c>
      <c r="P5" s="154">
        <v>8</v>
      </c>
      <c r="Q5" s="154">
        <v>6</v>
      </c>
      <c r="R5" s="154">
        <v>1</v>
      </c>
      <c r="S5" s="154">
        <v>1</v>
      </c>
      <c r="T5" s="154"/>
      <c r="U5" s="154"/>
      <c r="V5" s="154">
        <v>40</v>
      </c>
    </row>
    <row r="6" spans="1:22">
      <c r="A6" s="153">
        <v>6</v>
      </c>
      <c r="B6" s="158" t="s">
        <v>152</v>
      </c>
      <c r="C6" s="158" t="s">
        <v>153</v>
      </c>
      <c r="D6" s="155">
        <v>179484.07</v>
      </c>
      <c r="E6" s="153">
        <v>9</v>
      </c>
      <c r="F6" s="153" t="s">
        <v>141</v>
      </c>
      <c r="I6" s="152" t="s">
        <v>141</v>
      </c>
      <c r="J6" s="154"/>
      <c r="K6" s="154"/>
      <c r="L6" s="154"/>
      <c r="M6" s="154"/>
      <c r="N6" s="154">
        <v>1</v>
      </c>
      <c r="O6" s="154">
        <v>1</v>
      </c>
      <c r="P6" s="154">
        <v>1</v>
      </c>
      <c r="Q6" s="154">
        <v>2</v>
      </c>
      <c r="R6" s="154">
        <v>2</v>
      </c>
      <c r="S6" s="154"/>
      <c r="T6" s="154"/>
      <c r="U6" s="154">
        <v>1</v>
      </c>
      <c r="V6" s="154">
        <v>8</v>
      </c>
    </row>
    <row r="7" spans="1:22">
      <c r="A7" s="153">
        <v>7</v>
      </c>
      <c r="B7" s="158" t="s">
        <v>154</v>
      </c>
      <c r="C7" s="158" t="s">
        <v>155</v>
      </c>
      <c r="D7" s="155">
        <v>63269.8</v>
      </c>
      <c r="E7" s="153">
        <v>7</v>
      </c>
      <c r="F7" s="153" t="s">
        <v>141</v>
      </c>
      <c r="I7" s="152" t="s">
        <v>156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>
        <v>1</v>
      </c>
      <c r="U7" s="154"/>
      <c r="V7" s="154">
        <v>1</v>
      </c>
    </row>
    <row r="8" spans="1:22">
      <c r="A8" s="153">
        <v>8</v>
      </c>
      <c r="B8" s="158" t="s">
        <v>157</v>
      </c>
      <c r="C8" s="158" t="s">
        <v>158</v>
      </c>
      <c r="D8" s="155">
        <v>24326.3</v>
      </c>
      <c r="E8" s="153">
        <v>5</v>
      </c>
      <c r="F8" s="153" t="s">
        <v>149</v>
      </c>
      <c r="I8" s="152" t="s">
        <v>142</v>
      </c>
      <c r="J8" s="154">
        <v>16</v>
      </c>
      <c r="K8" s="154">
        <v>15</v>
      </c>
      <c r="L8" s="154">
        <v>14</v>
      </c>
      <c r="M8" s="154">
        <v>19</v>
      </c>
      <c r="N8" s="154">
        <v>21</v>
      </c>
      <c r="O8" s="154">
        <v>18</v>
      </c>
      <c r="P8" s="154">
        <v>13</v>
      </c>
      <c r="Q8" s="154">
        <v>10</v>
      </c>
      <c r="R8" s="154">
        <v>3</v>
      </c>
      <c r="S8" s="154">
        <v>1</v>
      </c>
      <c r="T8" s="154">
        <v>1</v>
      </c>
      <c r="U8" s="154">
        <v>6</v>
      </c>
      <c r="V8" s="154">
        <v>137</v>
      </c>
    </row>
    <row r="9" spans="1:22">
      <c r="A9" s="153">
        <v>9</v>
      </c>
      <c r="B9" s="158" t="s">
        <v>159</v>
      </c>
      <c r="C9" s="158" t="s">
        <v>160</v>
      </c>
      <c r="D9" s="155">
        <v>16440.68</v>
      </c>
      <c r="E9" s="153">
        <v>4</v>
      </c>
      <c r="F9" s="153" t="s">
        <v>149</v>
      </c>
    </row>
    <row r="10" spans="1:22">
      <c r="A10" s="153">
        <v>10</v>
      </c>
      <c r="B10" s="158" t="s">
        <v>161</v>
      </c>
      <c r="C10" s="158" t="s">
        <v>162</v>
      </c>
      <c r="D10" s="155">
        <v>252678.09</v>
      </c>
      <c r="E10" s="153">
        <v>10</v>
      </c>
      <c r="F10" s="153" t="s">
        <v>145</v>
      </c>
      <c r="I10" s="165" t="s">
        <v>450</v>
      </c>
      <c r="J10" s="165" t="s">
        <v>135</v>
      </c>
    </row>
    <row r="11" spans="1:22">
      <c r="A11" s="153">
        <v>11</v>
      </c>
      <c r="B11" s="158" t="s">
        <v>165</v>
      </c>
      <c r="C11" s="158" t="s">
        <v>166</v>
      </c>
      <c r="D11" s="155">
        <v>100914.17</v>
      </c>
      <c r="E11" s="153">
        <v>8</v>
      </c>
      <c r="F11" s="153" t="s">
        <v>145</v>
      </c>
      <c r="I11" s="165" t="s">
        <v>136</v>
      </c>
      <c r="J11" s="152">
        <v>1</v>
      </c>
      <c r="K11" s="152">
        <v>2</v>
      </c>
      <c r="L11" s="152">
        <v>3</v>
      </c>
      <c r="M11" s="152">
        <v>4</v>
      </c>
      <c r="N11" s="152">
        <v>5</v>
      </c>
      <c r="O11" s="152">
        <v>6</v>
      </c>
      <c r="P11" s="152">
        <v>7</v>
      </c>
      <c r="Q11" s="152">
        <v>8</v>
      </c>
      <c r="R11" s="152">
        <v>9</v>
      </c>
      <c r="S11" s="152">
        <v>10</v>
      </c>
      <c r="T11" s="152">
        <v>11</v>
      </c>
      <c r="U11" s="152">
        <v>12</v>
      </c>
      <c r="V11" s="152" t="s">
        <v>142</v>
      </c>
    </row>
    <row r="12" spans="1:22">
      <c r="A12" s="153">
        <v>12</v>
      </c>
      <c r="B12" s="158" t="s">
        <v>168</v>
      </c>
      <c r="C12" s="158" t="s">
        <v>169</v>
      </c>
      <c r="D12" s="155">
        <v>24692.59</v>
      </c>
      <c r="E12" s="153">
        <v>5</v>
      </c>
      <c r="F12" s="153" t="s">
        <v>149</v>
      </c>
      <c r="I12" s="152" t="s">
        <v>146</v>
      </c>
      <c r="J12" s="166">
        <v>32397.57</v>
      </c>
      <c r="K12" s="166">
        <v>48649.91</v>
      </c>
      <c r="L12" s="166">
        <v>42123.64</v>
      </c>
      <c r="M12" s="166"/>
      <c r="N12" s="166">
        <v>52356.75</v>
      </c>
      <c r="O12" s="166">
        <v>40223.47</v>
      </c>
      <c r="P12" s="166"/>
      <c r="Q12" s="166"/>
      <c r="R12" s="166"/>
      <c r="S12" s="166"/>
      <c r="T12" s="166"/>
      <c r="U12" s="166">
        <v>0</v>
      </c>
      <c r="V12" s="166">
        <v>215751.34</v>
      </c>
    </row>
    <row r="13" spans="1:22">
      <c r="A13" s="153">
        <v>13</v>
      </c>
      <c r="B13" s="158" t="s">
        <v>170</v>
      </c>
      <c r="C13" s="158" t="s">
        <v>171</v>
      </c>
      <c r="D13" s="155">
        <v>15351.41</v>
      </c>
      <c r="E13" s="153">
        <v>4</v>
      </c>
      <c r="F13" s="153" t="s">
        <v>149</v>
      </c>
      <c r="I13" s="152" t="s">
        <v>149</v>
      </c>
      <c r="J13" s="166">
        <v>38739.19</v>
      </c>
      <c r="K13" s="166">
        <v>61531.97</v>
      </c>
      <c r="L13" s="166">
        <v>96140.5</v>
      </c>
      <c r="M13" s="166">
        <v>268194.53</v>
      </c>
      <c r="N13" s="166">
        <v>297435.09</v>
      </c>
      <c r="O13" s="166">
        <v>216488.58</v>
      </c>
      <c r="P13" s="166">
        <v>242321.09</v>
      </c>
      <c r="Q13" s="166">
        <v>217766.03</v>
      </c>
      <c r="R13" s="166"/>
      <c r="S13" s="166"/>
      <c r="T13" s="166"/>
      <c r="U13" s="166">
        <v>0</v>
      </c>
      <c r="V13" s="166">
        <v>1438616.98</v>
      </c>
    </row>
    <row r="14" spans="1:22">
      <c r="A14" s="153">
        <v>14</v>
      </c>
      <c r="B14" s="158" t="s">
        <v>172</v>
      </c>
      <c r="C14" s="158" t="s">
        <v>173</v>
      </c>
      <c r="D14" s="155">
        <v>43603.37</v>
      </c>
      <c r="E14" s="153">
        <v>6</v>
      </c>
      <c r="F14" s="153" t="s">
        <v>141</v>
      </c>
      <c r="I14" s="152" t="s">
        <v>145</v>
      </c>
      <c r="J14" s="166"/>
      <c r="K14" s="166"/>
      <c r="L14" s="166">
        <v>20842.54</v>
      </c>
      <c r="M14" s="166">
        <v>78961.46</v>
      </c>
      <c r="N14" s="166">
        <v>208985.74</v>
      </c>
      <c r="O14" s="166">
        <v>511554.81</v>
      </c>
      <c r="P14" s="166">
        <v>545583.24</v>
      </c>
      <c r="Q14" s="166">
        <v>617035.49</v>
      </c>
      <c r="R14" s="166">
        <v>137980.27</v>
      </c>
      <c r="S14" s="166">
        <v>252678.09</v>
      </c>
      <c r="T14" s="166"/>
      <c r="U14" s="166"/>
      <c r="V14" s="166">
        <v>2373621.64</v>
      </c>
    </row>
    <row r="15" spans="1:22">
      <c r="A15" s="153">
        <v>15</v>
      </c>
      <c r="B15" s="158" t="s">
        <v>174</v>
      </c>
      <c r="C15" s="158" t="s">
        <v>175</v>
      </c>
      <c r="D15" s="155">
        <v>74403.39</v>
      </c>
      <c r="E15" s="153">
        <v>7</v>
      </c>
      <c r="F15" s="153" t="s">
        <v>145</v>
      </c>
      <c r="I15" s="152" t="s">
        <v>141</v>
      </c>
      <c r="J15" s="166"/>
      <c r="K15" s="166"/>
      <c r="L15" s="166"/>
      <c r="M15" s="166"/>
      <c r="N15" s="166">
        <v>27794.55</v>
      </c>
      <c r="O15" s="166">
        <v>43603.37</v>
      </c>
      <c r="P15" s="166">
        <v>63269.8</v>
      </c>
      <c r="Q15" s="166">
        <v>232447.83</v>
      </c>
      <c r="R15" s="166">
        <v>313728.43</v>
      </c>
      <c r="S15" s="166"/>
      <c r="T15" s="166"/>
      <c r="U15" s="166">
        <v>0</v>
      </c>
      <c r="V15" s="166">
        <v>680843.98</v>
      </c>
    </row>
    <row r="16" spans="1:22">
      <c r="A16" s="153">
        <v>16</v>
      </c>
      <c r="B16" s="158" t="s">
        <v>176</v>
      </c>
      <c r="C16" s="158" t="s">
        <v>177</v>
      </c>
      <c r="D16" s="155">
        <v>24251.88</v>
      </c>
      <c r="E16" s="153">
        <v>5</v>
      </c>
      <c r="F16" s="153" t="s">
        <v>149</v>
      </c>
      <c r="I16" s="152" t="s">
        <v>156</v>
      </c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>
        <v>523200</v>
      </c>
      <c r="U16" s="166"/>
      <c r="V16" s="166">
        <v>523200</v>
      </c>
    </row>
    <row r="17" spans="1:22">
      <c r="A17" s="153">
        <v>17</v>
      </c>
      <c r="B17" s="158" t="s">
        <v>178</v>
      </c>
      <c r="C17" s="158" t="s">
        <v>179</v>
      </c>
      <c r="D17" s="155">
        <v>27794.55</v>
      </c>
      <c r="E17" s="153">
        <v>5</v>
      </c>
      <c r="F17" s="153" t="s">
        <v>141</v>
      </c>
      <c r="I17" s="152" t="s">
        <v>142</v>
      </c>
      <c r="J17" s="166">
        <v>71136.76</v>
      </c>
      <c r="K17" s="166">
        <v>110181.88</v>
      </c>
      <c r="L17" s="166">
        <v>159106.68</v>
      </c>
      <c r="M17" s="166">
        <v>347155.99</v>
      </c>
      <c r="N17" s="166">
        <v>586572.13</v>
      </c>
      <c r="O17" s="166">
        <v>811870.23</v>
      </c>
      <c r="P17" s="166">
        <v>851174.13</v>
      </c>
      <c r="Q17" s="166">
        <v>1067249.35</v>
      </c>
      <c r="R17" s="166">
        <v>451708.7</v>
      </c>
      <c r="S17" s="166">
        <v>252678.09</v>
      </c>
      <c r="T17" s="166">
        <v>523200</v>
      </c>
      <c r="U17" s="166">
        <v>0</v>
      </c>
      <c r="V17" s="166">
        <v>5232033.94</v>
      </c>
    </row>
    <row r="18" spans="1:22">
      <c r="A18" s="153">
        <v>18</v>
      </c>
      <c r="B18" s="158" t="s">
        <v>180</v>
      </c>
      <c r="C18" s="158" t="s">
        <v>181</v>
      </c>
      <c r="D18" s="155">
        <v>14548.16</v>
      </c>
      <c r="E18" s="153">
        <v>4</v>
      </c>
      <c r="F18" s="153" t="s">
        <v>149</v>
      </c>
    </row>
    <row r="19" spans="1:22" customHeight="1" ht="26.25">
      <c r="A19" s="153">
        <v>19</v>
      </c>
      <c r="B19" s="158" t="s">
        <v>182</v>
      </c>
      <c r="C19" s="158" t="s">
        <v>183</v>
      </c>
      <c r="D19" s="155">
        <v>14277.39</v>
      </c>
      <c r="E19" s="153">
        <v>3</v>
      </c>
      <c r="F19" s="153" t="s">
        <v>149</v>
      </c>
      <c r="I19" s="171" t="s">
        <v>436</v>
      </c>
      <c r="J19" s="167" t="s">
        <v>113</v>
      </c>
      <c r="K19" s="167" t="s">
        <v>114</v>
      </c>
      <c r="L19" s="167" t="s">
        <v>115</v>
      </c>
      <c r="M19" s="167" t="s">
        <v>116</v>
      </c>
      <c r="N19" s="167" t="s">
        <v>117</v>
      </c>
      <c r="O19" s="167" t="s">
        <v>118</v>
      </c>
      <c r="P19" s="167" t="s">
        <v>119</v>
      </c>
      <c r="Q19" s="167" t="s">
        <v>120</v>
      </c>
      <c r="R19" s="167" t="s">
        <v>121</v>
      </c>
      <c r="S19" s="167" t="s">
        <v>122</v>
      </c>
      <c r="T19" s="167" t="s">
        <v>123</v>
      </c>
      <c r="U19" s="161"/>
    </row>
    <row r="20" spans="1:22">
      <c r="A20" s="153">
        <v>20</v>
      </c>
      <c r="B20" s="158" t="s">
        <v>185</v>
      </c>
      <c r="C20" s="158" t="s">
        <v>186</v>
      </c>
      <c r="D20" s="155">
        <v>52825.33</v>
      </c>
      <c r="E20" s="153">
        <v>6</v>
      </c>
      <c r="F20" s="153" t="s">
        <v>145</v>
      </c>
      <c r="I20" s="172" t="s">
        <v>146</v>
      </c>
      <c r="J20" s="168">
        <f>IF(J3:T7=0,0,(J12:T16/J3:T7))</f>
        <v>523200</v>
      </c>
      <c r="K20" s="168">
        <v>6949.9871428571</v>
      </c>
      <c r="L20" s="168">
        <v>10530.91</v>
      </c>
      <c r="M20" s="168">
        <v>0</v>
      </c>
      <c r="N20" s="168">
        <v>26178.375</v>
      </c>
      <c r="O20" s="168">
        <v>40223.47</v>
      </c>
      <c r="P20" s="168">
        <v>0</v>
      </c>
      <c r="Q20" s="168">
        <v>0</v>
      </c>
      <c r="R20" s="168">
        <v>0</v>
      </c>
      <c r="S20" s="168">
        <v>0</v>
      </c>
      <c r="T20" s="168">
        <v>0</v>
      </c>
      <c r="U20" s="161"/>
    </row>
    <row r="21" spans="1:22">
      <c r="A21" s="153">
        <v>21</v>
      </c>
      <c r="B21" s="158" t="s">
        <v>187</v>
      </c>
      <c r="C21" s="158" t="s">
        <v>188</v>
      </c>
      <c r="D21" s="155">
        <v>20597.13</v>
      </c>
      <c r="E21" s="153">
        <v>4</v>
      </c>
      <c r="F21" s="153" t="s">
        <v>145</v>
      </c>
      <c r="I21" s="172" t="s">
        <v>149</v>
      </c>
      <c r="J21" s="168">
        <v>4842.39875</v>
      </c>
      <c r="K21" s="168">
        <v>7691.49625</v>
      </c>
      <c r="L21" s="168">
        <v>12017.5625</v>
      </c>
      <c r="M21" s="168">
        <v>17879.635333333</v>
      </c>
      <c r="N21" s="168">
        <v>27039.553636364</v>
      </c>
      <c r="O21" s="168">
        <v>43297.716</v>
      </c>
      <c r="P21" s="168">
        <v>60580.2725</v>
      </c>
      <c r="Q21" s="168">
        <v>108883.015</v>
      </c>
      <c r="R21" s="168">
        <v>0</v>
      </c>
      <c r="S21" s="168">
        <v>0</v>
      </c>
      <c r="T21" s="168">
        <v>0</v>
      </c>
      <c r="U21" s="161"/>
    </row>
    <row r="22" spans="1:22">
      <c r="A22" s="153">
        <v>22</v>
      </c>
      <c r="B22" s="158" t="s">
        <v>189</v>
      </c>
      <c r="C22" s="158" t="s">
        <v>190</v>
      </c>
      <c r="D22" s="155">
        <v>31930.25</v>
      </c>
      <c r="E22" s="153">
        <v>5</v>
      </c>
      <c r="F22" s="153" t="s">
        <v>145</v>
      </c>
      <c r="I22" s="172" t="s">
        <v>145</v>
      </c>
      <c r="J22" s="168">
        <v>0</v>
      </c>
      <c r="K22" s="168">
        <v>0</v>
      </c>
      <c r="L22" s="168">
        <v>10421.27</v>
      </c>
      <c r="M22" s="168">
        <v>19740.365</v>
      </c>
      <c r="N22" s="168">
        <v>29855.105714286</v>
      </c>
      <c r="O22" s="168">
        <v>46504.982727273</v>
      </c>
      <c r="P22" s="168">
        <v>68197.905</v>
      </c>
      <c r="Q22" s="168">
        <v>102839.24833333</v>
      </c>
      <c r="R22" s="168">
        <v>137980.27</v>
      </c>
      <c r="S22" s="168">
        <v>252678.09</v>
      </c>
      <c r="T22" s="168">
        <v>0</v>
      </c>
      <c r="U22" s="161"/>
    </row>
    <row r="23" spans="1:22">
      <c r="A23" s="153">
        <v>23</v>
      </c>
      <c r="B23" s="158" t="s">
        <v>191</v>
      </c>
      <c r="C23" s="158" t="s">
        <v>192</v>
      </c>
      <c r="D23" s="155">
        <v>47335.69</v>
      </c>
      <c r="E23" s="153">
        <v>6</v>
      </c>
      <c r="F23" s="153" t="s">
        <v>145</v>
      </c>
      <c r="I23" s="172" t="s">
        <v>141</v>
      </c>
      <c r="J23" s="168">
        <v>0</v>
      </c>
      <c r="K23" s="168">
        <v>0</v>
      </c>
      <c r="L23" s="168">
        <v>0</v>
      </c>
      <c r="M23" s="168">
        <v>0</v>
      </c>
      <c r="N23" s="168">
        <v>27794.55</v>
      </c>
      <c r="O23" s="168">
        <v>43603.37</v>
      </c>
      <c r="P23" s="168">
        <v>63269.8</v>
      </c>
      <c r="Q23" s="168">
        <v>116223.915</v>
      </c>
      <c r="R23" s="168">
        <v>156864.215</v>
      </c>
      <c r="S23" s="168">
        <v>0</v>
      </c>
      <c r="T23" s="168">
        <v>0</v>
      </c>
      <c r="U23" s="161"/>
    </row>
    <row r="24" spans="1:22">
      <c r="A24" s="153">
        <v>24</v>
      </c>
      <c r="B24" s="158" t="s">
        <v>193</v>
      </c>
      <c r="C24" s="158" t="s">
        <v>194</v>
      </c>
      <c r="D24" s="155">
        <v>9962.87</v>
      </c>
      <c r="E24" s="153">
        <v>3</v>
      </c>
      <c r="F24" s="153" t="s">
        <v>145</v>
      </c>
      <c r="I24" s="170" t="s">
        <v>156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523200</v>
      </c>
      <c r="U24" s="161"/>
    </row>
    <row r="25" spans="1:22" customHeight="1" ht="30">
      <c r="A25" s="153">
        <v>25</v>
      </c>
      <c r="B25" s="158" t="s">
        <v>195</v>
      </c>
      <c r="C25" s="158" t="s">
        <v>196</v>
      </c>
      <c r="D25" s="155">
        <v>9055.31</v>
      </c>
      <c r="E25" s="153">
        <v>2</v>
      </c>
      <c r="F25" s="153" t="s">
        <v>149</v>
      </c>
      <c r="I25" s="170" t="s">
        <v>437</v>
      </c>
      <c r="J25" s="152" t="s">
        <v>135</v>
      </c>
    </row>
    <row r="26" spans="1:22">
      <c r="A26" s="153">
        <v>26</v>
      </c>
      <c r="B26" s="158" t="s">
        <v>197</v>
      </c>
      <c r="C26" s="158" t="s">
        <v>198</v>
      </c>
      <c r="D26" s="155">
        <v>50674.84</v>
      </c>
      <c r="E26" s="153">
        <v>6</v>
      </c>
      <c r="F26" s="153" t="s">
        <v>145</v>
      </c>
      <c r="I26" s="170" t="s">
        <v>136</v>
      </c>
      <c r="J26" s="167" t="s">
        <v>113</v>
      </c>
      <c r="K26" s="167" t="s">
        <v>114</v>
      </c>
      <c r="L26" s="167" t="s">
        <v>115</v>
      </c>
      <c r="M26" s="167" t="s">
        <v>116</v>
      </c>
      <c r="N26" s="167" t="s">
        <v>117</v>
      </c>
      <c r="O26" s="167" t="s">
        <v>118</v>
      </c>
      <c r="P26" s="167" t="s">
        <v>119</v>
      </c>
      <c r="Q26" s="167" t="s">
        <v>120</v>
      </c>
      <c r="R26" s="167" t="s">
        <v>121</v>
      </c>
      <c r="S26" s="167" t="s">
        <v>122</v>
      </c>
      <c r="T26" s="167" t="s">
        <v>123</v>
      </c>
      <c r="U26" s="152" t="s">
        <v>142</v>
      </c>
    </row>
    <row r="27" spans="1:22">
      <c r="A27" s="153">
        <v>27</v>
      </c>
      <c r="B27" s="158" t="s">
        <v>200</v>
      </c>
      <c r="C27" s="158" t="s">
        <v>201</v>
      </c>
      <c r="D27" s="155">
        <v>98450.59</v>
      </c>
      <c r="E27" s="153">
        <v>8</v>
      </c>
      <c r="F27" s="153" t="s">
        <v>145</v>
      </c>
      <c r="I27" s="172" t="s">
        <v>146</v>
      </c>
      <c r="J27" s="173">
        <f>J20:T24/GETPIVOTDATA("1370 PRODUITS DERIVES",$I$10)</f>
        <v>0.00077401949154787</v>
      </c>
      <c r="K27" s="173">
        <v>0.0013283528399392</v>
      </c>
      <c r="L27" s="173">
        <v>0.0020127755516815</v>
      </c>
      <c r="M27" s="173">
        <v>0</v>
      </c>
      <c r="N27" s="173">
        <v>0.005003479583697</v>
      </c>
      <c r="O27" s="173">
        <v>0.0076879222232263</v>
      </c>
      <c r="P27" s="173">
        <v>0</v>
      </c>
      <c r="Q27" s="173">
        <v>0</v>
      </c>
      <c r="R27" s="173">
        <v>0</v>
      </c>
      <c r="S27" s="173">
        <v>0</v>
      </c>
      <c r="T27" s="173">
        <v>0</v>
      </c>
    </row>
    <row r="28" spans="1:22">
      <c r="A28" s="153">
        <v>28</v>
      </c>
      <c r="B28" s="158" t="s">
        <v>202</v>
      </c>
      <c r="C28" s="158" t="s">
        <v>203</v>
      </c>
      <c r="D28" s="155">
        <v>25417.12</v>
      </c>
      <c r="E28" s="153">
        <v>5</v>
      </c>
      <c r="F28" s="153" t="s">
        <v>146</v>
      </c>
      <c r="I28" s="172" t="s">
        <v>149</v>
      </c>
      <c r="J28" s="173">
        <v>0.00092552892537237</v>
      </c>
      <c r="K28" s="173">
        <v>0.0014700776673478</v>
      </c>
      <c r="L28" s="173">
        <v>0.0022969198284673</v>
      </c>
      <c r="M28" s="173">
        <v>0.0034173393250834</v>
      </c>
      <c r="N28" s="173">
        <v>0.0051680768791732</v>
      </c>
      <c r="O28" s="173">
        <v>0.008275503656232</v>
      </c>
      <c r="P28" s="173">
        <v>0.011578723149491</v>
      </c>
      <c r="Q28" s="173">
        <v>0.02081083881501</v>
      </c>
      <c r="R28" s="173">
        <v>0</v>
      </c>
      <c r="S28" s="173">
        <v>0</v>
      </c>
      <c r="T28" s="173">
        <v>0</v>
      </c>
    </row>
    <row r="29" spans="1:22">
      <c r="A29" s="153">
        <v>29</v>
      </c>
      <c r="B29" s="158" t="s">
        <v>204</v>
      </c>
      <c r="C29" s="158" t="s">
        <v>205</v>
      </c>
      <c r="D29" s="155">
        <v>38236.48</v>
      </c>
      <c r="E29" s="153">
        <v>6</v>
      </c>
      <c r="F29" s="153" t="s">
        <v>149</v>
      </c>
      <c r="I29" s="172" t="s">
        <v>145</v>
      </c>
      <c r="J29" s="173">
        <v>0</v>
      </c>
      <c r="K29" s="173">
        <v>0</v>
      </c>
      <c r="L29" s="173">
        <v>0.0019918200301277</v>
      </c>
      <c r="M29" s="173">
        <v>0.0037729810674737</v>
      </c>
      <c r="N29" s="173">
        <v>0.0057062140759518</v>
      </c>
      <c r="O29" s="173">
        <v>0.0088885093752417</v>
      </c>
      <c r="P29" s="173">
        <v>0.013034683219199</v>
      </c>
      <c r="Q29" s="173">
        <v>0.019655692129041</v>
      </c>
      <c r="R29" s="173">
        <v>0.026372204687954</v>
      </c>
      <c r="S29" s="173">
        <v>0.048294428686371</v>
      </c>
      <c r="T29" s="173">
        <v>0</v>
      </c>
    </row>
    <row r="30" spans="1:22">
      <c r="A30" s="153">
        <v>30</v>
      </c>
      <c r="B30" s="158" t="s">
        <v>206</v>
      </c>
      <c r="C30" s="158" t="s">
        <v>207</v>
      </c>
      <c r="D30" s="155">
        <v>58041.59</v>
      </c>
      <c r="E30" s="153">
        <v>7</v>
      </c>
      <c r="F30" s="153" t="s">
        <v>145</v>
      </c>
      <c r="I30" s="172" t="s">
        <v>141</v>
      </c>
      <c r="J30" s="173">
        <v>0</v>
      </c>
      <c r="K30" s="173">
        <v>0</v>
      </c>
      <c r="L30" s="173">
        <v>0</v>
      </c>
      <c r="M30" s="173">
        <v>0</v>
      </c>
      <c r="N30" s="173">
        <v>0.0053123795294034</v>
      </c>
      <c r="O30" s="173">
        <v>0.0083339233842967</v>
      </c>
      <c r="P30" s="173">
        <v>0.0120927732361</v>
      </c>
      <c r="Q30" s="173">
        <v>0.022213906930428</v>
      </c>
      <c r="R30" s="173">
        <v>0.02998149797935</v>
      </c>
      <c r="S30" s="173">
        <v>0</v>
      </c>
      <c r="T30" s="173">
        <v>0</v>
      </c>
    </row>
    <row r="31" spans="1:22">
      <c r="A31" s="153">
        <v>31</v>
      </c>
      <c r="B31" s="158" t="s">
        <v>208</v>
      </c>
      <c r="C31" s="158" t="s">
        <v>209</v>
      </c>
      <c r="D31" s="155">
        <v>5761.98</v>
      </c>
      <c r="E31" s="153">
        <v>1</v>
      </c>
      <c r="F31" s="153" t="s">
        <v>149</v>
      </c>
      <c r="I31" s="170" t="s">
        <v>156</v>
      </c>
      <c r="J31" s="173">
        <v>0</v>
      </c>
      <c r="K31" s="173">
        <v>0</v>
      </c>
      <c r="L31" s="173">
        <v>0</v>
      </c>
      <c r="M31" s="173">
        <v>0</v>
      </c>
      <c r="N31" s="173">
        <v>0</v>
      </c>
      <c r="O31" s="173">
        <v>0</v>
      </c>
      <c r="P31" s="173">
        <v>0</v>
      </c>
      <c r="Q31" s="173">
        <v>0</v>
      </c>
      <c r="R31" s="173">
        <v>0</v>
      </c>
      <c r="S31" s="173">
        <v>0</v>
      </c>
      <c r="T31" s="173">
        <v>0.099999351303902</v>
      </c>
    </row>
    <row r="32" spans="1:22">
      <c r="A32" s="153">
        <v>32</v>
      </c>
      <c r="B32" s="158" t="s">
        <v>210</v>
      </c>
      <c r="C32" s="158" t="s">
        <v>211</v>
      </c>
      <c r="D32" s="155">
        <v>65093.35</v>
      </c>
      <c r="E32" s="153">
        <v>7</v>
      </c>
      <c r="F32" s="153" t="s">
        <v>145</v>
      </c>
      <c r="I32" s="170"/>
    </row>
    <row r="33" spans="1:22">
      <c r="A33" s="153">
        <v>33</v>
      </c>
      <c r="B33" s="158" t="s">
        <v>212</v>
      </c>
      <c r="C33" s="158" t="s">
        <v>213</v>
      </c>
      <c r="D33" s="155">
        <v>3754.14</v>
      </c>
      <c r="E33" s="153">
        <v>1</v>
      </c>
      <c r="F33" s="153" t="s">
        <v>146</v>
      </c>
      <c r="I33" s="170" t="s">
        <v>438</v>
      </c>
      <c r="J33" s="152" t="s">
        <v>135</v>
      </c>
      <c r="K33" s="153"/>
    </row>
    <row r="34" spans="1:22">
      <c r="A34" s="153">
        <v>34</v>
      </c>
      <c r="B34" s="158" t="s">
        <v>214</v>
      </c>
      <c r="C34" s="158" t="s">
        <v>215</v>
      </c>
      <c r="D34" s="155">
        <v>44671.6</v>
      </c>
      <c r="E34" s="153">
        <v>6</v>
      </c>
      <c r="F34" s="153" t="s">
        <v>149</v>
      </c>
      <c r="I34" s="170" t="s">
        <v>136</v>
      </c>
      <c r="J34" s="167" t="s">
        <v>113</v>
      </c>
      <c r="K34" s="167" t="s">
        <v>114</v>
      </c>
      <c r="L34" s="167" t="s">
        <v>115</v>
      </c>
      <c r="M34" s="167" t="s">
        <v>116</v>
      </c>
      <c r="N34" s="167" t="s">
        <v>117</v>
      </c>
      <c r="O34" s="167" t="s">
        <v>118</v>
      </c>
      <c r="P34" s="167" t="s">
        <v>119</v>
      </c>
      <c r="Q34" s="167" t="s">
        <v>120</v>
      </c>
      <c r="R34" s="167" t="s">
        <v>121</v>
      </c>
      <c r="S34" s="167" t="s">
        <v>122</v>
      </c>
      <c r="T34" s="167" t="s">
        <v>123</v>
      </c>
      <c r="U34" s="174">
        <f>SUM(J35:T39)</f>
        <v>1.0938071953715</v>
      </c>
    </row>
    <row r="35" spans="1:22">
      <c r="A35" s="153">
        <v>35</v>
      </c>
      <c r="B35" s="158" t="s">
        <v>216</v>
      </c>
      <c r="C35" s="158" t="s">
        <v>217</v>
      </c>
      <c r="D35" s="155">
        <v>46573.67</v>
      </c>
      <c r="E35" s="153">
        <v>6</v>
      </c>
      <c r="F35" s="153" t="s">
        <v>149</v>
      </c>
      <c r="I35" s="172" t="s">
        <v>146</v>
      </c>
      <c r="J35" s="173">
        <f>J27:T31*J3:T7</f>
        <v>0.099999351303902</v>
      </c>
      <c r="K35" s="173">
        <v>0.0092984698795742</v>
      </c>
      <c r="L35" s="173">
        <v>0.0080511022067261</v>
      </c>
      <c r="M35" s="173">
        <v>0</v>
      </c>
      <c r="N35" s="173">
        <v>0.010006959167394</v>
      </c>
      <c r="O35" s="173">
        <v>0.0076879222232263</v>
      </c>
      <c r="P35" s="173">
        <v>0</v>
      </c>
      <c r="Q35" s="173">
        <v>0</v>
      </c>
      <c r="R35" s="173">
        <v>0</v>
      </c>
      <c r="S35" s="173">
        <v>0</v>
      </c>
      <c r="T35" s="173">
        <v>0</v>
      </c>
    </row>
    <row r="36" spans="1:22">
      <c r="A36" s="153">
        <v>36</v>
      </c>
      <c r="B36" s="158" t="s">
        <v>219</v>
      </c>
      <c r="C36" s="158" t="s">
        <v>220</v>
      </c>
      <c r="D36" s="155">
        <v>30135.91</v>
      </c>
      <c r="E36" s="153">
        <v>5</v>
      </c>
      <c r="F36" s="153" t="s">
        <v>145</v>
      </c>
      <c r="I36" s="172" t="s">
        <v>149</v>
      </c>
      <c r="J36" s="173">
        <v>0.007404231402979</v>
      </c>
      <c r="K36" s="173">
        <v>0.011760621338783</v>
      </c>
      <c r="L36" s="173">
        <v>0.018375358627738</v>
      </c>
      <c r="M36" s="173">
        <v>0.051260089876252</v>
      </c>
      <c r="N36" s="173">
        <v>0.056848845670905</v>
      </c>
      <c r="O36" s="173">
        <v>0.04137751828116</v>
      </c>
      <c r="P36" s="173">
        <v>0.046314892597964</v>
      </c>
      <c r="Q36" s="173">
        <v>0.041621677630019</v>
      </c>
      <c r="R36" s="173">
        <v>0</v>
      </c>
      <c r="S36" s="173">
        <v>0</v>
      </c>
      <c r="T36" s="173">
        <v>0</v>
      </c>
    </row>
    <row r="37" spans="1:22">
      <c r="A37" s="153">
        <v>37</v>
      </c>
      <c r="B37" s="158" t="s">
        <v>221</v>
      </c>
      <c r="C37" s="158" t="s">
        <v>222</v>
      </c>
      <c r="D37" s="155">
        <v>107006.48</v>
      </c>
      <c r="E37" s="153">
        <v>8</v>
      </c>
      <c r="F37" s="153" t="s">
        <v>145</v>
      </c>
      <c r="I37" s="172" t="s">
        <v>145</v>
      </c>
      <c r="J37" s="173">
        <v>0</v>
      </c>
      <c r="K37" s="173">
        <v>0</v>
      </c>
      <c r="L37" s="173">
        <v>0.0039836400602554</v>
      </c>
      <c r="M37" s="173">
        <v>0.015091924269895</v>
      </c>
      <c r="N37" s="173">
        <v>0.039943498531663</v>
      </c>
      <c r="O37" s="173">
        <v>0.097773603127659</v>
      </c>
      <c r="P37" s="173">
        <v>0.1042774657536</v>
      </c>
      <c r="Q37" s="173">
        <v>0.11793415277425</v>
      </c>
      <c r="R37" s="173">
        <v>0.026372204687954</v>
      </c>
      <c r="S37" s="173">
        <v>0.048294428686371</v>
      </c>
      <c r="T37" s="173">
        <v>0</v>
      </c>
    </row>
    <row r="38" spans="1:22">
      <c r="A38" s="153">
        <v>38</v>
      </c>
      <c r="B38" s="158" t="s">
        <v>223</v>
      </c>
      <c r="C38" s="158" t="s">
        <v>224</v>
      </c>
      <c r="D38" s="155">
        <v>63390.6</v>
      </c>
      <c r="E38" s="153">
        <v>7</v>
      </c>
      <c r="F38" s="153" t="s">
        <v>149</v>
      </c>
      <c r="I38" s="172" t="s">
        <v>141</v>
      </c>
      <c r="J38" s="173">
        <v>0</v>
      </c>
      <c r="K38" s="173">
        <v>0</v>
      </c>
      <c r="L38" s="173">
        <v>0</v>
      </c>
      <c r="M38" s="173">
        <v>0</v>
      </c>
      <c r="N38" s="173">
        <v>0.0053123795294034</v>
      </c>
      <c r="O38" s="173">
        <v>0.0083339233842967</v>
      </c>
      <c r="P38" s="173">
        <v>0.0120927732361</v>
      </c>
      <c r="Q38" s="173">
        <v>0.044427813860856</v>
      </c>
      <c r="R38" s="173">
        <v>0.0599629959587</v>
      </c>
      <c r="S38" s="173">
        <v>0</v>
      </c>
      <c r="T38" s="173">
        <v>0</v>
      </c>
    </row>
    <row r="39" spans="1:22">
      <c r="A39" s="153">
        <v>39</v>
      </c>
      <c r="B39" s="158" t="s">
        <v>225</v>
      </c>
      <c r="C39" s="158" t="s">
        <v>226</v>
      </c>
      <c r="D39" s="155">
        <v>103253.39</v>
      </c>
      <c r="E39" s="153">
        <v>8</v>
      </c>
      <c r="F39" s="153" t="s">
        <v>141</v>
      </c>
      <c r="I39" s="170" t="s">
        <v>156</v>
      </c>
      <c r="J39" s="175">
        <v>0</v>
      </c>
      <c r="K39" s="175">
        <v>0</v>
      </c>
      <c r="L39" s="175">
        <v>0</v>
      </c>
      <c r="M39" s="175">
        <v>0</v>
      </c>
      <c r="N39" s="175">
        <v>0</v>
      </c>
      <c r="O39" s="175">
        <v>0</v>
      </c>
      <c r="P39" s="175">
        <v>0</v>
      </c>
      <c r="Q39" s="175">
        <v>0</v>
      </c>
      <c r="R39" s="175">
        <v>0</v>
      </c>
      <c r="S39" s="175">
        <v>0</v>
      </c>
      <c r="T39" s="175">
        <v>0.099999351303902</v>
      </c>
    </row>
    <row r="40" spans="1:22">
      <c r="A40" s="153">
        <v>41</v>
      </c>
      <c r="B40" s="158" t="s">
        <v>227</v>
      </c>
      <c r="C40" s="158" t="s">
        <v>228</v>
      </c>
      <c r="D40" s="155">
        <v>19540.12</v>
      </c>
      <c r="E40" s="153">
        <v>4</v>
      </c>
      <c r="F40" s="153" t="s">
        <v>149</v>
      </c>
      <c r="I40" s="170"/>
    </row>
    <row r="41" spans="1:22">
      <c r="A41" s="153">
        <v>42</v>
      </c>
      <c r="B41" s="158" t="s">
        <v>229</v>
      </c>
      <c r="C41" s="158" t="s">
        <v>230</v>
      </c>
      <c r="D41" s="155">
        <v>12366.16</v>
      </c>
      <c r="E41" s="153">
        <v>3</v>
      </c>
      <c r="F41" s="153" t="s">
        <v>149</v>
      </c>
      <c r="I41" s="170"/>
      <c r="J41" s="152" t="s">
        <v>135</v>
      </c>
    </row>
    <row r="42" spans="1:22">
      <c r="A42" s="153">
        <v>43</v>
      </c>
      <c r="B42" s="158" t="s">
        <v>231</v>
      </c>
      <c r="C42" s="158" t="s">
        <v>232</v>
      </c>
      <c r="D42" s="155">
        <v>92686.620000001</v>
      </c>
      <c r="E42" s="153">
        <v>8</v>
      </c>
      <c r="F42" s="153" t="s">
        <v>149</v>
      </c>
      <c r="I42" s="170" t="s">
        <v>136</v>
      </c>
      <c r="J42" s="167" t="s">
        <v>113</v>
      </c>
      <c r="K42" s="167" t="s">
        <v>114</v>
      </c>
      <c r="L42" s="167" t="s">
        <v>115</v>
      </c>
      <c r="M42" s="167" t="s">
        <v>116</v>
      </c>
      <c r="N42" s="167" t="s">
        <v>117</v>
      </c>
      <c r="O42" s="167" t="s">
        <v>118</v>
      </c>
      <c r="P42" s="167" t="s">
        <v>119</v>
      </c>
      <c r="Q42" s="167" t="s">
        <v>120</v>
      </c>
      <c r="R42" s="167" t="s">
        <v>121</v>
      </c>
      <c r="S42" s="167" t="s">
        <v>122</v>
      </c>
      <c r="T42" s="167" t="s">
        <v>123</v>
      </c>
      <c r="U42" s="152" t="s">
        <v>142</v>
      </c>
    </row>
    <row r="43" spans="1:22">
      <c r="A43" s="153">
        <v>44</v>
      </c>
      <c r="B43" s="158" t="s">
        <v>233</v>
      </c>
      <c r="C43" s="158" t="s">
        <v>234</v>
      </c>
      <c r="D43" s="155">
        <v>48017.68</v>
      </c>
      <c r="E43" s="153">
        <v>6</v>
      </c>
      <c r="F43" s="153" t="s">
        <v>149</v>
      </c>
      <c r="I43" s="172" t="s">
        <v>146</v>
      </c>
      <c r="J43" s="169">
        <f>(J17:T17/J8:T8)/GETPIVOTDATA("1370 PRODUITS DERIVES",$I$10)</f>
        <v>0.00084977420846012</v>
      </c>
      <c r="K43" s="169">
        <v>0.0014039394145571</v>
      </c>
      <c r="L43" s="169">
        <v>0.0021721500639086</v>
      </c>
      <c r="M43" s="169">
        <v>0.0034922112708498</v>
      </c>
      <c r="N43" s="169">
        <v>0.0053386515666365</v>
      </c>
      <c r="O43" s="169">
        <v>0.0086207203897968</v>
      </c>
      <c r="P43" s="169">
        <v>0.012514240891358</v>
      </c>
      <c r="Q43" s="169">
        <v>0.020398364426512</v>
      </c>
      <c r="R43" s="169">
        <v>0.028778400215551</v>
      </c>
      <c r="S43" s="169">
        <v>0.048294428686371</v>
      </c>
      <c r="T43" s="169">
        <v>0.099999351303902</v>
      </c>
      <c r="V43" s="152" t="s">
        <v>447</v>
      </c>
    </row>
    <row r="44" spans="1:22">
      <c r="A44" s="153">
        <v>45</v>
      </c>
      <c r="B44" s="158" t="s">
        <v>235</v>
      </c>
      <c r="C44" s="158" t="s">
        <v>236</v>
      </c>
      <c r="D44" s="155">
        <v>30348.69</v>
      </c>
      <c r="E44" s="153">
        <v>5</v>
      </c>
      <c r="F44" s="153" t="s">
        <v>145</v>
      </c>
      <c r="I44" s="172" t="s">
        <v>149</v>
      </c>
      <c r="J44" s="169">
        <f>((J17:T17-J12:T12)/(J8:T8-J3:T3))/(GETPIVOTDATA("1370 PRODUITS DERIVES",$I$10)-GETPIVOTDATA("1370 PRODUITS DERIVES",$I$10,"H","H1"))</f>
        <v>0.00096533611363921</v>
      </c>
      <c r="K44" s="169">
        <v>0.0015333060083178</v>
      </c>
      <c r="L44" s="169">
        <v>0.0023320663791948</v>
      </c>
      <c r="M44" s="169">
        <v>0.003642411991449</v>
      </c>
      <c r="N44" s="169">
        <v>0.0056050667774117</v>
      </c>
      <c r="O44" s="169">
        <v>0.0090487298068799</v>
      </c>
      <c r="P44" s="169">
        <v>0.013052480950121</v>
      </c>
      <c r="Q44" s="169">
        <v>0.021275702250109</v>
      </c>
      <c r="R44" s="169">
        <v>0.03001616509139</v>
      </c>
      <c r="S44" s="169">
        <v>0.050371581935994</v>
      </c>
      <c r="T44" s="169">
        <v>0.10430034384426</v>
      </c>
      <c r="V44" s="152" t="s">
        <v>448</v>
      </c>
    </row>
    <row r="45" spans="1:22">
      <c r="A45" s="153">
        <v>46</v>
      </c>
      <c r="B45" s="158" t="s">
        <v>239</v>
      </c>
      <c r="C45" s="158" t="s">
        <v>240</v>
      </c>
      <c r="D45" s="155">
        <v>11097.69</v>
      </c>
      <c r="E45" s="153">
        <v>3</v>
      </c>
      <c r="F45" s="153" t="s">
        <v>146</v>
      </c>
      <c r="I45" s="172" t="s">
        <v>145</v>
      </c>
      <c r="J45" s="169">
        <f>IF(J6:T6+J5:T5+J7:T7=0,0,(J14:T14+J15:T15+J16:T16)/(J6:T6+J5:T5+J7:T7))/(GETPIVOTDATA("1370 PRODUITS DERIVES",$I$10,"H","H3")+GETPIVOTDATA("1370 PRODUITS DERIVES",$I$10,"H","H4")+GETPIVOTDATA("1370 PRODUITS DERIVES",$I$10,"H","H5"))</f>
        <v>0</v>
      </c>
      <c r="K45" s="169">
        <v>0</v>
      </c>
      <c r="L45" s="169">
        <v>0.0029128686431014</v>
      </c>
      <c r="M45" s="169">
        <v>0.0055176662932518</v>
      </c>
      <c r="N45" s="169">
        <v>0.0082728626410872</v>
      </c>
      <c r="O45" s="169">
        <v>0.012931108320477</v>
      </c>
      <c r="P45" s="169">
        <v>0.018909072273159</v>
      </c>
      <c r="Q45" s="169">
        <v>0.029680083685406</v>
      </c>
      <c r="R45" s="169">
        <v>0.042085980820831</v>
      </c>
      <c r="S45" s="169">
        <v>0.070626524901452</v>
      </c>
      <c r="T45" s="169">
        <v>0.14624060926074</v>
      </c>
      <c r="V45" s="152" t="s">
        <v>441</v>
      </c>
    </row>
    <row r="46" spans="1:22">
      <c r="A46" s="153">
        <v>47</v>
      </c>
      <c r="B46" s="158" t="s">
        <v>241</v>
      </c>
      <c r="C46" s="158" t="s">
        <v>242</v>
      </c>
      <c r="D46" s="155">
        <v>88353.58</v>
      </c>
      <c r="E46" s="153">
        <v>8</v>
      </c>
      <c r="F46" s="153" t="s">
        <v>145</v>
      </c>
      <c r="I46" s="172" t="s">
        <v>141</v>
      </c>
      <c r="J46" s="169">
        <f>IF(J6:T6+J7:T7=0,0,(J15:T15+J16:T16)/(J6:T6+J7:T7)/(GETPIVOTDATA("1370 PRODUITS DERIVES",$I$10,"H","H4")+GETPIVOTDATA("1370 PRODUITS DERIVES",$I$10,"H","H5")))</f>
        <v>0</v>
      </c>
      <c r="K46" s="169">
        <v>0</v>
      </c>
      <c r="L46" s="169">
        <v>0</v>
      </c>
      <c r="M46" s="169">
        <v>0</v>
      </c>
      <c r="N46" s="169">
        <v>0.023084331188633</v>
      </c>
      <c r="O46" s="169">
        <v>0.036214100750705</v>
      </c>
      <c r="P46" s="169">
        <v>0.052547748297367</v>
      </c>
      <c r="Q46" s="169">
        <v>0.096527964867197</v>
      </c>
      <c r="R46" s="169">
        <v>0.13028113391672</v>
      </c>
      <c r="S46" s="169">
        <v>0</v>
      </c>
      <c r="T46" s="169">
        <v>0.43453562219546</v>
      </c>
      <c r="V46" s="152" t="s">
        <v>442</v>
      </c>
    </row>
    <row r="47" spans="1:22">
      <c r="A47" s="153">
        <v>48</v>
      </c>
      <c r="B47" s="158" t="s">
        <v>244</v>
      </c>
      <c r="C47" s="158" t="s">
        <v>245</v>
      </c>
      <c r="D47" s="155">
        <v>26120.75</v>
      </c>
      <c r="E47" s="153">
        <v>5</v>
      </c>
      <c r="F47" s="153" t="s">
        <v>145</v>
      </c>
      <c r="I47" s="170" t="s">
        <v>156</v>
      </c>
      <c r="J47" s="169">
        <f>IF(J7:T7=0,0,J16:T16/J7:T7/GETPIVOTDATA("1370 PRODUITS DERIVES",$I$10,"H","H5"))</f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1</v>
      </c>
    </row>
    <row r="48" spans="1:22" customHeight="1" ht="30">
      <c r="A48" s="153">
        <v>49</v>
      </c>
      <c r="B48" s="158" t="s">
        <v>247</v>
      </c>
      <c r="C48" s="158" t="s">
        <v>248</v>
      </c>
      <c r="D48" s="155">
        <v>11724.23</v>
      </c>
      <c r="E48" s="153">
        <v>3</v>
      </c>
      <c r="F48" s="153" t="s">
        <v>146</v>
      </c>
      <c r="I48" s="170" t="s">
        <v>260</v>
      </c>
      <c r="J48" s="152" t="s">
        <v>135</v>
      </c>
    </row>
    <row r="49" spans="1:22">
      <c r="A49" s="153">
        <v>50</v>
      </c>
      <c r="B49" s="158" t="s">
        <v>250</v>
      </c>
      <c r="C49" s="158" t="s">
        <v>251</v>
      </c>
      <c r="D49" s="155">
        <v>5530.28</v>
      </c>
      <c r="E49" s="153">
        <v>1</v>
      </c>
      <c r="F49" s="153" t="s">
        <v>149</v>
      </c>
      <c r="I49" s="170" t="s">
        <v>136</v>
      </c>
      <c r="J49" s="167" t="s">
        <v>113</v>
      </c>
      <c r="K49" s="167" t="s">
        <v>114</v>
      </c>
      <c r="L49" s="167" t="s">
        <v>115</v>
      </c>
      <c r="M49" s="167" t="s">
        <v>116</v>
      </c>
      <c r="N49" s="167" t="s">
        <v>117</v>
      </c>
      <c r="O49" s="167" t="s">
        <v>118</v>
      </c>
      <c r="P49" s="167" t="s">
        <v>119</v>
      </c>
      <c r="Q49" s="167" t="s">
        <v>120</v>
      </c>
      <c r="R49" s="167" t="s">
        <v>121</v>
      </c>
      <c r="S49" s="167" t="s">
        <v>122</v>
      </c>
      <c r="T49" s="167" t="s">
        <v>123</v>
      </c>
      <c r="U49" s="153"/>
    </row>
    <row r="50" spans="1:22">
      <c r="A50" s="153">
        <v>51</v>
      </c>
      <c r="B50" s="158" t="s">
        <v>253</v>
      </c>
      <c r="C50" s="158" t="s">
        <v>254</v>
      </c>
      <c r="D50" s="155">
        <v>103664.37</v>
      </c>
      <c r="E50" s="153">
        <v>8</v>
      </c>
      <c r="F50" s="153" t="s">
        <v>145</v>
      </c>
      <c r="I50" s="172" t="s">
        <v>146</v>
      </c>
      <c r="J50" s="153">
        <f>J8:T8</f>
        <v>1</v>
      </c>
      <c r="K50" s="153">
        <v>15</v>
      </c>
      <c r="L50" s="153">
        <v>14</v>
      </c>
      <c r="M50" s="153">
        <v>19</v>
      </c>
      <c r="N50" s="153">
        <v>21</v>
      </c>
      <c r="O50" s="153">
        <v>18</v>
      </c>
      <c r="P50" s="153">
        <v>13</v>
      </c>
      <c r="Q50" s="153">
        <v>10</v>
      </c>
      <c r="R50" s="153">
        <v>3</v>
      </c>
      <c r="S50" s="153">
        <v>1</v>
      </c>
      <c r="T50" s="153">
        <v>1</v>
      </c>
      <c r="U50" s="153">
        <f>SUM(J50:T50)</f>
        <v>116</v>
      </c>
    </row>
    <row r="51" spans="1:22">
      <c r="A51" s="153">
        <v>52</v>
      </c>
      <c r="B51" s="158" t="s">
        <v>256</v>
      </c>
      <c r="C51" s="158" t="s">
        <v>257</v>
      </c>
      <c r="D51" s="155">
        <v>17190.12</v>
      </c>
      <c r="E51" s="153">
        <v>4</v>
      </c>
      <c r="F51" s="153" t="s">
        <v>149</v>
      </c>
      <c r="I51" s="172" t="s">
        <v>149</v>
      </c>
      <c r="J51" s="153">
        <f>J8:T8-J3:T3</f>
        <v>1</v>
      </c>
      <c r="K51" s="153">
        <v>8</v>
      </c>
      <c r="L51" s="153">
        <v>10</v>
      </c>
      <c r="M51" s="153">
        <v>19</v>
      </c>
      <c r="N51" s="153">
        <v>19</v>
      </c>
      <c r="O51" s="153">
        <v>17</v>
      </c>
      <c r="P51" s="153">
        <v>13</v>
      </c>
      <c r="Q51" s="153">
        <v>10</v>
      </c>
      <c r="R51" s="153">
        <v>3</v>
      </c>
      <c r="S51" s="153">
        <v>1</v>
      </c>
      <c r="T51" s="153">
        <v>1</v>
      </c>
      <c r="U51" s="153">
        <f>SUM(J51:T51)</f>
        <v>102</v>
      </c>
    </row>
    <row r="52" spans="1:22">
      <c r="A52" s="153">
        <v>53</v>
      </c>
      <c r="B52" s="158" t="s">
        <v>258</v>
      </c>
      <c r="C52" s="158" t="s">
        <v>259</v>
      </c>
      <c r="D52" s="155">
        <v>53368.04</v>
      </c>
      <c r="E52" s="153">
        <v>6</v>
      </c>
      <c r="F52" s="153" t="s">
        <v>145</v>
      </c>
      <c r="I52" s="172" t="s">
        <v>145</v>
      </c>
      <c r="J52" s="153">
        <f>J5:T5+J6:T6+J7:T7</f>
        <v>1</v>
      </c>
      <c r="K52" s="153">
        <v>0</v>
      </c>
      <c r="L52" s="153">
        <v>2</v>
      </c>
      <c r="M52" s="153">
        <v>4</v>
      </c>
      <c r="N52" s="153">
        <v>8</v>
      </c>
      <c r="O52" s="153">
        <v>12</v>
      </c>
      <c r="P52" s="153">
        <v>9</v>
      </c>
      <c r="Q52" s="153">
        <v>8</v>
      </c>
      <c r="R52" s="153">
        <v>3</v>
      </c>
      <c r="S52" s="153">
        <v>1</v>
      </c>
      <c r="T52" s="153">
        <v>1</v>
      </c>
      <c r="U52" s="153">
        <f>SUM(J52:T52)</f>
        <v>49</v>
      </c>
    </row>
    <row r="53" spans="1:22">
      <c r="A53" s="153">
        <v>54</v>
      </c>
      <c r="B53" s="158" t="s">
        <v>261</v>
      </c>
      <c r="C53" s="158" t="s">
        <v>262</v>
      </c>
      <c r="D53" s="155">
        <v>10879.67</v>
      </c>
      <c r="E53" s="153">
        <v>3</v>
      </c>
      <c r="F53" s="153" t="s">
        <v>145</v>
      </c>
      <c r="I53" s="172" t="s">
        <v>141</v>
      </c>
      <c r="J53" s="153">
        <f>J6:T6+J7:T7</f>
        <v>1</v>
      </c>
      <c r="K53" s="153">
        <v>0</v>
      </c>
      <c r="L53" s="153">
        <v>0</v>
      </c>
      <c r="M53" s="153">
        <v>0</v>
      </c>
      <c r="N53" s="153">
        <v>1</v>
      </c>
      <c r="O53" s="153">
        <v>1</v>
      </c>
      <c r="P53" s="153">
        <v>1</v>
      </c>
      <c r="Q53" s="153">
        <v>2</v>
      </c>
      <c r="R53" s="153">
        <v>2</v>
      </c>
      <c r="S53" s="153">
        <v>0</v>
      </c>
      <c r="T53" s="153">
        <v>1</v>
      </c>
      <c r="U53" s="153">
        <f>SUM(J53:T53)</f>
        <v>9</v>
      </c>
    </row>
    <row r="54" spans="1:22">
      <c r="A54" s="153">
        <v>55</v>
      </c>
      <c r="B54" s="158" t="s">
        <v>263</v>
      </c>
      <c r="C54" s="158" t="s">
        <v>264</v>
      </c>
      <c r="D54" s="155">
        <v>21401.64</v>
      </c>
      <c r="E54" s="153">
        <v>4</v>
      </c>
      <c r="F54" s="153" t="s">
        <v>145</v>
      </c>
      <c r="I54" s="172" t="s">
        <v>156</v>
      </c>
      <c r="J54" s="153">
        <f>J7:T7</f>
        <v>1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1</v>
      </c>
    </row>
    <row r="55" spans="1:22">
      <c r="A55" s="153">
        <v>56</v>
      </c>
      <c r="B55" s="158" t="s">
        <v>265</v>
      </c>
      <c r="C55" s="158" t="s">
        <v>266</v>
      </c>
      <c r="D55" s="155">
        <v>118646.3</v>
      </c>
      <c r="E55" s="153">
        <v>8</v>
      </c>
      <c r="F55" s="153" t="s">
        <v>145</v>
      </c>
    </row>
    <row r="56" spans="1:22">
      <c r="A56" s="153">
        <v>57</v>
      </c>
      <c r="B56" s="158" t="s">
        <v>267</v>
      </c>
      <c r="C56" s="158" t="s">
        <v>268</v>
      </c>
      <c r="D56" s="155">
        <v>5152.73</v>
      </c>
      <c r="E56" s="153">
        <v>1</v>
      </c>
      <c r="F56" s="153" t="s">
        <v>149</v>
      </c>
    </row>
    <row r="57" spans="1:22">
      <c r="A57" s="153">
        <v>58</v>
      </c>
      <c r="B57" s="158" t="s">
        <v>269</v>
      </c>
      <c r="C57" s="158" t="s">
        <v>270</v>
      </c>
      <c r="D57" s="155">
        <v>28938.3</v>
      </c>
      <c r="E57" s="153">
        <v>5</v>
      </c>
      <c r="F57" s="153" t="s">
        <v>145</v>
      </c>
    </row>
    <row r="58" spans="1:22">
      <c r="A58" s="153">
        <v>61</v>
      </c>
      <c r="B58" s="158" t="s">
        <v>271</v>
      </c>
      <c r="C58" s="158" t="s">
        <v>272</v>
      </c>
      <c r="D58" s="155">
        <v>54151.67</v>
      </c>
      <c r="E58" s="153">
        <v>7</v>
      </c>
      <c r="F58" s="153" t="s">
        <v>149</v>
      </c>
    </row>
    <row r="59" spans="1:22">
      <c r="A59" s="153">
        <v>63</v>
      </c>
      <c r="B59" s="158" t="s">
        <v>273</v>
      </c>
      <c r="C59" s="158" t="s">
        <v>274</v>
      </c>
      <c r="D59" s="155">
        <v>20012.04</v>
      </c>
      <c r="E59" s="153">
        <v>4</v>
      </c>
      <c r="F59" s="153" t="s">
        <v>149</v>
      </c>
    </row>
    <row r="60" spans="1:22">
      <c r="A60" s="153">
        <v>64</v>
      </c>
      <c r="B60" s="158" t="s">
        <v>275</v>
      </c>
      <c r="C60" s="158" t="s">
        <v>276</v>
      </c>
      <c r="D60" s="155">
        <v>17953.25</v>
      </c>
      <c r="E60" s="153">
        <v>4</v>
      </c>
      <c r="F60" s="153" t="s">
        <v>145</v>
      </c>
    </row>
    <row r="61" spans="1:22">
      <c r="A61" s="153">
        <v>65</v>
      </c>
      <c r="B61" s="158" t="s">
        <v>277</v>
      </c>
      <c r="C61" s="158" t="s">
        <v>278</v>
      </c>
      <c r="D61" s="155">
        <v>57194.55</v>
      </c>
      <c r="E61" s="153">
        <v>7</v>
      </c>
      <c r="F61" s="153" t="s">
        <v>145</v>
      </c>
    </row>
    <row r="62" spans="1:22">
      <c r="A62" s="153">
        <v>66</v>
      </c>
      <c r="B62" s="158" t="s">
        <v>279</v>
      </c>
      <c r="C62" s="158" t="s">
        <v>280</v>
      </c>
      <c r="D62" s="155">
        <v>9563.02</v>
      </c>
      <c r="E62" s="153">
        <v>3</v>
      </c>
      <c r="F62" s="153" t="s">
        <v>146</v>
      </c>
    </row>
    <row r="63" spans="1:22">
      <c r="A63" s="153">
        <v>67</v>
      </c>
      <c r="B63" s="158" t="s">
        <v>281</v>
      </c>
      <c r="C63" s="158" t="s">
        <v>282</v>
      </c>
      <c r="D63" s="155">
        <v>38989.15</v>
      </c>
      <c r="E63" s="153">
        <v>6</v>
      </c>
      <c r="F63" s="153" t="s">
        <v>149</v>
      </c>
    </row>
    <row r="64" spans="1:22">
      <c r="A64" s="153">
        <v>68</v>
      </c>
      <c r="B64" s="158" t="s">
        <v>283</v>
      </c>
      <c r="C64" s="158" t="s">
        <v>284</v>
      </c>
      <c r="D64" s="155">
        <v>21249.7</v>
      </c>
      <c r="E64" s="153">
        <v>4</v>
      </c>
      <c r="F64" s="153" t="s">
        <v>149</v>
      </c>
    </row>
    <row r="65" spans="1:22">
      <c r="A65" s="153">
        <v>69</v>
      </c>
      <c r="B65" s="158" t="s">
        <v>285</v>
      </c>
      <c r="C65" s="158" t="s">
        <v>286</v>
      </c>
      <c r="D65" s="155">
        <v>45036.43</v>
      </c>
      <c r="E65" s="153">
        <v>6</v>
      </c>
      <c r="F65" s="153" t="s">
        <v>145</v>
      </c>
    </row>
    <row r="66" spans="1:22">
      <c r="A66" s="153">
        <v>70</v>
      </c>
      <c r="B66" s="158" t="s">
        <v>287</v>
      </c>
      <c r="C66" s="158" t="s">
        <v>288</v>
      </c>
      <c r="D66" s="155">
        <v>23409.44</v>
      </c>
      <c r="E66" s="153">
        <v>5</v>
      </c>
      <c r="F66" s="153" t="s">
        <v>149</v>
      </c>
    </row>
    <row r="67" spans="1:22">
      <c r="A67" s="153">
        <v>71</v>
      </c>
      <c r="B67" s="158" t="s">
        <v>289</v>
      </c>
      <c r="C67" s="158" t="s">
        <v>290</v>
      </c>
      <c r="D67" s="155">
        <v>65441.64</v>
      </c>
      <c r="E67" s="153">
        <v>7</v>
      </c>
      <c r="F67" s="153" t="s">
        <v>145</v>
      </c>
    </row>
    <row r="68" spans="1:22">
      <c r="A68" s="159">
        <v>80</v>
      </c>
      <c r="B68" s="160" t="s">
        <v>291</v>
      </c>
      <c r="C68" s="158" t="s">
        <v>292</v>
      </c>
      <c r="D68" s="161">
        <v>0</v>
      </c>
      <c r="E68" s="153">
        <v>12</v>
      </c>
      <c r="F68" s="153" t="s">
        <v>149</v>
      </c>
    </row>
    <row r="69" spans="1:22">
      <c r="A69" s="153">
        <v>81</v>
      </c>
      <c r="B69" s="158" t="s">
        <v>293</v>
      </c>
      <c r="C69" s="158" t="s">
        <v>294</v>
      </c>
      <c r="D69" s="155">
        <v>27422.78</v>
      </c>
      <c r="E69" s="153">
        <v>5</v>
      </c>
      <c r="F69" s="153" t="s">
        <v>145</v>
      </c>
    </row>
    <row r="70" spans="1:22">
      <c r="A70" s="153">
        <v>82</v>
      </c>
      <c r="B70" s="158" t="s">
        <v>295</v>
      </c>
      <c r="C70" s="158" t="s">
        <v>296</v>
      </c>
      <c r="D70" s="155">
        <v>7126.18</v>
      </c>
      <c r="E70" s="153">
        <v>2</v>
      </c>
      <c r="F70" s="153" t="s">
        <v>149</v>
      </c>
    </row>
    <row r="71" spans="1:22">
      <c r="A71" s="153">
        <v>83</v>
      </c>
      <c r="B71" s="158" t="s">
        <v>297</v>
      </c>
      <c r="C71" s="158" t="s">
        <v>298</v>
      </c>
      <c r="D71" s="155">
        <v>8865.95</v>
      </c>
      <c r="E71" s="153">
        <v>2</v>
      </c>
      <c r="F71" s="153" t="s">
        <v>149</v>
      </c>
    </row>
    <row r="72" spans="1:22">
      <c r="A72" s="153">
        <v>87</v>
      </c>
      <c r="B72" s="158" t="s">
        <v>299</v>
      </c>
      <c r="C72" s="158" t="s">
        <v>300</v>
      </c>
      <c r="D72" s="155">
        <v>134244.36</v>
      </c>
      <c r="E72" s="153">
        <v>9</v>
      </c>
      <c r="F72" s="153" t="s">
        <v>141</v>
      </c>
    </row>
    <row r="73" spans="1:22">
      <c r="A73" s="153">
        <v>88</v>
      </c>
      <c r="B73" s="158" t="s">
        <v>301</v>
      </c>
      <c r="C73" s="158" t="s">
        <v>302</v>
      </c>
      <c r="D73" s="155">
        <v>46624.2</v>
      </c>
      <c r="E73" s="153">
        <v>6</v>
      </c>
      <c r="F73" s="153" t="s">
        <v>145</v>
      </c>
    </row>
    <row r="74" spans="1:22">
      <c r="A74" s="153">
        <v>89</v>
      </c>
      <c r="B74" s="158" t="s">
        <v>303</v>
      </c>
      <c r="C74" s="158" t="s">
        <v>304</v>
      </c>
      <c r="D74" s="155">
        <v>3297.56</v>
      </c>
      <c r="E74" s="153">
        <v>1</v>
      </c>
      <c r="F74" s="153" t="s">
        <v>146</v>
      </c>
    </row>
    <row r="75" spans="1:22">
      <c r="A75" s="153">
        <v>90</v>
      </c>
      <c r="B75" s="158" t="s">
        <v>305</v>
      </c>
      <c r="C75" s="158" t="s">
        <v>306</v>
      </c>
      <c r="D75" s="155">
        <v>5940.34</v>
      </c>
      <c r="E75" s="153">
        <v>2</v>
      </c>
      <c r="F75" s="153" t="s">
        <v>146</v>
      </c>
    </row>
    <row r="76" spans="1:22">
      <c r="A76" s="153">
        <v>93</v>
      </c>
      <c r="B76" s="158" t="s">
        <v>307</v>
      </c>
      <c r="C76" s="158" t="s">
        <v>308</v>
      </c>
      <c r="D76" s="155">
        <v>4450.98</v>
      </c>
      <c r="E76" s="153">
        <v>1</v>
      </c>
      <c r="F76" s="153" t="s">
        <v>149</v>
      </c>
    </row>
    <row r="77" spans="1:22">
      <c r="A77" s="153">
        <v>99</v>
      </c>
      <c r="B77" s="158" t="s">
        <v>309</v>
      </c>
      <c r="C77" s="158" t="s">
        <v>310</v>
      </c>
      <c r="D77" s="155">
        <v>7659.75</v>
      </c>
      <c r="E77" s="153">
        <v>2</v>
      </c>
      <c r="F77" s="153" t="s">
        <v>149</v>
      </c>
    </row>
    <row r="78" spans="1:22">
      <c r="A78" s="153">
        <v>101</v>
      </c>
      <c r="B78" s="158" t="s">
        <v>311</v>
      </c>
      <c r="C78" s="158" t="s">
        <v>312</v>
      </c>
      <c r="D78" s="155">
        <v>80808.6</v>
      </c>
      <c r="E78" s="153">
        <v>7</v>
      </c>
      <c r="F78" s="153" t="s">
        <v>145</v>
      </c>
    </row>
    <row r="79" spans="1:22">
      <c r="A79" s="153">
        <v>102</v>
      </c>
      <c r="B79" s="158" t="s">
        <v>313</v>
      </c>
      <c r="C79" s="158" t="s">
        <v>314</v>
      </c>
      <c r="D79" s="155">
        <v>82732.67</v>
      </c>
      <c r="E79" s="153">
        <v>7</v>
      </c>
      <c r="F79" s="153" t="s">
        <v>145</v>
      </c>
    </row>
    <row r="80" spans="1:22">
      <c r="A80" s="153">
        <v>103</v>
      </c>
      <c r="B80" s="158" t="s">
        <v>315</v>
      </c>
      <c r="C80" s="158" t="s">
        <v>316</v>
      </c>
      <c r="D80" s="155">
        <v>40286.07</v>
      </c>
      <c r="E80" s="153">
        <v>6</v>
      </c>
      <c r="F80" s="153" t="s">
        <v>145</v>
      </c>
    </row>
    <row r="81" spans="1:22">
      <c r="A81" s="153">
        <v>104</v>
      </c>
      <c r="B81" s="158" t="s">
        <v>317</v>
      </c>
      <c r="C81" s="158" t="s">
        <v>318</v>
      </c>
      <c r="D81" s="155">
        <v>33254.34</v>
      </c>
      <c r="E81" s="153">
        <v>5</v>
      </c>
      <c r="F81" s="153" t="s">
        <v>149</v>
      </c>
    </row>
    <row r="82" spans="1:22">
      <c r="A82" s="153">
        <v>105</v>
      </c>
      <c r="B82" s="158" t="s">
        <v>319</v>
      </c>
      <c r="C82" s="158" t="s">
        <v>320</v>
      </c>
      <c r="D82" s="155">
        <v>37722.52</v>
      </c>
      <c r="E82" s="153">
        <v>6</v>
      </c>
      <c r="F82" s="153" t="s">
        <v>145</v>
      </c>
    </row>
    <row r="83" spans="1:22">
      <c r="A83" s="153">
        <v>106</v>
      </c>
      <c r="B83" s="158" t="s">
        <v>321</v>
      </c>
      <c r="C83" s="158" t="s">
        <v>322</v>
      </c>
      <c r="D83" s="155">
        <v>6504.19</v>
      </c>
      <c r="E83" s="153">
        <v>2</v>
      </c>
      <c r="F83" s="153" t="s">
        <v>149</v>
      </c>
    </row>
    <row r="84" spans="1:22">
      <c r="A84" s="153">
        <v>107</v>
      </c>
      <c r="B84" s="158" t="s">
        <v>323</v>
      </c>
      <c r="C84" s="158" t="s">
        <v>324</v>
      </c>
      <c r="D84" s="155">
        <v>16007.61</v>
      </c>
      <c r="E84" s="153">
        <v>4</v>
      </c>
      <c r="F84" s="153" t="s">
        <v>149</v>
      </c>
    </row>
    <row r="85" spans="1:22">
      <c r="A85" s="153">
        <v>108</v>
      </c>
      <c r="B85" s="158" t="s">
        <v>325</v>
      </c>
      <c r="C85" s="158" t="s">
        <v>326</v>
      </c>
      <c r="D85" s="155">
        <v>61867.45</v>
      </c>
      <c r="E85" s="153">
        <v>7</v>
      </c>
      <c r="F85" s="153" t="s">
        <v>145</v>
      </c>
    </row>
    <row r="86" spans="1:22">
      <c r="A86" s="153">
        <v>110</v>
      </c>
      <c r="B86" s="158" t="s">
        <v>327</v>
      </c>
      <c r="C86" s="158" t="s">
        <v>328</v>
      </c>
      <c r="D86" s="155">
        <v>48112.71</v>
      </c>
      <c r="E86" s="153">
        <v>6</v>
      </c>
      <c r="F86" s="153" t="s">
        <v>145</v>
      </c>
    </row>
    <row r="87" spans="1:22">
      <c r="A87" s="153">
        <v>111</v>
      </c>
      <c r="B87" s="158" t="s">
        <v>329</v>
      </c>
      <c r="C87" s="158" t="s">
        <v>330</v>
      </c>
      <c r="D87" s="155">
        <v>37574.69</v>
      </c>
      <c r="E87" s="153">
        <v>6</v>
      </c>
      <c r="F87" s="153" t="s">
        <v>145</v>
      </c>
    </row>
    <row r="88" spans="1:22">
      <c r="A88" s="153">
        <v>113</v>
      </c>
      <c r="B88" s="158" t="s">
        <v>331</v>
      </c>
      <c r="C88" s="158" t="s">
        <v>332</v>
      </c>
      <c r="D88" s="155">
        <v>19009.44</v>
      </c>
      <c r="E88" s="153">
        <v>4</v>
      </c>
      <c r="F88" s="153" t="s">
        <v>145</v>
      </c>
    </row>
    <row r="89" spans="1:22">
      <c r="A89" s="153">
        <v>114</v>
      </c>
      <c r="B89" s="158" t="s">
        <v>333</v>
      </c>
      <c r="C89" s="158" t="s">
        <v>334</v>
      </c>
      <c r="D89" s="155">
        <v>4477.14</v>
      </c>
      <c r="E89" s="153">
        <v>1</v>
      </c>
      <c r="F89" s="153" t="s">
        <v>149</v>
      </c>
    </row>
    <row r="90" spans="1:22">
      <c r="A90" s="153">
        <v>119</v>
      </c>
      <c r="B90" s="158" t="s">
        <v>335</v>
      </c>
      <c r="C90" s="158" t="s">
        <v>336</v>
      </c>
      <c r="D90" s="155">
        <v>30781.86</v>
      </c>
      <c r="E90" s="153">
        <v>5</v>
      </c>
      <c r="F90" s="153" t="s">
        <v>149</v>
      </c>
    </row>
    <row r="91" spans="1:22">
      <c r="A91" s="153">
        <v>120</v>
      </c>
      <c r="B91" s="158" t="s">
        <v>337</v>
      </c>
      <c r="C91" s="158" t="s">
        <v>338</v>
      </c>
      <c r="D91" s="155">
        <v>32559.86</v>
      </c>
      <c r="E91" s="153">
        <v>5</v>
      </c>
      <c r="F91" s="153" t="s">
        <v>149</v>
      </c>
    </row>
    <row r="92" spans="1:22">
      <c r="A92" s="162">
        <v>121</v>
      </c>
      <c r="B92" s="160" t="s">
        <v>339</v>
      </c>
      <c r="C92" s="158" t="s">
        <v>339</v>
      </c>
      <c r="D92" s="161">
        <v>6791.4</v>
      </c>
      <c r="E92" s="153">
        <v>2</v>
      </c>
      <c r="F92" s="153" t="s">
        <v>146</v>
      </c>
    </row>
    <row r="93" spans="1:22">
      <c r="A93" s="153">
        <v>123</v>
      </c>
      <c r="B93" s="158" t="s">
        <v>340</v>
      </c>
      <c r="C93" s="158" t="s">
        <v>341</v>
      </c>
      <c r="D93" s="155">
        <v>4740.89</v>
      </c>
      <c r="E93" s="153">
        <v>1</v>
      </c>
      <c r="F93" s="153" t="s">
        <v>149</v>
      </c>
    </row>
    <row r="94" spans="1:22">
      <c r="A94" s="153">
        <v>124</v>
      </c>
      <c r="B94" s="158" t="s">
        <v>342</v>
      </c>
      <c r="C94" s="158" t="s">
        <v>343</v>
      </c>
      <c r="D94" s="155">
        <v>26939.63</v>
      </c>
      <c r="E94" s="153">
        <v>5</v>
      </c>
      <c r="F94" s="153" t="s">
        <v>146</v>
      </c>
    </row>
    <row r="95" spans="1:22">
      <c r="A95" s="153">
        <v>125</v>
      </c>
      <c r="B95" s="158" t="s">
        <v>344</v>
      </c>
      <c r="C95" s="158" t="s">
        <v>345</v>
      </c>
      <c r="D95" s="155">
        <v>137980.27</v>
      </c>
      <c r="E95" s="153">
        <v>9</v>
      </c>
      <c r="F95" s="153" t="s">
        <v>145</v>
      </c>
    </row>
    <row r="96" spans="1:22">
      <c r="A96" s="153">
        <v>126</v>
      </c>
      <c r="B96" s="158" t="s">
        <v>346</v>
      </c>
      <c r="C96" s="158" t="s">
        <v>347</v>
      </c>
      <c r="D96" s="155">
        <v>14092.56</v>
      </c>
      <c r="E96" s="153">
        <v>3</v>
      </c>
      <c r="F96" s="153" t="s">
        <v>149</v>
      </c>
    </row>
    <row r="97" spans="1:22">
      <c r="A97" s="153">
        <v>127</v>
      </c>
      <c r="B97" s="158" t="s">
        <v>348</v>
      </c>
      <c r="C97" s="158" t="s">
        <v>349</v>
      </c>
      <c r="D97" s="155">
        <v>34089.06</v>
      </c>
      <c r="E97" s="153">
        <v>5</v>
      </c>
      <c r="F97" s="153" t="s">
        <v>145</v>
      </c>
    </row>
    <row r="98" spans="1:22">
      <c r="A98" s="153">
        <v>128</v>
      </c>
      <c r="B98" s="158" t="s">
        <v>350</v>
      </c>
      <c r="C98" s="158" t="s">
        <v>351</v>
      </c>
      <c r="D98" s="155">
        <v>6844.89</v>
      </c>
      <c r="E98" s="153">
        <v>2</v>
      </c>
      <c r="F98" s="153" t="s">
        <v>146</v>
      </c>
    </row>
    <row r="99" spans="1:22">
      <c r="A99" s="153">
        <v>129</v>
      </c>
      <c r="B99" s="158" t="s">
        <v>352</v>
      </c>
      <c r="C99" s="158" t="s">
        <v>353</v>
      </c>
      <c r="D99" s="155">
        <v>18269.43</v>
      </c>
      <c r="E99" s="153">
        <v>4</v>
      </c>
      <c r="F99" s="153" t="s">
        <v>149</v>
      </c>
    </row>
    <row r="100" spans="1:22">
      <c r="A100" s="153">
        <v>130</v>
      </c>
      <c r="B100" s="158" t="s">
        <v>354</v>
      </c>
      <c r="C100" s="158" t="s">
        <v>355</v>
      </c>
      <c r="D100" s="155">
        <v>20655.35</v>
      </c>
      <c r="E100" s="153">
        <v>4</v>
      </c>
      <c r="F100" s="153" t="s">
        <v>149</v>
      </c>
    </row>
    <row r="101" spans="1:22">
      <c r="A101" s="153">
        <v>135</v>
      </c>
      <c r="B101" s="158" t="s">
        <v>356</v>
      </c>
      <c r="C101" s="158" t="s">
        <v>357</v>
      </c>
      <c r="D101" s="155">
        <v>15107.95</v>
      </c>
      <c r="E101" s="153">
        <v>4</v>
      </c>
      <c r="F101" s="153" t="s">
        <v>149</v>
      </c>
    </row>
    <row r="102" spans="1:22">
      <c r="A102" s="153">
        <v>136</v>
      </c>
      <c r="B102" s="158" t="s">
        <v>358</v>
      </c>
      <c r="C102" s="158" t="s">
        <v>359</v>
      </c>
      <c r="D102" s="155">
        <v>17890.18</v>
      </c>
      <c r="E102" s="153">
        <v>4</v>
      </c>
      <c r="F102" s="153" t="s">
        <v>149</v>
      </c>
    </row>
    <row r="103" spans="1:22">
      <c r="A103" s="153">
        <v>137</v>
      </c>
      <c r="B103" s="158" t="s">
        <v>360</v>
      </c>
      <c r="C103" s="158" t="s">
        <v>361</v>
      </c>
      <c r="D103" s="155">
        <v>11792.27</v>
      </c>
      <c r="E103" s="153">
        <v>3</v>
      </c>
      <c r="F103" s="153" t="s">
        <v>149</v>
      </c>
    </row>
    <row r="104" spans="1:22">
      <c r="A104" s="153">
        <v>138</v>
      </c>
      <c r="B104" s="158" t="s">
        <v>362</v>
      </c>
      <c r="C104" s="158" t="s">
        <v>363</v>
      </c>
      <c r="D104" s="155">
        <v>30234.4</v>
      </c>
      <c r="E104" s="153">
        <v>5</v>
      </c>
      <c r="F104" s="153" t="s">
        <v>149</v>
      </c>
    </row>
    <row r="105" spans="1:22">
      <c r="A105" s="153">
        <v>139</v>
      </c>
      <c r="B105" s="158" t="s">
        <v>364</v>
      </c>
      <c r="C105" s="158" t="s">
        <v>365</v>
      </c>
      <c r="D105" s="155">
        <v>27590.13</v>
      </c>
      <c r="E105" s="153">
        <v>5</v>
      </c>
      <c r="F105" s="153" t="s">
        <v>149</v>
      </c>
    </row>
    <row r="106" spans="1:22">
      <c r="A106" s="153">
        <v>140</v>
      </c>
      <c r="B106" s="158" t="s">
        <v>366</v>
      </c>
      <c r="C106" s="158" t="s">
        <v>367</v>
      </c>
      <c r="D106" s="155">
        <v>63515.34</v>
      </c>
      <c r="E106" s="153">
        <v>7</v>
      </c>
      <c r="F106" s="153" t="s">
        <v>149</v>
      </c>
    </row>
    <row r="107" spans="1:22">
      <c r="A107" s="153">
        <v>141</v>
      </c>
      <c r="B107" s="158" t="s">
        <v>368</v>
      </c>
      <c r="C107" s="158" t="s">
        <v>369</v>
      </c>
      <c r="D107" s="155">
        <v>7912.1</v>
      </c>
      <c r="E107" s="153">
        <v>2</v>
      </c>
      <c r="F107" s="153" t="s">
        <v>149</v>
      </c>
    </row>
    <row r="108" spans="1:22">
      <c r="A108" s="153">
        <v>142</v>
      </c>
      <c r="B108" s="158" t="s">
        <v>370</v>
      </c>
      <c r="C108" s="158" t="s">
        <v>371</v>
      </c>
      <c r="D108" s="155">
        <v>7839.39</v>
      </c>
      <c r="E108" s="153">
        <v>2</v>
      </c>
      <c r="F108" s="153" t="s">
        <v>149</v>
      </c>
    </row>
    <row r="109" spans="1:22">
      <c r="A109" s="153">
        <v>143</v>
      </c>
      <c r="B109" s="158" t="s">
        <v>372</v>
      </c>
      <c r="C109" s="158" t="s">
        <v>373</v>
      </c>
      <c r="D109" s="155">
        <v>23170.52</v>
      </c>
      <c r="E109" s="153">
        <v>5</v>
      </c>
      <c r="F109" s="153" t="s">
        <v>149</v>
      </c>
    </row>
    <row r="110" spans="1:22">
      <c r="A110" s="153">
        <v>144</v>
      </c>
      <c r="B110" s="158" t="s">
        <v>374</v>
      </c>
      <c r="C110" s="158" t="s">
        <v>375</v>
      </c>
      <c r="D110" s="155">
        <v>20950.35</v>
      </c>
      <c r="E110" s="153">
        <v>4</v>
      </c>
      <c r="F110" s="153" t="s">
        <v>149</v>
      </c>
    </row>
    <row r="111" spans="1:22">
      <c r="A111" s="153">
        <v>145</v>
      </c>
      <c r="B111" s="158" t="s">
        <v>376</v>
      </c>
      <c r="C111" s="158" t="s">
        <v>377</v>
      </c>
      <c r="D111" s="155">
        <v>4982.59</v>
      </c>
      <c r="E111" s="153">
        <v>1</v>
      </c>
      <c r="F111" s="153" t="s">
        <v>149</v>
      </c>
    </row>
    <row r="112" spans="1:22">
      <c r="A112" s="153">
        <v>147</v>
      </c>
      <c r="B112" s="158" t="s">
        <v>378</v>
      </c>
      <c r="C112" s="158" t="s">
        <v>379</v>
      </c>
      <c r="D112" s="155">
        <v>9738.7</v>
      </c>
      <c r="E112" s="153">
        <v>3</v>
      </c>
      <c r="F112" s="153" t="s">
        <v>146</v>
      </c>
    </row>
    <row r="113" spans="1:22">
      <c r="A113" s="153">
        <v>150</v>
      </c>
      <c r="B113" s="158" t="s">
        <v>380</v>
      </c>
      <c r="C113" s="158" t="s">
        <v>381</v>
      </c>
      <c r="D113" s="155">
        <v>20192.61</v>
      </c>
      <c r="E113" s="153">
        <v>4</v>
      </c>
      <c r="F113" s="153" t="s">
        <v>149</v>
      </c>
    </row>
    <row r="114" spans="1:22">
      <c r="A114" s="153">
        <v>151</v>
      </c>
      <c r="B114" s="158" t="s">
        <v>382</v>
      </c>
      <c r="C114" s="158" t="s">
        <v>383</v>
      </c>
      <c r="D114" s="155">
        <v>8573.3</v>
      </c>
      <c r="E114" s="153">
        <v>2</v>
      </c>
      <c r="F114" s="153" t="s">
        <v>146</v>
      </c>
    </row>
    <row r="115" spans="1:22">
      <c r="A115" s="153">
        <v>152</v>
      </c>
      <c r="B115" s="158" t="s">
        <v>384</v>
      </c>
      <c r="C115" s="158" t="s">
        <v>385</v>
      </c>
      <c r="D115" s="155">
        <v>7305.16</v>
      </c>
      <c r="E115" s="153">
        <v>2</v>
      </c>
      <c r="F115" s="153" t="s">
        <v>146</v>
      </c>
    </row>
    <row r="116" spans="1:22">
      <c r="A116" s="153">
        <v>155</v>
      </c>
      <c r="B116" s="158" t="s">
        <v>386</v>
      </c>
      <c r="C116" s="158" t="s">
        <v>387</v>
      </c>
      <c r="D116" s="155">
        <v>6569.1</v>
      </c>
      <c r="E116" s="153">
        <v>2</v>
      </c>
      <c r="F116" s="153" t="s">
        <v>149</v>
      </c>
    </row>
    <row r="117" spans="1:22">
      <c r="A117" s="153">
        <v>156</v>
      </c>
      <c r="B117" s="158" t="s">
        <v>388</v>
      </c>
      <c r="C117" s="158" t="s">
        <v>389</v>
      </c>
      <c r="D117" s="155">
        <v>23163.77</v>
      </c>
      <c r="E117" s="153">
        <v>5</v>
      </c>
      <c r="F117" s="153" t="s">
        <v>149</v>
      </c>
    </row>
    <row r="118" spans="1:22">
      <c r="A118" s="153">
        <v>157</v>
      </c>
      <c r="B118" s="158" t="s">
        <v>390</v>
      </c>
      <c r="C118" s="158" t="s">
        <v>391</v>
      </c>
      <c r="D118" s="155">
        <v>40223.47</v>
      </c>
      <c r="E118" s="153">
        <v>6</v>
      </c>
      <c r="F118" s="153" t="s">
        <v>146</v>
      </c>
    </row>
    <row r="119" spans="1:22">
      <c r="A119" s="153">
        <v>159</v>
      </c>
      <c r="B119" s="158" t="s">
        <v>392</v>
      </c>
      <c r="C119" s="158" t="s">
        <v>393</v>
      </c>
      <c r="D119" s="155">
        <v>6357.02</v>
      </c>
      <c r="E119" s="153">
        <v>2</v>
      </c>
      <c r="F119" s="153" t="s">
        <v>146</v>
      </c>
    </row>
    <row r="120" spans="1:22">
      <c r="A120" s="153">
        <v>160</v>
      </c>
      <c r="B120" s="158" t="s">
        <v>394</v>
      </c>
      <c r="C120" s="158" t="s">
        <v>395</v>
      </c>
      <c r="D120" s="155">
        <v>4340.67</v>
      </c>
      <c r="E120" s="153">
        <v>1</v>
      </c>
      <c r="F120" s="153" t="s">
        <v>146</v>
      </c>
    </row>
    <row r="121" spans="1:22">
      <c r="A121" s="153">
        <v>163</v>
      </c>
      <c r="B121" s="158" t="s">
        <v>396</v>
      </c>
      <c r="C121" s="158" t="s">
        <v>397</v>
      </c>
      <c r="D121" s="155">
        <v>9738.12</v>
      </c>
      <c r="E121" s="153">
        <v>3</v>
      </c>
      <c r="F121" s="153" t="s">
        <v>149</v>
      </c>
    </row>
    <row r="122" spans="1:22">
      <c r="A122" s="153">
        <v>178</v>
      </c>
      <c r="B122" s="158" t="s">
        <v>398</v>
      </c>
      <c r="C122" s="158" t="s">
        <v>399</v>
      </c>
      <c r="D122" s="155">
        <v>14788.82</v>
      </c>
      <c r="E122" s="153">
        <v>4</v>
      </c>
      <c r="F122" s="153" t="s">
        <v>149</v>
      </c>
    </row>
    <row r="123" spans="1:22">
      <c r="A123" s="162">
        <v>182</v>
      </c>
      <c r="B123" s="160" t="s">
        <v>400</v>
      </c>
      <c r="C123" s="158" t="s">
        <v>401</v>
      </c>
      <c r="D123" s="161">
        <v>4461.8</v>
      </c>
      <c r="E123" s="153">
        <v>1</v>
      </c>
      <c r="F123" s="153" t="s">
        <v>146</v>
      </c>
    </row>
    <row r="124" spans="1:22">
      <c r="A124" s="162">
        <v>185</v>
      </c>
      <c r="B124" s="160" t="s">
        <v>402</v>
      </c>
      <c r="C124" s="158" t="s">
        <v>403</v>
      </c>
      <c r="D124" s="161">
        <v>11441.4</v>
      </c>
      <c r="E124" s="153">
        <v>3</v>
      </c>
      <c r="F124" s="153" t="s">
        <v>149</v>
      </c>
    </row>
    <row r="125" spans="1:22">
      <c r="A125" s="162">
        <v>186</v>
      </c>
      <c r="B125" s="160" t="s">
        <v>404</v>
      </c>
      <c r="C125" s="158" t="s">
        <v>405</v>
      </c>
      <c r="D125" s="161">
        <v>4155.6</v>
      </c>
      <c r="E125" s="153">
        <v>1</v>
      </c>
      <c r="F125" s="153" t="s">
        <v>146</v>
      </c>
    </row>
    <row r="126" spans="1:22">
      <c r="A126" s="162">
        <v>187</v>
      </c>
      <c r="B126" s="160" t="s">
        <v>406</v>
      </c>
      <c r="C126" s="158" t="s">
        <v>407</v>
      </c>
      <c r="D126" s="161">
        <v>3039.6</v>
      </c>
      <c r="E126" s="153">
        <v>1</v>
      </c>
      <c r="F126" s="153" t="s">
        <v>146</v>
      </c>
    </row>
    <row r="127" spans="1:22">
      <c r="A127" s="162">
        <v>188</v>
      </c>
      <c r="B127" s="160" t="s">
        <v>408</v>
      </c>
      <c r="C127" s="158" t="s">
        <v>409</v>
      </c>
      <c r="D127" s="161">
        <v>12978</v>
      </c>
      <c r="E127" s="153">
        <v>3</v>
      </c>
      <c r="F127" s="153" t="s">
        <v>149</v>
      </c>
    </row>
    <row r="128" spans="1:22">
      <c r="A128" s="162">
        <v>192</v>
      </c>
      <c r="B128" s="160" t="s">
        <v>410</v>
      </c>
      <c r="C128" s="158" t="s">
        <v>411</v>
      </c>
      <c r="D128" s="161">
        <v>4988.8</v>
      </c>
      <c r="E128" s="153">
        <v>1</v>
      </c>
      <c r="F128" s="153" t="s">
        <v>146</v>
      </c>
    </row>
    <row r="129" spans="1:22">
      <c r="A129" s="162">
        <v>193</v>
      </c>
      <c r="B129" s="160" t="s">
        <v>412</v>
      </c>
      <c r="C129" s="158" t="s">
        <v>413</v>
      </c>
      <c r="D129" s="161">
        <v>9454.6</v>
      </c>
      <c r="E129" s="153">
        <v>3</v>
      </c>
      <c r="F129" s="153" t="s">
        <v>149</v>
      </c>
    </row>
    <row r="130" spans="1:22">
      <c r="A130" s="162">
        <v>195</v>
      </c>
      <c r="B130" s="160" t="s">
        <v>414</v>
      </c>
      <c r="C130" s="158" t="s">
        <v>415</v>
      </c>
      <c r="D130" s="161">
        <v>4359.4</v>
      </c>
      <c r="E130" s="153">
        <v>1</v>
      </c>
      <c r="F130" s="153" t="s">
        <v>146</v>
      </c>
    </row>
    <row r="131" spans="1:22">
      <c r="A131" s="162">
        <v>209</v>
      </c>
      <c r="B131" s="160" t="s">
        <v>416</v>
      </c>
      <c r="C131" s="158" t="s">
        <v>417</v>
      </c>
      <c r="D131" s="161">
        <v>6837.8</v>
      </c>
      <c r="E131" s="153">
        <v>2</v>
      </c>
      <c r="F131" s="153" t="s">
        <v>146</v>
      </c>
    </row>
    <row r="132" spans="1:22">
      <c r="A132" s="159">
        <v>224</v>
      </c>
      <c r="B132" s="160" t="s">
        <v>418</v>
      </c>
      <c r="C132" s="158" t="s">
        <v>419</v>
      </c>
      <c r="D132" s="161">
        <v>0</v>
      </c>
      <c r="E132" s="153">
        <v>12</v>
      </c>
      <c r="F132" s="153" t="s">
        <v>146</v>
      </c>
    </row>
    <row r="133" spans="1:22">
      <c r="A133" s="162">
        <v>381</v>
      </c>
      <c r="B133" s="160" t="s">
        <v>420</v>
      </c>
      <c r="C133" s="158" t="s">
        <v>421</v>
      </c>
      <c r="D133" s="161">
        <v>0</v>
      </c>
      <c r="E133" s="153">
        <v>12</v>
      </c>
      <c r="F133" s="153" t="s">
        <v>141</v>
      </c>
    </row>
    <row r="134" spans="1:22">
      <c r="A134" s="159">
        <v>432</v>
      </c>
      <c r="B134" s="160" t="s">
        <v>422</v>
      </c>
      <c r="C134" s="158" t="s">
        <v>423</v>
      </c>
      <c r="D134" s="161">
        <v>0</v>
      </c>
      <c r="E134" s="153">
        <v>12</v>
      </c>
      <c r="F134" s="153" t="s">
        <v>149</v>
      </c>
    </row>
    <row r="135" spans="1:22">
      <c r="A135" s="162">
        <v>705</v>
      </c>
      <c r="B135" s="160" t="s">
        <v>424</v>
      </c>
      <c r="C135" s="158" t="s">
        <v>425</v>
      </c>
      <c r="D135" s="161">
        <v>0</v>
      </c>
      <c r="E135" s="153">
        <v>12</v>
      </c>
      <c r="F135" s="153" t="s">
        <v>149</v>
      </c>
    </row>
    <row r="136" spans="1:22">
      <c r="A136" s="162">
        <v>706</v>
      </c>
      <c r="B136" s="160" t="s">
        <v>426</v>
      </c>
      <c r="C136" s="158" t="s">
        <v>427</v>
      </c>
      <c r="D136" s="161">
        <v>0</v>
      </c>
      <c r="E136" s="153">
        <v>12</v>
      </c>
      <c r="F136" s="153" t="s">
        <v>149</v>
      </c>
    </row>
    <row r="137" spans="1:22">
      <c r="A137" s="162">
        <v>707</v>
      </c>
      <c r="B137" s="160" t="s">
        <v>428</v>
      </c>
      <c r="C137" s="158" t="s">
        <v>429</v>
      </c>
      <c r="D137" s="161">
        <v>3642.6</v>
      </c>
      <c r="E137" s="153">
        <v>1</v>
      </c>
      <c r="F137" s="153" t="s">
        <v>149</v>
      </c>
    </row>
    <row r="138" spans="1:22">
      <c r="A138" s="163">
        <v>747</v>
      </c>
      <c r="B138" s="160" t="s">
        <v>430</v>
      </c>
      <c r="C138" s="158" t="s">
        <v>431</v>
      </c>
      <c r="D138" s="161">
        <v>523200</v>
      </c>
      <c r="E138" s="153">
        <v>11</v>
      </c>
      <c r="F138" s="153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49" sqref="J49"/>
    </sheetView>
  </sheetViews>
  <sheetFormatPr defaultRowHeight="14.4" outlineLevelRow="0" outlineLevelCol="0"/>
  <cols>
    <col min="1" max="1" width="7.42578125" customWidth="true" style="25"/>
    <col min="2" max="2" width="25.5703125" customWidth="true" style="0"/>
    <col min="3" max="3" width="32.7109375" customWidth="true" style="0"/>
    <col min="4" max="4" width="16" customWidth="true" style="28"/>
    <col min="5" max="5" width="11.42578125" customWidth="true" style="25"/>
    <col min="6" max="6" width="11.42578125" customWidth="true" style="25"/>
    <col min="10" max="10" width="11.7109375" customWidth="true" style="0"/>
    <col min="11" max="11" width="12.85546875" customWidth="true" style="0"/>
    <col min="12" max="12" width="12.85546875" customWidth="true" style="0"/>
    <col min="13" max="13" width="13.85546875" customWidth="true" style="0"/>
    <col min="14" max="14" width="15.5703125" customWidth="true" style="0"/>
    <col min="15" max="15" width="15.5703125" customWidth="true" style="0"/>
    <col min="16" max="16" width="15.5703125" customWidth="true" style="0"/>
    <col min="17" max="17" width="15.5703125" customWidth="true" style="0"/>
    <col min="18" max="18" width="15.5703125" customWidth="true" style="0"/>
    <col min="19" max="19" width="13.85546875" customWidth="true" style="0"/>
    <col min="20" max="20" width="14.85546875" customWidth="true" style="0"/>
    <col min="21" max="21" width="6.85546875" customWidth="true" style="0"/>
  </cols>
  <sheetData>
    <row r="1" spans="1:22" customHeight="1" ht="45">
      <c r="A1" s="180" t="s">
        <v>131</v>
      </c>
      <c r="B1" s="180" t="s">
        <v>132</v>
      </c>
      <c r="C1" s="180" t="s">
        <v>432</v>
      </c>
      <c r="D1" s="181" t="s">
        <v>451</v>
      </c>
      <c r="E1" s="177" t="s">
        <v>135</v>
      </c>
      <c r="F1" s="177" t="s">
        <v>136</v>
      </c>
      <c r="I1" s="189" t="s">
        <v>452</v>
      </c>
      <c r="J1" s="189" t="s">
        <v>135</v>
      </c>
    </row>
    <row r="2" spans="1:22">
      <c r="A2" s="177">
        <v>2</v>
      </c>
      <c r="B2" s="182" t="s">
        <v>139</v>
      </c>
      <c r="C2" s="182" t="s">
        <v>140</v>
      </c>
      <c r="D2" s="183">
        <v>130468.79</v>
      </c>
      <c r="E2" s="177">
        <v>9</v>
      </c>
      <c r="F2" s="177" t="s">
        <v>141</v>
      </c>
      <c r="I2" s="189" t="s">
        <v>136</v>
      </c>
      <c r="J2" s="176">
        <v>1</v>
      </c>
      <c r="K2" s="176">
        <v>2</v>
      </c>
      <c r="L2" s="176">
        <v>3</v>
      </c>
      <c r="M2" s="176">
        <v>4</v>
      </c>
      <c r="N2" s="176">
        <v>5</v>
      </c>
      <c r="O2" s="176">
        <v>6</v>
      </c>
      <c r="P2" s="176">
        <v>7</v>
      </c>
      <c r="Q2" s="176">
        <v>8</v>
      </c>
      <c r="R2" s="176">
        <v>9</v>
      </c>
      <c r="S2" s="176">
        <v>10</v>
      </c>
      <c r="T2" s="176">
        <v>11</v>
      </c>
      <c r="U2" s="176">
        <v>12</v>
      </c>
      <c r="V2" s="176" t="s">
        <v>142</v>
      </c>
    </row>
    <row r="3" spans="1:22">
      <c r="A3" s="177">
        <v>3</v>
      </c>
      <c r="B3" s="182" t="s">
        <v>143</v>
      </c>
      <c r="C3" s="182" t="s">
        <v>144</v>
      </c>
      <c r="D3" s="183">
        <v>142628.87</v>
      </c>
      <c r="E3" s="177">
        <v>9</v>
      </c>
      <c r="F3" s="177" t="s">
        <v>145</v>
      </c>
      <c r="I3" s="176" t="s">
        <v>146</v>
      </c>
      <c r="J3" s="178">
        <v>8</v>
      </c>
      <c r="K3" s="178">
        <v>1</v>
      </c>
      <c r="L3" s="178"/>
      <c r="M3" s="178">
        <v>2</v>
      </c>
      <c r="N3" s="178">
        <v>7</v>
      </c>
      <c r="O3" s="178">
        <v>2</v>
      </c>
      <c r="P3" s="178"/>
      <c r="Q3" s="178">
        <v>1</v>
      </c>
      <c r="R3" s="178">
        <v>2</v>
      </c>
      <c r="S3" s="178"/>
      <c r="T3" s="178"/>
      <c r="U3" s="178"/>
      <c r="V3" s="178">
        <v>23</v>
      </c>
    </row>
    <row r="4" spans="1:22">
      <c r="A4" s="177">
        <v>4</v>
      </c>
      <c r="B4" s="182" t="s">
        <v>147</v>
      </c>
      <c r="C4" s="182" t="s">
        <v>148</v>
      </c>
      <c r="D4" s="183">
        <v>128271.47</v>
      </c>
      <c r="E4" s="177">
        <v>9</v>
      </c>
      <c r="F4" s="177" t="s">
        <v>149</v>
      </c>
      <c r="I4" s="176" t="s">
        <v>149</v>
      </c>
      <c r="J4" s="178">
        <v>5</v>
      </c>
      <c r="K4" s="178">
        <v>1</v>
      </c>
      <c r="L4" s="178">
        <v>5</v>
      </c>
      <c r="M4" s="178">
        <v>10</v>
      </c>
      <c r="N4" s="178">
        <v>15</v>
      </c>
      <c r="O4" s="178">
        <v>11</v>
      </c>
      <c r="P4" s="178">
        <v>7</v>
      </c>
      <c r="Q4" s="178">
        <v>5</v>
      </c>
      <c r="R4" s="178">
        <v>4</v>
      </c>
      <c r="S4" s="178"/>
      <c r="T4" s="178"/>
      <c r="U4" s="178">
        <v>2</v>
      </c>
      <c r="V4" s="178">
        <v>65</v>
      </c>
    </row>
    <row r="5" spans="1:22">
      <c r="A5" s="177">
        <v>5</v>
      </c>
      <c r="B5" s="182" t="s">
        <v>150</v>
      </c>
      <c r="C5" s="182" t="s">
        <v>151</v>
      </c>
      <c r="D5" s="183">
        <v>54710</v>
      </c>
      <c r="E5" s="177">
        <v>6</v>
      </c>
      <c r="F5" s="177" t="s">
        <v>149</v>
      </c>
      <c r="I5" s="176" t="s">
        <v>145</v>
      </c>
      <c r="J5" s="178"/>
      <c r="K5" s="178"/>
      <c r="L5" s="178"/>
      <c r="M5" s="178"/>
      <c r="N5" s="178">
        <v>7</v>
      </c>
      <c r="O5" s="178">
        <v>7</v>
      </c>
      <c r="P5" s="178">
        <v>11</v>
      </c>
      <c r="Q5" s="178">
        <v>6</v>
      </c>
      <c r="R5" s="178">
        <v>9</v>
      </c>
      <c r="S5" s="178"/>
      <c r="T5" s="178"/>
      <c r="U5" s="178"/>
      <c r="V5" s="178">
        <v>40</v>
      </c>
    </row>
    <row r="6" spans="1:22">
      <c r="A6" s="177">
        <v>6</v>
      </c>
      <c r="B6" s="182" t="s">
        <v>152</v>
      </c>
      <c r="C6" s="182" t="s">
        <v>153</v>
      </c>
      <c r="D6" s="183">
        <v>183813.87</v>
      </c>
      <c r="E6" s="177">
        <v>10</v>
      </c>
      <c r="F6" s="177" t="s">
        <v>141</v>
      </c>
      <c r="I6" s="176" t="s">
        <v>141</v>
      </c>
      <c r="J6" s="178"/>
      <c r="K6" s="178"/>
      <c r="L6" s="178"/>
      <c r="M6" s="178"/>
      <c r="N6" s="178"/>
      <c r="O6" s="178">
        <v>1</v>
      </c>
      <c r="P6" s="178"/>
      <c r="Q6" s="178">
        <v>3</v>
      </c>
      <c r="R6" s="178">
        <v>2</v>
      </c>
      <c r="S6" s="178">
        <v>1</v>
      </c>
      <c r="T6" s="178"/>
      <c r="U6" s="178">
        <v>1</v>
      </c>
      <c r="V6" s="178">
        <v>8</v>
      </c>
    </row>
    <row r="7" spans="1:22">
      <c r="A7" s="177">
        <v>7</v>
      </c>
      <c r="B7" s="182" t="s">
        <v>154</v>
      </c>
      <c r="C7" s="182" t="s">
        <v>155</v>
      </c>
      <c r="D7" s="183">
        <v>135211.18</v>
      </c>
      <c r="E7" s="177">
        <v>9</v>
      </c>
      <c r="F7" s="177" t="s">
        <v>141</v>
      </c>
      <c r="I7" s="176" t="s">
        <v>156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>
        <v>1</v>
      </c>
      <c r="U7" s="178"/>
      <c r="V7" s="178">
        <v>1</v>
      </c>
    </row>
    <row r="8" spans="1:22">
      <c r="A8" s="177">
        <v>8</v>
      </c>
      <c r="B8" s="182" t="s">
        <v>157</v>
      </c>
      <c r="C8" s="182" t="s">
        <v>158</v>
      </c>
      <c r="D8" s="183">
        <v>37674.57</v>
      </c>
      <c r="E8" s="177">
        <v>5</v>
      </c>
      <c r="F8" s="177" t="s">
        <v>149</v>
      </c>
      <c r="I8" s="176" t="s">
        <v>142</v>
      </c>
      <c r="J8" s="178">
        <v>13</v>
      </c>
      <c r="K8" s="178">
        <v>2</v>
      </c>
      <c r="L8" s="178">
        <v>5</v>
      </c>
      <c r="M8" s="178">
        <v>12</v>
      </c>
      <c r="N8" s="178">
        <v>29</v>
      </c>
      <c r="O8" s="178">
        <v>21</v>
      </c>
      <c r="P8" s="178">
        <v>18</v>
      </c>
      <c r="Q8" s="178">
        <v>15</v>
      </c>
      <c r="R8" s="178">
        <v>17</v>
      </c>
      <c r="S8" s="178">
        <v>1</v>
      </c>
      <c r="T8" s="178">
        <v>1</v>
      </c>
      <c r="U8" s="178">
        <v>3</v>
      </c>
      <c r="V8" s="178">
        <v>137</v>
      </c>
    </row>
    <row r="9" spans="1:22">
      <c r="A9" s="177">
        <v>9</v>
      </c>
      <c r="B9" s="182" t="s">
        <v>159</v>
      </c>
      <c r="C9" s="182" t="s">
        <v>160</v>
      </c>
      <c r="D9" s="183">
        <v>37074.03</v>
      </c>
      <c r="E9" s="177">
        <v>5</v>
      </c>
      <c r="F9" s="177" t="s">
        <v>149</v>
      </c>
    </row>
    <row r="10" spans="1:22">
      <c r="A10" s="177">
        <v>10</v>
      </c>
      <c r="B10" s="182" t="s">
        <v>161</v>
      </c>
      <c r="C10" s="182" t="s">
        <v>162</v>
      </c>
      <c r="D10" s="183">
        <v>142272.23</v>
      </c>
      <c r="E10" s="177">
        <v>9</v>
      </c>
      <c r="F10" s="177" t="s">
        <v>145</v>
      </c>
      <c r="I10" s="189" t="s">
        <v>453</v>
      </c>
      <c r="J10" s="189" t="s">
        <v>135</v>
      </c>
    </row>
    <row r="11" spans="1:22">
      <c r="A11" s="177">
        <v>11</v>
      </c>
      <c r="B11" s="182" t="s">
        <v>165</v>
      </c>
      <c r="C11" s="182" t="s">
        <v>166</v>
      </c>
      <c r="D11" s="183">
        <v>134519.1</v>
      </c>
      <c r="E11" s="177">
        <v>9</v>
      </c>
      <c r="F11" s="177" t="s">
        <v>145</v>
      </c>
      <c r="I11" s="189" t="s">
        <v>136</v>
      </c>
      <c r="J11" s="176">
        <v>1</v>
      </c>
      <c r="K11" s="176">
        <v>2</v>
      </c>
      <c r="L11" s="176">
        <v>3</v>
      </c>
      <c r="M11" s="176">
        <v>4</v>
      </c>
      <c r="N11" s="176">
        <v>5</v>
      </c>
      <c r="O11" s="176">
        <v>6</v>
      </c>
      <c r="P11" s="176">
        <v>7</v>
      </c>
      <c r="Q11" s="176">
        <v>8</v>
      </c>
      <c r="R11" s="176">
        <v>9</v>
      </c>
      <c r="S11" s="176">
        <v>10</v>
      </c>
      <c r="T11" s="176">
        <v>11</v>
      </c>
      <c r="U11" s="176">
        <v>12</v>
      </c>
      <c r="V11" s="176" t="s">
        <v>142</v>
      </c>
    </row>
    <row r="12" spans="1:22">
      <c r="A12" s="177">
        <v>12</v>
      </c>
      <c r="B12" s="182" t="s">
        <v>168</v>
      </c>
      <c r="C12" s="182" t="s">
        <v>169</v>
      </c>
      <c r="D12" s="183">
        <v>43289.58</v>
      </c>
      <c r="E12" s="177">
        <v>6</v>
      </c>
      <c r="F12" s="177" t="s">
        <v>149</v>
      </c>
      <c r="I12" s="176" t="s">
        <v>146</v>
      </c>
      <c r="J12" s="190">
        <v>200</v>
      </c>
      <c r="K12" s="190">
        <v>15662.12</v>
      </c>
      <c r="L12" s="190"/>
      <c r="M12" s="190">
        <v>47684.52</v>
      </c>
      <c r="N12" s="190">
        <v>257443.46</v>
      </c>
      <c r="O12" s="190">
        <v>108891.19</v>
      </c>
      <c r="P12" s="190"/>
      <c r="Q12" s="190">
        <v>99240.52</v>
      </c>
      <c r="R12" s="190">
        <v>231785.84</v>
      </c>
      <c r="S12" s="190"/>
      <c r="T12" s="190"/>
      <c r="U12" s="190"/>
      <c r="V12" s="190">
        <v>760907.65</v>
      </c>
    </row>
    <row r="13" spans="1:22">
      <c r="A13" s="177">
        <v>13</v>
      </c>
      <c r="B13" s="182" t="s">
        <v>170</v>
      </c>
      <c r="C13" s="182" t="s">
        <v>171</v>
      </c>
      <c r="D13" s="183">
        <v>30244.39</v>
      </c>
      <c r="E13" s="177">
        <v>4</v>
      </c>
      <c r="F13" s="177" t="s">
        <v>149</v>
      </c>
      <c r="I13" s="176" t="s">
        <v>149</v>
      </c>
      <c r="J13" s="190">
        <v>7249</v>
      </c>
      <c r="K13" s="190">
        <v>15624.33</v>
      </c>
      <c r="L13" s="190">
        <v>98383.7</v>
      </c>
      <c r="M13" s="190">
        <v>259445.9</v>
      </c>
      <c r="N13" s="190">
        <v>532479.9</v>
      </c>
      <c r="O13" s="190">
        <v>533117.05</v>
      </c>
      <c r="P13" s="190">
        <v>487768.64</v>
      </c>
      <c r="Q13" s="190">
        <v>483000.37</v>
      </c>
      <c r="R13" s="190">
        <v>517694.46</v>
      </c>
      <c r="S13" s="190"/>
      <c r="T13" s="190"/>
      <c r="U13" s="190"/>
      <c r="V13" s="190">
        <v>2934763.35</v>
      </c>
    </row>
    <row r="14" spans="1:22">
      <c r="A14" s="177">
        <v>14</v>
      </c>
      <c r="B14" s="182" t="s">
        <v>172</v>
      </c>
      <c r="C14" s="182" t="s">
        <v>173</v>
      </c>
      <c r="D14" s="183">
        <v>87884.61</v>
      </c>
      <c r="E14" s="177">
        <v>8</v>
      </c>
      <c r="F14" s="177" t="s">
        <v>141</v>
      </c>
      <c r="I14" s="176" t="s">
        <v>145</v>
      </c>
      <c r="J14" s="190"/>
      <c r="K14" s="190"/>
      <c r="L14" s="190"/>
      <c r="M14" s="190"/>
      <c r="N14" s="190">
        <v>249630.9</v>
      </c>
      <c r="O14" s="190">
        <v>375460.17</v>
      </c>
      <c r="P14" s="190">
        <v>767861.45</v>
      </c>
      <c r="Q14" s="190">
        <v>552428.08</v>
      </c>
      <c r="R14" s="190">
        <v>1216865.71</v>
      </c>
      <c r="S14" s="190"/>
      <c r="T14" s="190"/>
      <c r="U14" s="190"/>
      <c r="V14" s="190">
        <v>3162246.31</v>
      </c>
    </row>
    <row r="15" spans="1:22">
      <c r="A15" s="177">
        <v>15</v>
      </c>
      <c r="B15" s="182" t="s">
        <v>174</v>
      </c>
      <c r="C15" s="182" t="s">
        <v>175</v>
      </c>
      <c r="D15" s="183">
        <v>68676.58</v>
      </c>
      <c r="E15" s="177">
        <v>7</v>
      </c>
      <c r="F15" s="177" t="s">
        <v>145</v>
      </c>
      <c r="I15" s="176" t="s">
        <v>141</v>
      </c>
      <c r="J15" s="190"/>
      <c r="K15" s="190"/>
      <c r="L15" s="190"/>
      <c r="M15" s="190"/>
      <c r="N15" s="190"/>
      <c r="O15" s="190">
        <v>57374.6</v>
      </c>
      <c r="P15" s="190"/>
      <c r="Q15" s="190">
        <v>261738.3</v>
      </c>
      <c r="R15" s="190">
        <v>265679.97</v>
      </c>
      <c r="S15" s="190">
        <v>183813.87</v>
      </c>
      <c r="T15" s="190"/>
      <c r="U15" s="190"/>
      <c r="V15" s="190">
        <v>768606.74</v>
      </c>
    </row>
    <row r="16" spans="1:22">
      <c r="A16" s="177">
        <v>16</v>
      </c>
      <c r="B16" s="182" t="s">
        <v>176</v>
      </c>
      <c r="C16" s="182" t="s">
        <v>177</v>
      </c>
      <c r="D16" s="183">
        <v>50744.72</v>
      </c>
      <c r="E16" s="177">
        <v>6</v>
      </c>
      <c r="F16" s="177" t="s">
        <v>149</v>
      </c>
      <c r="I16" s="176" t="s">
        <v>156</v>
      </c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>
        <v>847391</v>
      </c>
      <c r="U16" s="190"/>
      <c r="V16" s="190">
        <v>847391</v>
      </c>
    </row>
    <row r="17" spans="1:22">
      <c r="A17" s="177">
        <v>17</v>
      </c>
      <c r="B17" s="182" t="s">
        <v>178</v>
      </c>
      <c r="C17" s="182" t="s">
        <v>179</v>
      </c>
      <c r="D17" s="183">
        <v>86520.24</v>
      </c>
      <c r="E17" s="177">
        <v>8</v>
      </c>
      <c r="F17" s="177" t="s">
        <v>141</v>
      </c>
      <c r="I17" s="176" t="s">
        <v>142</v>
      </c>
      <c r="J17" s="190">
        <v>7449</v>
      </c>
      <c r="K17" s="190">
        <v>31286.45</v>
      </c>
      <c r="L17" s="190">
        <v>98383.7</v>
      </c>
      <c r="M17" s="190">
        <v>307130.42</v>
      </c>
      <c r="N17" s="190">
        <v>1039554.26</v>
      </c>
      <c r="O17" s="190">
        <v>1074843.01</v>
      </c>
      <c r="P17" s="190">
        <v>1255630.09</v>
      </c>
      <c r="Q17" s="190">
        <v>1396407.27</v>
      </c>
      <c r="R17" s="190">
        <v>2232025.98</v>
      </c>
      <c r="S17" s="190">
        <v>183813.87</v>
      </c>
      <c r="T17" s="190">
        <v>847391</v>
      </c>
      <c r="U17" s="190"/>
      <c r="V17" s="190">
        <v>8473915.05</v>
      </c>
    </row>
    <row r="18" spans="1:22">
      <c r="A18" s="177">
        <v>18</v>
      </c>
      <c r="B18" s="182" t="s">
        <v>180</v>
      </c>
      <c r="C18" s="182" t="s">
        <v>181</v>
      </c>
      <c r="D18" s="183">
        <v>34499.4</v>
      </c>
      <c r="E18" s="177">
        <v>5</v>
      </c>
      <c r="F18" s="177" t="s">
        <v>149</v>
      </c>
    </row>
    <row r="19" spans="1:22">
      <c r="A19" s="177">
        <v>19</v>
      </c>
      <c r="B19" s="182" t="s">
        <v>182</v>
      </c>
      <c r="C19" s="182" t="s">
        <v>183</v>
      </c>
      <c r="D19" s="183">
        <v>71346.72</v>
      </c>
      <c r="E19" s="177">
        <v>7</v>
      </c>
      <c r="F19" s="177" t="s">
        <v>149</v>
      </c>
    </row>
    <row r="20" spans="1:22" customHeight="1" ht="26.25">
      <c r="A20" s="177">
        <v>20</v>
      </c>
      <c r="B20" s="182" t="s">
        <v>185</v>
      </c>
      <c r="C20" s="182" t="s">
        <v>186</v>
      </c>
      <c r="D20" s="183">
        <v>61773.72</v>
      </c>
      <c r="E20" s="177">
        <v>7</v>
      </c>
      <c r="F20" s="177" t="s">
        <v>145</v>
      </c>
      <c r="I20" s="195" t="s">
        <v>436</v>
      </c>
      <c r="J20" s="191" t="s">
        <v>113</v>
      </c>
      <c r="K20" s="191" t="s">
        <v>114</v>
      </c>
      <c r="L20" s="191" t="s">
        <v>115</v>
      </c>
      <c r="M20" s="191" t="s">
        <v>116</v>
      </c>
      <c r="N20" s="191" t="s">
        <v>117</v>
      </c>
      <c r="O20" s="191" t="s">
        <v>118</v>
      </c>
      <c r="P20" s="191" t="s">
        <v>119</v>
      </c>
      <c r="Q20" s="191" t="s">
        <v>120</v>
      </c>
      <c r="R20" s="191" t="s">
        <v>121</v>
      </c>
      <c r="S20" s="191" t="s">
        <v>122</v>
      </c>
      <c r="T20" s="191" t="s">
        <v>123</v>
      </c>
      <c r="U20" s="186"/>
    </row>
    <row r="21" spans="1:22">
      <c r="A21" s="177">
        <v>21</v>
      </c>
      <c r="B21" s="182" t="s">
        <v>187</v>
      </c>
      <c r="C21" s="182" t="s">
        <v>188</v>
      </c>
      <c r="D21" s="183">
        <v>65903.49</v>
      </c>
      <c r="E21" s="177">
        <v>7</v>
      </c>
      <c r="F21" s="177" t="s">
        <v>145</v>
      </c>
      <c r="I21" s="196" t="s">
        <v>146</v>
      </c>
      <c r="J21" s="192">
        <f>IF(J3:T7=0,0,(J12:T16/J3:T7))</f>
        <v>847391</v>
      </c>
      <c r="K21" s="192">
        <v>15662.12</v>
      </c>
      <c r="L21" s="192">
        <v>0</v>
      </c>
      <c r="M21" s="192">
        <v>23842.26</v>
      </c>
      <c r="N21" s="192">
        <v>36777.637142857</v>
      </c>
      <c r="O21" s="192">
        <v>54445.595</v>
      </c>
      <c r="P21" s="192">
        <v>0</v>
      </c>
      <c r="Q21" s="192">
        <v>99240.52</v>
      </c>
      <c r="R21" s="192">
        <v>115892.92</v>
      </c>
      <c r="S21" s="192">
        <v>0</v>
      </c>
      <c r="T21" s="192">
        <v>0</v>
      </c>
      <c r="U21" s="186"/>
    </row>
    <row r="22" spans="1:22">
      <c r="A22" s="177">
        <v>22</v>
      </c>
      <c r="B22" s="182" t="s">
        <v>189</v>
      </c>
      <c r="C22" s="182" t="s">
        <v>190</v>
      </c>
      <c r="D22" s="183">
        <v>73114.74</v>
      </c>
      <c r="E22" s="177">
        <v>7</v>
      </c>
      <c r="F22" s="177" t="s">
        <v>145</v>
      </c>
      <c r="I22" s="196" t="s">
        <v>149</v>
      </c>
      <c r="J22" s="192">
        <v>1449.8</v>
      </c>
      <c r="K22" s="192">
        <v>15624.33</v>
      </c>
      <c r="L22" s="192">
        <v>19676.74</v>
      </c>
      <c r="M22" s="192">
        <v>25944.59</v>
      </c>
      <c r="N22" s="192">
        <v>35498.66</v>
      </c>
      <c r="O22" s="192">
        <v>48465.186363636</v>
      </c>
      <c r="P22" s="192">
        <v>69681.234285714</v>
      </c>
      <c r="Q22" s="192">
        <v>96600.074</v>
      </c>
      <c r="R22" s="192">
        <v>129423.615</v>
      </c>
      <c r="S22" s="192">
        <v>0</v>
      </c>
      <c r="T22" s="192">
        <v>0</v>
      </c>
      <c r="U22" s="186"/>
    </row>
    <row r="23" spans="1:22">
      <c r="A23" s="177">
        <v>23</v>
      </c>
      <c r="B23" s="182" t="s">
        <v>191</v>
      </c>
      <c r="C23" s="182" t="s">
        <v>192</v>
      </c>
      <c r="D23" s="183">
        <v>70437.13</v>
      </c>
      <c r="E23" s="177">
        <v>7</v>
      </c>
      <c r="F23" s="177" t="s">
        <v>145</v>
      </c>
      <c r="I23" s="196" t="s">
        <v>145</v>
      </c>
      <c r="J23" s="192">
        <v>0</v>
      </c>
      <c r="K23" s="192">
        <v>0</v>
      </c>
      <c r="L23" s="192">
        <v>0</v>
      </c>
      <c r="M23" s="192">
        <v>0</v>
      </c>
      <c r="N23" s="192">
        <v>35661.557142857</v>
      </c>
      <c r="O23" s="192">
        <v>53637.167142857</v>
      </c>
      <c r="P23" s="192">
        <v>69805.586363636</v>
      </c>
      <c r="Q23" s="192">
        <v>92071.346666667</v>
      </c>
      <c r="R23" s="192">
        <v>135207.30111111</v>
      </c>
      <c r="S23" s="192">
        <v>0</v>
      </c>
      <c r="T23" s="192">
        <v>0</v>
      </c>
      <c r="U23" s="186"/>
    </row>
    <row r="24" spans="1:22">
      <c r="A24" s="177">
        <v>24</v>
      </c>
      <c r="B24" s="182" t="s">
        <v>193</v>
      </c>
      <c r="C24" s="182" t="s">
        <v>194</v>
      </c>
      <c r="D24" s="183">
        <v>34342.14</v>
      </c>
      <c r="E24" s="177">
        <v>5</v>
      </c>
      <c r="F24" s="177" t="s">
        <v>145</v>
      </c>
      <c r="I24" s="196" t="s">
        <v>141</v>
      </c>
      <c r="J24" s="192">
        <v>0</v>
      </c>
      <c r="K24" s="192">
        <v>0</v>
      </c>
      <c r="L24" s="192">
        <v>0</v>
      </c>
      <c r="M24" s="192">
        <v>0</v>
      </c>
      <c r="N24" s="192">
        <v>0</v>
      </c>
      <c r="O24" s="192">
        <v>57374.6</v>
      </c>
      <c r="P24" s="192">
        <v>0</v>
      </c>
      <c r="Q24" s="192">
        <v>87246.1</v>
      </c>
      <c r="R24" s="192">
        <v>132839.985</v>
      </c>
      <c r="S24" s="192">
        <v>183813.87</v>
      </c>
      <c r="T24" s="192">
        <v>0</v>
      </c>
      <c r="U24" s="186"/>
    </row>
    <row r="25" spans="1:22">
      <c r="A25" s="177">
        <v>25</v>
      </c>
      <c r="B25" s="182" t="s">
        <v>195</v>
      </c>
      <c r="C25" s="182" t="s">
        <v>196</v>
      </c>
      <c r="D25" s="183">
        <v>35580.2</v>
      </c>
      <c r="E25" s="177">
        <v>5</v>
      </c>
      <c r="F25" s="177" t="s">
        <v>149</v>
      </c>
      <c r="I25" s="194" t="s">
        <v>156</v>
      </c>
      <c r="J25" s="179">
        <v>0</v>
      </c>
      <c r="K25" s="179">
        <v>0</v>
      </c>
      <c r="L25" s="179">
        <v>0</v>
      </c>
      <c r="M25" s="179">
        <v>0</v>
      </c>
      <c r="N25" s="179">
        <v>0</v>
      </c>
      <c r="O25" s="179">
        <v>0</v>
      </c>
      <c r="P25" s="179">
        <v>0</v>
      </c>
      <c r="Q25" s="179">
        <v>0</v>
      </c>
      <c r="R25" s="179">
        <v>0</v>
      </c>
      <c r="S25" s="179">
        <v>0</v>
      </c>
      <c r="T25" s="179">
        <v>847391</v>
      </c>
      <c r="U25" s="186"/>
    </row>
    <row r="26" spans="1:22">
      <c r="A26" s="177">
        <v>26</v>
      </c>
      <c r="B26" s="182" t="s">
        <v>197</v>
      </c>
      <c r="C26" s="182" t="s">
        <v>198</v>
      </c>
      <c r="D26" s="183">
        <v>114570.22</v>
      </c>
      <c r="E26" s="177">
        <v>9</v>
      </c>
      <c r="F26" s="177" t="s">
        <v>145</v>
      </c>
      <c r="I26" s="194"/>
      <c r="J26" s="176" t="s">
        <v>135</v>
      </c>
    </row>
    <row r="27" spans="1:22">
      <c r="A27" s="177">
        <v>27</v>
      </c>
      <c r="B27" s="182" t="s">
        <v>200</v>
      </c>
      <c r="C27" s="182" t="s">
        <v>201</v>
      </c>
      <c r="D27" s="183">
        <v>87093.65</v>
      </c>
      <c r="E27" s="177">
        <v>8</v>
      </c>
      <c r="F27" s="177" t="s">
        <v>145</v>
      </c>
      <c r="I27" s="194" t="s">
        <v>136</v>
      </c>
      <c r="J27" s="191" t="s">
        <v>113</v>
      </c>
      <c r="K27" s="191" t="s">
        <v>114</v>
      </c>
      <c r="L27" s="191" t="s">
        <v>115</v>
      </c>
      <c r="M27" s="191" t="s">
        <v>116</v>
      </c>
      <c r="N27" s="191" t="s">
        <v>117</v>
      </c>
      <c r="O27" s="191" t="s">
        <v>118</v>
      </c>
      <c r="P27" s="191" t="s">
        <v>119</v>
      </c>
      <c r="Q27" s="191" t="s">
        <v>120</v>
      </c>
      <c r="R27" s="191" t="s">
        <v>121</v>
      </c>
      <c r="S27" s="191" t="s">
        <v>122</v>
      </c>
      <c r="T27" s="191" t="s">
        <v>123</v>
      </c>
      <c r="U27" s="176" t="s">
        <v>142</v>
      </c>
    </row>
    <row r="28" spans="1:22">
      <c r="A28" s="177">
        <v>28</v>
      </c>
      <c r="B28" s="182" t="s">
        <v>202</v>
      </c>
      <c r="C28" s="182" t="s">
        <v>203</v>
      </c>
      <c r="D28" s="183">
        <v>113684.79</v>
      </c>
      <c r="E28" s="177">
        <v>9</v>
      </c>
      <c r="F28" s="177" t="s">
        <v>146</v>
      </c>
      <c r="I28" s="196" t="s">
        <v>146</v>
      </c>
      <c r="J28" s="197">
        <f>J21:T25/GETPIVOTDATA("774 DEMATERIALISATION",$I$10)</f>
        <v>2.9502301890553E-6</v>
      </c>
      <c r="K28" s="197">
        <v>0.0018482743699443</v>
      </c>
      <c r="L28" s="197">
        <v>0</v>
      </c>
      <c r="M28" s="197">
        <v>0.0028136062090922</v>
      </c>
      <c r="N28" s="197">
        <v>0.0043400998152391</v>
      </c>
      <c r="O28" s="197">
        <v>0.0064250815212031</v>
      </c>
      <c r="P28" s="197">
        <v>0</v>
      </c>
      <c r="Q28" s="197">
        <v>0.011711295123262</v>
      </c>
      <c r="R28" s="197">
        <v>0.013676431651271</v>
      </c>
      <c r="S28" s="197">
        <v>0</v>
      </c>
      <c r="T28" s="197">
        <v>0</v>
      </c>
    </row>
    <row r="29" spans="1:22">
      <c r="A29" s="177">
        <v>29</v>
      </c>
      <c r="B29" s="182" t="s">
        <v>204</v>
      </c>
      <c r="C29" s="182" t="s">
        <v>205</v>
      </c>
      <c r="D29" s="183">
        <v>36982.99</v>
      </c>
      <c r="E29" s="177">
        <v>5</v>
      </c>
      <c r="F29" s="177" t="s">
        <v>149</v>
      </c>
      <c r="I29" s="196" t="s">
        <v>149</v>
      </c>
      <c r="J29" s="197">
        <v>0.00017108974912369</v>
      </c>
      <c r="K29" s="197">
        <v>0.0018438148019905</v>
      </c>
      <c r="L29" s="197">
        <v>0.0023220364948077</v>
      </c>
      <c r="M29" s="197">
        <v>0.0030617005064265</v>
      </c>
      <c r="N29" s="197">
        <v>0.0041891687361204</v>
      </c>
      <c r="O29" s="197">
        <v>0.0057193382371276</v>
      </c>
      <c r="P29" s="197">
        <v>0.008223027240014</v>
      </c>
      <c r="Q29" s="197">
        <v>0.011399698183191</v>
      </c>
      <c r="R29" s="197">
        <v>0.015273178245987</v>
      </c>
      <c r="S29" s="197">
        <v>0</v>
      </c>
      <c r="T29" s="197">
        <v>0</v>
      </c>
    </row>
    <row r="30" spans="1:22">
      <c r="A30" s="177">
        <v>30</v>
      </c>
      <c r="B30" s="182" t="s">
        <v>206</v>
      </c>
      <c r="C30" s="182" t="s">
        <v>207</v>
      </c>
      <c r="D30" s="183">
        <v>58186.45</v>
      </c>
      <c r="E30" s="177">
        <v>6</v>
      </c>
      <c r="F30" s="177" t="s">
        <v>145</v>
      </c>
      <c r="I30" s="196" t="s">
        <v>145</v>
      </c>
      <c r="J30" s="197">
        <v>0</v>
      </c>
      <c r="K30" s="197">
        <v>0</v>
      </c>
      <c r="L30" s="197">
        <v>0</v>
      </c>
      <c r="M30" s="197">
        <v>0</v>
      </c>
      <c r="N30" s="197">
        <v>0.0042083920988631</v>
      </c>
      <c r="O30" s="197">
        <v>0.0063296795904105</v>
      </c>
      <c r="P30" s="197">
        <v>0.0082377019301883</v>
      </c>
      <c r="Q30" s="197">
        <v>0.010865266659319</v>
      </c>
      <c r="R30" s="197">
        <v>0.015955706460748</v>
      </c>
      <c r="S30" s="197">
        <v>0</v>
      </c>
      <c r="T30" s="197">
        <v>0</v>
      </c>
    </row>
    <row r="31" spans="1:22">
      <c r="A31" s="177">
        <v>31</v>
      </c>
      <c r="B31" s="182" t="s">
        <v>208</v>
      </c>
      <c r="C31" s="182" t="s">
        <v>209</v>
      </c>
      <c r="D31" s="183">
        <v>40766.25</v>
      </c>
      <c r="E31" s="177">
        <v>5</v>
      </c>
      <c r="F31" s="177" t="s">
        <v>149</v>
      </c>
      <c r="I31" s="196" t="s">
        <v>141</v>
      </c>
      <c r="J31" s="197">
        <v>0</v>
      </c>
      <c r="K31" s="197">
        <v>0</v>
      </c>
      <c r="L31" s="197">
        <v>0</v>
      </c>
      <c r="M31" s="197">
        <v>0</v>
      </c>
      <c r="N31" s="197">
        <v>0</v>
      </c>
      <c r="O31" s="197">
        <v>0.0067707310801989</v>
      </c>
      <c r="P31" s="197">
        <v>0</v>
      </c>
      <c r="Q31" s="197">
        <v>0.010295843123893</v>
      </c>
      <c r="R31" s="197">
        <v>0.015676341362426</v>
      </c>
      <c r="S31" s="197">
        <v>0.021691729137643</v>
      </c>
      <c r="T31" s="197">
        <v>0</v>
      </c>
    </row>
    <row r="32" spans="1:22">
      <c r="A32" s="177">
        <v>32</v>
      </c>
      <c r="B32" s="182" t="s">
        <v>210</v>
      </c>
      <c r="C32" s="182" t="s">
        <v>211</v>
      </c>
      <c r="D32" s="183">
        <v>104741.96</v>
      </c>
      <c r="E32" s="177">
        <v>8</v>
      </c>
      <c r="F32" s="177" t="s">
        <v>145</v>
      </c>
      <c r="I32" s="194" t="s">
        <v>156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0.09999994040535</v>
      </c>
    </row>
    <row r="33" spans="1:22">
      <c r="A33" s="177">
        <v>33</v>
      </c>
      <c r="B33" s="182" t="s">
        <v>212</v>
      </c>
      <c r="C33" s="182" t="s">
        <v>213</v>
      </c>
      <c r="D33" s="183">
        <v>56542.13</v>
      </c>
      <c r="E33" s="177">
        <v>6</v>
      </c>
      <c r="F33" s="177" t="s">
        <v>146</v>
      </c>
      <c r="I33" s="194"/>
    </row>
    <row r="34" spans="1:22">
      <c r="A34" s="177">
        <v>34</v>
      </c>
      <c r="B34" s="182" t="s">
        <v>214</v>
      </c>
      <c r="C34" s="182" t="s">
        <v>215</v>
      </c>
      <c r="D34" s="183">
        <v>44732.44</v>
      </c>
      <c r="E34" s="177">
        <v>6</v>
      </c>
      <c r="F34" s="177" t="s">
        <v>149</v>
      </c>
      <c r="I34" s="194" t="s">
        <v>438</v>
      </c>
      <c r="J34" s="176" t="s">
        <v>135</v>
      </c>
      <c r="K34" s="177"/>
    </row>
    <row r="35" spans="1:22">
      <c r="A35" s="177">
        <v>35</v>
      </c>
      <c r="B35" s="182" t="s">
        <v>216</v>
      </c>
      <c r="C35" s="182" t="s">
        <v>217</v>
      </c>
      <c r="D35" s="183">
        <v>61833.16</v>
      </c>
      <c r="E35" s="177">
        <v>7</v>
      </c>
      <c r="F35" s="177" t="s">
        <v>149</v>
      </c>
      <c r="I35" s="194" t="s">
        <v>136</v>
      </c>
      <c r="J35" s="191" t="s">
        <v>113</v>
      </c>
      <c r="K35" s="191" t="s">
        <v>114</v>
      </c>
      <c r="L35" s="191" t="s">
        <v>115</v>
      </c>
      <c r="M35" s="191" t="s">
        <v>116</v>
      </c>
      <c r="N35" s="191" t="s">
        <v>117</v>
      </c>
      <c r="O35" s="191" t="s">
        <v>118</v>
      </c>
      <c r="P35" s="191" t="s">
        <v>119</v>
      </c>
      <c r="Q35" s="191" t="s">
        <v>120</v>
      </c>
      <c r="R35" s="191" t="s">
        <v>121</v>
      </c>
      <c r="S35" s="191" t="s">
        <v>122</v>
      </c>
      <c r="T35" s="191" t="s">
        <v>123</v>
      </c>
      <c r="U35" s="199">
        <f>SUM(J36:T40)</f>
        <v>1.0999763385638</v>
      </c>
    </row>
    <row r="36" spans="1:22">
      <c r="A36" s="177">
        <v>36</v>
      </c>
      <c r="B36" s="182" t="s">
        <v>219</v>
      </c>
      <c r="C36" s="182" t="s">
        <v>220</v>
      </c>
      <c r="D36" s="183">
        <v>62364.45</v>
      </c>
      <c r="E36" s="177">
        <v>7</v>
      </c>
      <c r="F36" s="177" t="s">
        <v>145</v>
      </c>
      <c r="I36" s="196" t="s">
        <v>146</v>
      </c>
      <c r="J36" s="197">
        <f>J28:T32*J3:T7</f>
        <v>0.09999994040535</v>
      </c>
      <c r="K36" s="197">
        <v>0.0018482743699443</v>
      </c>
      <c r="L36" s="197">
        <v>0</v>
      </c>
      <c r="M36" s="197">
        <v>0.0056272124181844</v>
      </c>
      <c r="N36" s="197">
        <v>0.030380698706674</v>
      </c>
      <c r="O36" s="197">
        <v>0.012850163042406</v>
      </c>
      <c r="P36" s="197">
        <v>0</v>
      </c>
      <c r="Q36" s="197">
        <v>0.011711295123262</v>
      </c>
      <c r="R36" s="197">
        <v>0.027352863302542</v>
      </c>
      <c r="S36" s="197">
        <v>0</v>
      </c>
      <c r="T36" s="197">
        <v>0</v>
      </c>
    </row>
    <row r="37" spans="1:22">
      <c r="A37" s="177">
        <v>37</v>
      </c>
      <c r="B37" s="182" t="s">
        <v>221</v>
      </c>
      <c r="C37" s="182" t="s">
        <v>222</v>
      </c>
      <c r="D37" s="183">
        <v>68698.92</v>
      </c>
      <c r="E37" s="177">
        <v>7</v>
      </c>
      <c r="F37" s="177" t="s">
        <v>145</v>
      </c>
      <c r="I37" s="196" t="s">
        <v>149</v>
      </c>
      <c r="J37" s="197">
        <v>0.00085544874561847</v>
      </c>
      <c r="K37" s="197">
        <v>0.0018438148019905</v>
      </c>
      <c r="L37" s="197">
        <v>0.011610182474038</v>
      </c>
      <c r="M37" s="197">
        <v>0.030617005064265</v>
      </c>
      <c r="N37" s="197">
        <v>0.062837531041806</v>
      </c>
      <c r="O37" s="197">
        <v>0.062912720608404</v>
      </c>
      <c r="P37" s="197">
        <v>0.057561190680098</v>
      </c>
      <c r="Q37" s="197">
        <v>0.056998490915955</v>
      </c>
      <c r="R37" s="197">
        <v>0.061092712983947</v>
      </c>
      <c r="S37" s="197">
        <v>0</v>
      </c>
      <c r="T37" s="197">
        <v>0</v>
      </c>
    </row>
    <row r="38" spans="1:22">
      <c r="A38" s="177">
        <v>38</v>
      </c>
      <c r="B38" s="182" t="s">
        <v>223</v>
      </c>
      <c r="C38" s="182" t="s">
        <v>224</v>
      </c>
      <c r="D38" s="183">
        <v>34884.03</v>
      </c>
      <c r="E38" s="177">
        <v>5</v>
      </c>
      <c r="F38" s="177" t="s">
        <v>149</v>
      </c>
      <c r="I38" s="196" t="s">
        <v>145</v>
      </c>
      <c r="J38" s="197">
        <v>0</v>
      </c>
      <c r="K38" s="197">
        <v>0</v>
      </c>
      <c r="L38" s="197">
        <v>0</v>
      </c>
      <c r="M38" s="197">
        <v>0</v>
      </c>
      <c r="N38" s="197">
        <v>0.029458744692042</v>
      </c>
      <c r="O38" s="197">
        <v>0.044307757132873</v>
      </c>
      <c r="P38" s="197">
        <v>0.090614721232071</v>
      </c>
      <c r="Q38" s="197">
        <v>0.065191599955914</v>
      </c>
      <c r="R38" s="197">
        <v>0.14360135814673</v>
      </c>
      <c r="S38" s="197">
        <v>0</v>
      </c>
      <c r="T38" s="197">
        <v>0</v>
      </c>
    </row>
    <row r="39" spans="1:22">
      <c r="A39" s="177">
        <v>39</v>
      </c>
      <c r="B39" s="182" t="s">
        <v>225</v>
      </c>
      <c r="C39" s="182" t="s">
        <v>226</v>
      </c>
      <c r="D39" s="183">
        <v>87333.45</v>
      </c>
      <c r="E39" s="177">
        <v>8</v>
      </c>
      <c r="F39" s="177" t="s">
        <v>141</v>
      </c>
      <c r="I39" s="196" t="s">
        <v>141</v>
      </c>
      <c r="J39" s="197">
        <v>0</v>
      </c>
      <c r="K39" s="197">
        <v>0</v>
      </c>
      <c r="L39" s="197">
        <v>0</v>
      </c>
      <c r="M39" s="197">
        <v>0</v>
      </c>
      <c r="N39" s="197">
        <v>0</v>
      </c>
      <c r="O39" s="197">
        <v>0.0067707310801989</v>
      </c>
      <c r="P39" s="197">
        <v>0</v>
      </c>
      <c r="Q39" s="197">
        <v>0.03088752937168</v>
      </c>
      <c r="R39" s="197">
        <v>0.031352682724852</v>
      </c>
      <c r="S39" s="197">
        <v>0.021691729137643</v>
      </c>
      <c r="T39" s="197">
        <v>0</v>
      </c>
    </row>
    <row r="40" spans="1:22">
      <c r="A40" s="177">
        <v>41</v>
      </c>
      <c r="B40" s="182" t="s">
        <v>227</v>
      </c>
      <c r="C40" s="182" t="s">
        <v>228</v>
      </c>
      <c r="D40" s="183">
        <v>36254.83</v>
      </c>
      <c r="E40" s="177">
        <v>5</v>
      </c>
      <c r="F40" s="177" t="s">
        <v>149</v>
      </c>
      <c r="I40" s="194" t="s">
        <v>156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0.09999994040535</v>
      </c>
    </row>
    <row r="41" spans="1:22">
      <c r="A41" s="177">
        <v>42</v>
      </c>
      <c r="B41" s="182" t="s">
        <v>229</v>
      </c>
      <c r="C41" s="182" t="s">
        <v>230</v>
      </c>
      <c r="D41" s="183">
        <v>22780.03</v>
      </c>
      <c r="E41" s="177">
        <v>4</v>
      </c>
      <c r="F41" s="177" t="s">
        <v>149</v>
      </c>
      <c r="I41" s="194"/>
    </row>
    <row r="42" spans="1:22">
      <c r="A42" s="177">
        <v>43</v>
      </c>
      <c r="B42" s="182" t="s">
        <v>231</v>
      </c>
      <c r="C42" s="182" t="s">
        <v>232</v>
      </c>
      <c r="D42" s="183">
        <v>73317.67</v>
      </c>
      <c r="E42" s="177">
        <v>7</v>
      </c>
      <c r="F42" s="177" t="s">
        <v>149</v>
      </c>
      <c r="I42" s="194"/>
      <c r="J42" s="176" t="s">
        <v>135</v>
      </c>
    </row>
    <row r="43" spans="1:22">
      <c r="A43" s="177">
        <v>44</v>
      </c>
      <c r="B43" s="182" t="s">
        <v>233</v>
      </c>
      <c r="C43" s="182" t="s">
        <v>234</v>
      </c>
      <c r="D43" s="183">
        <v>36559.97</v>
      </c>
      <c r="E43" s="177">
        <v>5</v>
      </c>
      <c r="F43" s="177" t="s">
        <v>149</v>
      </c>
      <c r="I43" s="194" t="s">
        <v>136</v>
      </c>
      <c r="J43" s="191" t="s">
        <v>113</v>
      </c>
      <c r="K43" s="191" t="s">
        <v>114</v>
      </c>
      <c r="L43" s="191" t="s">
        <v>115</v>
      </c>
      <c r="M43" s="191" t="s">
        <v>116</v>
      </c>
      <c r="N43" s="191" t="s">
        <v>117</v>
      </c>
      <c r="O43" s="191" t="s">
        <v>118</v>
      </c>
      <c r="P43" s="191" t="s">
        <v>119</v>
      </c>
      <c r="Q43" s="191" t="s">
        <v>120</v>
      </c>
      <c r="R43" s="191" t="s">
        <v>121</v>
      </c>
      <c r="S43" s="191" t="s">
        <v>122</v>
      </c>
      <c r="T43" s="191" t="s">
        <v>123</v>
      </c>
      <c r="U43" s="176" t="s">
        <v>142</v>
      </c>
    </row>
    <row r="44" spans="1:22">
      <c r="A44" s="177">
        <v>45</v>
      </c>
      <c r="B44" s="182" t="s">
        <v>235</v>
      </c>
      <c r="C44" s="182" t="s">
        <v>236</v>
      </c>
      <c r="D44" s="183">
        <v>56090.71</v>
      </c>
      <c r="E44" s="177">
        <v>6</v>
      </c>
      <c r="F44" s="177" t="s">
        <v>145</v>
      </c>
      <c r="I44" s="196" t="s">
        <v>146</v>
      </c>
      <c r="J44" s="193">
        <f>((J17:T17/J8:T8)/GETPIVOTDATA("774 DEMATERIALISATION",$I$10))</f>
        <v>6.7619275933147E-5</v>
      </c>
      <c r="K44" s="193">
        <v>0.0018460445859674</v>
      </c>
      <c r="L44" s="193">
        <v>0.0023220364948077</v>
      </c>
      <c r="M44" s="193">
        <v>0.0030203514568708</v>
      </c>
      <c r="N44" s="193">
        <v>0.004230240497949</v>
      </c>
      <c r="O44" s="193">
        <v>0.0060400653268515</v>
      </c>
      <c r="P44" s="193">
        <v>0.0082319951062316</v>
      </c>
      <c r="Q44" s="193">
        <v>0.010985927691121</v>
      </c>
      <c r="R44" s="193">
        <v>0.015494095126945</v>
      </c>
      <c r="S44" s="193">
        <v>0.021691729137643</v>
      </c>
      <c r="T44" s="193">
        <v>0.09999994040535</v>
      </c>
      <c r="V44" s="176" t="s">
        <v>447</v>
      </c>
    </row>
    <row r="45" spans="1:22">
      <c r="A45" s="177">
        <v>46</v>
      </c>
      <c r="B45" s="182" t="s">
        <v>239</v>
      </c>
      <c r="C45" s="182" t="s">
        <v>240</v>
      </c>
      <c r="D45" s="183">
        <v>34593.09</v>
      </c>
      <c r="E45" s="177">
        <v>5</v>
      </c>
      <c r="F45" s="177" t="s">
        <v>146</v>
      </c>
      <c r="I45" s="196" t="s">
        <v>149</v>
      </c>
      <c r="J45" s="193">
        <f>((J17:T17-J12:T12)/(J8:T8-J3:T3))/(GETPIVOTDATA("774 DEMATERIALISATION",$I$10)-GETPIVOTDATA("774 DEMATERIALISATION",$I$10,"H","H1"))</f>
        <v>0.00018796818475761</v>
      </c>
      <c r="K45" s="193">
        <v>0.0020257117865594</v>
      </c>
      <c r="L45" s="193">
        <v>0.0025511112565508</v>
      </c>
      <c r="M45" s="193">
        <v>0.0033637449900541</v>
      </c>
      <c r="N45" s="193">
        <v>0.0046091607417738</v>
      </c>
      <c r="O45" s="193">
        <v>0.0065914068063366</v>
      </c>
      <c r="P45" s="193">
        <v>0.0090441022035351</v>
      </c>
      <c r="Q45" s="193">
        <v>0.012012793849665</v>
      </c>
      <c r="R45" s="193">
        <v>0.017288890798506</v>
      </c>
      <c r="S45" s="193">
        <v>0.023831672973632</v>
      </c>
      <c r="T45" s="193">
        <v>0.10986518695678</v>
      </c>
      <c r="V45" s="176" t="s">
        <v>448</v>
      </c>
    </row>
    <row r="46" spans="1:22">
      <c r="A46" s="177">
        <v>47</v>
      </c>
      <c r="B46" s="182" t="s">
        <v>241</v>
      </c>
      <c r="C46" s="182" t="s">
        <v>242</v>
      </c>
      <c r="D46" s="183">
        <v>122293.79</v>
      </c>
      <c r="E46" s="177">
        <v>9</v>
      </c>
      <c r="F46" s="177" t="s">
        <v>145</v>
      </c>
      <c r="I46" s="196" t="s">
        <v>145</v>
      </c>
      <c r="J46" s="193">
        <f>IF(J5:T5+J6:T6+J7:T7=0,0,(J14:T14+J15:T15+J16:T16)/(J5:T5+J6:T6+J7:T7))/(GETPIVOTDATA("774 DEMATERIALISATION",$I$10,"H","H3")+GETPIVOTDATA("774 DEMATERIALISATION",$I$10,"H","H4")+GETPIVOTDATA("774 DEMATERIALISATION",$I$10,"H","H5"))</f>
        <v>0</v>
      </c>
      <c r="K46" s="193">
        <v>0</v>
      </c>
      <c r="L46" s="193">
        <v>0</v>
      </c>
      <c r="M46" s="193">
        <v>0</v>
      </c>
      <c r="N46" s="193">
        <v>0.0074633184847177</v>
      </c>
      <c r="O46" s="193">
        <v>0.01132306045565</v>
      </c>
      <c r="P46" s="193">
        <v>0.014609045840519</v>
      </c>
      <c r="Q46" s="193">
        <v>0.018932254226552</v>
      </c>
      <c r="R46" s="193">
        <v>0.028206361707289</v>
      </c>
      <c r="S46" s="193">
        <v>0.038468916212013</v>
      </c>
      <c r="T46" s="193">
        <v>0.17734359968491</v>
      </c>
      <c r="V46" s="176" t="s">
        <v>441</v>
      </c>
    </row>
    <row r="47" spans="1:22">
      <c r="A47" s="177">
        <v>48</v>
      </c>
      <c r="B47" s="182" t="s">
        <v>244</v>
      </c>
      <c r="C47" s="182" t="s">
        <v>245</v>
      </c>
      <c r="D47" s="183">
        <v>55309.25</v>
      </c>
      <c r="E47" s="177">
        <v>6</v>
      </c>
      <c r="F47" s="177" t="s">
        <v>145</v>
      </c>
      <c r="I47" s="196" t="s">
        <v>141</v>
      </c>
      <c r="J47" s="193">
        <f>IF(J7:T7+J6:T6=0,0,(J15:T15+J16:T16)/(J6:T6+J7:T7)/(GETPIVOTDATA("774 DEMATERIALISATION",$I$10,"H","H4")+GETPIVOTDATA("774 DEMATERIALISATION",$I$10,"H","H5")))</f>
        <v>0</v>
      </c>
      <c r="K47" s="193">
        <v>0</v>
      </c>
      <c r="L47" s="193">
        <v>0</v>
      </c>
      <c r="M47" s="193">
        <v>0</v>
      </c>
      <c r="N47" s="193">
        <v>0</v>
      </c>
      <c r="O47" s="193">
        <v>0.035504133811474</v>
      </c>
      <c r="P47" s="193">
        <v>0</v>
      </c>
      <c r="Q47" s="193">
        <v>0.053988998771743</v>
      </c>
      <c r="R47" s="193">
        <v>0.082203075977074</v>
      </c>
      <c r="S47" s="193">
        <v>0.11374636575915</v>
      </c>
      <c r="T47" s="193">
        <v>0.52437635216</v>
      </c>
      <c r="V47" s="176" t="s">
        <v>442</v>
      </c>
    </row>
    <row r="48" spans="1:22">
      <c r="A48" s="177">
        <v>49</v>
      </c>
      <c r="B48" s="182" t="s">
        <v>247</v>
      </c>
      <c r="C48" s="182" t="s">
        <v>248</v>
      </c>
      <c r="D48" s="183">
        <v>25122.3</v>
      </c>
      <c r="E48" s="177">
        <v>4</v>
      </c>
      <c r="F48" s="177" t="s">
        <v>146</v>
      </c>
      <c r="I48" s="194" t="s">
        <v>156</v>
      </c>
      <c r="J48" s="193">
        <f>IF(J7:T7=0,0,J17:T17/J7:T7/GETPIVOTDATA("774 DEMATERIALISATION",$I$10,"H","H5"))</f>
        <v>0</v>
      </c>
      <c r="K48" s="193">
        <v>0</v>
      </c>
      <c r="L48" s="193">
        <v>0</v>
      </c>
      <c r="M48" s="193">
        <v>0</v>
      </c>
      <c r="N48" s="193">
        <v>0</v>
      </c>
      <c r="O48" s="193">
        <v>0</v>
      </c>
      <c r="P48" s="193">
        <v>0</v>
      </c>
      <c r="Q48" s="193">
        <v>0</v>
      </c>
      <c r="R48" s="193">
        <v>0</v>
      </c>
      <c r="S48" s="193">
        <v>0</v>
      </c>
      <c r="T48" s="193">
        <v>1</v>
      </c>
    </row>
    <row r="49" spans="1:22" customHeight="1" ht="30">
      <c r="A49" s="177">
        <v>50</v>
      </c>
      <c r="B49" s="182" t="s">
        <v>250</v>
      </c>
      <c r="C49" s="182" t="s">
        <v>251</v>
      </c>
      <c r="D49" s="183">
        <v>24788.88</v>
      </c>
      <c r="E49" s="177">
        <v>4</v>
      </c>
      <c r="F49" s="177" t="s">
        <v>149</v>
      </c>
      <c r="I49" s="194" t="s">
        <v>260</v>
      </c>
      <c r="J49" s="176" t="s">
        <v>135</v>
      </c>
    </row>
    <row r="50" spans="1:22">
      <c r="A50" s="177">
        <v>51</v>
      </c>
      <c r="B50" s="182" t="s">
        <v>253</v>
      </c>
      <c r="C50" s="182" t="s">
        <v>254</v>
      </c>
      <c r="D50" s="183">
        <v>81441.31</v>
      </c>
      <c r="E50" s="177">
        <v>7</v>
      </c>
      <c r="F50" s="177" t="s">
        <v>145</v>
      </c>
      <c r="I50" s="194" t="s">
        <v>136</v>
      </c>
      <c r="J50" s="191" t="s">
        <v>113</v>
      </c>
      <c r="K50" s="191" t="s">
        <v>114</v>
      </c>
      <c r="L50" s="191" t="s">
        <v>115</v>
      </c>
      <c r="M50" s="191" t="s">
        <v>116</v>
      </c>
      <c r="N50" s="191" t="s">
        <v>117</v>
      </c>
      <c r="O50" s="191" t="s">
        <v>118</v>
      </c>
      <c r="P50" s="191" t="s">
        <v>119</v>
      </c>
      <c r="Q50" s="191" t="s">
        <v>120</v>
      </c>
      <c r="R50" s="191" t="s">
        <v>121</v>
      </c>
      <c r="S50" s="191" t="s">
        <v>122</v>
      </c>
      <c r="T50" s="191" t="s">
        <v>123</v>
      </c>
      <c r="U50" s="177"/>
    </row>
    <row r="51" spans="1:22">
      <c r="A51" s="177">
        <v>52</v>
      </c>
      <c r="B51" s="182" t="s">
        <v>256</v>
      </c>
      <c r="C51" s="182" t="s">
        <v>257</v>
      </c>
      <c r="D51" s="183">
        <v>35986.02</v>
      </c>
      <c r="E51" s="177">
        <v>5</v>
      </c>
      <c r="F51" s="177" t="s">
        <v>149</v>
      </c>
      <c r="I51" s="196" t="s">
        <v>146</v>
      </c>
      <c r="J51" s="177">
        <f>J8:T8</f>
        <v>1</v>
      </c>
      <c r="K51" s="177">
        <v>2</v>
      </c>
      <c r="L51" s="177">
        <v>5</v>
      </c>
      <c r="M51" s="177">
        <v>12</v>
      </c>
      <c r="N51" s="177">
        <v>29</v>
      </c>
      <c r="O51" s="177">
        <v>21</v>
      </c>
      <c r="P51" s="177">
        <v>18</v>
      </c>
      <c r="Q51" s="177">
        <v>15</v>
      </c>
      <c r="R51" s="177">
        <v>17</v>
      </c>
      <c r="S51" s="177">
        <v>1</v>
      </c>
      <c r="T51" s="177">
        <v>1</v>
      </c>
      <c r="U51" s="177">
        <f>SUM(J51:T51)</f>
        <v>122</v>
      </c>
    </row>
    <row r="52" spans="1:22">
      <c r="A52" s="177">
        <v>53</v>
      </c>
      <c r="B52" s="182" t="s">
        <v>258</v>
      </c>
      <c r="C52" s="182" t="s">
        <v>259</v>
      </c>
      <c r="D52" s="183">
        <v>36016.87</v>
      </c>
      <c r="E52" s="177">
        <v>5</v>
      </c>
      <c r="F52" s="177" t="s">
        <v>145</v>
      </c>
      <c r="I52" s="196" t="s">
        <v>149</v>
      </c>
      <c r="J52" s="177">
        <f>J8:T8-J3:T3</f>
        <v>1</v>
      </c>
      <c r="K52" s="177">
        <v>1</v>
      </c>
      <c r="L52" s="177">
        <v>5</v>
      </c>
      <c r="M52" s="177">
        <v>10</v>
      </c>
      <c r="N52" s="177">
        <v>22</v>
      </c>
      <c r="O52" s="177">
        <v>19</v>
      </c>
      <c r="P52" s="177">
        <v>18</v>
      </c>
      <c r="Q52" s="177">
        <v>14</v>
      </c>
      <c r="R52" s="177">
        <v>15</v>
      </c>
      <c r="S52" s="177">
        <v>1</v>
      </c>
      <c r="T52" s="177">
        <v>1</v>
      </c>
      <c r="U52" s="177">
        <f>SUM(J52:T52)</f>
        <v>107</v>
      </c>
    </row>
    <row r="53" spans="1:22">
      <c r="A53" s="177">
        <v>54</v>
      </c>
      <c r="B53" s="182" t="s">
        <v>261</v>
      </c>
      <c r="C53" s="182" t="s">
        <v>262</v>
      </c>
      <c r="D53" s="183">
        <v>41655.6</v>
      </c>
      <c r="E53" s="177">
        <v>5</v>
      </c>
      <c r="F53" s="177" t="s">
        <v>145</v>
      </c>
      <c r="I53" s="196" t="s">
        <v>145</v>
      </c>
      <c r="J53" s="177">
        <f>J5:T5+J6:T6+J7:T7</f>
        <v>1</v>
      </c>
      <c r="K53" s="177">
        <v>0</v>
      </c>
      <c r="L53" s="177">
        <v>0</v>
      </c>
      <c r="M53" s="177">
        <v>0</v>
      </c>
      <c r="N53" s="177">
        <v>7</v>
      </c>
      <c r="O53" s="177">
        <v>8</v>
      </c>
      <c r="P53" s="177">
        <v>11</v>
      </c>
      <c r="Q53" s="177">
        <v>9</v>
      </c>
      <c r="R53" s="177">
        <v>11</v>
      </c>
      <c r="S53" s="177">
        <v>1</v>
      </c>
      <c r="T53" s="177">
        <v>1</v>
      </c>
      <c r="U53" s="177">
        <f>SUM(J53:T53)</f>
        <v>49</v>
      </c>
    </row>
    <row r="54" spans="1:22">
      <c r="A54" s="177">
        <v>55</v>
      </c>
      <c r="B54" s="182" t="s">
        <v>263</v>
      </c>
      <c r="C54" s="182" t="s">
        <v>264</v>
      </c>
      <c r="D54" s="183">
        <v>30803.91</v>
      </c>
      <c r="E54" s="177">
        <v>5</v>
      </c>
      <c r="F54" s="177" t="s">
        <v>145</v>
      </c>
      <c r="I54" s="196" t="s">
        <v>141</v>
      </c>
      <c r="J54" s="177">
        <f>J6:T6+J7:T7</f>
        <v>1</v>
      </c>
      <c r="K54" s="177">
        <v>0</v>
      </c>
      <c r="L54" s="177">
        <v>0</v>
      </c>
      <c r="M54" s="177">
        <v>0</v>
      </c>
      <c r="N54" s="177">
        <v>0</v>
      </c>
      <c r="O54" s="177">
        <v>1</v>
      </c>
      <c r="P54" s="177">
        <v>0</v>
      </c>
      <c r="Q54" s="177">
        <v>3</v>
      </c>
      <c r="R54" s="177">
        <v>2</v>
      </c>
      <c r="S54" s="177">
        <v>1</v>
      </c>
      <c r="T54" s="177">
        <v>1</v>
      </c>
      <c r="U54" s="177">
        <f>SUM(J54:T54)</f>
        <v>9</v>
      </c>
    </row>
    <row r="55" spans="1:22">
      <c r="A55" s="177">
        <v>56</v>
      </c>
      <c r="B55" s="182" t="s">
        <v>265</v>
      </c>
      <c r="C55" s="182" t="s">
        <v>266</v>
      </c>
      <c r="D55" s="183">
        <v>89513.81</v>
      </c>
      <c r="E55" s="177">
        <v>8</v>
      </c>
      <c r="F55" s="177" t="s">
        <v>145</v>
      </c>
      <c r="I55" s="196" t="s">
        <v>156</v>
      </c>
      <c r="J55" s="177">
        <f>J7:T7</f>
        <v>1</v>
      </c>
      <c r="K55" s="177">
        <v>0</v>
      </c>
      <c r="L55" s="177">
        <v>0</v>
      </c>
      <c r="M55" s="177">
        <v>0</v>
      </c>
      <c r="N55" s="177">
        <v>0</v>
      </c>
      <c r="O55" s="177">
        <v>0</v>
      </c>
      <c r="P55" s="177">
        <v>0</v>
      </c>
      <c r="Q55" s="177">
        <v>0</v>
      </c>
      <c r="R55" s="177">
        <v>0</v>
      </c>
      <c r="S55" s="177">
        <v>0</v>
      </c>
      <c r="T55" s="177">
        <v>1</v>
      </c>
      <c r="U55" s="177">
        <f>SUM(J55:T55)</f>
        <v>2</v>
      </c>
    </row>
    <row r="56" spans="1:22">
      <c r="A56" s="177">
        <v>57</v>
      </c>
      <c r="B56" s="182" t="s">
        <v>267</v>
      </c>
      <c r="C56" s="182" t="s">
        <v>268</v>
      </c>
      <c r="D56" s="183">
        <v>34363.36</v>
      </c>
      <c r="E56" s="177">
        <v>5</v>
      </c>
      <c r="F56" s="177" t="s">
        <v>149</v>
      </c>
    </row>
    <row r="57" spans="1:22">
      <c r="A57" s="177">
        <v>58</v>
      </c>
      <c r="B57" s="182" t="s">
        <v>269</v>
      </c>
      <c r="C57" s="182" t="s">
        <v>270</v>
      </c>
      <c r="D57" s="183">
        <v>35646.71</v>
      </c>
      <c r="E57" s="177">
        <v>5</v>
      </c>
      <c r="F57" s="177" t="s">
        <v>145</v>
      </c>
    </row>
    <row r="58" spans="1:22">
      <c r="A58" s="177">
        <v>61</v>
      </c>
      <c r="B58" s="182" t="s">
        <v>271</v>
      </c>
      <c r="C58" s="182" t="s">
        <v>272</v>
      </c>
      <c r="D58" s="183">
        <v>84833.86</v>
      </c>
      <c r="E58" s="177">
        <v>8</v>
      </c>
      <c r="F58" s="177" t="s">
        <v>149</v>
      </c>
    </row>
    <row r="59" spans="1:22">
      <c r="A59" s="177">
        <v>63</v>
      </c>
      <c r="B59" s="182" t="s">
        <v>273</v>
      </c>
      <c r="C59" s="182" t="s">
        <v>274</v>
      </c>
      <c r="D59" s="183">
        <v>34727.54</v>
      </c>
      <c r="E59" s="177">
        <v>5</v>
      </c>
      <c r="F59" s="177" t="s">
        <v>149</v>
      </c>
    </row>
    <row r="60" spans="1:22">
      <c r="A60" s="177">
        <v>64</v>
      </c>
      <c r="B60" s="182" t="s">
        <v>275</v>
      </c>
      <c r="C60" s="182" t="s">
        <v>276</v>
      </c>
      <c r="D60" s="183">
        <v>37608.31</v>
      </c>
      <c r="E60" s="177">
        <v>5</v>
      </c>
      <c r="F60" s="177" t="s">
        <v>145</v>
      </c>
    </row>
    <row r="61" spans="1:22">
      <c r="A61" s="177">
        <v>65</v>
      </c>
      <c r="B61" s="182" t="s">
        <v>277</v>
      </c>
      <c r="C61" s="182" t="s">
        <v>278</v>
      </c>
      <c r="D61" s="183">
        <v>47635.14</v>
      </c>
      <c r="E61" s="177">
        <v>6</v>
      </c>
      <c r="F61" s="177" t="s">
        <v>145</v>
      </c>
    </row>
    <row r="62" spans="1:22">
      <c r="A62" s="177">
        <v>66</v>
      </c>
      <c r="B62" s="182" t="s">
        <v>279</v>
      </c>
      <c r="C62" s="182" t="s">
        <v>280</v>
      </c>
      <c r="D62" s="183">
        <v>36538.5</v>
      </c>
      <c r="E62" s="177">
        <v>5</v>
      </c>
      <c r="F62" s="177" t="s">
        <v>146</v>
      </c>
    </row>
    <row r="63" spans="1:22">
      <c r="A63" s="177">
        <v>67</v>
      </c>
      <c r="B63" s="182" t="s">
        <v>281</v>
      </c>
      <c r="C63" s="182" t="s">
        <v>282</v>
      </c>
      <c r="D63" s="183">
        <v>56125.8</v>
      </c>
      <c r="E63" s="177">
        <v>6</v>
      </c>
      <c r="F63" s="177" t="s">
        <v>149</v>
      </c>
    </row>
    <row r="64" spans="1:22">
      <c r="A64" s="177">
        <v>68</v>
      </c>
      <c r="B64" s="182" t="s">
        <v>283</v>
      </c>
      <c r="C64" s="182" t="s">
        <v>284</v>
      </c>
      <c r="D64" s="183">
        <v>72545.69</v>
      </c>
      <c r="E64" s="177">
        <v>7</v>
      </c>
      <c r="F64" s="177" t="s">
        <v>149</v>
      </c>
    </row>
    <row r="65" spans="1:22">
      <c r="A65" s="177">
        <v>69</v>
      </c>
      <c r="B65" s="182" t="s">
        <v>285</v>
      </c>
      <c r="C65" s="182" t="s">
        <v>286</v>
      </c>
      <c r="D65" s="183">
        <v>99153.23</v>
      </c>
      <c r="E65" s="177">
        <v>8</v>
      </c>
      <c r="F65" s="177" t="s">
        <v>145</v>
      </c>
    </row>
    <row r="66" spans="1:22">
      <c r="A66" s="177">
        <v>70</v>
      </c>
      <c r="B66" s="182" t="s">
        <v>287</v>
      </c>
      <c r="C66" s="182" t="s">
        <v>288</v>
      </c>
      <c r="D66" s="183">
        <v>43086.71</v>
      </c>
      <c r="E66" s="177">
        <v>6</v>
      </c>
      <c r="F66" s="177" t="s">
        <v>149</v>
      </c>
    </row>
    <row r="67" spans="1:22">
      <c r="A67" s="177">
        <v>71</v>
      </c>
      <c r="B67" s="182" t="s">
        <v>289</v>
      </c>
      <c r="C67" s="182" t="s">
        <v>290</v>
      </c>
      <c r="D67" s="183">
        <v>59912.97</v>
      </c>
      <c r="E67" s="177">
        <v>7</v>
      </c>
      <c r="F67" s="177" t="s">
        <v>145</v>
      </c>
    </row>
    <row r="68" spans="1:22">
      <c r="A68" s="184">
        <v>80</v>
      </c>
      <c r="B68" s="185" t="s">
        <v>291</v>
      </c>
      <c r="C68" s="182" t="s">
        <v>292</v>
      </c>
      <c r="D68" s="186">
        <v>7104</v>
      </c>
      <c r="E68" s="177">
        <v>1</v>
      </c>
      <c r="F68" s="177" t="s">
        <v>149</v>
      </c>
    </row>
    <row r="69" spans="1:22">
      <c r="A69" s="177">
        <v>81</v>
      </c>
      <c r="B69" s="182" t="s">
        <v>293</v>
      </c>
      <c r="C69" s="182" t="s">
        <v>294</v>
      </c>
      <c r="D69" s="183">
        <v>150421.89</v>
      </c>
      <c r="E69" s="177">
        <v>9</v>
      </c>
      <c r="F69" s="177" t="s">
        <v>145</v>
      </c>
    </row>
    <row r="70" spans="1:22">
      <c r="A70" s="177">
        <v>82</v>
      </c>
      <c r="B70" s="182" t="s">
        <v>295</v>
      </c>
      <c r="C70" s="182" t="s">
        <v>296</v>
      </c>
      <c r="D70" s="183">
        <v>20473.17</v>
      </c>
      <c r="E70" s="177">
        <v>3</v>
      </c>
      <c r="F70" s="177" t="s">
        <v>149</v>
      </c>
    </row>
    <row r="71" spans="1:22">
      <c r="A71" s="177">
        <v>83</v>
      </c>
      <c r="B71" s="182" t="s">
        <v>297</v>
      </c>
      <c r="C71" s="182" t="s">
        <v>298</v>
      </c>
      <c r="D71" s="183">
        <v>20659.92</v>
      </c>
      <c r="E71" s="177">
        <v>3</v>
      </c>
      <c r="F71" s="177" t="s">
        <v>149</v>
      </c>
    </row>
    <row r="72" spans="1:22">
      <c r="A72" s="177">
        <v>87</v>
      </c>
      <c r="B72" s="182" t="s">
        <v>299</v>
      </c>
      <c r="C72" s="182" t="s">
        <v>300</v>
      </c>
      <c r="D72" s="183">
        <v>57374.6</v>
      </c>
      <c r="E72" s="177">
        <v>6</v>
      </c>
      <c r="F72" s="177" t="s">
        <v>141</v>
      </c>
    </row>
    <row r="73" spans="1:22">
      <c r="A73" s="177">
        <v>88</v>
      </c>
      <c r="B73" s="182" t="s">
        <v>301</v>
      </c>
      <c r="C73" s="182" t="s">
        <v>302</v>
      </c>
      <c r="D73" s="183">
        <v>128078.07</v>
      </c>
      <c r="E73" s="177">
        <v>9</v>
      </c>
      <c r="F73" s="177" t="s">
        <v>145</v>
      </c>
    </row>
    <row r="74" spans="1:22">
      <c r="A74" s="177">
        <v>89</v>
      </c>
      <c r="B74" s="182" t="s">
        <v>303</v>
      </c>
      <c r="C74" s="182" t="s">
        <v>304</v>
      </c>
      <c r="D74" s="183">
        <v>52349.06</v>
      </c>
      <c r="E74" s="177">
        <v>6</v>
      </c>
      <c r="F74" s="177" t="s">
        <v>146</v>
      </c>
    </row>
    <row r="75" spans="1:22">
      <c r="A75" s="177">
        <v>90</v>
      </c>
      <c r="B75" s="182" t="s">
        <v>305</v>
      </c>
      <c r="C75" s="182" t="s">
        <v>306</v>
      </c>
      <c r="D75" s="183">
        <v>22562.22</v>
      </c>
      <c r="E75" s="177">
        <v>4</v>
      </c>
      <c r="F75" s="177" t="s">
        <v>146</v>
      </c>
    </row>
    <row r="76" spans="1:22">
      <c r="A76" s="177">
        <v>93</v>
      </c>
      <c r="B76" s="182" t="s">
        <v>307</v>
      </c>
      <c r="C76" s="182" t="s">
        <v>308</v>
      </c>
      <c r="D76" s="183">
        <v>15624.33</v>
      </c>
      <c r="E76" s="177">
        <v>2</v>
      </c>
      <c r="F76" s="177" t="s">
        <v>149</v>
      </c>
    </row>
    <row r="77" spans="1:22">
      <c r="A77" s="177">
        <v>99</v>
      </c>
      <c r="B77" s="182" t="s">
        <v>309</v>
      </c>
      <c r="C77" s="182" t="s">
        <v>310</v>
      </c>
      <c r="D77" s="183">
        <v>21655.53</v>
      </c>
      <c r="E77" s="177">
        <v>3</v>
      </c>
      <c r="F77" s="177" t="s">
        <v>149</v>
      </c>
    </row>
    <row r="78" spans="1:22">
      <c r="A78" s="177">
        <v>101</v>
      </c>
      <c r="B78" s="182" t="s">
        <v>311</v>
      </c>
      <c r="C78" s="182" t="s">
        <v>312</v>
      </c>
      <c r="D78" s="183">
        <v>85637.85</v>
      </c>
      <c r="E78" s="177">
        <v>8</v>
      </c>
      <c r="F78" s="177" t="s">
        <v>145</v>
      </c>
    </row>
    <row r="79" spans="1:22">
      <c r="A79" s="177">
        <v>102</v>
      </c>
      <c r="B79" s="182" t="s">
        <v>313</v>
      </c>
      <c r="C79" s="182" t="s">
        <v>314</v>
      </c>
      <c r="D79" s="183">
        <v>127748.41</v>
      </c>
      <c r="E79" s="177">
        <v>9</v>
      </c>
      <c r="F79" s="177" t="s">
        <v>145</v>
      </c>
    </row>
    <row r="80" spans="1:22">
      <c r="A80" s="177">
        <v>103</v>
      </c>
      <c r="B80" s="182" t="s">
        <v>315</v>
      </c>
      <c r="C80" s="182" t="s">
        <v>316</v>
      </c>
      <c r="D80" s="183">
        <v>74827.22</v>
      </c>
      <c r="E80" s="177">
        <v>7</v>
      </c>
      <c r="F80" s="177" t="s">
        <v>145</v>
      </c>
    </row>
    <row r="81" spans="1:22">
      <c r="A81" s="177">
        <v>104</v>
      </c>
      <c r="B81" s="182" t="s">
        <v>317</v>
      </c>
      <c r="C81" s="182" t="s">
        <v>318</v>
      </c>
      <c r="D81" s="183">
        <v>44509.41</v>
      </c>
      <c r="E81" s="177">
        <v>6</v>
      </c>
      <c r="F81" s="177" t="s">
        <v>149</v>
      </c>
    </row>
    <row r="82" spans="1:22">
      <c r="A82" s="177">
        <v>105</v>
      </c>
      <c r="B82" s="182" t="s">
        <v>319</v>
      </c>
      <c r="C82" s="182" t="s">
        <v>320</v>
      </c>
      <c r="D82" s="183">
        <v>48969.09</v>
      </c>
      <c r="E82" s="177">
        <v>6</v>
      </c>
      <c r="F82" s="177" t="s">
        <v>145</v>
      </c>
    </row>
    <row r="83" spans="1:22">
      <c r="A83" s="177">
        <v>106</v>
      </c>
      <c r="B83" s="182" t="s">
        <v>321</v>
      </c>
      <c r="C83" s="182" t="s">
        <v>322</v>
      </c>
      <c r="D83" s="183">
        <v>26636.5</v>
      </c>
      <c r="E83" s="177">
        <v>4</v>
      </c>
      <c r="F83" s="177" t="s">
        <v>149</v>
      </c>
    </row>
    <row r="84" spans="1:22">
      <c r="A84" s="177">
        <v>107</v>
      </c>
      <c r="B84" s="182" t="s">
        <v>323</v>
      </c>
      <c r="C84" s="182" t="s">
        <v>324</v>
      </c>
      <c r="D84" s="183">
        <v>43314.73</v>
      </c>
      <c r="E84" s="177">
        <v>6</v>
      </c>
      <c r="F84" s="177" t="s">
        <v>149</v>
      </c>
    </row>
    <row r="85" spans="1:22">
      <c r="A85" s="177">
        <v>108</v>
      </c>
      <c r="B85" s="182" t="s">
        <v>325</v>
      </c>
      <c r="C85" s="182" t="s">
        <v>326</v>
      </c>
      <c r="D85" s="183">
        <v>80710.92</v>
      </c>
      <c r="E85" s="177">
        <v>7</v>
      </c>
      <c r="F85" s="177" t="s">
        <v>145</v>
      </c>
    </row>
    <row r="86" spans="1:22">
      <c r="A86" s="177">
        <v>110</v>
      </c>
      <c r="B86" s="182" t="s">
        <v>327</v>
      </c>
      <c r="C86" s="182" t="s">
        <v>328</v>
      </c>
      <c r="D86" s="183">
        <v>54217.9</v>
      </c>
      <c r="E86" s="177">
        <v>6</v>
      </c>
      <c r="F86" s="177" t="s">
        <v>145</v>
      </c>
    </row>
    <row r="87" spans="1:22">
      <c r="A87" s="177">
        <v>111</v>
      </c>
      <c r="B87" s="182" t="s">
        <v>329</v>
      </c>
      <c r="C87" s="182" t="s">
        <v>330</v>
      </c>
      <c r="D87" s="183">
        <v>55051.63</v>
      </c>
      <c r="E87" s="177">
        <v>6</v>
      </c>
      <c r="F87" s="177" t="s">
        <v>145</v>
      </c>
    </row>
    <row r="88" spans="1:22">
      <c r="A88" s="177">
        <v>113</v>
      </c>
      <c r="B88" s="182" t="s">
        <v>331</v>
      </c>
      <c r="C88" s="182" t="s">
        <v>332</v>
      </c>
      <c r="D88" s="183">
        <v>33557.36</v>
      </c>
      <c r="E88" s="177">
        <v>5</v>
      </c>
      <c r="F88" s="177" t="s">
        <v>145</v>
      </c>
    </row>
    <row r="89" spans="1:22">
      <c r="A89" s="177">
        <v>114</v>
      </c>
      <c r="B89" s="182" t="s">
        <v>333</v>
      </c>
      <c r="C89" s="182" t="s">
        <v>334</v>
      </c>
      <c r="D89" s="183">
        <v>56536.19</v>
      </c>
      <c r="E89" s="177">
        <v>6</v>
      </c>
      <c r="F89" s="177" t="s">
        <v>149</v>
      </c>
    </row>
    <row r="90" spans="1:22">
      <c r="A90" s="177">
        <v>119</v>
      </c>
      <c r="B90" s="182" t="s">
        <v>335</v>
      </c>
      <c r="C90" s="182" t="s">
        <v>336</v>
      </c>
      <c r="D90" s="183">
        <v>50890.27</v>
      </c>
      <c r="E90" s="177">
        <v>6</v>
      </c>
      <c r="F90" s="177" t="s">
        <v>149</v>
      </c>
    </row>
    <row r="91" spans="1:22">
      <c r="A91" s="177">
        <v>120</v>
      </c>
      <c r="B91" s="182" t="s">
        <v>337</v>
      </c>
      <c r="C91" s="182" t="s">
        <v>338</v>
      </c>
      <c r="D91" s="183">
        <v>45177.2</v>
      </c>
      <c r="E91" s="177">
        <v>6</v>
      </c>
      <c r="F91" s="177" t="s">
        <v>149</v>
      </c>
    </row>
    <row r="92" spans="1:22">
      <c r="A92" s="187">
        <v>121</v>
      </c>
      <c r="B92" s="185" t="s">
        <v>339</v>
      </c>
      <c r="C92" s="182" t="s">
        <v>339</v>
      </c>
      <c r="D92" s="186">
        <v>150</v>
      </c>
      <c r="E92" s="177">
        <v>1</v>
      </c>
      <c r="F92" s="177" t="s">
        <v>146</v>
      </c>
    </row>
    <row r="93" spans="1:22">
      <c r="A93" s="177">
        <v>123</v>
      </c>
      <c r="B93" s="182" t="s">
        <v>340</v>
      </c>
      <c r="C93" s="182" t="s">
        <v>341</v>
      </c>
      <c r="D93" s="183">
        <v>23771.15</v>
      </c>
      <c r="E93" s="177">
        <v>4</v>
      </c>
      <c r="F93" s="177" t="s">
        <v>149</v>
      </c>
    </row>
    <row r="94" spans="1:22">
      <c r="A94" s="177">
        <v>124</v>
      </c>
      <c r="B94" s="182" t="s">
        <v>342</v>
      </c>
      <c r="C94" s="182" t="s">
        <v>343</v>
      </c>
      <c r="D94" s="183">
        <v>99240.52</v>
      </c>
      <c r="E94" s="177">
        <v>8</v>
      </c>
      <c r="F94" s="177" t="s">
        <v>146</v>
      </c>
    </row>
    <row r="95" spans="1:22">
      <c r="A95" s="177">
        <v>125</v>
      </c>
      <c r="B95" s="182" t="s">
        <v>344</v>
      </c>
      <c r="C95" s="182" t="s">
        <v>345</v>
      </c>
      <c r="D95" s="183">
        <v>86287.58</v>
      </c>
      <c r="E95" s="177">
        <v>8</v>
      </c>
      <c r="F95" s="177" t="s">
        <v>145</v>
      </c>
    </row>
    <row r="96" spans="1:22">
      <c r="A96" s="177">
        <v>126</v>
      </c>
      <c r="B96" s="182" t="s">
        <v>346</v>
      </c>
      <c r="C96" s="182" t="s">
        <v>347</v>
      </c>
      <c r="D96" s="183">
        <v>69269.1</v>
      </c>
      <c r="E96" s="177">
        <v>7</v>
      </c>
      <c r="F96" s="177" t="s">
        <v>149</v>
      </c>
    </row>
    <row r="97" spans="1:22">
      <c r="A97" s="177">
        <v>127</v>
      </c>
      <c r="B97" s="182" t="s">
        <v>348</v>
      </c>
      <c r="C97" s="182" t="s">
        <v>349</v>
      </c>
      <c r="D97" s="183">
        <v>154333.13</v>
      </c>
      <c r="E97" s="177">
        <v>9</v>
      </c>
      <c r="F97" s="177" t="s">
        <v>145</v>
      </c>
    </row>
    <row r="98" spans="1:22">
      <c r="A98" s="177">
        <v>128</v>
      </c>
      <c r="B98" s="182" t="s">
        <v>350</v>
      </c>
      <c r="C98" s="182" t="s">
        <v>351</v>
      </c>
      <c r="D98" s="183">
        <v>35014.64</v>
      </c>
      <c r="E98" s="177">
        <v>5</v>
      </c>
      <c r="F98" s="177" t="s">
        <v>146</v>
      </c>
    </row>
    <row r="99" spans="1:22">
      <c r="A99" s="177">
        <v>129</v>
      </c>
      <c r="B99" s="182" t="s">
        <v>352</v>
      </c>
      <c r="C99" s="182" t="s">
        <v>353</v>
      </c>
      <c r="D99" s="183">
        <v>135930.05</v>
      </c>
      <c r="E99" s="177">
        <v>9</v>
      </c>
      <c r="F99" s="177" t="s">
        <v>149</v>
      </c>
    </row>
    <row r="100" spans="1:22">
      <c r="A100" s="177">
        <v>130</v>
      </c>
      <c r="B100" s="182" t="s">
        <v>354</v>
      </c>
      <c r="C100" s="182" t="s">
        <v>355</v>
      </c>
      <c r="D100" s="183">
        <v>126549.85</v>
      </c>
      <c r="E100" s="177">
        <v>9</v>
      </c>
      <c r="F100" s="177" t="s">
        <v>149</v>
      </c>
    </row>
    <row r="101" spans="1:22">
      <c r="A101" s="177">
        <v>135</v>
      </c>
      <c r="B101" s="182" t="s">
        <v>356</v>
      </c>
      <c r="C101" s="182" t="s">
        <v>357</v>
      </c>
      <c r="D101" s="183">
        <v>87652.76</v>
      </c>
      <c r="E101" s="177">
        <v>8</v>
      </c>
      <c r="F101" s="177" t="s">
        <v>149</v>
      </c>
    </row>
    <row r="102" spans="1:22">
      <c r="A102" s="177">
        <v>136</v>
      </c>
      <c r="B102" s="182" t="s">
        <v>358</v>
      </c>
      <c r="C102" s="182" t="s">
        <v>359</v>
      </c>
      <c r="D102" s="183">
        <v>98610.4</v>
      </c>
      <c r="E102" s="177">
        <v>8</v>
      </c>
      <c r="F102" s="177" t="s">
        <v>149</v>
      </c>
    </row>
    <row r="103" spans="1:22">
      <c r="A103" s="177">
        <v>137</v>
      </c>
      <c r="B103" s="182" t="s">
        <v>360</v>
      </c>
      <c r="C103" s="182" t="s">
        <v>361</v>
      </c>
      <c r="D103" s="183">
        <v>76933.2</v>
      </c>
      <c r="E103" s="177">
        <v>7</v>
      </c>
      <c r="F103" s="177" t="s">
        <v>149</v>
      </c>
    </row>
    <row r="104" spans="1:22">
      <c r="A104" s="177">
        <v>138</v>
      </c>
      <c r="B104" s="182" t="s">
        <v>362</v>
      </c>
      <c r="C104" s="182" t="s">
        <v>363</v>
      </c>
      <c r="D104" s="183">
        <v>126943.09</v>
      </c>
      <c r="E104" s="177">
        <v>9</v>
      </c>
      <c r="F104" s="177" t="s">
        <v>149</v>
      </c>
    </row>
    <row r="105" spans="1:22">
      <c r="A105" s="177">
        <v>139</v>
      </c>
      <c r="B105" s="182" t="s">
        <v>364</v>
      </c>
      <c r="C105" s="182" t="s">
        <v>365</v>
      </c>
      <c r="D105" s="183">
        <v>28781.96</v>
      </c>
      <c r="E105" s="177">
        <v>4</v>
      </c>
      <c r="F105" s="177" t="s">
        <v>149</v>
      </c>
    </row>
    <row r="106" spans="1:22">
      <c r="A106" s="177">
        <v>140</v>
      </c>
      <c r="B106" s="182" t="s">
        <v>366</v>
      </c>
      <c r="C106" s="182" t="s">
        <v>367</v>
      </c>
      <c r="D106" s="183">
        <v>17445.07</v>
      </c>
      <c r="E106" s="177">
        <v>3</v>
      </c>
      <c r="F106" s="177" t="s">
        <v>149</v>
      </c>
    </row>
    <row r="107" spans="1:22">
      <c r="A107" s="177">
        <v>141</v>
      </c>
      <c r="B107" s="182" t="s">
        <v>368</v>
      </c>
      <c r="C107" s="182" t="s">
        <v>369</v>
      </c>
      <c r="D107" s="183">
        <v>18150.01</v>
      </c>
      <c r="E107" s="177">
        <v>3</v>
      </c>
      <c r="F107" s="177" t="s">
        <v>149</v>
      </c>
    </row>
    <row r="108" spans="1:22">
      <c r="A108" s="177">
        <v>142</v>
      </c>
      <c r="B108" s="182" t="s">
        <v>370</v>
      </c>
      <c r="C108" s="182" t="s">
        <v>371</v>
      </c>
      <c r="D108" s="183">
        <v>31267.92</v>
      </c>
      <c r="E108" s="177">
        <v>5</v>
      </c>
      <c r="F108" s="177" t="s">
        <v>149</v>
      </c>
    </row>
    <row r="109" spans="1:22">
      <c r="A109" s="177">
        <v>143</v>
      </c>
      <c r="B109" s="182" t="s">
        <v>372</v>
      </c>
      <c r="C109" s="182" t="s">
        <v>373</v>
      </c>
      <c r="D109" s="183">
        <v>23290.74</v>
      </c>
      <c r="E109" s="177">
        <v>4</v>
      </c>
      <c r="F109" s="177" t="s">
        <v>149</v>
      </c>
    </row>
    <row r="110" spans="1:22">
      <c r="A110" s="177">
        <v>144</v>
      </c>
      <c r="B110" s="182" t="s">
        <v>374</v>
      </c>
      <c r="C110" s="182" t="s">
        <v>375</v>
      </c>
      <c r="D110" s="183">
        <v>34175.79</v>
      </c>
      <c r="E110" s="177">
        <v>5</v>
      </c>
      <c r="F110" s="177" t="s">
        <v>149</v>
      </c>
    </row>
    <row r="111" spans="1:22">
      <c r="A111" s="177">
        <v>145</v>
      </c>
      <c r="B111" s="182" t="s">
        <v>376</v>
      </c>
      <c r="C111" s="182" t="s">
        <v>377</v>
      </c>
      <c r="D111" s="183">
        <v>62523.1</v>
      </c>
      <c r="E111" s="177">
        <v>7</v>
      </c>
      <c r="F111" s="177" t="s">
        <v>149</v>
      </c>
    </row>
    <row r="112" spans="1:22">
      <c r="A112" s="177">
        <v>147</v>
      </c>
      <c r="B112" s="182" t="s">
        <v>378</v>
      </c>
      <c r="C112" s="182" t="s">
        <v>379</v>
      </c>
      <c r="D112" s="183">
        <v>39314.96</v>
      </c>
      <c r="E112" s="177">
        <v>5</v>
      </c>
      <c r="F112" s="177" t="s">
        <v>146</v>
      </c>
    </row>
    <row r="113" spans="1:22">
      <c r="A113" s="177">
        <v>150</v>
      </c>
      <c r="B113" s="182" t="s">
        <v>380</v>
      </c>
      <c r="C113" s="182" t="s">
        <v>381</v>
      </c>
      <c r="D113" s="183">
        <v>109356.06</v>
      </c>
      <c r="E113" s="177">
        <v>8</v>
      </c>
      <c r="F113" s="177" t="s">
        <v>149</v>
      </c>
    </row>
    <row r="114" spans="1:22">
      <c r="A114" s="177">
        <v>151</v>
      </c>
      <c r="B114" s="182" t="s">
        <v>382</v>
      </c>
      <c r="C114" s="182" t="s">
        <v>383</v>
      </c>
      <c r="D114" s="183">
        <v>36046.87</v>
      </c>
      <c r="E114" s="177">
        <v>5</v>
      </c>
      <c r="F114" s="177" t="s">
        <v>146</v>
      </c>
    </row>
    <row r="115" spans="1:22">
      <c r="A115" s="177">
        <v>152</v>
      </c>
      <c r="B115" s="182" t="s">
        <v>384</v>
      </c>
      <c r="C115" s="182" t="s">
        <v>385</v>
      </c>
      <c r="D115" s="183">
        <v>15662.12</v>
      </c>
      <c r="E115" s="177">
        <v>2</v>
      </c>
      <c r="F115" s="177" t="s">
        <v>146</v>
      </c>
    </row>
    <row r="116" spans="1:22">
      <c r="A116" s="177">
        <v>155</v>
      </c>
      <c r="B116" s="182" t="s">
        <v>386</v>
      </c>
      <c r="C116" s="182" t="s">
        <v>387</v>
      </c>
      <c r="D116" s="183">
        <v>24623.37</v>
      </c>
      <c r="E116" s="177">
        <v>4</v>
      </c>
      <c r="F116" s="177" t="s">
        <v>149</v>
      </c>
    </row>
    <row r="117" spans="1:22">
      <c r="A117" s="177">
        <v>156</v>
      </c>
      <c r="B117" s="182" t="s">
        <v>388</v>
      </c>
      <c r="C117" s="182" t="s">
        <v>389</v>
      </c>
      <c r="D117" s="183">
        <v>25477.37</v>
      </c>
      <c r="E117" s="177">
        <v>4</v>
      </c>
      <c r="F117" s="177" t="s">
        <v>149</v>
      </c>
    </row>
    <row r="118" spans="1:22">
      <c r="A118" s="177">
        <v>157</v>
      </c>
      <c r="B118" s="182" t="s">
        <v>390</v>
      </c>
      <c r="C118" s="182" t="s">
        <v>391</v>
      </c>
      <c r="D118" s="183">
        <v>118101.05</v>
      </c>
      <c r="E118" s="177">
        <v>9</v>
      </c>
      <c r="F118" s="177" t="s">
        <v>146</v>
      </c>
    </row>
    <row r="119" spans="1:22">
      <c r="A119" s="177">
        <v>159</v>
      </c>
      <c r="B119" s="182" t="s">
        <v>392</v>
      </c>
      <c r="C119" s="182" t="s">
        <v>393</v>
      </c>
      <c r="D119" s="183">
        <v>41715.48</v>
      </c>
      <c r="E119" s="177">
        <v>5</v>
      </c>
      <c r="F119" s="177" t="s">
        <v>146</v>
      </c>
    </row>
    <row r="120" spans="1:22">
      <c r="A120" s="177">
        <v>160</v>
      </c>
      <c r="B120" s="182" t="s">
        <v>394</v>
      </c>
      <c r="C120" s="182" t="s">
        <v>395</v>
      </c>
      <c r="D120" s="183">
        <v>34219.92</v>
      </c>
      <c r="E120" s="177">
        <v>5</v>
      </c>
      <c r="F120" s="177" t="s">
        <v>146</v>
      </c>
    </row>
    <row r="121" spans="1:22">
      <c r="A121" s="177">
        <v>163</v>
      </c>
      <c r="B121" s="182" t="s">
        <v>396</v>
      </c>
      <c r="C121" s="182" t="s">
        <v>397</v>
      </c>
      <c r="D121" s="183">
        <v>102547.29</v>
      </c>
      <c r="E121" s="177">
        <v>8</v>
      </c>
      <c r="F121" s="177" t="s">
        <v>149</v>
      </c>
    </row>
    <row r="122" spans="1:22">
      <c r="A122" s="177">
        <v>178</v>
      </c>
      <c r="B122" s="182" t="s">
        <v>398</v>
      </c>
      <c r="C122" s="182" t="s">
        <v>399</v>
      </c>
      <c r="D122" s="183">
        <v>29051.51</v>
      </c>
      <c r="E122" s="177">
        <v>4</v>
      </c>
      <c r="F122" s="177" t="s">
        <v>149</v>
      </c>
    </row>
    <row r="123" spans="1:22">
      <c r="A123" s="187">
        <v>182</v>
      </c>
      <c r="B123" s="185" t="s">
        <v>400</v>
      </c>
      <c r="C123" s="182" t="s">
        <v>401</v>
      </c>
      <c r="D123" s="186"/>
      <c r="E123" s="177">
        <v>1</v>
      </c>
      <c r="F123" s="177" t="s">
        <v>146</v>
      </c>
    </row>
    <row r="124" spans="1:22">
      <c r="A124" s="187">
        <v>185</v>
      </c>
      <c r="B124" s="185" t="s">
        <v>402</v>
      </c>
      <c r="C124" s="182" t="s">
        <v>403</v>
      </c>
      <c r="D124" s="186"/>
      <c r="E124" s="177">
        <v>1</v>
      </c>
      <c r="F124" s="177" t="s">
        <v>149</v>
      </c>
    </row>
    <row r="125" spans="1:22">
      <c r="A125" s="187">
        <v>186</v>
      </c>
      <c r="B125" s="185" t="s">
        <v>404</v>
      </c>
      <c r="C125" s="182" t="s">
        <v>405</v>
      </c>
      <c r="D125" s="186"/>
      <c r="E125" s="177">
        <v>1</v>
      </c>
      <c r="F125" s="177" t="s">
        <v>146</v>
      </c>
    </row>
    <row r="126" spans="1:22">
      <c r="A126" s="187">
        <v>187</v>
      </c>
      <c r="B126" s="185" t="s">
        <v>406</v>
      </c>
      <c r="C126" s="182" t="s">
        <v>407</v>
      </c>
      <c r="D126" s="186"/>
      <c r="E126" s="177">
        <v>1</v>
      </c>
      <c r="F126" s="177" t="s">
        <v>146</v>
      </c>
    </row>
    <row r="127" spans="1:22">
      <c r="A127" s="187">
        <v>188</v>
      </c>
      <c r="B127" s="185" t="s">
        <v>408</v>
      </c>
      <c r="C127" s="182" t="s">
        <v>409</v>
      </c>
      <c r="D127" s="186"/>
      <c r="E127" s="177">
        <v>1</v>
      </c>
      <c r="F127" s="177" t="s">
        <v>149</v>
      </c>
    </row>
    <row r="128" spans="1:22">
      <c r="A128" s="187">
        <v>192</v>
      </c>
      <c r="B128" s="185" t="s">
        <v>410</v>
      </c>
      <c r="C128" s="182" t="s">
        <v>411</v>
      </c>
      <c r="D128" s="186"/>
      <c r="E128" s="177">
        <v>1</v>
      </c>
      <c r="F128" s="177" t="s">
        <v>146</v>
      </c>
    </row>
    <row r="129" spans="1:22">
      <c r="A129" s="187">
        <v>193</v>
      </c>
      <c r="B129" s="185" t="s">
        <v>412</v>
      </c>
      <c r="C129" s="182" t="s">
        <v>413</v>
      </c>
      <c r="D129" s="186">
        <v>145</v>
      </c>
      <c r="E129" s="177">
        <v>1</v>
      </c>
      <c r="F129" s="177" t="s">
        <v>149</v>
      </c>
    </row>
    <row r="130" spans="1:22">
      <c r="A130" s="187">
        <v>195</v>
      </c>
      <c r="B130" s="185" t="s">
        <v>414</v>
      </c>
      <c r="C130" s="182" t="s">
        <v>415</v>
      </c>
      <c r="D130" s="186">
        <v>50</v>
      </c>
      <c r="E130" s="177">
        <v>1</v>
      </c>
      <c r="F130" s="177" t="s">
        <v>146</v>
      </c>
    </row>
    <row r="131" spans="1:22">
      <c r="A131" s="187">
        <v>209</v>
      </c>
      <c r="B131" s="185" t="s">
        <v>416</v>
      </c>
      <c r="C131" s="182" t="s">
        <v>417</v>
      </c>
      <c r="D131" s="186"/>
      <c r="E131" s="177">
        <v>1</v>
      </c>
      <c r="F131" s="177" t="s">
        <v>146</v>
      </c>
    </row>
    <row r="132" spans="1:22">
      <c r="A132" s="184">
        <v>224</v>
      </c>
      <c r="B132" s="185" t="s">
        <v>418</v>
      </c>
      <c r="C132" s="182" t="s">
        <v>419</v>
      </c>
      <c r="D132" s="186"/>
      <c r="E132" s="177">
        <v>1</v>
      </c>
      <c r="F132" s="177" t="s">
        <v>146</v>
      </c>
    </row>
    <row r="133" spans="1:22">
      <c r="A133" s="187">
        <v>381</v>
      </c>
      <c r="B133" s="185" t="s">
        <v>420</v>
      </c>
      <c r="C133" s="182" t="s">
        <v>421</v>
      </c>
      <c r="D133" s="186"/>
      <c r="E133" s="177">
        <v>12</v>
      </c>
      <c r="F133" s="177" t="s">
        <v>141</v>
      </c>
    </row>
    <row r="134" spans="1:22">
      <c r="A134" s="184">
        <v>432</v>
      </c>
      <c r="B134" s="185" t="s">
        <v>422</v>
      </c>
      <c r="C134" s="182" t="s">
        <v>423</v>
      </c>
      <c r="D134" s="183">
        <v>31683</v>
      </c>
      <c r="E134" s="177">
        <v>5</v>
      </c>
      <c r="F134" s="177" t="s">
        <v>149</v>
      </c>
    </row>
    <row r="135" spans="1:22">
      <c r="A135" s="187">
        <v>705</v>
      </c>
      <c r="B135" s="185" t="s">
        <v>424</v>
      </c>
      <c r="C135" s="182" t="s">
        <v>425</v>
      </c>
      <c r="D135" s="186"/>
      <c r="E135" s="177">
        <v>1</v>
      </c>
      <c r="F135" s="177" t="s">
        <v>149</v>
      </c>
    </row>
    <row r="136" spans="1:22">
      <c r="A136" s="187">
        <v>706</v>
      </c>
      <c r="B136" s="185" t="s">
        <v>426</v>
      </c>
      <c r="C136" s="182" t="s">
        <v>427</v>
      </c>
      <c r="D136" s="186"/>
      <c r="E136" s="177">
        <v>12</v>
      </c>
      <c r="F136" s="177" t="s">
        <v>149</v>
      </c>
    </row>
    <row r="137" spans="1:22">
      <c r="A137" s="187">
        <v>707</v>
      </c>
      <c r="B137" s="185" t="s">
        <v>428</v>
      </c>
      <c r="C137" s="182" t="s">
        <v>429</v>
      </c>
      <c r="D137" s="186"/>
      <c r="E137" s="177">
        <v>12</v>
      </c>
      <c r="F137" s="177" t="s">
        <v>149</v>
      </c>
    </row>
    <row r="138" spans="1:22">
      <c r="A138" s="188">
        <v>747</v>
      </c>
      <c r="B138" s="185" t="s">
        <v>430</v>
      </c>
      <c r="C138" s="182" t="s">
        <v>431</v>
      </c>
      <c r="D138" s="186">
        <v>847391</v>
      </c>
      <c r="E138" s="177">
        <v>11</v>
      </c>
      <c r="F138" s="177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3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3" max="3" width="11.42578125" customWidth="true" style="25"/>
  </cols>
  <sheetData>
    <row r="2" spans="1:4">
      <c r="B2" s="201" t="s">
        <v>146</v>
      </c>
      <c r="C2" s="201" t="s">
        <v>113</v>
      </c>
      <c r="D2" s="200" t="s">
        <v>127</v>
      </c>
    </row>
    <row r="3" spans="1:4">
      <c r="B3" s="201" t="s">
        <v>149</v>
      </c>
      <c r="C3" s="201" t="s">
        <v>114</v>
      </c>
      <c r="D3" s="200" t="s">
        <v>454</v>
      </c>
    </row>
    <row r="4" spans="1:4">
      <c r="B4" s="201" t="s">
        <v>145</v>
      </c>
      <c r="C4" s="201" t="s">
        <v>115</v>
      </c>
      <c r="D4" s="200" t="s">
        <v>455</v>
      </c>
    </row>
    <row r="5" spans="1:4">
      <c r="B5" s="201" t="s">
        <v>141</v>
      </c>
      <c r="C5" s="201" t="s">
        <v>116</v>
      </c>
      <c r="D5" s="200" t="s">
        <v>456</v>
      </c>
    </row>
    <row r="6" spans="1:4">
      <c r="B6" s="201" t="s">
        <v>156</v>
      </c>
      <c r="C6" s="201" t="s">
        <v>117</v>
      </c>
      <c r="D6" s="200" t="s">
        <v>457</v>
      </c>
    </row>
    <row r="7" spans="1:4">
      <c r="C7" s="201" t="s">
        <v>118</v>
      </c>
      <c r="D7" s="200" t="s">
        <v>458</v>
      </c>
    </row>
    <row r="8" spans="1:4">
      <c r="C8" s="201" t="s">
        <v>119</v>
      </c>
    </row>
    <row r="9" spans="1:4">
      <c r="C9" s="201" t="s">
        <v>120</v>
      </c>
    </row>
    <row r="10" spans="1:4">
      <c r="C10" s="201" t="s">
        <v>121</v>
      </c>
    </row>
    <row r="11" spans="1:4">
      <c r="C11" s="201" t="s">
        <v>122</v>
      </c>
    </row>
    <row r="12" spans="1:4">
      <c r="C12" s="201" t="s">
        <v>123</v>
      </c>
    </row>
    <row r="13" spans="1:4">
      <c r="C13" s="201" t="s">
        <v>124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Dynamic Sheet</vt:lpstr>
      <vt:lpstr>MATRICE</vt:lpstr>
      <vt:lpstr>LOGICIELS</vt:lpstr>
      <vt:lpstr>CONSOLES</vt:lpstr>
      <vt:lpstr>ACCESSOIRES</vt:lpstr>
      <vt:lpstr>PRODUITS_DERIVES</vt:lpstr>
      <vt:lpstr>DEMATERIALISATION</vt:lpstr>
      <vt:lpstr>nomenclature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2019-12-27T10:49:40+00:00</dcterms:created>
  <dcterms:modified xsi:type="dcterms:W3CDTF">2019-12-27T10:49:40+00:00</dcterms:modified>
  <dc:title>Untitled Spreadsheet</dc:title>
  <dc:description/>
  <dc:subject/>
  <cp:keywords/>
  <cp:category/>
</cp:coreProperties>
</file>